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ina-IS\Desktop\факт с сайта\"/>
    </mc:Choice>
  </mc:AlternateContent>
  <bookViews>
    <workbookView xWindow="0" yWindow="0" windowWidth="12768" windowHeight="9072" tabRatio="851" firstSheet="6" activeTab="8"/>
  </bookViews>
  <sheets>
    <sheet name="О структуре затрат СтЭнерго" sheetId="1" r:id="rId1"/>
    <sheet name="О движении активов СтЭнерго" sheetId="2" r:id="rId2"/>
    <sheet name="О структуре затрат КБФ" sheetId="3" r:id="rId3"/>
    <sheet name="О движении активов КБФ" sheetId="4" r:id="rId4"/>
    <sheet name="О структуре затрат КЧФ" sheetId="5" r:id="rId5"/>
    <sheet name="О движении активов КЧФ" sheetId="6" r:id="rId6"/>
    <sheet name="О структуре затрат СОФ" sheetId="7" r:id="rId7"/>
    <sheet name="О движении активов СОФ" sheetId="8" r:id="rId8"/>
    <sheet name="О структуре затрат ИФ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Z_EDA5F36C_4A3D_45D5_B81D_DFECC38ECE08_.wvu.PrintArea" localSheetId="0" hidden="1">'О структуре затрат СтЭнерго'!$A$1:$F$65</definedName>
    <definedName name="_xlnm.Print_Area" localSheetId="5">'О движении активов КЧФ'!$A$1:$DB$42</definedName>
    <definedName name="_xlnm.Print_Area" localSheetId="7">'О движении активов СОФ'!$A$1:$DC$43</definedName>
    <definedName name="_xlnm.Print_Area" localSheetId="8">'О структуре затрат ИФ'!$A$1:$F$84</definedName>
    <definedName name="_xlnm.Print_Area" localSheetId="2">'О структуре затрат КБФ'!$A$1:$F$92</definedName>
    <definedName name="_xlnm.Print_Area" localSheetId="4">'О структуре затрат КЧФ'!$A$1:$DF$89</definedName>
    <definedName name="_xlnm.Print_Area" localSheetId="6">'О структуре затрат СОФ'!$A$1:$DD$90</definedName>
    <definedName name="_xlnm.Print_Area" localSheetId="0">'О структуре затрат СтЭнерго'!$A$1:$F$86</definedName>
  </definedNames>
  <calcPr calcId="162913"/>
  <customWorkbookViews>
    <customWorkbookView name="peo-1 - Личное представление" guid="{EDA5F36C-4A3D-45D5-B81D-DFECC38ECE08}" mergeInterval="0" personalView="1" maximized="1" windowWidth="1276" windowHeight="789" activeSheetId="1"/>
    <customWorkbookView name="bo-2 - Личное представление" guid="{29CC1DE2-6B15-4CBA-8980-24FE9C1F4A9A}" mergeInterval="0" personalView="1" maximized="1" windowWidth="1276" windowHeight="741" activeSheetId="1"/>
  </customWorkbookViews>
</workbook>
</file>

<file path=xl/calcChain.xml><?xml version="1.0" encoding="utf-8"?>
<calcChain xmlns="http://schemas.openxmlformats.org/spreadsheetml/2006/main">
  <c r="CD67" i="5" l="1"/>
  <c r="E63" i="1"/>
  <c r="D17" i="9" l="1"/>
  <c r="E22" i="1" l="1"/>
  <c r="E54" i="1" s="1"/>
  <c r="E30" i="1" l="1"/>
  <c r="E35" i="1"/>
  <c r="E34" i="1"/>
  <c r="E33" i="1"/>
  <c r="E32" i="1"/>
  <c r="E31" i="1"/>
  <c r="E28" i="1"/>
  <c r="E25" i="1"/>
  <c r="E23" i="1"/>
  <c r="E21" i="1"/>
  <c r="E29" i="1" l="1"/>
  <c r="E27" i="1" s="1"/>
  <c r="E20" i="1"/>
  <c r="E19" i="1" s="1"/>
  <c r="E75" i="9" l="1"/>
  <c r="E57" i="9"/>
  <c r="E69" i="9"/>
  <c r="E63" i="9"/>
  <c r="CD77" i="7" l="1"/>
  <c r="CD71" i="5" l="1"/>
  <c r="CD76" i="5"/>
  <c r="CD80" i="5"/>
  <c r="CD18" i="5" l="1"/>
  <c r="CD45" i="5" l="1"/>
  <c r="DS21" i="5" l="1"/>
  <c r="DS22" i="5"/>
  <c r="DS23" i="5"/>
  <c r="DS24" i="5"/>
  <c r="DS25" i="5"/>
  <c r="DS26" i="5"/>
  <c r="DS28" i="5"/>
  <c r="DS30" i="5"/>
  <c r="DS31" i="5"/>
  <c r="DS32" i="5"/>
  <c r="DS33" i="5"/>
  <c r="DS34" i="5"/>
  <c r="DS35" i="5"/>
  <c r="DS36" i="5"/>
  <c r="DS37" i="5"/>
  <c r="DS38" i="5"/>
  <c r="DS39" i="5"/>
  <c r="DS41" i="5"/>
  <c r="DS42" i="5"/>
  <c r="DS43" i="5"/>
  <c r="E61" i="3"/>
  <c r="D61" i="3"/>
  <c r="BW35" i="8" l="1"/>
  <c r="BW26" i="8"/>
  <c r="BW23" i="8" s="1"/>
  <c r="BW19" i="8" s="1"/>
  <c r="BY35" i="6"/>
  <c r="BY26" i="6"/>
  <c r="BY23" i="6" s="1"/>
  <c r="BY19" i="6" s="1"/>
  <c r="E35" i="4"/>
  <c r="E26" i="4"/>
  <c r="E23" i="4" s="1"/>
  <c r="BY38" i="6" l="1"/>
  <c r="BO38" i="6" l="1"/>
  <c r="E72" i="3" l="1"/>
  <c r="E77" i="3"/>
  <c r="E82" i="3"/>
  <c r="BW20" i="8" l="1"/>
  <c r="BW21" i="8"/>
  <c r="BI20" i="8"/>
  <c r="BI21" i="8"/>
  <c r="BI19" i="8"/>
  <c r="BI18" i="8" l="1"/>
  <c r="BI38" i="8" s="1"/>
  <c r="D20" i="4"/>
  <c r="E20" i="4"/>
  <c r="D21" i="4"/>
  <c r="E21" i="4"/>
  <c r="E19" i="4"/>
  <c r="D19" i="4"/>
  <c r="D38" i="4" s="1"/>
  <c r="E88" i="3" l="1"/>
  <c r="E38" i="4"/>
  <c r="CD51" i="7"/>
  <c r="CD82" i="7" l="1"/>
  <c r="CD67" i="7"/>
  <c r="CD72" i="7" l="1"/>
  <c r="CD61" i="7" l="1"/>
  <c r="BT61" i="7"/>
  <c r="CD40" i="7"/>
  <c r="BT40" i="7"/>
  <c r="CD29" i="7" l="1"/>
  <c r="BT29" i="7"/>
  <c r="BT27" i="7" s="1"/>
  <c r="CD20" i="7"/>
  <c r="BT20" i="7"/>
  <c r="CD27" i="7" l="1"/>
  <c r="BT19" i="7"/>
  <c r="BT18" i="7" s="1"/>
  <c r="CD19" i="7"/>
  <c r="CD61" i="5"/>
  <c r="BT61" i="5"/>
  <c r="CD40" i="5"/>
  <c r="BT40" i="5"/>
  <c r="CD29" i="5"/>
  <c r="BT29" i="5"/>
  <c r="BT27" i="5" s="1"/>
  <c r="CD20" i="5"/>
  <c r="BT20" i="5"/>
  <c r="DS40" i="5" l="1"/>
  <c r="DS20" i="5"/>
  <c r="CD27" i="5"/>
  <c r="DS27" i="5" s="1"/>
  <c r="DS29" i="5"/>
  <c r="CD18" i="7"/>
  <c r="BT19" i="5"/>
  <c r="BT18" i="5" s="1"/>
  <c r="CD19" i="5"/>
  <c r="E52" i="9"/>
  <c r="D52" i="9"/>
  <c r="E32" i="9"/>
  <c r="D32" i="9"/>
  <c r="E31" i="9"/>
  <c r="E29" i="9"/>
  <c r="D29" i="9"/>
  <c r="DS18" i="5" l="1"/>
  <c r="CD52" i="5"/>
  <c r="DS19" i="5"/>
  <c r="E26" i="9"/>
  <c r="D26" i="9"/>
  <c r="E19" i="9"/>
  <c r="D19" i="9"/>
  <c r="D18" i="9" s="1"/>
  <c r="E18" i="9" l="1"/>
  <c r="D29" i="3"/>
  <c r="D27" i="3" s="1"/>
  <c r="E17" i="9" l="1"/>
  <c r="E39" i="3"/>
  <c r="E29" i="3" l="1"/>
  <c r="D40" i="3"/>
  <c r="E27" i="3" l="1"/>
  <c r="E67" i="3"/>
  <c r="E40" i="3"/>
  <c r="E20" i="3"/>
  <c r="D20" i="3"/>
  <c r="E19" i="3" l="1"/>
  <c r="D19" i="3"/>
  <c r="D18" i="3" s="1"/>
  <c r="E52" i="3" l="1"/>
</calcChain>
</file>

<file path=xl/sharedStrings.xml><?xml version="1.0" encoding="utf-8"?>
<sst xmlns="http://schemas.openxmlformats.org/spreadsheetml/2006/main" count="1697" uniqueCount="367">
  <si>
    <t>к Приказу Федеральной</t>
  </si>
  <si>
    <t>службы по тарифам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</si>
  <si>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</si>
  <si>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</si>
  <si>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осуществляется методом доходности инвестированного капитала</t>
  </si>
  <si>
    <t>№ п/п</t>
  </si>
  <si>
    <t>Показатель</t>
  </si>
  <si>
    <t>Примечание ***</t>
  </si>
  <si>
    <t>факт **</t>
  </si>
  <si>
    <t>I</t>
  </si>
  <si>
    <t>тыс. руб.</t>
  </si>
  <si>
    <t>1</t>
  </si>
  <si>
    <t>1.1</t>
  </si>
  <si>
    <t>Подконтрольные (операционные) расходы, включенные в НВВ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</si>
  <si>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</si>
  <si>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</si>
  <si>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</si>
  <si>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</si>
  <si>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</si>
  <si>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</si>
  <si>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</si>
  <si>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</si>
  <si>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1.2</t>
  </si>
  <si>
    <t>Неподконтрольные расходы, включенные в НВВ, всего</t>
  </si>
  <si>
    <t>1.2.1</t>
  </si>
  <si>
    <t>1.2.2</t>
  </si>
  <si>
    <t>отчисления на социальные нужды</t>
  </si>
  <si>
    <t>1.2.3</t>
  </si>
  <si>
    <t>налог на прибыль</t>
  </si>
  <si>
    <t>1.2.4</t>
  </si>
  <si>
    <t>прочие налоги</t>
  </si>
  <si>
    <t>1.2.5</t>
  </si>
  <si>
    <t>недополученный по независящим причинам доход (+)/избыток средств, полученный в предыдущем периоде регулирования (-)</t>
  </si>
  <si>
    <t>1.2.6</t>
  </si>
  <si>
    <t>1.3</t>
  </si>
  <si>
    <t>1.3.1</t>
  </si>
  <si>
    <t>1.4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</si>
  <si>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</si>
  <si>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</si>
  <si>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</si>
  <si>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</si>
  <si>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III</t>
  </si>
  <si>
    <t>IV</t>
  </si>
  <si>
    <t>%</t>
  </si>
  <si>
    <t>х</t>
  </si>
  <si>
    <t>норма доходности на капитал, инвестированный до начала долгосрочного периода регулирования</t>
  </si>
  <si>
    <t>2</t>
  </si>
  <si>
    <t>Примечание:</t>
  </si>
  <si>
    <t>план *</t>
  </si>
  <si>
    <t>1.6</t>
  </si>
  <si>
    <t>Ед. изм.</t>
  </si>
  <si>
    <t>факт</t>
  </si>
  <si>
    <t xml:space="preserve">Примечание </t>
  </si>
  <si>
    <t xml:space="preserve">план 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</si>
  <si>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</si>
  <si>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</si>
  <si>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</si>
  <si>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</si>
  <si>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</si>
  <si>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2.2.1</t>
  </si>
  <si>
    <t>модернизация и реконструкция</t>
  </si>
  <si>
    <t>2.2.2</t>
  </si>
  <si>
    <t>новое строительство</t>
  </si>
  <si>
    <t>2.2.3</t>
  </si>
  <si>
    <t>3</t>
  </si>
  <si>
    <t>Выбытие активов (основных средств)</t>
  </si>
  <si>
    <t>4</t>
  </si>
  <si>
    <t>Остаточная балансовая стоимость активов на начало года долгосрочного периода регулирования</t>
  </si>
  <si>
    <t>Остаточная балансовая стоимость активов на конец года долгосрочного периода регулирования</t>
  </si>
  <si>
    <t>№
п/п</t>
  </si>
  <si>
    <t>Примечание *</t>
  </si>
  <si>
    <t>план</t>
  </si>
  <si>
    <t>-</t>
  </si>
  <si>
    <t>1.1.1.2</t>
  </si>
  <si>
    <t>1.1.4</t>
  </si>
  <si>
    <t>Приложение 1</t>
  </si>
  <si>
    <t>к приказу Федеральной службы по тарифам</t>
  </si>
  <si>
    <t>от 24 октября 2014 г. № 1831-э</t>
  </si>
  <si>
    <t>организациями, регулирование деятельности которых</t>
  </si>
  <si>
    <t>Наименование организации:</t>
  </si>
  <si>
    <t>ИНН:</t>
  </si>
  <si>
    <t>2632082033</t>
  </si>
  <si>
    <t>КПП:</t>
  </si>
  <si>
    <t>263243001</t>
  </si>
  <si>
    <t>Долгосрочный период регулирования:</t>
  </si>
  <si>
    <t xml:space="preserve"> гг.</t>
  </si>
  <si>
    <t>Структура затрат</t>
  </si>
  <si>
    <t>Необходимая валовая выручка на содержание (далее - НВВ)</t>
  </si>
  <si>
    <t>в том числе на сырье, материалы, запасные части, инструмент, топливо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</si>
  <si>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</si>
  <si>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</si>
  <si>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</si>
  <si>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</si>
  <si>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</si>
  <si>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</si>
  <si>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</si>
  <si>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</si>
  <si>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1.1.3.2.1</t>
  </si>
  <si>
    <t>услуги связи</t>
  </si>
  <si>
    <t>1.1.3.2.2</t>
  </si>
  <si>
    <t>Расходы на командировки и представительские</t>
  </si>
  <si>
    <t>1.1.3.2.3</t>
  </si>
  <si>
    <t>Расходы на подготовку кадров</t>
  </si>
  <si>
    <t>1.1.3.2.4</t>
  </si>
  <si>
    <t>Расходы на обеспечение нормальных условий труда и мер по технике безопасности</t>
  </si>
  <si>
    <t>1.1.3.2.5</t>
  </si>
  <si>
    <t>Расходы на страхование</t>
  </si>
  <si>
    <t>1.1.3.2.6</t>
  </si>
  <si>
    <t>Другие прочие расходы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</si>
  <si>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</si>
  <si>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</si>
  <si>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</si>
  <si>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</si>
  <si>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</si>
  <si>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</si>
  <si>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</si>
  <si>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</si>
  <si>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</si>
  <si>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</si>
  <si>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</si>
  <si>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Доход на инвестированный капитал, всего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</si>
  <si>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</si>
  <si>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</si>
  <si>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</si>
  <si>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</si>
  <si>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</si>
  <si>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</si>
  <si>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</si>
  <si>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 xml:space="preserve"> млн.кВт.ч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</si>
  <si>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</si>
  <si>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руб./МВт∙ч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</si>
  <si>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</si>
  <si>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</si>
  <si>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</si>
  <si>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</si>
  <si>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</si>
  <si>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</si>
  <si>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</si>
  <si>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</si>
  <si>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</si>
  <si>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уровне напряжения ВН</t>
  </si>
  <si>
    <t>2.2.</t>
  </si>
  <si>
    <t>в том числе трансформаторная мощность подстанций на уровне напряжения СН1</t>
  </si>
  <si>
    <t>2.3.</t>
  </si>
  <si>
    <t>в том числе трансформаторная мощность подстанций на уровне напряжения СН2</t>
  </si>
  <si>
    <t>2.4.</t>
  </si>
  <si>
    <t>в том числе трансформаторная мощность подстанций на уровне напряжения НН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</si>
  <si>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</si>
  <si>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</si>
  <si>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</si>
  <si>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уровне напряжения ВН</t>
  </si>
  <si>
    <t>3.2.</t>
  </si>
  <si>
    <t>в том числе количество условных единиц по линиям электропередач на уровне напряжения СН1</t>
  </si>
  <si>
    <t>3.3.</t>
  </si>
  <si>
    <t>в том числе количество условных единиц по линиям электропередач на уровне напряжения СН2</t>
  </si>
  <si>
    <t>3.4.</t>
  </si>
  <si>
    <t>в том числе количество условных единиц по линиям электропередач на уровне напряжения НН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</si>
  <si>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</si>
  <si>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</si>
  <si>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уровне напряжения ВН</t>
  </si>
  <si>
    <t>4.2.</t>
  </si>
  <si>
    <t>в том числе количество условных единиц по подстанциям на уровне напряжения СН1</t>
  </si>
  <si>
    <t>4.3.</t>
  </si>
  <si>
    <t>в том числе количество условных единиц по подстанциям на уровне напряжения СН2</t>
  </si>
  <si>
    <t>4.4.</t>
  </si>
  <si>
    <t>в том числе количество условных единиц по подстанциям на уровне напряжения НН</t>
  </si>
  <si>
    <t>5</t>
  </si>
  <si>
    <t>Длина линий электропередач, всего</t>
  </si>
  <si>
    <t>5.1.</t>
  </si>
  <si>
    <t>в том числе длина линий электропередач на уровне напряжения ВН</t>
  </si>
  <si>
    <t>5.2.</t>
  </si>
  <si>
    <t>в том числе длина линий электропередач на уровне напряжения СН1</t>
  </si>
  <si>
    <t>5.3.</t>
  </si>
  <si>
    <t>в том числе длина линий электропередач на уровне напряжения СН2</t>
  </si>
  <si>
    <t>5.4.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</si>
  <si>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</si>
  <si>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</si>
  <si>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</si>
  <si>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</si>
  <si>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</si>
  <si>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</si>
  <si>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</si>
  <si>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</si>
  <si>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</si>
  <si>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</si>
  <si>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</si>
  <si>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</si>
  <si>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</si>
  <si>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</si>
  <si>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Приложение № 4 </t>
  </si>
  <si>
    <t>от 24.10.2014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</si>
  <si>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</si>
  <si>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</si>
  <si>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</si>
  <si>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</si>
  <si>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</si>
  <si>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</si>
  <si>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</si>
  <si>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</si>
  <si>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</si>
  <si>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</si>
  <si>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</si>
  <si>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82603002</t>
  </si>
  <si>
    <t>2011</t>
  </si>
  <si>
    <t>2017</t>
  </si>
  <si>
    <t>Расходы на услуги вневедомственной охраны и коммунального хозяйства</t>
  </si>
  <si>
    <t>1.1.3.3</t>
  </si>
  <si>
    <t>Расходы на юридические и информационные услуги</t>
  </si>
  <si>
    <t xml:space="preserve">Расходы на аудиторские и консультационные услуги </t>
  </si>
  <si>
    <t xml:space="preserve">Прочие услуги сторонних организаций </t>
  </si>
  <si>
    <t>Справочно: расходы на ремонт, всего (пункт 1.1.1.2 + пункт 1.1.2.1 + пункт 1.1.3.1)</t>
  </si>
  <si>
    <t>2.3</t>
  </si>
  <si>
    <t>3.1</t>
  </si>
  <si>
    <t>3.2</t>
  </si>
  <si>
    <t>4.1</t>
  </si>
  <si>
    <t>4.2</t>
  </si>
  <si>
    <t>5.1</t>
  </si>
  <si>
    <t>5.2</t>
  </si>
  <si>
    <t>Приложение 4</t>
  </si>
  <si>
    <t>Наименование</t>
  </si>
  <si>
    <t>организации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</si>
  <si>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</si>
  <si>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091732001</t>
  </si>
  <si>
    <t>Услуги связи</t>
  </si>
  <si>
    <t>Расходы на услуги вневедомственной охраны и комунального хозяйства</t>
  </si>
  <si>
    <t>Расходы на аудиторские и консультационные услуги</t>
  </si>
  <si>
    <t>Прочие услуги сторонних организаций</t>
  </si>
  <si>
    <t>1.1.3.2.7</t>
  </si>
  <si>
    <t>1.1.3.2.8</t>
  </si>
  <si>
    <t>Расходы на обеспечение нормальныых условий труда и мер по технике безопасности</t>
  </si>
  <si>
    <t>1.1.3.2.9</t>
  </si>
  <si>
    <t>1.1.3.2.10</t>
  </si>
  <si>
    <t xml:space="preserve"> руб./МВт.ч</t>
  </si>
  <si>
    <t>в том числе трансформаторная мощность подстанций на ВН</t>
  </si>
  <si>
    <t>в том числе трансформаторная мощность подстанций на СН1</t>
  </si>
  <si>
    <t>в том числе трансформаторная мощность подстанций на СН2</t>
  </si>
  <si>
    <t>в том числе количество условных единиц по линиям электропередач на ВН</t>
  </si>
  <si>
    <t>в том числе количество условных единиц по линиям электропередач на СН1</t>
  </si>
  <si>
    <t>3.3</t>
  </si>
  <si>
    <t>в том числе количество условных единиц по линиям электропередач на СН2</t>
  </si>
  <si>
    <t>3.4</t>
  </si>
  <si>
    <t>в том числе количество условных единиц по линиям электропередач на НН</t>
  </si>
  <si>
    <t>в том числе количество условных единиц по подстанциям на ВН</t>
  </si>
  <si>
    <t>в том числе количество условных единиц по подстанциям на СН1</t>
  </si>
  <si>
    <t>4.3</t>
  </si>
  <si>
    <t>в том числе количество условных единиц по подстанциям на СН2</t>
  </si>
  <si>
    <t>5.n</t>
  </si>
  <si>
    <t>в том числе длина линий электропередач на ВН</t>
  </si>
  <si>
    <t>в том числе длина линий электропередач на СН1</t>
  </si>
  <si>
    <t>в том числе длина линий электропередач на СН2</t>
  </si>
  <si>
    <t>в том числе длина линий электропередач на НН</t>
  </si>
  <si>
    <t>в том числе трансформаторная мощность подстанций на i уровне напряжения</t>
  </si>
  <si>
    <t>3.n</t>
  </si>
  <si>
    <t>в том числе количество условных единиц по линиям электропередач на i уровне напряжения</t>
  </si>
  <si>
    <t>4.n</t>
  </si>
  <si>
    <t>в том числе количество условных единиц по подстанциям на i уровне напряжения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</si>
  <si>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</si>
  <si>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</si>
  <si>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</si>
  <si>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</si>
  <si>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>ИНН: 2632082033</t>
  </si>
  <si>
    <t>КПП:060832003</t>
  </si>
  <si>
    <t xml:space="preserve">Показатель </t>
  </si>
  <si>
    <t>Ед.изм.</t>
  </si>
  <si>
    <t xml:space="preserve">х </t>
  </si>
  <si>
    <t>Необходимая валовая выручка на содержание</t>
  </si>
  <si>
    <t>Подконтрольные расходы, всего</t>
  </si>
  <si>
    <t xml:space="preserve">в том числе насырье, материалы, запасные части, инструмент, топливо </t>
  </si>
  <si>
    <t>на ремонт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</si>
  <si>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</si>
  <si>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Прочие подконтрольные расходы (с расшифровкой)</t>
  </si>
  <si>
    <t>в том числеприбыль на социальное развитие (включая социальные выплаты)</t>
  </si>
  <si>
    <t>в том числе  транспортные услуги</t>
  </si>
  <si>
    <t>в том числе   прочие расходы (с расшифровкой)****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</si>
  <si>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</si>
  <si>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</si>
  <si>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</si>
  <si>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</si>
  <si>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</si>
  <si>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</si>
  <si>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</si>
  <si>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</si>
  <si>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</si>
  <si>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 xml:space="preserve">Справочно: «Количество льготных технологических присоединений» </t>
  </si>
  <si>
    <t>1.2.11</t>
  </si>
  <si>
    <t>1.2.12</t>
  </si>
  <si>
    <t>прочие неподконтрольные расходы (с расшифровкой)</t>
  </si>
  <si>
    <t>Справочно: расходы на ремонт, всего</t>
  </si>
  <si>
    <t>(пункт 1.1.1.2 + пункт 1.1.2.1 +пункт 1.1.3.1)</t>
  </si>
  <si>
    <t>Справочно:</t>
  </si>
  <si>
    <t>МВт·ч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</si>
  <si>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</si>
  <si>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</si>
  <si>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</si>
  <si>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</si>
  <si>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</si>
  <si>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</si>
  <si>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</si>
  <si>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</si>
  <si>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</si>
  <si>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5.3</t>
  </si>
  <si>
    <t>5.4</t>
  </si>
  <si>
    <t>151532001</t>
  </si>
  <si>
    <t>2011-2017 гг</t>
  </si>
  <si>
    <t>1.1.3.2.1.</t>
  </si>
  <si>
    <t>1.1.3.2.2.</t>
  </si>
  <si>
    <t>н/д</t>
  </si>
  <si>
    <t>4.4</t>
  </si>
  <si>
    <t>млн.кВт∙ч</t>
  </si>
  <si>
    <t>руб./МВт.ч.</t>
  </si>
  <si>
    <t xml:space="preserve">   </t>
  </si>
  <si>
    <t>2.n</t>
  </si>
  <si>
    <t>в том числедлина линий электропередач на i уровне напряжения</t>
  </si>
  <si>
    <t>расходы на страхование</t>
  </si>
  <si>
    <t>филиал ПАО "МРСК Северного Кавказа" Каббалкэнерго"</t>
  </si>
  <si>
    <t>2016 Год</t>
  </si>
  <si>
    <t>2016 год</t>
  </si>
  <si>
    <t>филиал ПАО "МРСК Северного Кавказа"-"Карачаево-Ческесскэнерго"</t>
  </si>
  <si>
    <t>филиал ПАО "МРСК Северного Кавказа"-"Севкавказэнерго"</t>
  </si>
  <si>
    <t>Долгосрочный период регулирования: 2017-2021  гг.</t>
  </si>
  <si>
    <t xml:space="preserve">Наименование организации:   филиал ПАО "МРСК Северного Кавказа"-"Ингушэнерго" </t>
  </si>
  <si>
    <t>филиал ПАО "МРСК Северного Кавказа"-"Каббалкэнерго"</t>
  </si>
  <si>
    <t>руб./МВт.ч</t>
  </si>
  <si>
    <t>2.4</t>
  </si>
  <si>
    <t>в том числе трансформаторная мощность подстанций на СН I</t>
  </si>
  <si>
    <t>в том числе трансформаторная мощность подстанций на СН II</t>
  </si>
  <si>
    <t>в том числе трансформаторная мощность подстанций на НН</t>
  </si>
  <si>
    <t>в том числе количество условных единиц по линиям электропередач на СН I</t>
  </si>
  <si>
    <t>в том числе количество условных единиц по линиям электропередач на СН II</t>
  </si>
  <si>
    <t>в том числе количество условных единиц по подстанциям на СН I</t>
  </si>
  <si>
    <t>в том числе количество условных единиц по подстанциям на СН II</t>
  </si>
  <si>
    <t>в том числе количество условных единиц по подстанциям на НН</t>
  </si>
  <si>
    <t>в том числе длина линий электропередач на СН I</t>
  </si>
  <si>
    <t>в том числе длина линий электропередач на СН II</t>
  </si>
  <si>
    <t>Отклонение вызвано невыполнением плана ввода по ПС "Северная" из-за задержки поставки оборудования подрядчиком и требования ОАО "СО ЕЭС" обеспечения системной надежности и невозможности вывода оборудования в ремонт в условиях ОЗП.</t>
  </si>
  <si>
    <t xml:space="preserve">Отклонение вызвано необходимостью выполнения договорных обязательств по объектам  техприсоединения </t>
  </si>
  <si>
    <t>Отклонение вызвано необходимостью выполнения договорных обязательств по объектам  техприсоединения и ввода физпоказателей по данным объектам</t>
  </si>
  <si>
    <t>В связи с унификацией (расширением) перечня объектов основных средств, принимаемых к учету, оборудование требующее монтажа отнесено к капитальным вложениям, в рамках приказа ПАО «МРСК Северного Кавказа» от 31.12.2014 №843</t>
  </si>
  <si>
    <t>Без учета расходов на оплату услуг ТСО</t>
  </si>
  <si>
    <t>Обусловлено фактическими результатами деятельности Общества</t>
  </si>
  <si>
    <t>Обусловлено фактическими результатами деятельности Общества и корректировкой ИП (Приказ Минэнерго РФ от 30.12.2016  № 1470)</t>
  </si>
  <si>
    <t>Корректирвка ИП (Приказ Минэнерго РФ от 30.12.2016  № 1470)</t>
  </si>
  <si>
    <t>Обусловлено заявками потребителей на ТП</t>
  </si>
  <si>
    <t>с учетом фактических фин.результатов Общества налогооблагаемая база сложилась в большем объеме</t>
  </si>
  <si>
    <t>обусловлено уменьшением фактической стоимости на величину нагрузочных потерь ОРЭМ</t>
  </si>
  <si>
    <t>Обусловлено превышением фактической стоимости потерь над плановой величиной.</t>
  </si>
  <si>
    <t>Обусловлено уменьшением объема закупки материалов и  з/ч  в связи с неплатежами потребителей</t>
  </si>
  <si>
    <t xml:space="preserve">Обусловлено уменьшением объема и  стоимости услуг подрядных организаций. </t>
  </si>
  <si>
    <t>Обусловлено переносом по статье "ввод приборов учета" из инвест. программы в ремонтную программу</t>
  </si>
  <si>
    <t xml:space="preserve">сумма уменьшена на величину инвестиционной  составляющей оплаченной выручки по технологическому присоединению </t>
  </si>
  <si>
    <t xml:space="preserve">Плановая величина равна возврату капитала, фактическая - сумме возврата капитала и выбытия </t>
  </si>
  <si>
    <t>сумма уменьшена на величину инвестиционной  составляющей оплаченной выручки по технологическому присоединению</t>
  </si>
  <si>
    <t>Плановая величина равна возврату капитала, фактическая - сумме возврата капитала и выбытия активов</t>
  </si>
  <si>
    <t>Оплата услуг ПАО "ФСК ЕЭС"</t>
  </si>
  <si>
    <t>Обусловлено уменьшением стоимости услуг ПАО "ФСК ЕЭС" на величину нагрузочных потерь ОРЭМ</t>
  </si>
  <si>
    <t>обусловлено уменьшением стоимости услуг ПАО "ФСК ЕЭС" на величину нагрузочных потерь ОРЭМ</t>
  </si>
  <si>
    <t xml:space="preserve"> Оплата услуг ПАО «ФСК ЕЭС»</t>
  </si>
  <si>
    <t>не обеспечено денежным потоком</t>
  </si>
  <si>
    <t>Обусловлено вынужденной экономией в связи с недобором выручки по причине неплатежей потребителей</t>
  </si>
  <si>
    <t xml:space="preserve">цена покупки электрической энергии в целях компенсации потерь была утверждена на уровне ниже фактической </t>
  </si>
  <si>
    <t>Обусловлено отсутсвием средств на реализацию программы снижения потерь</t>
  </si>
  <si>
    <t>По факту данные затраты не входят в себестоимость по передаче электроэнергии.</t>
  </si>
  <si>
    <t>Рост затрат обусловлен применением утвержденного ОТС в электроэнергетике  на 2013-2015 гг (с учетом его прдления на 2016-2018 гг)  и опережающим ростом индексации Тарифная ставка рабочего 1 разряда согласно ОТС от учтенной при установлении тарифов с учетом непревышения фактической численности над нормативной.</t>
  </si>
  <si>
    <t>   Обусловлено вынужденной экономией в связи с недобором выручки по причине неплатежей потребителей</t>
  </si>
  <si>
    <t>Обусловлено фактическими затратами на обслужевание заемных средств привлеченными в связи с недоплатой потребителей</t>
  </si>
  <si>
    <t>Филиал ПАО "МРСК Северного Кавказа" - "Ставропольэнерго"</t>
  </si>
  <si>
    <t>Оплата работ и услуг сторонних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</si>
</sst>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0.0%"/>
    <numFmt numFmtId="167" formatCode="#,##0.000"/>
    <numFmt numFmtId="168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0" fontId="17" fillId="0" borderId="0"/>
    <xf numFmtId="0" fontId="19" fillId="0" borderId="4" applyBorder="0">
      <alignment horizontal="center" vertical="center" wrapText="1"/>
    </xf>
    <xf numFmtId="0" fontId="11" fillId="0" borderId="0"/>
    <xf numFmtId="4" fontId="20" fillId="2" borderId="2" applyBorder="0">
      <alignment horizontal="right"/>
    </xf>
    <xf numFmtId="0" fontId="21" fillId="0" borderId="0"/>
    <xf numFmtId="164" fontId="18" fillId="0" borderId="0" applyFont="0" applyFill="0" applyBorder="0" applyAlignment="0" applyProtection="0"/>
    <xf numFmtId="4" fontId="20" fillId="3" borderId="0" applyFont="0" applyBorder="0">
      <alignment horizontal="right"/>
    </xf>
    <xf numFmtId="9" fontId="25" fillId="0" borderId="0" applyFont="0" applyFill="0" applyBorder="0" applyAlignment="0" applyProtection="0"/>
    <xf numFmtId="0" fontId="10" fillId="0" borderId="0"/>
    <xf numFmtId="0" fontId="9" fillId="0" borderId="0"/>
    <xf numFmtId="0" fontId="25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71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49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3" fontId="15" fillId="0" borderId="0" xfId="0" applyNumberFormat="1" applyFont="1"/>
    <xf numFmtId="0" fontId="22" fillId="0" borderId="0" xfId="0" applyFont="1"/>
    <xf numFmtId="0" fontId="16" fillId="0" borderId="0" xfId="0" applyFont="1"/>
    <xf numFmtId="0" fontId="23" fillId="0" borderId="0" xfId="0" applyFont="1"/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left" vertical="center" wrapText="1"/>
    </xf>
    <xf numFmtId="9" fontId="27" fillId="0" borderId="9" xfId="8" applyFont="1" applyFill="1" applyBorder="1" applyAlignment="1">
      <alignment horizontal="center" vertical="center"/>
    </xf>
    <xf numFmtId="9" fontId="27" fillId="0" borderId="9" xfId="8" applyNumberFormat="1" applyFont="1" applyFill="1" applyBorder="1" applyAlignment="1">
      <alignment horizontal="center" vertical="center"/>
    </xf>
    <xf numFmtId="10" fontId="27" fillId="0" borderId="9" xfId="8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0" fontId="27" fillId="0" borderId="0" xfId="0" applyFont="1"/>
    <xf numFmtId="10" fontId="27" fillId="0" borderId="0" xfId="0" applyNumberFormat="1" applyFont="1"/>
    <xf numFmtId="0" fontId="27" fillId="0" borderId="0" xfId="0" applyFont="1" applyAlignment="1">
      <alignment vertical="center"/>
    </xf>
    <xf numFmtId="0" fontId="27" fillId="0" borderId="9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0" fontId="16" fillId="0" borderId="12" xfId="0" applyFont="1" applyBorder="1" applyAlignment="1"/>
    <xf numFmtId="4" fontId="27" fillId="0" borderId="0" xfId="0" applyNumberFormat="1" applyFont="1" applyAlignment="1">
      <alignment vertical="center"/>
    </xf>
    <xf numFmtId="4" fontId="0" fillId="0" borderId="0" xfId="0" applyNumberFormat="1"/>
    <xf numFmtId="0" fontId="27" fillId="0" borderId="9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9" fontId="16" fillId="0" borderId="12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166" fontId="25" fillId="0" borderId="0" xfId="8" applyNumberFormat="1" applyFont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165" fontId="28" fillId="0" borderId="0" xfId="0" applyNumberFormat="1" applyFont="1"/>
    <xf numFmtId="0" fontId="29" fillId="0" borderId="0" xfId="0" applyFont="1"/>
    <xf numFmtId="4" fontId="0" fillId="0" borderId="0" xfId="0" applyNumberFormat="1" applyAlignment="1">
      <alignment horizontal="center" vertical="center"/>
    </xf>
    <xf numFmtId="4" fontId="16" fillId="0" borderId="0" xfId="0" applyNumberFormat="1" applyFont="1"/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3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6" fillId="0" borderId="0" xfId="0" applyFont="1" applyAlignment="1"/>
    <xf numFmtId="0" fontId="26" fillId="0" borderId="0" xfId="0" applyFont="1" applyBorder="1" applyAlignment="1">
      <alignment horizontal="center" wrapText="1"/>
    </xf>
    <xf numFmtId="0" fontId="16" fillId="0" borderId="0" xfId="0" applyFont="1" applyBorder="1" applyAlignment="1"/>
    <xf numFmtId="49" fontId="16" fillId="0" borderId="0" xfId="0" applyNumberFormat="1" applyFont="1" applyBorder="1" applyAlignment="1"/>
    <xf numFmtId="49" fontId="16" fillId="0" borderId="0" xfId="0" applyNumberFormat="1" applyFont="1" applyBorder="1" applyAlignment="1">
      <alignment horizontal="left"/>
    </xf>
    <xf numFmtId="49" fontId="27" fillId="0" borderId="2" xfId="0" applyNumberFormat="1" applyFont="1" applyBorder="1" applyAlignment="1">
      <alignment horizontal="center" vertical="top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/>
    </xf>
    <xf numFmtId="4" fontId="27" fillId="0" borderId="2" xfId="0" applyNumberFormat="1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166" fontId="34" fillId="0" borderId="0" xfId="0" applyNumberFormat="1" applyFont="1"/>
    <xf numFmtId="166" fontId="29" fillId="0" borderId="0" xfId="0" applyNumberFormat="1" applyFont="1"/>
    <xf numFmtId="3" fontId="12" fillId="0" borderId="0" xfId="0" applyNumberFormat="1" applyFont="1"/>
    <xf numFmtId="165" fontId="27" fillId="0" borderId="0" xfId="0" applyNumberFormat="1" applyFont="1"/>
    <xf numFmtId="0" fontId="22" fillId="0" borderId="0" xfId="3" applyFont="1"/>
    <xf numFmtId="0" fontId="16" fillId="0" borderId="0" xfId="3" applyFont="1"/>
    <xf numFmtId="0" fontId="23" fillId="0" borderId="0" xfId="3" applyFont="1"/>
    <xf numFmtId="0" fontId="16" fillId="0" borderId="0" xfId="3" applyFont="1" applyAlignment="1">
      <alignment horizontal="left"/>
    </xf>
    <xf numFmtId="0" fontId="27" fillId="0" borderId="0" xfId="3" applyFont="1" applyAlignment="1">
      <alignment vertical="center"/>
    </xf>
    <xf numFmtId="0" fontId="16" fillId="0" borderId="9" xfId="3" applyFont="1" applyBorder="1" applyAlignment="1">
      <alignment horizontal="left" vertical="center"/>
    </xf>
    <xf numFmtId="0" fontId="16" fillId="0" borderId="14" xfId="3" applyFont="1" applyBorder="1" applyAlignment="1">
      <alignment vertical="center"/>
    </xf>
    <xf numFmtId="0" fontId="16" fillId="0" borderId="7" xfId="3" applyFont="1" applyBorder="1" applyAlignment="1">
      <alignment horizontal="left" vertical="center"/>
    </xf>
    <xf numFmtId="0" fontId="16" fillId="0" borderId="7" xfId="3" applyFont="1" applyBorder="1" applyAlignment="1">
      <alignment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vertical="center"/>
    </xf>
    <xf numFmtId="0" fontId="16" fillId="0" borderId="12" xfId="3" applyFont="1" applyBorder="1" applyAlignment="1">
      <alignment horizontal="left" vertical="center"/>
    </xf>
    <xf numFmtId="0" fontId="16" fillId="0" borderId="12" xfId="3" applyFont="1" applyBorder="1" applyAlignment="1">
      <alignment vertical="center"/>
    </xf>
    <xf numFmtId="0" fontId="35" fillId="0" borderId="0" xfId="3" applyFont="1"/>
    <xf numFmtId="0" fontId="33" fillId="0" borderId="0" xfId="3" applyFont="1"/>
    <xf numFmtId="3" fontId="33" fillId="0" borderId="0" xfId="3" applyNumberFormat="1" applyFont="1"/>
    <xf numFmtId="0" fontId="27" fillId="0" borderId="0" xfId="3" applyFont="1"/>
    <xf numFmtId="0" fontId="27" fillId="0" borderId="9" xfId="3" applyFont="1" applyBorder="1" applyAlignment="1">
      <alignment horizontal="center" vertical="center"/>
    </xf>
    <xf numFmtId="0" fontId="27" fillId="0" borderId="14" xfId="3" applyFont="1" applyBorder="1" applyAlignment="1">
      <alignment horizontal="left" vertical="center" wrapText="1"/>
    </xf>
    <xf numFmtId="10" fontId="27" fillId="0" borderId="0" xfId="3" applyNumberFormat="1" applyFont="1"/>
    <xf numFmtId="0" fontId="36" fillId="0" borderId="0" xfId="0" applyFont="1" applyFill="1"/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/>
    </xf>
    <xf numFmtId="2" fontId="32" fillId="0" borderId="0" xfId="0" applyNumberFormat="1" applyFont="1" applyFill="1" applyAlignment="1">
      <alignment horizontal="right" vertical="center"/>
    </xf>
    <xf numFmtId="2" fontId="36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left" wrapText="1"/>
    </xf>
    <xf numFmtId="49" fontId="32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justify" vertical="top" wrapText="1"/>
    </xf>
    <xf numFmtId="1" fontId="36" fillId="0" borderId="0" xfId="0" applyNumberFormat="1" applyFont="1" applyFill="1"/>
    <xf numFmtId="0" fontId="32" fillId="0" borderId="2" xfId="0" applyFont="1" applyFill="1" applyBorder="1" applyAlignment="1">
      <alignment horizontal="center" wrapText="1"/>
    </xf>
    <xf numFmtId="49" fontId="32" fillId="0" borderId="2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justify" vertical="top" wrapText="1"/>
    </xf>
    <xf numFmtId="4" fontId="32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justify" vertical="top" wrapText="1"/>
    </xf>
    <xf numFmtId="0" fontId="32" fillId="0" borderId="5" xfId="0" applyFont="1" applyFill="1" applyBorder="1" applyAlignment="1">
      <alignment horizontal="justify" vertical="top" wrapText="1"/>
    </xf>
    <xf numFmtId="0" fontId="36" fillId="0" borderId="2" xfId="0" applyFont="1" applyFill="1" applyBorder="1" applyAlignment="1">
      <alignment wrapText="1"/>
    </xf>
    <xf numFmtId="0" fontId="32" fillId="0" borderId="2" xfId="0" applyFont="1" applyFill="1" applyBorder="1" applyAlignment="1">
      <alignment horizontal="center" vertical="center" wrapText="1"/>
    </xf>
    <xf numFmtId="4" fontId="36" fillId="0" borderId="0" xfId="0" applyNumberFormat="1" applyFont="1" applyFill="1"/>
    <xf numFmtId="0" fontId="32" fillId="0" borderId="0" xfId="0" applyFont="1" applyFill="1" applyAlignment="1">
      <alignment horizontal="justify"/>
    </xf>
    <xf numFmtId="3" fontId="12" fillId="4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0" fontId="16" fillId="4" borderId="0" xfId="0" applyFont="1" applyFill="1"/>
    <xf numFmtId="0" fontId="16" fillId="4" borderId="12" xfId="0" applyFont="1" applyFill="1" applyBorder="1" applyAlignment="1"/>
    <xf numFmtId="4" fontId="16" fillId="4" borderId="0" xfId="0" applyNumberFormat="1" applyFont="1" applyFill="1"/>
    <xf numFmtId="0" fontId="27" fillId="4" borderId="2" xfId="0" applyFont="1" applyFill="1" applyBorder="1" applyAlignment="1">
      <alignment horizontal="center" vertical="center"/>
    </xf>
    <xf numFmtId="4" fontId="27" fillId="4" borderId="2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165" fontId="20" fillId="0" borderId="12" xfId="3" applyNumberFormat="1" applyFont="1" applyFill="1" applyBorder="1" applyAlignment="1" applyProtection="1">
      <alignment horizontal="right" vertical="center"/>
      <protection locked="0"/>
    </xf>
    <xf numFmtId="3" fontId="32" fillId="0" borderId="2" xfId="0" applyNumberFormat="1" applyFont="1" applyFill="1" applyBorder="1" applyAlignment="1">
      <alignment horizontal="center" vertical="center" wrapText="1"/>
    </xf>
    <xf numFmtId="0" fontId="27" fillId="0" borderId="14" xfId="3" applyFont="1" applyBorder="1" applyAlignment="1">
      <alignment horizontal="left" vertical="center" wrapText="1"/>
    </xf>
    <xf numFmtId="0" fontId="27" fillId="0" borderId="9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27" fillId="0" borderId="14" xfId="3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27" fillId="0" borderId="9" xfId="0" applyNumberFormat="1" applyFont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3" fontId="27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wrapText="1"/>
    </xf>
    <xf numFmtId="4" fontId="32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/>
    </xf>
    <xf numFmtId="10" fontId="27" fillId="0" borderId="2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2" fontId="22" fillId="0" borderId="0" xfId="0" applyNumberFormat="1" applyFont="1"/>
    <xf numFmtId="4" fontId="22" fillId="0" borderId="0" xfId="0" applyNumberFormat="1" applyFont="1"/>
    <xf numFmtId="165" fontId="27" fillId="0" borderId="9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vertical="top" wrapText="1"/>
    </xf>
    <xf numFmtId="0" fontId="27" fillId="0" borderId="2" xfId="0" applyFont="1" applyFill="1" applyBorder="1" applyAlignment="1">
      <alignment horizontal="center" vertical="center" wrapText="1"/>
    </xf>
    <xf numFmtId="165" fontId="27" fillId="0" borderId="9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justify" wrapText="1"/>
    </xf>
    <xf numFmtId="0" fontId="26" fillId="0" borderId="0" xfId="0" applyFont="1" applyAlignment="1">
      <alignment horizontal="center"/>
    </xf>
    <xf numFmtId="0" fontId="1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49" fontId="16" fillId="0" borderId="12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9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4" fontId="27" fillId="0" borderId="9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left" vertical="center" wrapText="1"/>
    </xf>
    <xf numFmtId="4" fontId="27" fillId="0" borderId="14" xfId="0" applyNumberFormat="1" applyFont="1" applyBorder="1" applyAlignment="1">
      <alignment horizontal="left" vertical="center" wrapText="1"/>
    </xf>
    <xf numFmtId="3" fontId="27" fillId="0" borderId="9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65" fontId="27" fillId="0" borderId="9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7" fillId="0" borderId="14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165" fontId="27" fillId="0" borderId="9" xfId="0" applyNumberFormat="1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4" fontId="27" fillId="0" borderId="9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49" fontId="27" fillId="0" borderId="6" xfId="0" applyNumberFormat="1" applyFont="1" applyBorder="1" applyAlignment="1">
      <alignment horizontal="center" vertical="top"/>
    </xf>
    <xf numFmtId="49" fontId="27" fillId="0" borderId="7" xfId="0" applyNumberFormat="1" applyFont="1" applyBorder="1" applyAlignment="1">
      <alignment horizontal="center" vertical="top"/>
    </xf>
    <xf numFmtId="49" fontId="27" fillId="0" borderId="8" xfId="0" applyNumberFormat="1" applyFont="1" applyBorder="1" applyAlignment="1">
      <alignment horizontal="center" vertical="top"/>
    </xf>
    <xf numFmtId="49" fontId="27" fillId="0" borderId="15" xfId="0" applyNumberFormat="1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 vertical="top"/>
    </xf>
    <xf numFmtId="49" fontId="27" fillId="0" borderId="16" xfId="0" applyNumberFormat="1" applyFont="1" applyBorder="1" applyAlignment="1">
      <alignment horizontal="center" vertical="top"/>
    </xf>
    <xf numFmtId="49" fontId="27" fillId="0" borderId="11" xfId="0" applyNumberFormat="1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9" fontId="27" fillId="0" borderId="13" xfId="0" applyNumberFormat="1" applyFont="1" applyBorder="1" applyAlignment="1">
      <alignment horizontal="center" vertical="top"/>
    </xf>
    <xf numFmtId="49" fontId="27" fillId="0" borderId="9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49" fontId="27" fillId="0" borderId="14" xfId="0" applyNumberFormat="1" applyFont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" fontId="27" fillId="0" borderId="6" xfId="0" applyNumberFormat="1" applyFont="1" applyFill="1" applyBorder="1" applyAlignment="1">
      <alignment horizontal="center" vertical="top" wrapText="1"/>
    </xf>
    <xf numFmtId="4" fontId="27" fillId="0" borderId="7" xfId="0" applyNumberFormat="1" applyFont="1" applyFill="1" applyBorder="1" applyAlignment="1">
      <alignment horizontal="center" vertical="top" wrapText="1"/>
    </xf>
    <xf numFmtId="4" fontId="27" fillId="0" borderId="8" xfId="0" applyNumberFormat="1" applyFont="1" applyFill="1" applyBorder="1" applyAlignment="1">
      <alignment horizontal="center" vertical="top" wrapText="1"/>
    </xf>
    <xf numFmtId="4" fontId="27" fillId="0" borderId="15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4" fontId="27" fillId="0" borderId="13" xfId="0" applyNumberFormat="1" applyFont="1" applyFill="1" applyBorder="1" applyAlignment="1">
      <alignment horizontal="center" vertical="top" wrapText="1"/>
    </xf>
    <xf numFmtId="167" fontId="27" fillId="0" borderId="9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167" fontId="27" fillId="0" borderId="14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" fontId="27" fillId="0" borderId="9" xfId="11" applyNumberFormat="1" applyFont="1" applyFill="1" applyBorder="1" applyAlignment="1">
      <alignment horizontal="center" vertical="center"/>
    </xf>
    <xf numFmtId="4" fontId="27" fillId="0" borderId="10" xfId="11" applyNumberFormat="1" applyFont="1" applyFill="1" applyBorder="1" applyAlignment="1">
      <alignment horizontal="center" vertical="center"/>
    </xf>
    <xf numFmtId="4" fontId="27" fillId="0" borderId="14" xfId="11" applyNumberFormat="1" applyFont="1" applyFill="1" applyBorder="1" applyAlignment="1">
      <alignment horizontal="center" vertical="center"/>
    </xf>
    <xf numFmtId="0" fontId="27" fillId="0" borderId="9" xfId="3" applyFont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7" fillId="0" borderId="14" xfId="3" applyFont="1" applyBorder="1" applyAlignment="1">
      <alignment horizontal="center" vertical="center" wrapText="1"/>
    </xf>
    <xf numFmtId="49" fontId="27" fillId="0" borderId="9" xfId="3" applyNumberFormat="1" applyFont="1" applyBorder="1" applyAlignment="1">
      <alignment horizontal="center" vertical="center"/>
    </xf>
    <xf numFmtId="49" fontId="27" fillId="0" borderId="10" xfId="3" applyNumberFormat="1" applyFont="1" applyBorder="1" applyAlignment="1">
      <alignment horizontal="center" vertical="center"/>
    </xf>
    <xf numFmtId="49" fontId="27" fillId="0" borderId="14" xfId="3" applyNumberFormat="1" applyFont="1" applyBorder="1" applyAlignment="1">
      <alignment horizontal="center" vertical="center"/>
    </xf>
    <xf numFmtId="0" fontId="27" fillId="0" borderId="10" xfId="3" applyFont="1" applyBorder="1" applyAlignment="1">
      <alignment horizontal="justify" vertical="center" wrapText="1"/>
    </xf>
    <xf numFmtId="0" fontId="27" fillId="0" borderId="9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27" fillId="0" borderId="9" xfId="3" applyFont="1" applyFill="1" applyBorder="1" applyAlignment="1">
      <alignment horizontal="center" vertical="center"/>
    </xf>
    <xf numFmtId="0" fontId="27" fillId="0" borderId="10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7" fillId="0" borderId="9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0" fontId="27" fillId="0" borderId="14" xfId="3" applyFont="1" applyFill="1" applyBorder="1" applyAlignment="1">
      <alignment horizontal="center" vertical="center" wrapText="1"/>
    </xf>
    <xf numFmtId="0" fontId="24" fillId="0" borderId="0" xfId="3" applyFont="1" applyAlignment="1">
      <alignment horizontal="justify" wrapText="1"/>
    </xf>
    <xf numFmtId="0" fontId="22" fillId="0" borderId="0" xfId="3" applyFont="1" applyAlignment="1">
      <alignment horizontal="justify" wrapText="1"/>
    </xf>
    <xf numFmtId="4" fontId="27" fillId="0" borderId="9" xfId="3" applyNumberFormat="1" applyFont="1" applyBorder="1" applyAlignment="1">
      <alignment horizontal="center" vertical="center"/>
    </xf>
    <xf numFmtId="4" fontId="27" fillId="0" borderId="10" xfId="3" applyNumberFormat="1" applyFont="1" applyBorder="1" applyAlignment="1">
      <alignment horizontal="center" vertical="center"/>
    </xf>
    <xf numFmtId="4" fontId="27" fillId="0" borderId="14" xfId="3" applyNumberFormat="1" applyFont="1" applyBorder="1" applyAlignment="1">
      <alignment horizontal="center" vertical="center"/>
    </xf>
    <xf numFmtId="0" fontId="27" fillId="0" borderId="9" xfId="3" applyFont="1" applyFill="1" applyBorder="1" applyAlignment="1">
      <alignment horizontal="left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27" fillId="0" borderId="14" xfId="3" applyFont="1" applyFill="1" applyBorder="1" applyAlignment="1">
      <alignment horizontal="left" vertical="center" wrapText="1"/>
    </xf>
    <xf numFmtId="4" fontId="27" fillId="0" borderId="9" xfId="3" applyNumberFormat="1" applyFont="1" applyFill="1" applyBorder="1" applyAlignment="1">
      <alignment horizontal="center" vertical="center"/>
    </xf>
    <xf numFmtId="4" fontId="27" fillId="0" borderId="10" xfId="3" applyNumberFormat="1" applyFont="1" applyFill="1" applyBorder="1" applyAlignment="1">
      <alignment horizontal="center" vertical="center"/>
    </xf>
    <xf numFmtId="4" fontId="27" fillId="0" borderId="14" xfId="3" applyNumberFormat="1" applyFont="1" applyFill="1" applyBorder="1" applyAlignment="1">
      <alignment horizontal="center" vertical="center"/>
    </xf>
    <xf numFmtId="0" fontId="27" fillId="0" borderId="9" xfId="3" applyFont="1" applyBorder="1" applyAlignment="1">
      <alignment horizontal="left" vertical="center" wrapText="1"/>
    </xf>
    <xf numFmtId="0" fontId="27" fillId="0" borderId="10" xfId="3" applyFont="1" applyBorder="1" applyAlignment="1">
      <alignment horizontal="left" vertical="center" wrapText="1"/>
    </xf>
    <xf numFmtId="0" fontId="27" fillId="0" borderId="14" xfId="3" applyFont="1" applyBorder="1" applyAlignment="1">
      <alignment horizontal="left" vertical="center" wrapText="1"/>
    </xf>
    <xf numFmtId="0" fontId="27" fillId="0" borderId="9" xfId="11" applyFont="1" applyFill="1" applyBorder="1" applyAlignment="1">
      <alignment horizontal="center" vertical="center"/>
    </xf>
    <xf numFmtId="0" fontId="27" fillId="0" borderId="10" xfId="11" applyFont="1" applyFill="1" applyBorder="1" applyAlignment="1">
      <alignment horizontal="center" vertical="center"/>
    </xf>
    <xf numFmtId="0" fontId="27" fillId="0" borderId="14" xfId="11" applyFont="1" applyFill="1" applyBorder="1" applyAlignment="1">
      <alignment horizontal="center" vertical="center"/>
    </xf>
    <xf numFmtId="3" fontId="27" fillId="0" borderId="9" xfId="3" applyNumberFormat="1" applyFont="1" applyFill="1" applyBorder="1" applyAlignment="1">
      <alignment horizontal="center" vertical="center"/>
    </xf>
    <xf numFmtId="3" fontId="27" fillId="0" borderId="10" xfId="3" applyNumberFormat="1" applyFont="1" applyFill="1" applyBorder="1" applyAlignment="1">
      <alignment horizontal="center" vertical="center"/>
    </xf>
    <xf numFmtId="3" fontId="27" fillId="0" borderId="14" xfId="3" applyNumberFormat="1" applyFont="1" applyFill="1" applyBorder="1" applyAlignment="1">
      <alignment horizontal="center" vertical="center"/>
    </xf>
    <xf numFmtId="168" fontId="27" fillId="0" borderId="9" xfId="3" applyNumberFormat="1" applyFont="1" applyFill="1" applyBorder="1" applyAlignment="1">
      <alignment horizontal="center" vertical="center"/>
    </xf>
    <xf numFmtId="168" fontId="27" fillId="0" borderId="10" xfId="3" applyNumberFormat="1" applyFont="1" applyFill="1" applyBorder="1" applyAlignment="1">
      <alignment horizontal="center" vertical="center"/>
    </xf>
    <xf numFmtId="168" fontId="27" fillId="0" borderId="14" xfId="3" applyNumberFormat="1" applyFont="1" applyFill="1" applyBorder="1" applyAlignment="1">
      <alignment horizontal="center" vertical="center"/>
    </xf>
    <xf numFmtId="165" fontId="27" fillId="0" borderId="9" xfId="3" applyNumberFormat="1" applyFont="1" applyFill="1" applyBorder="1" applyAlignment="1">
      <alignment horizontal="center" vertical="center"/>
    </xf>
    <xf numFmtId="165" fontId="27" fillId="0" borderId="10" xfId="3" applyNumberFormat="1" applyFont="1" applyFill="1" applyBorder="1" applyAlignment="1">
      <alignment horizontal="center" vertical="center"/>
    </xf>
    <xf numFmtId="165" fontId="27" fillId="0" borderId="14" xfId="3" applyNumberFormat="1" applyFont="1" applyFill="1" applyBorder="1" applyAlignment="1">
      <alignment horizontal="center" vertical="center"/>
    </xf>
    <xf numFmtId="0" fontId="27" fillId="0" borderId="6" xfId="3" applyFont="1" applyBorder="1" applyAlignment="1">
      <alignment horizontal="center" vertical="center" wrapText="1"/>
    </xf>
    <xf numFmtId="0" fontId="27" fillId="0" borderId="7" xfId="3" applyFont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0" borderId="15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16" xfId="3" applyFont="1" applyBorder="1" applyAlignment="1">
      <alignment horizontal="center" vertical="center" wrapText="1"/>
    </xf>
    <xf numFmtId="0" fontId="27" fillId="0" borderId="11" xfId="3" applyFont="1" applyBorder="1" applyAlignment="1">
      <alignment horizontal="center" vertical="center" wrapText="1"/>
    </xf>
    <xf numFmtId="0" fontId="27" fillId="0" borderId="12" xfId="3" applyFont="1" applyBorder="1" applyAlignment="1">
      <alignment horizontal="center" vertical="center" wrapText="1"/>
    </xf>
    <xf numFmtId="0" fontId="27" fillId="0" borderId="13" xfId="3" applyFont="1" applyBorder="1" applyAlignment="1">
      <alignment horizontal="center" vertical="center" wrapText="1"/>
    </xf>
    <xf numFmtId="165" fontId="27" fillId="0" borderId="9" xfId="3" applyNumberFormat="1" applyFont="1" applyBorder="1" applyAlignment="1">
      <alignment horizontal="center" vertical="center"/>
    </xf>
    <xf numFmtId="165" fontId="27" fillId="0" borderId="10" xfId="3" applyNumberFormat="1" applyFont="1" applyBorder="1" applyAlignment="1">
      <alignment horizontal="center" vertical="center"/>
    </xf>
    <xf numFmtId="165" fontId="27" fillId="0" borderId="14" xfId="3" applyNumberFormat="1" applyFont="1" applyBorder="1" applyAlignment="1">
      <alignment horizontal="center" vertical="center"/>
    </xf>
    <xf numFmtId="3" fontId="27" fillId="0" borderId="9" xfId="3" applyNumberFormat="1" applyFont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/>
    </xf>
    <xf numFmtId="0" fontId="27" fillId="0" borderId="10" xfId="3" applyFont="1" applyBorder="1" applyAlignment="1">
      <alignment horizontal="left" vertical="center"/>
    </xf>
    <xf numFmtId="0" fontId="27" fillId="0" borderId="14" xfId="3" applyFont="1" applyBorder="1" applyAlignment="1">
      <alignment horizontal="left" vertical="center"/>
    </xf>
    <xf numFmtId="0" fontId="27" fillId="0" borderId="6" xfId="25" applyFont="1" applyFill="1" applyBorder="1" applyAlignment="1">
      <alignment horizontal="center" vertical="center" wrapText="1"/>
    </xf>
    <xf numFmtId="0" fontId="27" fillId="0" borderId="7" xfId="25" applyFont="1" applyFill="1" applyBorder="1" applyAlignment="1">
      <alignment horizontal="center" vertical="center" wrapText="1"/>
    </xf>
    <xf numFmtId="0" fontId="27" fillId="0" borderId="8" xfId="25" applyFont="1" applyFill="1" applyBorder="1" applyAlignment="1">
      <alignment horizontal="center" vertical="center" wrapText="1"/>
    </xf>
    <xf numFmtId="0" fontId="27" fillId="0" borderId="15" xfId="25" applyFont="1" applyFill="1" applyBorder="1" applyAlignment="1">
      <alignment horizontal="center" vertical="center" wrapText="1"/>
    </xf>
    <xf numFmtId="0" fontId="27" fillId="0" borderId="0" xfId="25" applyFont="1" applyFill="1" applyBorder="1" applyAlignment="1">
      <alignment horizontal="center" vertical="center" wrapText="1"/>
    </xf>
    <xf numFmtId="0" fontId="27" fillId="0" borderId="16" xfId="25" applyFont="1" applyFill="1" applyBorder="1" applyAlignment="1">
      <alignment horizontal="center" vertical="center" wrapText="1"/>
    </xf>
    <xf numFmtId="0" fontId="27" fillId="0" borderId="11" xfId="25" applyFont="1" applyFill="1" applyBorder="1" applyAlignment="1">
      <alignment horizontal="center" vertical="center" wrapText="1"/>
    </xf>
    <xf numFmtId="0" fontId="27" fillId="0" borderId="12" xfId="25" applyFont="1" applyFill="1" applyBorder="1" applyAlignment="1">
      <alignment horizontal="center" vertical="center" wrapText="1"/>
    </xf>
    <xf numFmtId="0" fontId="27" fillId="0" borderId="13" xfId="25" applyFont="1" applyFill="1" applyBorder="1" applyAlignment="1">
      <alignment horizontal="center" vertical="center" wrapText="1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0" fontId="27" fillId="0" borderId="11" xfId="3" applyFont="1" applyBorder="1" applyAlignment="1">
      <alignment horizontal="center" vertical="center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6" fillId="0" borderId="0" xfId="3" applyFont="1" applyAlignment="1">
      <alignment horizontal="center"/>
    </xf>
    <xf numFmtId="0" fontId="16" fillId="0" borderId="12" xfId="3" applyFont="1" applyBorder="1" applyAlignment="1">
      <alignment horizontal="left"/>
    </xf>
    <xf numFmtId="49" fontId="16" fillId="0" borderId="12" xfId="3" applyNumberFormat="1" applyFont="1" applyBorder="1" applyAlignment="1">
      <alignment horizontal="left"/>
    </xf>
    <xf numFmtId="49" fontId="16" fillId="0" borderId="10" xfId="3" applyNumberFormat="1" applyFont="1" applyBorder="1" applyAlignment="1">
      <alignment horizontal="left"/>
    </xf>
    <xf numFmtId="49" fontId="16" fillId="0" borderId="12" xfId="3" applyNumberFormat="1" applyFont="1" applyBorder="1" applyAlignment="1">
      <alignment horizontal="center"/>
    </xf>
    <xf numFmtId="49" fontId="16" fillId="0" borderId="0" xfId="3" applyNumberFormat="1" applyFont="1" applyBorder="1" applyAlignment="1">
      <alignment horizontal="center"/>
    </xf>
    <xf numFmtId="4" fontId="27" fillId="0" borderId="9" xfId="3" applyNumberFormat="1" applyFont="1" applyBorder="1" applyAlignment="1">
      <alignment horizontal="left" vertical="center" wrapText="1"/>
    </xf>
    <xf numFmtId="49" fontId="16" fillId="0" borderId="9" xfId="3" applyNumberFormat="1" applyFont="1" applyBorder="1" applyAlignment="1">
      <alignment horizontal="center" vertical="center"/>
    </xf>
    <xf numFmtId="49" fontId="16" fillId="0" borderId="10" xfId="3" applyNumberFormat="1" applyFont="1" applyBorder="1" applyAlignment="1">
      <alignment horizontal="center" vertical="center"/>
    </xf>
    <xf numFmtId="49" fontId="16" fillId="0" borderId="14" xfId="3" applyNumberFormat="1" applyFont="1" applyBorder="1" applyAlignment="1">
      <alignment horizontal="center" vertical="center"/>
    </xf>
    <xf numFmtId="0" fontId="16" fillId="0" borderId="10" xfId="3" applyFont="1" applyBorder="1" applyAlignment="1">
      <alignment horizontal="justify" vertical="center" wrapText="1"/>
    </xf>
    <xf numFmtId="0" fontId="16" fillId="0" borderId="9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4" fontId="16" fillId="0" borderId="9" xfId="3" applyNumberFormat="1" applyFont="1" applyFill="1" applyBorder="1" applyAlignment="1">
      <alignment horizontal="center" vertical="center"/>
    </xf>
    <xf numFmtId="4" fontId="16" fillId="0" borderId="10" xfId="3" applyNumberFormat="1" applyFont="1" applyFill="1" applyBorder="1" applyAlignment="1">
      <alignment horizontal="center" vertical="center"/>
    </xf>
    <xf numFmtId="4" fontId="16" fillId="0" borderId="14" xfId="3" applyNumberFormat="1" applyFont="1" applyFill="1" applyBorder="1" applyAlignment="1">
      <alignment horizontal="center" vertical="center"/>
    </xf>
    <xf numFmtId="4" fontId="16" fillId="0" borderId="9" xfId="3" applyNumberFormat="1" applyFont="1" applyBorder="1" applyAlignment="1">
      <alignment vertical="center"/>
    </xf>
    <xf numFmtId="0" fontId="16" fillId="0" borderId="10" xfId="3" applyFont="1" applyBorder="1" applyAlignment="1">
      <alignment vertical="center"/>
    </xf>
    <xf numFmtId="0" fontId="16" fillId="0" borderId="14" xfId="3" applyFont="1" applyBorder="1" applyAlignment="1">
      <alignment vertical="center"/>
    </xf>
    <xf numFmtId="4" fontId="16" fillId="0" borderId="9" xfId="3" applyNumberFormat="1" applyFont="1" applyBorder="1" applyAlignment="1">
      <alignment horizontal="center" vertical="center"/>
    </xf>
    <xf numFmtId="4" fontId="16" fillId="0" borderId="10" xfId="3" applyNumberFormat="1" applyFont="1" applyBorder="1" applyAlignment="1">
      <alignment horizontal="center" vertical="center"/>
    </xf>
    <xf numFmtId="4" fontId="16" fillId="0" borderId="14" xfId="3" applyNumberFormat="1" applyFont="1" applyBorder="1" applyAlignment="1">
      <alignment horizontal="center" vertical="center"/>
    </xf>
    <xf numFmtId="49" fontId="16" fillId="0" borderId="6" xfId="3" applyNumberFormat="1" applyFont="1" applyBorder="1" applyAlignment="1">
      <alignment horizontal="center" vertical="center"/>
    </xf>
    <xf numFmtId="49" fontId="16" fillId="0" borderId="7" xfId="3" applyNumberFormat="1" applyFont="1" applyBorder="1" applyAlignment="1">
      <alignment horizontal="center" vertical="center"/>
    </xf>
    <xf numFmtId="49" fontId="16" fillId="0" borderId="8" xfId="3" applyNumberFormat="1" applyFont="1" applyBorder="1" applyAlignment="1">
      <alignment horizontal="center" vertical="center"/>
    </xf>
    <xf numFmtId="49" fontId="16" fillId="0" borderId="15" xfId="3" applyNumberFormat="1" applyFont="1" applyBorder="1" applyAlignment="1">
      <alignment horizontal="center" vertical="center"/>
    </xf>
    <xf numFmtId="49" fontId="16" fillId="0" borderId="0" xfId="3" applyNumberFormat="1" applyFont="1" applyBorder="1" applyAlignment="1">
      <alignment horizontal="center" vertical="center"/>
    </xf>
    <xf numFmtId="49" fontId="16" fillId="0" borderId="16" xfId="3" applyNumberFormat="1" applyFont="1" applyBorder="1" applyAlignment="1">
      <alignment horizontal="center" vertical="center"/>
    </xf>
    <xf numFmtId="49" fontId="16" fillId="0" borderId="11" xfId="3" applyNumberFormat="1" applyFont="1" applyBorder="1" applyAlignment="1">
      <alignment horizontal="center" vertical="center"/>
    </xf>
    <xf numFmtId="49" fontId="16" fillId="0" borderId="12" xfId="3" applyNumberFormat="1" applyFont="1" applyBorder="1" applyAlignment="1">
      <alignment horizontal="center" vertical="center"/>
    </xf>
    <xf numFmtId="49" fontId="16" fillId="0" borderId="13" xfId="3" applyNumberFormat="1" applyFont="1" applyBorder="1" applyAlignment="1">
      <alignment horizontal="center" vertical="center"/>
    </xf>
    <xf numFmtId="0" fontId="16" fillId="0" borderId="7" xfId="3" applyFont="1" applyBorder="1" applyAlignment="1">
      <alignment horizontal="justify" vertical="center" wrapText="1"/>
    </xf>
    <xf numFmtId="0" fontId="16" fillId="0" borderId="0" xfId="3" applyFont="1" applyBorder="1" applyAlignment="1">
      <alignment horizontal="justify" vertical="center" wrapText="1"/>
    </xf>
    <xf numFmtId="0" fontId="16" fillId="0" borderId="12" xfId="3" applyFont="1" applyBorder="1" applyAlignment="1">
      <alignment horizontal="justify" vertical="center" wrapText="1"/>
    </xf>
    <xf numFmtId="4" fontId="16" fillId="0" borderId="9" xfId="11" applyNumberFormat="1" applyFont="1" applyFill="1" applyBorder="1" applyAlignment="1">
      <alignment horizontal="center" vertical="center"/>
    </xf>
    <xf numFmtId="4" fontId="16" fillId="0" borderId="10" xfId="11" applyNumberFormat="1" applyFont="1" applyFill="1" applyBorder="1" applyAlignment="1">
      <alignment horizontal="center" vertical="center"/>
    </xf>
    <xf numFmtId="4" fontId="16" fillId="0" borderId="14" xfId="11" applyNumberFormat="1" applyFont="1" applyFill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16" fillId="0" borderId="16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0" fontId="16" fillId="0" borderId="12" xfId="3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 vertical="center" wrapText="1"/>
    </xf>
    <xf numFmtId="0" fontId="26" fillId="0" borderId="0" xfId="3" applyFont="1" applyAlignment="1">
      <alignment horizontal="center" wrapText="1"/>
    </xf>
    <xf numFmtId="0" fontId="16" fillId="0" borderId="12" xfId="3" applyFont="1" applyFill="1" applyBorder="1" applyAlignment="1">
      <alignment horizontal="left" wrapText="1"/>
    </xf>
    <xf numFmtId="0" fontId="16" fillId="0" borderId="12" xfId="3" applyFont="1" applyFill="1" applyBorder="1" applyAlignment="1">
      <alignment horizontal="left"/>
    </xf>
    <xf numFmtId="49" fontId="16" fillId="0" borderId="12" xfId="3" applyNumberFormat="1" applyFont="1" applyFill="1" applyBorder="1" applyAlignment="1">
      <alignment horizontal="left"/>
    </xf>
    <xf numFmtId="49" fontId="16" fillId="0" borderId="10" xfId="3" applyNumberFormat="1" applyFont="1" applyFill="1" applyBorder="1" applyAlignment="1">
      <alignment horizontal="left"/>
    </xf>
    <xf numFmtId="0" fontId="16" fillId="0" borderId="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9" xfId="3" applyFont="1" applyBorder="1" applyAlignment="1">
      <alignment vertical="center"/>
    </xf>
    <xf numFmtId="0" fontId="32" fillId="0" borderId="0" xfId="0" applyFont="1" applyFill="1" applyAlignment="1">
      <alignment horizontal="justify" vertical="top" wrapText="1"/>
    </xf>
    <xf numFmtId="0" fontId="32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2" fillId="0" borderId="1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/>
    </xf>
    <xf numFmtId="49" fontId="32" fillId="0" borderId="3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justify" vertical="top"/>
    </xf>
    <xf numFmtId="49" fontId="32" fillId="0" borderId="1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</cellXfs>
  <cellStyles count="31">
    <cellStyle name="ЗаголовокСтолбца" xfId="2"/>
    <cellStyle name="Значение" xfId="4"/>
    <cellStyle name="Обычный" xfId="0" builtinId="0"/>
    <cellStyle name="Обычный 10 3" xfId="9"/>
    <cellStyle name="Обычный 10 3 2" xfId="20"/>
    <cellStyle name="Обычный 10 3 3" xfId="23"/>
    <cellStyle name="Обычный 10 3 4" xfId="26"/>
    <cellStyle name="Обычный 10 3 5" xfId="28"/>
    <cellStyle name="Обычный 10 3 6" xfId="29"/>
    <cellStyle name="Обычный 2" xfId="3"/>
    <cellStyle name="Обычный 2 2" xfId="12"/>
    <cellStyle name="Обычный 2 2 2" xfId="14"/>
    <cellStyle name="Обычный 2 2 3" xfId="16"/>
    <cellStyle name="Обычный 2 2 4" xfId="18"/>
    <cellStyle name="Обычный 2 2 5" xfId="22"/>
    <cellStyle name="Обычный 2 3" xfId="11"/>
    <cellStyle name="Обычный 2 4" xfId="19"/>
    <cellStyle name="Обычный 2 5" xfId="24"/>
    <cellStyle name="Обычный 2 6" xfId="25"/>
    <cellStyle name="Обычный 2 7" xfId="27"/>
    <cellStyle name="Обычный 2 8" xfId="30"/>
    <cellStyle name="Обычный 3" xfId="1"/>
    <cellStyle name="Обычный 4" xfId="10"/>
    <cellStyle name="Обычный 5" xfId="13"/>
    <cellStyle name="Обычный 6" xfId="15"/>
    <cellStyle name="Обычный 7" xfId="17"/>
    <cellStyle name="Обычный 8" xfId="21"/>
    <cellStyle name="Процентный" xfId="8" builtinId="5"/>
    <cellStyle name="Стиль 1" xfId="5"/>
    <cellStyle name="Финансовый 2" xfId="6"/>
    <cellStyle name="Формула" xfId="7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40;&#1056;&#1048;&#1060;%202018/&#1058;&#1040;&#1056;&#1048;&#1060;&#1053;&#1040;&#1071;%20&#1047;&#1040;&#1071;&#1042;&#1050;&#1040;/&#1055;&#1077;&#1088;&#1077;&#1095;&#1077;&#1085;&#1100;%20&#1086;&#1073;&#1086;&#1089;&#1085;&#1086;&#1074;&#1099;&#1074;&#1072;&#1102;&#1097;&#1080;&#1093;%20&#1076;&#1086;&#1082;-&#1090;&#1086;&#1074;%20&#1085;&#1072;%202018%20&#1075;&#1086;&#1076;%20&#1088;&#1072;&#1079;&#1073;&#1080;&#1074;&#1082;&#1072;%20R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n-34\&#1044;&#1086;&#1082;&#1091;&#1084;&#1077;&#1085;&#1090;&#1099;\&#1058;&#1072;&#1088;&#1080;&#1092;&#1099;%20&#1086;&#1073;&#1084;&#1077;&#1085;\&#1090;&#1072;&#1088;&#1080;&#1092;%202017\1.%20&#1074;%20&#1089;&#1086;&#1086;&#1090;&#1074;&#1077;&#1090;&#1089;&#1090;&#1074;&#1080;&#1080;%20&#1089;&#1086;%20&#1089;&#1090;&#1072;&#1085;&#1076;&#1072;&#1088;&#1090;&#1072;&#1084;&#1080;%20&#1086;%20&#1077;&#1076;.%20&#1087;&#1088;&#1080;&#1085;&#1094;&#1080;&#1087;&#1072;&#1093;\2.26-2.28%20&#1092;&#1086;&#1088;&#1084;&#1072;&#1090;%202017\&#1050;&#1041;&#1060;%202017%20&#1060;&#1086;&#1088;&#1084;&#1099;%202.26-2.2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-2/AppData/Local/Temp/&#1056;&#1048;&#1050;/&#1055;&#1088;&#1080;&#1083;&#1086;&#1078;&#1077;&#1085;&#1080;&#1103;%20&#8470;%204-9%20&#1048;&#1050;%20&#1050;&#1041;&#1060;%20%20&#1079;&#1072;%20%20%20%202016%20%20&#1087;&#1086;%20RA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n-34\&#1056;&#1072;&#1073;&#1086;&#1095;&#1072;&#1103;\&#1055;&#1088;&#1077;&#1076;&#1077;&#1083;&#1099;\2016\&#1057;&#1054;&#1060;%20PEREDACHA.M2016(v1.0.3)%20&#1085;&#1072;%20+7,5_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n-34\&#1044;&#1086;&#1082;&#1091;&#1084;&#1077;&#1085;&#1090;&#1099;\&#1058;&#1072;&#1088;&#1080;&#1092;&#1099;%20&#1086;&#1073;&#1084;&#1077;&#1085;\&#1058;&#1072;&#1088;&#1080;&#1092;&#1085;&#1072;&#1103;%20&#1082;&#1072;&#1084;&#1087;&#1072;&#1085;&#1080;&#1103;%202018\&#1060;&#1040;&#1050;&#1058;%202016\&#1040;&#1085;&#1072;&#1083;&#1080;&#1079;%202016\&#1040;&#1085;&#1072;&#1083;&#1080;&#1079;%202016%20&#1048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 2015"/>
      <sheetName val="Перечень 2018"/>
    </sheetNames>
    <sheetDataSet>
      <sheetData sheetId="0"/>
      <sheetData sheetId="1">
        <row r="8">
          <cell r="H8">
            <v>2883703.6725825355</v>
          </cell>
        </row>
        <row r="10">
          <cell r="L10">
            <v>433155.58208999998</v>
          </cell>
        </row>
        <row r="29">
          <cell r="L29">
            <v>196205.15064000001</v>
          </cell>
        </row>
        <row r="53">
          <cell r="L53">
            <v>2031020.6342</v>
          </cell>
        </row>
        <row r="57">
          <cell r="L57">
            <v>13979.738020000001</v>
          </cell>
        </row>
        <row r="60">
          <cell r="L60">
            <v>150226.85782999999</v>
          </cell>
        </row>
        <row r="64">
          <cell r="L64">
            <v>26143.016930000002</v>
          </cell>
        </row>
        <row r="68">
          <cell r="L68">
            <v>2994.6091699999997</v>
          </cell>
        </row>
        <row r="71">
          <cell r="L71">
            <v>399.62</v>
          </cell>
        </row>
        <row r="73">
          <cell r="L73">
            <v>18440.427049999998</v>
          </cell>
        </row>
        <row r="89">
          <cell r="L89">
            <v>29158.500940000002</v>
          </cell>
        </row>
        <row r="94">
          <cell r="L94">
            <v>9995.0908700000018</v>
          </cell>
        </row>
        <row r="96">
          <cell r="L96">
            <v>17780.524819999999</v>
          </cell>
        </row>
        <row r="104">
          <cell r="L104">
            <v>23678.656359999997</v>
          </cell>
        </row>
        <row r="109">
          <cell r="L109">
            <v>6134.3536699999995</v>
          </cell>
        </row>
        <row r="111">
          <cell r="L111">
            <v>22393.567990000003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  <sheetName val="Приложение 2.15"/>
      <sheetName val="Приложение 2.16"/>
      <sheetName val="Приложение 2.17"/>
      <sheetName val="Структура затрат "/>
      <sheetName val="Обоснованность тарифов "/>
      <sheetName val="Собираемость"/>
      <sheetName val="приложение"/>
      <sheetName val="для справо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">
          <cell r="AV85">
            <v>27741.149999999998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тар 2013"/>
      <sheetName val="1. Реестр подконтр. расх."/>
      <sheetName val="2. Реестр неподконтр. расх. "/>
      <sheetName val="4. Реестр инв. кап."/>
      <sheetName val="5. Реестр базы ИК с ТП (2)"/>
      <sheetName val="6. Реестр выб.акт.ст.кап.2011"/>
      <sheetName val="7. Реестр выб.акт из нов.кап"/>
      <sheetName val="8. Ведомость движ.стар.кап"/>
      <sheetName val="9.Ведомость движ.базы инв.кап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6">
          <cell r="M76">
            <v>763.83327186440681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6"/>
      <sheetName val="P2.2 У.Е. 2016"/>
      <sheetName val="4 баланс ээ"/>
      <sheetName val="5 баланс мощности"/>
      <sheetName val="6 баланс мощности"/>
      <sheetName val="Расчет ВН1"/>
      <sheetName val="НВВ РСК 2016 (I пол)"/>
      <sheetName val="НВВ РСК 2016 (II пол)"/>
      <sheetName val="НВВ РСК 2016"/>
      <sheetName val="НВВ РСК последующие года"/>
      <sheetName val="Расчет тарифов (население)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расх. по RAB (2015-2024)"/>
      <sheetName val="Расчет НВВ по RAB (2015-2024)"/>
      <sheetName val="Расчет расх. по RAB (2016-2025)"/>
      <sheetName val="Расчет НВВ по RAB (2016-2025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  <sheetName val="Листы с ошибкам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M21">
            <v>1602673.7713192957</v>
          </cell>
        </row>
        <row r="41">
          <cell r="M41">
            <v>1484387.3283292979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Корректировка по формулам"/>
      <sheetName val="Расчет выпадающих-излиш.2014"/>
      <sheetName val="Корректировка ИПР 2014"/>
      <sheetName val="Лист1"/>
      <sheetName val="расшифровка прочих"/>
    </sheetNames>
    <sheetDataSet>
      <sheetData sheetId="0">
        <row r="42">
          <cell r="S42">
            <v>431.86</v>
          </cell>
        </row>
        <row r="44">
          <cell r="S44">
            <v>145.66999999999999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93"/>
  <sheetViews>
    <sheetView view="pageBreakPreview" topLeftCell="B10" zoomScaleNormal="100" zoomScaleSheetLayoutView="100" workbookViewId="0">
      <selection activeCell="E18" sqref="E18"/>
    </sheetView>
  </sheetViews>
  <sheetFormatPr defaultRowHeight="14.4" x14ac:dyDescent="0.3"/>
  <cols>
    <col min="1" max="1" width="11" style="12" customWidth="1"/>
    <col min="2" max="2" width="52.33203125" style="12" customWidth="1"/>
    <col min="3" max="3" width="11.88671875" style="12" customWidth="1"/>
    <col min="4" max="5" width="12.5546875" style="12" customWidth="1"/>
    <col min="6" max="6" width="27.109375" style="12" customWidth="1"/>
    <col min="7" max="7" width="16.88671875" customWidth="1"/>
    <col min="8" max="8" width="18.33203125" customWidth="1"/>
    <col min="9" max="9" width="11.109375" customWidth="1"/>
    <col min="10" max="10" width="12.5546875" customWidth="1"/>
    <col min="11" max="11" width="10" customWidth="1"/>
    <col min="12" max="12" width="10" bestFit="1" customWidth="1"/>
    <col min="257" max="257" width="11" customWidth="1"/>
    <col min="258" max="258" width="52.33203125" customWidth="1"/>
    <col min="259" max="259" width="11.88671875" customWidth="1"/>
    <col min="260" max="261" width="12.5546875" customWidth="1"/>
    <col min="262" max="262" width="27.109375" customWidth="1"/>
    <col min="263" max="263" width="16.88671875" customWidth="1"/>
    <col min="264" max="264" width="18.33203125" customWidth="1"/>
    <col min="265" max="265" width="11.109375" customWidth="1"/>
    <col min="266" max="266" width="12.5546875" customWidth="1"/>
    <col min="267" max="267" width="10" customWidth="1"/>
    <col min="268" max="268" width="10" bestFit="1" customWidth="1"/>
    <col min="513" max="513" width="11" customWidth="1"/>
    <col min="514" max="514" width="52.33203125" customWidth="1"/>
    <col min="515" max="515" width="11.88671875" customWidth="1"/>
    <col min="516" max="517" width="12.5546875" customWidth="1"/>
    <col min="518" max="518" width="27.109375" customWidth="1"/>
    <col min="519" max="519" width="16.88671875" customWidth="1"/>
    <col min="520" max="520" width="18.33203125" customWidth="1"/>
    <col min="521" max="521" width="11.109375" customWidth="1"/>
    <col min="522" max="522" width="12.5546875" customWidth="1"/>
    <col min="523" max="523" width="10" customWidth="1"/>
    <col min="524" max="524" width="10" bestFit="1" customWidth="1"/>
    <col min="769" max="769" width="11" customWidth="1"/>
    <col min="770" max="770" width="52.33203125" customWidth="1"/>
    <col min="771" max="771" width="11.88671875" customWidth="1"/>
    <col min="772" max="773" width="12.5546875" customWidth="1"/>
    <col min="774" max="774" width="27.109375" customWidth="1"/>
    <col min="775" max="775" width="16.88671875" customWidth="1"/>
    <col min="776" max="776" width="18.33203125" customWidth="1"/>
    <col min="777" max="777" width="11.109375" customWidth="1"/>
    <col min="778" max="778" width="12.5546875" customWidth="1"/>
    <col min="779" max="779" width="10" customWidth="1"/>
    <col min="780" max="780" width="10" bestFit="1" customWidth="1"/>
    <col min="1025" max="1025" width="11" customWidth="1"/>
    <col min="1026" max="1026" width="52.33203125" customWidth="1"/>
    <col min="1027" max="1027" width="11.88671875" customWidth="1"/>
    <col min="1028" max="1029" width="12.5546875" customWidth="1"/>
    <col min="1030" max="1030" width="27.109375" customWidth="1"/>
    <col min="1031" max="1031" width="16.88671875" customWidth="1"/>
    <col min="1032" max="1032" width="18.33203125" customWidth="1"/>
    <col min="1033" max="1033" width="11.109375" customWidth="1"/>
    <col min="1034" max="1034" width="12.5546875" customWidth="1"/>
    <col min="1035" max="1035" width="10" customWidth="1"/>
    <col min="1036" max="1036" width="10" bestFit="1" customWidth="1"/>
    <col min="1281" max="1281" width="11" customWidth="1"/>
    <col min="1282" max="1282" width="52.33203125" customWidth="1"/>
    <col min="1283" max="1283" width="11.88671875" customWidth="1"/>
    <col min="1284" max="1285" width="12.5546875" customWidth="1"/>
    <col min="1286" max="1286" width="27.109375" customWidth="1"/>
    <col min="1287" max="1287" width="16.88671875" customWidth="1"/>
    <col min="1288" max="1288" width="18.33203125" customWidth="1"/>
    <col min="1289" max="1289" width="11.109375" customWidth="1"/>
    <col min="1290" max="1290" width="12.5546875" customWidth="1"/>
    <col min="1291" max="1291" width="10" customWidth="1"/>
    <col min="1292" max="1292" width="10" bestFit="1" customWidth="1"/>
    <col min="1537" max="1537" width="11" customWidth="1"/>
    <col min="1538" max="1538" width="52.33203125" customWidth="1"/>
    <col min="1539" max="1539" width="11.88671875" customWidth="1"/>
    <col min="1540" max="1541" width="12.5546875" customWidth="1"/>
    <col min="1542" max="1542" width="27.109375" customWidth="1"/>
    <col min="1543" max="1543" width="16.88671875" customWidth="1"/>
    <col min="1544" max="1544" width="18.33203125" customWidth="1"/>
    <col min="1545" max="1545" width="11.109375" customWidth="1"/>
    <col min="1546" max="1546" width="12.5546875" customWidth="1"/>
    <col min="1547" max="1547" width="10" customWidth="1"/>
    <col min="1548" max="1548" width="10" bestFit="1" customWidth="1"/>
    <col min="1793" max="1793" width="11" customWidth="1"/>
    <col min="1794" max="1794" width="52.33203125" customWidth="1"/>
    <col min="1795" max="1795" width="11.88671875" customWidth="1"/>
    <col min="1796" max="1797" width="12.5546875" customWidth="1"/>
    <col min="1798" max="1798" width="27.109375" customWidth="1"/>
    <col min="1799" max="1799" width="16.88671875" customWidth="1"/>
    <col min="1800" max="1800" width="18.33203125" customWidth="1"/>
    <col min="1801" max="1801" width="11.109375" customWidth="1"/>
    <col min="1802" max="1802" width="12.5546875" customWidth="1"/>
    <col min="1803" max="1803" width="10" customWidth="1"/>
    <col min="1804" max="1804" width="10" bestFit="1" customWidth="1"/>
    <col min="2049" max="2049" width="11" customWidth="1"/>
    <col min="2050" max="2050" width="52.33203125" customWidth="1"/>
    <col min="2051" max="2051" width="11.88671875" customWidth="1"/>
    <col min="2052" max="2053" width="12.5546875" customWidth="1"/>
    <col min="2054" max="2054" width="27.109375" customWidth="1"/>
    <col min="2055" max="2055" width="16.88671875" customWidth="1"/>
    <col min="2056" max="2056" width="18.33203125" customWidth="1"/>
    <col min="2057" max="2057" width="11.109375" customWidth="1"/>
    <col min="2058" max="2058" width="12.5546875" customWidth="1"/>
    <col min="2059" max="2059" width="10" customWidth="1"/>
    <col min="2060" max="2060" width="10" bestFit="1" customWidth="1"/>
    <col min="2305" max="2305" width="11" customWidth="1"/>
    <col min="2306" max="2306" width="52.33203125" customWidth="1"/>
    <col min="2307" max="2307" width="11.88671875" customWidth="1"/>
    <col min="2308" max="2309" width="12.5546875" customWidth="1"/>
    <col min="2310" max="2310" width="27.109375" customWidth="1"/>
    <col min="2311" max="2311" width="16.88671875" customWidth="1"/>
    <col min="2312" max="2312" width="18.33203125" customWidth="1"/>
    <col min="2313" max="2313" width="11.109375" customWidth="1"/>
    <col min="2314" max="2314" width="12.5546875" customWidth="1"/>
    <col min="2315" max="2315" width="10" customWidth="1"/>
    <col min="2316" max="2316" width="10" bestFit="1" customWidth="1"/>
    <col min="2561" max="2561" width="11" customWidth="1"/>
    <col min="2562" max="2562" width="52.33203125" customWidth="1"/>
    <col min="2563" max="2563" width="11.88671875" customWidth="1"/>
    <col min="2564" max="2565" width="12.5546875" customWidth="1"/>
    <col min="2566" max="2566" width="27.109375" customWidth="1"/>
    <col min="2567" max="2567" width="16.88671875" customWidth="1"/>
    <col min="2568" max="2568" width="18.33203125" customWidth="1"/>
    <col min="2569" max="2569" width="11.109375" customWidth="1"/>
    <col min="2570" max="2570" width="12.5546875" customWidth="1"/>
    <col min="2571" max="2571" width="10" customWidth="1"/>
    <col min="2572" max="2572" width="10" bestFit="1" customWidth="1"/>
    <col min="2817" max="2817" width="11" customWidth="1"/>
    <col min="2818" max="2818" width="52.33203125" customWidth="1"/>
    <col min="2819" max="2819" width="11.88671875" customWidth="1"/>
    <col min="2820" max="2821" width="12.5546875" customWidth="1"/>
    <col min="2822" max="2822" width="27.109375" customWidth="1"/>
    <col min="2823" max="2823" width="16.88671875" customWidth="1"/>
    <col min="2824" max="2824" width="18.33203125" customWidth="1"/>
    <col min="2825" max="2825" width="11.109375" customWidth="1"/>
    <col min="2826" max="2826" width="12.5546875" customWidth="1"/>
    <col min="2827" max="2827" width="10" customWidth="1"/>
    <col min="2828" max="2828" width="10" bestFit="1" customWidth="1"/>
    <col min="3073" max="3073" width="11" customWidth="1"/>
    <col min="3074" max="3074" width="52.33203125" customWidth="1"/>
    <col min="3075" max="3075" width="11.88671875" customWidth="1"/>
    <col min="3076" max="3077" width="12.5546875" customWidth="1"/>
    <col min="3078" max="3078" width="27.109375" customWidth="1"/>
    <col min="3079" max="3079" width="16.88671875" customWidth="1"/>
    <col min="3080" max="3080" width="18.33203125" customWidth="1"/>
    <col min="3081" max="3081" width="11.109375" customWidth="1"/>
    <col min="3082" max="3082" width="12.5546875" customWidth="1"/>
    <col min="3083" max="3083" width="10" customWidth="1"/>
    <col min="3084" max="3084" width="10" bestFit="1" customWidth="1"/>
    <col min="3329" max="3329" width="11" customWidth="1"/>
    <col min="3330" max="3330" width="52.33203125" customWidth="1"/>
    <col min="3331" max="3331" width="11.88671875" customWidth="1"/>
    <col min="3332" max="3333" width="12.5546875" customWidth="1"/>
    <col min="3334" max="3334" width="27.109375" customWidth="1"/>
    <col min="3335" max="3335" width="16.88671875" customWidth="1"/>
    <col min="3336" max="3336" width="18.33203125" customWidth="1"/>
    <col min="3337" max="3337" width="11.109375" customWidth="1"/>
    <col min="3338" max="3338" width="12.5546875" customWidth="1"/>
    <col min="3339" max="3339" width="10" customWidth="1"/>
    <col min="3340" max="3340" width="10" bestFit="1" customWidth="1"/>
    <col min="3585" max="3585" width="11" customWidth="1"/>
    <col min="3586" max="3586" width="52.33203125" customWidth="1"/>
    <col min="3587" max="3587" width="11.88671875" customWidth="1"/>
    <col min="3588" max="3589" width="12.5546875" customWidth="1"/>
    <col min="3590" max="3590" width="27.109375" customWidth="1"/>
    <col min="3591" max="3591" width="16.88671875" customWidth="1"/>
    <col min="3592" max="3592" width="18.33203125" customWidth="1"/>
    <col min="3593" max="3593" width="11.109375" customWidth="1"/>
    <col min="3594" max="3594" width="12.5546875" customWidth="1"/>
    <col min="3595" max="3595" width="10" customWidth="1"/>
    <col min="3596" max="3596" width="10" bestFit="1" customWidth="1"/>
    <col min="3841" max="3841" width="11" customWidth="1"/>
    <col min="3842" max="3842" width="52.33203125" customWidth="1"/>
    <col min="3843" max="3843" width="11.88671875" customWidth="1"/>
    <col min="3844" max="3845" width="12.5546875" customWidth="1"/>
    <col min="3846" max="3846" width="27.109375" customWidth="1"/>
    <col min="3847" max="3847" width="16.88671875" customWidth="1"/>
    <col min="3848" max="3848" width="18.33203125" customWidth="1"/>
    <col min="3849" max="3849" width="11.109375" customWidth="1"/>
    <col min="3850" max="3850" width="12.5546875" customWidth="1"/>
    <col min="3851" max="3851" width="10" customWidth="1"/>
    <col min="3852" max="3852" width="10" bestFit="1" customWidth="1"/>
    <col min="4097" max="4097" width="11" customWidth="1"/>
    <col min="4098" max="4098" width="52.33203125" customWidth="1"/>
    <col min="4099" max="4099" width="11.88671875" customWidth="1"/>
    <col min="4100" max="4101" width="12.5546875" customWidth="1"/>
    <col min="4102" max="4102" width="27.109375" customWidth="1"/>
    <col min="4103" max="4103" width="16.88671875" customWidth="1"/>
    <col min="4104" max="4104" width="18.33203125" customWidth="1"/>
    <col min="4105" max="4105" width="11.109375" customWidth="1"/>
    <col min="4106" max="4106" width="12.5546875" customWidth="1"/>
    <col min="4107" max="4107" width="10" customWidth="1"/>
    <col min="4108" max="4108" width="10" bestFit="1" customWidth="1"/>
    <col min="4353" max="4353" width="11" customWidth="1"/>
    <col min="4354" max="4354" width="52.33203125" customWidth="1"/>
    <col min="4355" max="4355" width="11.88671875" customWidth="1"/>
    <col min="4356" max="4357" width="12.5546875" customWidth="1"/>
    <col min="4358" max="4358" width="27.109375" customWidth="1"/>
    <col min="4359" max="4359" width="16.88671875" customWidth="1"/>
    <col min="4360" max="4360" width="18.33203125" customWidth="1"/>
    <col min="4361" max="4361" width="11.109375" customWidth="1"/>
    <col min="4362" max="4362" width="12.5546875" customWidth="1"/>
    <col min="4363" max="4363" width="10" customWidth="1"/>
    <col min="4364" max="4364" width="10" bestFit="1" customWidth="1"/>
    <col min="4609" max="4609" width="11" customWidth="1"/>
    <col min="4610" max="4610" width="52.33203125" customWidth="1"/>
    <col min="4611" max="4611" width="11.88671875" customWidth="1"/>
    <col min="4612" max="4613" width="12.5546875" customWidth="1"/>
    <col min="4614" max="4614" width="27.109375" customWidth="1"/>
    <col min="4615" max="4615" width="16.88671875" customWidth="1"/>
    <col min="4616" max="4616" width="18.33203125" customWidth="1"/>
    <col min="4617" max="4617" width="11.109375" customWidth="1"/>
    <col min="4618" max="4618" width="12.5546875" customWidth="1"/>
    <col min="4619" max="4619" width="10" customWidth="1"/>
    <col min="4620" max="4620" width="10" bestFit="1" customWidth="1"/>
    <col min="4865" max="4865" width="11" customWidth="1"/>
    <col min="4866" max="4866" width="52.33203125" customWidth="1"/>
    <col min="4867" max="4867" width="11.88671875" customWidth="1"/>
    <col min="4868" max="4869" width="12.5546875" customWidth="1"/>
    <col min="4870" max="4870" width="27.109375" customWidth="1"/>
    <col min="4871" max="4871" width="16.88671875" customWidth="1"/>
    <col min="4872" max="4872" width="18.33203125" customWidth="1"/>
    <col min="4873" max="4873" width="11.109375" customWidth="1"/>
    <col min="4874" max="4874" width="12.5546875" customWidth="1"/>
    <col min="4875" max="4875" width="10" customWidth="1"/>
    <col min="4876" max="4876" width="10" bestFit="1" customWidth="1"/>
    <col min="5121" max="5121" width="11" customWidth="1"/>
    <col min="5122" max="5122" width="52.33203125" customWidth="1"/>
    <col min="5123" max="5123" width="11.88671875" customWidth="1"/>
    <col min="5124" max="5125" width="12.5546875" customWidth="1"/>
    <col min="5126" max="5126" width="27.109375" customWidth="1"/>
    <col min="5127" max="5127" width="16.88671875" customWidth="1"/>
    <col min="5128" max="5128" width="18.33203125" customWidth="1"/>
    <col min="5129" max="5129" width="11.109375" customWidth="1"/>
    <col min="5130" max="5130" width="12.5546875" customWidth="1"/>
    <col min="5131" max="5131" width="10" customWidth="1"/>
    <col min="5132" max="5132" width="10" bestFit="1" customWidth="1"/>
    <col min="5377" max="5377" width="11" customWidth="1"/>
    <col min="5378" max="5378" width="52.33203125" customWidth="1"/>
    <col min="5379" max="5379" width="11.88671875" customWidth="1"/>
    <col min="5380" max="5381" width="12.5546875" customWidth="1"/>
    <col min="5382" max="5382" width="27.109375" customWidth="1"/>
    <col min="5383" max="5383" width="16.88671875" customWidth="1"/>
    <col min="5384" max="5384" width="18.33203125" customWidth="1"/>
    <col min="5385" max="5385" width="11.109375" customWidth="1"/>
    <col min="5386" max="5386" width="12.5546875" customWidth="1"/>
    <col min="5387" max="5387" width="10" customWidth="1"/>
    <col min="5388" max="5388" width="10" bestFit="1" customWidth="1"/>
    <col min="5633" max="5633" width="11" customWidth="1"/>
    <col min="5634" max="5634" width="52.33203125" customWidth="1"/>
    <col min="5635" max="5635" width="11.88671875" customWidth="1"/>
    <col min="5636" max="5637" width="12.5546875" customWidth="1"/>
    <col min="5638" max="5638" width="27.109375" customWidth="1"/>
    <col min="5639" max="5639" width="16.88671875" customWidth="1"/>
    <col min="5640" max="5640" width="18.33203125" customWidth="1"/>
    <col min="5641" max="5641" width="11.109375" customWidth="1"/>
    <col min="5642" max="5642" width="12.5546875" customWidth="1"/>
    <col min="5643" max="5643" width="10" customWidth="1"/>
    <col min="5644" max="5644" width="10" bestFit="1" customWidth="1"/>
    <col min="5889" max="5889" width="11" customWidth="1"/>
    <col min="5890" max="5890" width="52.33203125" customWidth="1"/>
    <col min="5891" max="5891" width="11.88671875" customWidth="1"/>
    <col min="5892" max="5893" width="12.5546875" customWidth="1"/>
    <col min="5894" max="5894" width="27.109375" customWidth="1"/>
    <col min="5895" max="5895" width="16.88671875" customWidth="1"/>
    <col min="5896" max="5896" width="18.33203125" customWidth="1"/>
    <col min="5897" max="5897" width="11.109375" customWidth="1"/>
    <col min="5898" max="5898" width="12.5546875" customWidth="1"/>
    <col min="5899" max="5899" width="10" customWidth="1"/>
    <col min="5900" max="5900" width="10" bestFit="1" customWidth="1"/>
    <col min="6145" max="6145" width="11" customWidth="1"/>
    <col min="6146" max="6146" width="52.33203125" customWidth="1"/>
    <col min="6147" max="6147" width="11.88671875" customWidth="1"/>
    <col min="6148" max="6149" width="12.5546875" customWidth="1"/>
    <col min="6150" max="6150" width="27.109375" customWidth="1"/>
    <col min="6151" max="6151" width="16.88671875" customWidth="1"/>
    <col min="6152" max="6152" width="18.33203125" customWidth="1"/>
    <col min="6153" max="6153" width="11.109375" customWidth="1"/>
    <col min="6154" max="6154" width="12.5546875" customWidth="1"/>
    <col min="6155" max="6155" width="10" customWidth="1"/>
    <col min="6156" max="6156" width="10" bestFit="1" customWidth="1"/>
    <col min="6401" max="6401" width="11" customWidth="1"/>
    <col min="6402" max="6402" width="52.33203125" customWidth="1"/>
    <col min="6403" max="6403" width="11.88671875" customWidth="1"/>
    <col min="6404" max="6405" width="12.5546875" customWidth="1"/>
    <col min="6406" max="6406" width="27.109375" customWidth="1"/>
    <col min="6407" max="6407" width="16.88671875" customWidth="1"/>
    <col min="6408" max="6408" width="18.33203125" customWidth="1"/>
    <col min="6409" max="6409" width="11.109375" customWidth="1"/>
    <col min="6410" max="6410" width="12.5546875" customWidth="1"/>
    <col min="6411" max="6411" width="10" customWidth="1"/>
    <col min="6412" max="6412" width="10" bestFit="1" customWidth="1"/>
    <col min="6657" max="6657" width="11" customWidth="1"/>
    <col min="6658" max="6658" width="52.33203125" customWidth="1"/>
    <col min="6659" max="6659" width="11.88671875" customWidth="1"/>
    <col min="6660" max="6661" width="12.5546875" customWidth="1"/>
    <col min="6662" max="6662" width="27.109375" customWidth="1"/>
    <col min="6663" max="6663" width="16.88671875" customWidth="1"/>
    <col min="6664" max="6664" width="18.33203125" customWidth="1"/>
    <col min="6665" max="6665" width="11.109375" customWidth="1"/>
    <col min="6666" max="6666" width="12.5546875" customWidth="1"/>
    <col min="6667" max="6667" width="10" customWidth="1"/>
    <col min="6668" max="6668" width="10" bestFit="1" customWidth="1"/>
    <col min="6913" max="6913" width="11" customWidth="1"/>
    <col min="6914" max="6914" width="52.33203125" customWidth="1"/>
    <col min="6915" max="6915" width="11.88671875" customWidth="1"/>
    <col min="6916" max="6917" width="12.5546875" customWidth="1"/>
    <col min="6918" max="6918" width="27.109375" customWidth="1"/>
    <col min="6919" max="6919" width="16.88671875" customWidth="1"/>
    <col min="6920" max="6920" width="18.33203125" customWidth="1"/>
    <col min="6921" max="6921" width="11.109375" customWidth="1"/>
    <col min="6922" max="6922" width="12.5546875" customWidth="1"/>
    <col min="6923" max="6923" width="10" customWidth="1"/>
    <col min="6924" max="6924" width="10" bestFit="1" customWidth="1"/>
    <col min="7169" max="7169" width="11" customWidth="1"/>
    <col min="7170" max="7170" width="52.33203125" customWidth="1"/>
    <col min="7171" max="7171" width="11.88671875" customWidth="1"/>
    <col min="7172" max="7173" width="12.5546875" customWidth="1"/>
    <col min="7174" max="7174" width="27.109375" customWidth="1"/>
    <col min="7175" max="7175" width="16.88671875" customWidth="1"/>
    <col min="7176" max="7176" width="18.33203125" customWidth="1"/>
    <col min="7177" max="7177" width="11.109375" customWidth="1"/>
    <col min="7178" max="7178" width="12.5546875" customWidth="1"/>
    <col min="7179" max="7179" width="10" customWidth="1"/>
    <col min="7180" max="7180" width="10" bestFit="1" customWidth="1"/>
    <col min="7425" max="7425" width="11" customWidth="1"/>
    <col min="7426" max="7426" width="52.33203125" customWidth="1"/>
    <col min="7427" max="7427" width="11.88671875" customWidth="1"/>
    <col min="7428" max="7429" width="12.5546875" customWidth="1"/>
    <col min="7430" max="7430" width="27.109375" customWidth="1"/>
    <col min="7431" max="7431" width="16.88671875" customWidth="1"/>
    <col min="7432" max="7432" width="18.33203125" customWidth="1"/>
    <col min="7433" max="7433" width="11.109375" customWidth="1"/>
    <col min="7434" max="7434" width="12.5546875" customWidth="1"/>
    <col min="7435" max="7435" width="10" customWidth="1"/>
    <col min="7436" max="7436" width="10" bestFit="1" customWidth="1"/>
    <col min="7681" max="7681" width="11" customWidth="1"/>
    <col min="7682" max="7682" width="52.33203125" customWidth="1"/>
    <col min="7683" max="7683" width="11.88671875" customWidth="1"/>
    <col min="7684" max="7685" width="12.5546875" customWidth="1"/>
    <col min="7686" max="7686" width="27.109375" customWidth="1"/>
    <col min="7687" max="7687" width="16.88671875" customWidth="1"/>
    <col min="7688" max="7688" width="18.33203125" customWidth="1"/>
    <col min="7689" max="7689" width="11.109375" customWidth="1"/>
    <col min="7690" max="7690" width="12.5546875" customWidth="1"/>
    <col min="7691" max="7691" width="10" customWidth="1"/>
    <col min="7692" max="7692" width="10" bestFit="1" customWidth="1"/>
    <col min="7937" max="7937" width="11" customWidth="1"/>
    <col min="7938" max="7938" width="52.33203125" customWidth="1"/>
    <col min="7939" max="7939" width="11.88671875" customWidth="1"/>
    <col min="7940" max="7941" width="12.5546875" customWidth="1"/>
    <col min="7942" max="7942" width="27.109375" customWidth="1"/>
    <col min="7943" max="7943" width="16.88671875" customWidth="1"/>
    <col min="7944" max="7944" width="18.33203125" customWidth="1"/>
    <col min="7945" max="7945" width="11.109375" customWidth="1"/>
    <col min="7946" max="7946" width="12.5546875" customWidth="1"/>
    <col min="7947" max="7947" width="10" customWidth="1"/>
    <col min="7948" max="7948" width="10" bestFit="1" customWidth="1"/>
    <col min="8193" max="8193" width="11" customWidth="1"/>
    <col min="8194" max="8194" width="52.33203125" customWidth="1"/>
    <col min="8195" max="8195" width="11.88671875" customWidth="1"/>
    <col min="8196" max="8197" width="12.5546875" customWidth="1"/>
    <col min="8198" max="8198" width="27.109375" customWidth="1"/>
    <col min="8199" max="8199" width="16.88671875" customWidth="1"/>
    <col min="8200" max="8200" width="18.33203125" customWidth="1"/>
    <col min="8201" max="8201" width="11.109375" customWidth="1"/>
    <col min="8202" max="8202" width="12.5546875" customWidth="1"/>
    <col min="8203" max="8203" width="10" customWidth="1"/>
    <col min="8204" max="8204" width="10" bestFit="1" customWidth="1"/>
    <col min="8449" max="8449" width="11" customWidth="1"/>
    <col min="8450" max="8450" width="52.33203125" customWidth="1"/>
    <col min="8451" max="8451" width="11.88671875" customWidth="1"/>
    <col min="8452" max="8453" width="12.5546875" customWidth="1"/>
    <col min="8454" max="8454" width="27.109375" customWidth="1"/>
    <col min="8455" max="8455" width="16.88671875" customWidth="1"/>
    <col min="8456" max="8456" width="18.33203125" customWidth="1"/>
    <col min="8457" max="8457" width="11.109375" customWidth="1"/>
    <col min="8458" max="8458" width="12.5546875" customWidth="1"/>
    <col min="8459" max="8459" width="10" customWidth="1"/>
    <col min="8460" max="8460" width="10" bestFit="1" customWidth="1"/>
    <col min="8705" max="8705" width="11" customWidth="1"/>
    <col min="8706" max="8706" width="52.33203125" customWidth="1"/>
    <col min="8707" max="8707" width="11.88671875" customWidth="1"/>
    <col min="8708" max="8709" width="12.5546875" customWidth="1"/>
    <col min="8710" max="8710" width="27.109375" customWidth="1"/>
    <col min="8711" max="8711" width="16.88671875" customWidth="1"/>
    <col min="8712" max="8712" width="18.33203125" customWidth="1"/>
    <col min="8713" max="8713" width="11.109375" customWidth="1"/>
    <col min="8714" max="8714" width="12.5546875" customWidth="1"/>
    <col min="8715" max="8715" width="10" customWidth="1"/>
    <col min="8716" max="8716" width="10" bestFit="1" customWidth="1"/>
    <col min="8961" max="8961" width="11" customWidth="1"/>
    <col min="8962" max="8962" width="52.33203125" customWidth="1"/>
    <col min="8963" max="8963" width="11.88671875" customWidth="1"/>
    <col min="8964" max="8965" width="12.5546875" customWidth="1"/>
    <col min="8966" max="8966" width="27.109375" customWidth="1"/>
    <col min="8967" max="8967" width="16.88671875" customWidth="1"/>
    <col min="8968" max="8968" width="18.33203125" customWidth="1"/>
    <col min="8969" max="8969" width="11.109375" customWidth="1"/>
    <col min="8970" max="8970" width="12.5546875" customWidth="1"/>
    <col min="8971" max="8971" width="10" customWidth="1"/>
    <col min="8972" max="8972" width="10" bestFit="1" customWidth="1"/>
    <col min="9217" max="9217" width="11" customWidth="1"/>
    <col min="9218" max="9218" width="52.33203125" customWidth="1"/>
    <col min="9219" max="9219" width="11.88671875" customWidth="1"/>
    <col min="9220" max="9221" width="12.5546875" customWidth="1"/>
    <col min="9222" max="9222" width="27.109375" customWidth="1"/>
    <col min="9223" max="9223" width="16.88671875" customWidth="1"/>
    <col min="9224" max="9224" width="18.33203125" customWidth="1"/>
    <col min="9225" max="9225" width="11.109375" customWidth="1"/>
    <col min="9226" max="9226" width="12.5546875" customWidth="1"/>
    <col min="9227" max="9227" width="10" customWidth="1"/>
    <col min="9228" max="9228" width="10" bestFit="1" customWidth="1"/>
    <col min="9473" max="9473" width="11" customWidth="1"/>
    <col min="9474" max="9474" width="52.33203125" customWidth="1"/>
    <col min="9475" max="9475" width="11.88671875" customWidth="1"/>
    <col min="9476" max="9477" width="12.5546875" customWidth="1"/>
    <col min="9478" max="9478" width="27.109375" customWidth="1"/>
    <col min="9479" max="9479" width="16.88671875" customWidth="1"/>
    <col min="9480" max="9480" width="18.33203125" customWidth="1"/>
    <col min="9481" max="9481" width="11.109375" customWidth="1"/>
    <col min="9482" max="9482" width="12.5546875" customWidth="1"/>
    <col min="9483" max="9483" width="10" customWidth="1"/>
    <col min="9484" max="9484" width="10" bestFit="1" customWidth="1"/>
    <col min="9729" max="9729" width="11" customWidth="1"/>
    <col min="9730" max="9730" width="52.33203125" customWidth="1"/>
    <col min="9731" max="9731" width="11.88671875" customWidth="1"/>
    <col min="9732" max="9733" width="12.5546875" customWidth="1"/>
    <col min="9734" max="9734" width="27.109375" customWidth="1"/>
    <col min="9735" max="9735" width="16.88671875" customWidth="1"/>
    <col min="9736" max="9736" width="18.33203125" customWidth="1"/>
    <col min="9737" max="9737" width="11.109375" customWidth="1"/>
    <col min="9738" max="9738" width="12.5546875" customWidth="1"/>
    <col min="9739" max="9739" width="10" customWidth="1"/>
    <col min="9740" max="9740" width="10" bestFit="1" customWidth="1"/>
    <col min="9985" max="9985" width="11" customWidth="1"/>
    <col min="9986" max="9986" width="52.33203125" customWidth="1"/>
    <col min="9987" max="9987" width="11.88671875" customWidth="1"/>
    <col min="9988" max="9989" width="12.5546875" customWidth="1"/>
    <col min="9990" max="9990" width="27.109375" customWidth="1"/>
    <col min="9991" max="9991" width="16.88671875" customWidth="1"/>
    <col min="9992" max="9992" width="18.33203125" customWidth="1"/>
    <col min="9993" max="9993" width="11.109375" customWidth="1"/>
    <col min="9994" max="9994" width="12.5546875" customWidth="1"/>
    <col min="9995" max="9995" width="10" customWidth="1"/>
    <col min="9996" max="9996" width="10" bestFit="1" customWidth="1"/>
    <col min="10241" max="10241" width="11" customWidth="1"/>
    <col min="10242" max="10242" width="52.33203125" customWidth="1"/>
    <col min="10243" max="10243" width="11.88671875" customWidth="1"/>
    <col min="10244" max="10245" width="12.5546875" customWidth="1"/>
    <col min="10246" max="10246" width="27.109375" customWidth="1"/>
    <col min="10247" max="10247" width="16.88671875" customWidth="1"/>
    <col min="10248" max="10248" width="18.33203125" customWidth="1"/>
    <col min="10249" max="10249" width="11.109375" customWidth="1"/>
    <col min="10250" max="10250" width="12.5546875" customWidth="1"/>
    <col min="10251" max="10251" width="10" customWidth="1"/>
    <col min="10252" max="10252" width="10" bestFit="1" customWidth="1"/>
    <col min="10497" max="10497" width="11" customWidth="1"/>
    <col min="10498" max="10498" width="52.33203125" customWidth="1"/>
    <col min="10499" max="10499" width="11.88671875" customWidth="1"/>
    <col min="10500" max="10501" width="12.5546875" customWidth="1"/>
    <col min="10502" max="10502" width="27.109375" customWidth="1"/>
    <col min="10503" max="10503" width="16.88671875" customWidth="1"/>
    <col min="10504" max="10504" width="18.33203125" customWidth="1"/>
    <col min="10505" max="10505" width="11.109375" customWidth="1"/>
    <col min="10506" max="10506" width="12.5546875" customWidth="1"/>
    <col min="10507" max="10507" width="10" customWidth="1"/>
    <col min="10508" max="10508" width="10" bestFit="1" customWidth="1"/>
    <col min="10753" max="10753" width="11" customWidth="1"/>
    <col min="10754" max="10754" width="52.33203125" customWidth="1"/>
    <col min="10755" max="10755" width="11.88671875" customWidth="1"/>
    <col min="10756" max="10757" width="12.5546875" customWidth="1"/>
    <col min="10758" max="10758" width="27.109375" customWidth="1"/>
    <col min="10759" max="10759" width="16.88671875" customWidth="1"/>
    <col min="10760" max="10760" width="18.33203125" customWidth="1"/>
    <col min="10761" max="10761" width="11.109375" customWidth="1"/>
    <col min="10762" max="10762" width="12.5546875" customWidth="1"/>
    <col min="10763" max="10763" width="10" customWidth="1"/>
    <col min="10764" max="10764" width="10" bestFit="1" customWidth="1"/>
    <col min="11009" max="11009" width="11" customWidth="1"/>
    <col min="11010" max="11010" width="52.33203125" customWidth="1"/>
    <col min="11011" max="11011" width="11.88671875" customWidth="1"/>
    <col min="11012" max="11013" width="12.5546875" customWidth="1"/>
    <col min="11014" max="11014" width="27.109375" customWidth="1"/>
    <col min="11015" max="11015" width="16.88671875" customWidth="1"/>
    <col min="11016" max="11016" width="18.33203125" customWidth="1"/>
    <col min="11017" max="11017" width="11.109375" customWidth="1"/>
    <col min="11018" max="11018" width="12.5546875" customWidth="1"/>
    <col min="11019" max="11019" width="10" customWidth="1"/>
    <col min="11020" max="11020" width="10" bestFit="1" customWidth="1"/>
    <col min="11265" max="11265" width="11" customWidth="1"/>
    <col min="11266" max="11266" width="52.33203125" customWidth="1"/>
    <col min="11267" max="11267" width="11.88671875" customWidth="1"/>
    <col min="11268" max="11269" width="12.5546875" customWidth="1"/>
    <col min="11270" max="11270" width="27.109375" customWidth="1"/>
    <col min="11271" max="11271" width="16.88671875" customWidth="1"/>
    <col min="11272" max="11272" width="18.33203125" customWidth="1"/>
    <col min="11273" max="11273" width="11.109375" customWidth="1"/>
    <col min="11274" max="11274" width="12.5546875" customWidth="1"/>
    <col min="11275" max="11275" width="10" customWidth="1"/>
    <col min="11276" max="11276" width="10" bestFit="1" customWidth="1"/>
    <col min="11521" max="11521" width="11" customWidth="1"/>
    <col min="11522" max="11522" width="52.33203125" customWidth="1"/>
    <col min="11523" max="11523" width="11.88671875" customWidth="1"/>
    <col min="11524" max="11525" width="12.5546875" customWidth="1"/>
    <col min="11526" max="11526" width="27.109375" customWidth="1"/>
    <col min="11527" max="11527" width="16.88671875" customWidth="1"/>
    <col min="11528" max="11528" width="18.33203125" customWidth="1"/>
    <col min="11529" max="11529" width="11.109375" customWidth="1"/>
    <col min="11530" max="11530" width="12.5546875" customWidth="1"/>
    <col min="11531" max="11531" width="10" customWidth="1"/>
    <col min="11532" max="11532" width="10" bestFit="1" customWidth="1"/>
    <col min="11777" max="11777" width="11" customWidth="1"/>
    <col min="11778" max="11778" width="52.33203125" customWidth="1"/>
    <col min="11779" max="11779" width="11.88671875" customWidth="1"/>
    <col min="11780" max="11781" width="12.5546875" customWidth="1"/>
    <col min="11782" max="11782" width="27.109375" customWidth="1"/>
    <col min="11783" max="11783" width="16.88671875" customWidth="1"/>
    <col min="11784" max="11784" width="18.33203125" customWidth="1"/>
    <col min="11785" max="11785" width="11.109375" customWidth="1"/>
    <col min="11786" max="11786" width="12.5546875" customWidth="1"/>
    <col min="11787" max="11787" width="10" customWidth="1"/>
    <col min="11788" max="11788" width="10" bestFit="1" customWidth="1"/>
    <col min="12033" max="12033" width="11" customWidth="1"/>
    <col min="12034" max="12034" width="52.33203125" customWidth="1"/>
    <col min="12035" max="12035" width="11.88671875" customWidth="1"/>
    <col min="12036" max="12037" width="12.5546875" customWidth="1"/>
    <col min="12038" max="12038" width="27.109375" customWidth="1"/>
    <col min="12039" max="12039" width="16.88671875" customWidth="1"/>
    <col min="12040" max="12040" width="18.33203125" customWidth="1"/>
    <col min="12041" max="12041" width="11.109375" customWidth="1"/>
    <col min="12042" max="12042" width="12.5546875" customWidth="1"/>
    <col min="12043" max="12043" width="10" customWidth="1"/>
    <col min="12044" max="12044" width="10" bestFit="1" customWidth="1"/>
    <col min="12289" max="12289" width="11" customWidth="1"/>
    <col min="12290" max="12290" width="52.33203125" customWidth="1"/>
    <col min="12291" max="12291" width="11.88671875" customWidth="1"/>
    <col min="12292" max="12293" width="12.5546875" customWidth="1"/>
    <col min="12294" max="12294" width="27.109375" customWidth="1"/>
    <col min="12295" max="12295" width="16.88671875" customWidth="1"/>
    <col min="12296" max="12296" width="18.33203125" customWidth="1"/>
    <col min="12297" max="12297" width="11.109375" customWidth="1"/>
    <col min="12298" max="12298" width="12.5546875" customWidth="1"/>
    <col min="12299" max="12299" width="10" customWidth="1"/>
    <col min="12300" max="12300" width="10" bestFit="1" customWidth="1"/>
    <col min="12545" max="12545" width="11" customWidth="1"/>
    <col min="12546" max="12546" width="52.33203125" customWidth="1"/>
    <col min="12547" max="12547" width="11.88671875" customWidth="1"/>
    <col min="12548" max="12549" width="12.5546875" customWidth="1"/>
    <col min="12550" max="12550" width="27.109375" customWidth="1"/>
    <col min="12551" max="12551" width="16.88671875" customWidth="1"/>
    <col min="12552" max="12552" width="18.33203125" customWidth="1"/>
    <col min="12553" max="12553" width="11.109375" customWidth="1"/>
    <col min="12554" max="12554" width="12.5546875" customWidth="1"/>
    <col min="12555" max="12555" width="10" customWidth="1"/>
    <col min="12556" max="12556" width="10" bestFit="1" customWidth="1"/>
    <col min="12801" max="12801" width="11" customWidth="1"/>
    <col min="12802" max="12802" width="52.33203125" customWidth="1"/>
    <col min="12803" max="12803" width="11.88671875" customWidth="1"/>
    <col min="12804" max="12805" width="12.5546875" customWidth="1"/>
    <col min="12806" max="12806" width="27.109375" customWidth="1"/>
    <col min="12807" max="12807" width="16.88671875" customWidth="1"/>
    <col min="12808" max="12808" width="18.33203125" customWidth="1"/>
    <col min="12809" max="12809" width="11.109375" customWidth="1"/>
    <col min="12810" max="12810" width="12.5546875" customWidth="1"/>
    <col min="12811" max="12811" width="10" customWidth="1"/>
    <col min="12812" max="12812" width="10" bestFit="1" customWidth="1"/>
    <col min="13057" max="13057" width="11" customWidth="1"/>
    <col min="13058" max="13058" width="52.33203125" customWidth="1"/>
    <col min="13059" max="13059" width="11.88671875" customWidth="1"/>
    <col min="13060" max="13061" width="12.5546875" customWidth="1"/>
    <col min="13062" max="13062" width="27.109375" customWidth="1"/>
    <col min="13063" max="13063" width="16.88671875" customWidth="1"/>
    <col min="13064" max="13064" width="18.33203125" customWidth="1"/>
    <col min="13065" max="13065" width="11.109375" customWidth="1"/>
    <col min="13066" max="13066" width="12.5546875" customWidth="1"/>
    <col min="13067" max="13067" width="10" customWidth="1"/>
    <col min="13068" max="13068" width="10" bestFit="1" customWidth="1"/>
    <col min="13313" max="13313" width="11" customWidth="1"/>
    <col min="13314" max="13314" width="52.33203125" customWidth="1"/>
    <col min="13315" max="13315" width="11.88671875" customWidth="1"/>
    <col min="13316" max="13317" width="12.5546875" customWidth="1"/>
    <col min="13318" max="13318" width="27.109375" customWidth="1"/>
    <col min="13319" max="13319" width="16.88671875" customWidth="1"/>
    <col min="13320" max="13320" width="18.33203125" customWidth="1"/>
    <col min="13321" max="13321" width="11.109375" customWidth="1"/>
    <col min="13322" max="13322" width="12.5546875" customWidth="1"/>
    <col min="13323" max="13323" width="10" customWidth="1"/>
    <col min="13324" max="13324" width="10" bestFit="1" customWidth="1"/>
    <col min="13569" max="13569" width="11" customWidth="1"/>
    <col min="13570" max="13570" width="52.33203125" customWidth="1"/>
    <col min="13571" max="13571" width="11.88671875" customWidth="1"/>
    <col min="13572" max="13573" width="12.5546875" customWidth="1"/>
    <col min="13574" max="13574" width="27.109375" customWidth="1"/>
    <col min="13575" max="13575" width="16.88671875" customWidth="1"/>
    <col min="13576" max="13576" width="18.33203125" customWidth="1"/>
    <col min="13577" max="13577" width="11.109375" customWidth="1"/>
    <col min="13578" max="13578" width="12.5546875" customWidth="1"/>
    <col min="13579" max="13579" width="10" customWidth="1"/>
    <col min="13580" max="13580" width="10" bestFit="1" customWidth="1"/>
    <col min="13825" max="13825" width="11" customWidth="1"/>
    <col min="13826" max="13826" width="52.33203125" customWidth="1"/>
    <col min="13827" max="13827" width="11.88671875" customWidth="1"/>
    <col min="13828" max="13829" width="12.5546875" customWidth="1"/>
    <col min="13830" max="13830" width="27.109375" customWidth="1"/>
    <col min="13831" max="13831" width="16.88671875" customWidth="1"/>
    <col min="13832" max="13832" width="18.33203125" customWidth="1"/>
    <col min="13833" max="13833" width="11.109375" customWidth="1"/>
    <col min="13834" max="13834" width="12.5546875" customWidth="1"/>
    <col min="13835" max="13835" width="10" customWidth="1"/>
    <col min="13836" max="13836" width="10" bestFit="1" customWidth="1"/>
    <col min="14081" max="14081" width="11" customWidth="1"/>
    <col min="14082" max="14082" width="52.33203125" customWidth="1"/>
    <col min="14083" max="14083" width="11.88671875" customWidth="1"/>
    <col min="14084" max="14085" width="12.5546875" customWidth="1"/>
    <col min="14086" max="14086" width="27.109375" customWidth="1"/>
    <col min="14087" max="14087" width="16.88671875" customWidth="1"/>
    <col min="14088" max="14088" width="18.33203125" customWidth="1"/>
    <col min="14089" max="14089" width="11.109375" customWidth="1"/>
    <col min="14090" max="14090" width="12.5546875" customWidth="1"/>
    <col min="14091" max="14091" width="10" customWidth="1"/>
    <col min="14092" max="14092" width="10" bestFit="1" customWidth="1"/>
    <col min="14337" max="14337" width="11" customWidth="1"/>
    <col min="14338" max="14338" width="52.33203125" customWidth="1"/>
    <col min="14339" max="14339" width="11.88671875" customWidth="1"/>
    <col min="14340" max="14341" width="12.5546875" customWidth="1"/>
    <col min="14342" max="14342" width="27.109375" customWidth="1"/>
    <col min="14343" max="14343" width="16.88671875" customWidth="1"/>
    <col min="14344" max="14344" width="18.33203125" customWidth="1"/>
    <col min="14345" max="14345" width="11.109375" customWidth="1"/>
    <col min="14346" max="14346" width="12.5546875" customWidth="1"/>
    <col min="14347" max="14347" width="10" customWidth="1"/>
    <col min="14348" max="14348" width="10" bestFit="1" customWidth="1"/>
    <col min="14593" max="14593" width="11" customWidth="1"/>
    <col min="14594" max="14594" width="52.33203125" customWidth="1"/>
    <col min="14595" max="14595" width="11.88671875" customWidth="1"/>
    <col min="14596" max="14597" width="12.5546875" customWidth="1"/>
    <col min="14598" max="14598" width="27.109375" customWidth="1"/>
    <col min="14599" max="14599" width="16.88671875" customWidth="1"/>
    <col min="14600" max="14600" width="18.33203125" customWidth="1"/>
    <col min="14601" max="14601" width="11.109375" customWidth="1"/>
    <col min="14602" max="14602" width="12.5546875" customWidth="1"/>
    <col min="14603" max="14603" width="10" customWidth="1"/>
    <col min="14604" max="14604" width="10" bestFit="1" customWidth="1"/>
    <col min="14849" max="14849" width="11" customWidth="1"/>
    <col min="14850" max="14850" width="52.33203125" customWidth="1"/>
    <col min="14851" max="14851" width="11.88671875" customWidth="1"/>
    <col min="14852" max="14853" width="12.5546875" customWidth="1"/>
    <col min="14854" max="14854" width="27.109375" customWidth="1"/>
    <col min="14855" max="14855" width="16.88671875" customWidth="1"/>
    <col min="14856" max="14856" width="18.33203125" customWidth="1"/>
    <col min="14857" max="14857" width="11.109375" customWidth="1"/>
    <col min="14858" max="14858" width="12.5546875" customWidth="1"/>
    <col min="14859" max="14859" width="10" customWidth="1"/>
    <col min="14860" max="14860" width="10" bestFit="1" customWidth="1"/>
    <col min="15105" max="15105" width="11" customWidth="1"/>
    <col min="15106" max="15106" width="52.33203125" customWidth="1"/>
    <col min="15107" max="15107" width="11.88671875" customWidth="1"/>
    <col min="15108" max="15109" width="12.5546875" customWidth="1"/>
    <col min="15110" max="15110" width="27.109375" customWidth="1"/>
    <col min="15111" max="15111" width="16.88671875" customWidth="1"/>
    <col min="15112" max="15112" width="18.33203125" customWidth="1"/>
    <col min="15113" max="15113" width="11.109375" customWidth="1"/>
    <col min="15114" max="15114" width="12.5546875" customWidth="1"/>
    <col min="15115" max="15115" width="10" customWidth="1"/>
    <col min="15116" max="15116" width="10" bestFit="1" customWidth="1"/>
    <col min="15361" max="15361" width="11" customWidth="1"/>
    <col min="15362" max="15362" width="52.33203125" customWidth="1"/>
    <col min="15363" max="15363" width="11.88671875" customWidth="1"/>
    <col min="15364" max="15365" width="12.5546875" customWidth="1"/>
    <col min="15366" max="15366" width="27.109375" customWidth="1"/>
    <col min="15367" max="15367" width="16.88671875" customWidth="1"/>
    <col min="15368" max="15368" width="18.33203125" customWidth="1"/>
    <col min="15369" max="15369" width="11.109375" customWidth="1"/>
    <col min="15370" max="15370" width="12.5546875" customWidth="1"/>
    <col min="15371" max="15371" width="10" customWidth="1"/>
    <col min="15372" max="15372" width="10" bestFit="1" customWidth="1"/>
    <col min="15617" max="15617" width="11" customWidth="1"/>
    <col min="15618" max="15618" width="52.33203125" customWidth="1"/>
    <col min="15619" max="15619" width="11.88671875" customWidth="1"/>
    <col min="15620" max="15621" width="12.5546875" customWidth="1"/>
    <col min="15622" max="15622" width="27.109375" customWidth="1"/>
    <col min="15623" max="15623" width="16.88671875" customWidth="1"/>
    <col min="15624" max="15624" width="18.33203125" customWidth="1"/>
    <col min="15625" max="15625" width="11.109375" customWidth="1"/>
    <col min="15626" max="15626" width="12.5546875" customWidth="1"/>
    <col min="15627" max="15627" width="10" customWidth="1"/>
    <col min="15628" max="15628" width="10" bestFit="1" customWidth="1"/>
    <col min="15873" max="15873" width="11" customWidth="1"/>
    <col min="15874" max="15874" width="52.33203125" customWidth="1"/>
    <col min="15875" max="15875" width="11.88671875" customWidth="1"/>
    <col min="15876" max="15877" width="12.5546875" customWidth="1"/>
    <col min="15878" max="15878" width="27.109375" customWidth="1"/>
    <col min="15879" max="15879" width="16.88671875" customWidth="1"/>
    <col min="15880" max="15880" width="18.33203125" customWidth="1"/>
    <col min="15881" max="15881" width="11.109375" customWidth="1"/>
    <col min="15882" max="15882" width="12.5546875" customWidth="1"/>
    <col min="15883" max="15883" width="10" customWidth="1"/>
    <col min="15884" max="15884" width="10" bestFit="1" customWidth="1"/>
    <col min="16129" max="16129" width="11" customWidth="1"/>
    <col min="16130" max="16130" width="52.33203125" customWidth="1"/>
    <col min="16131" max="16131" width="11.88671875" customWidth="1"/>
    <col min="16132" max="16133" width="12.5546875" customWidth="1"/>
    <col min="16134" max="16134" width="27.109375" customWidth="1"/>
    <col min="16135" max="16135" width="16.88671875" customWidth="1"/>
    <col min="16136" max="16136" width="18.33203125" customWidth="1"/>
    <col min="16137" max="16137" width="11.109375" customWidth="1"/>
    <col min="16138" max="16138" width="12.5546875" customWidth="1"/>
    <col min="16139" max="16139" width="10" customWidth="1"/>
    <col min="16140" max="16140" width="10" bestFit="1" customWidth="1"/>
  </cols>
  <sheetData>
    <row r="1" spans="1:6" x14ac:dyDescent="0.3">
      <c r="A1" s="11"/>
      <c r="B1" s="11"/>
      <c r="C1" s="11"/>
      <c r="D1" s="11" t="s">
        <v>75</v>
      </c>
      <c r="E1" s="11"/>
      <c r="F1" s="11"/>
    </row>
    <row r="2" spans="1:6" x14ac:dyDescent="0.3">
      <c r="A2" s="11"/>
      <c r="B2" s="11"/>
      <c r="C2" s="11"/>
      <c r="D2" s="11" t="s">
        <v>76</v>
      </c>
      <c r="E2" s="11"/>
      <c r="F2" s="11"/>
    </row>
    <row r="3" spans="1:6" x14ac:dyDescent="0.3">
      <c r="A3" s="11"/>
      <c r="B3" s="11"/>
      <c r="C3" s="11"/>
      <c r="D3" s="11" t="s">
        <v>77</v>
      </c>
      <c r="E3" s="11"/>
      <c r="F3" s="11"/>
    </row>
    <row r="5" spans="1:6" ht="15.6" x14ac:dyDescent="0.3">
      <c r="A5" s="168" t="s">
        <v>2</v>
      </c>
      <c r="B5" s="168"/>
      <c r="C5" s="168"/>
      <c r="D5" s="168"/>
      <c r="E5" s="168"/>
      <c r="F5" s="168"/>
    </row>
    <row r="6" spans="1:6" ht="15.6" x14ac:dyDescent="0.3">
      <c r="A6" s="168" t="s">
        <v>3</v>
      </c>
      <c r="B6" s="168"/>
      <c r="C6" s="168"/>
      <c r="D6" s="168"/>
      <c r="E6" s="168"/>
      <c r="F6" s="168"/>
    </row>
    <row r="7" spans="1:6" ht="15.6" x14ac:dyDescent="0.3">
      <c r="A7" s="168" t="s">
        <v>78</v>
      </c>
      <c r="B7" s="168"/>
      <c r="C7" s="168"/>
      <c r="D7" s="168"/>
      <c r="E7" s="168"/>
      <c r="F7" s="168"/>
    </row>
    <row r="8" spans="1:6" ht="15.6" x14ac:dyDescent="0.3">
      <c r="A8" s="168" t="s">
        <v>4</v>
      </c>
      <c r="B8" s="168"/>
      <c r="C8" s="168"/>
      <c r="D8" s="168"/>
      <c r="E8" s="168"/>
      <c r="F8" s="168"/>
    </row>
    <row r="10" spans="1:6" x14ac:dyDescent="0.3">
      <c r="A10" s="21" t="s">
        <v>79</v>
      </c>
      <c r="C10" s="169" t="s">
        <v>365</v>
      </c>
      <c r="D10" s="169"/>
      <c r="E10" s="169"/>
      <c r="F10" s="170"/>
    </row>
    <row r="11" spans="1:6" x14ac:dyDescent="0.3">
      <c r="A11" s="21" t="s">
        <v>80</v>
      </c>
      <c r="B11" s="56" t="s">
        <v>81</v>
      </c>
      <c r="C11" s="67"/>
      <c r="D11" s="40"/>
      <c r="E11" s="40"/>
    </row>
    <row r="12" spans="1:6" x14ac:dyDescent="0.3">
      <c r="A12" s="21" t="s">
        <v>82</v>
      </c>
      <c r="B12" s="57" t="s">
        <v>83</v>
      </c>
      <c r="C12" s="67"/>
      <c r="D12" s="40"/>
      <c r="E12" s="40"/>
    </row>
    <row r="13" spans="1:6" x14ac:dyDescent="0.3">
      <c r="A13" s="21" t="s">
        <v>84</v>
      </c>
      <c r="C13" s="41">
        <v>2011</v>
      </c>
      <c r="D13" s="42" t="s">
        <v>72</v>
      </c>
      <c r="E13" s="41">
        <v>2017</v>
      </c>
      <c r="F13" s="12" t="s">
        <v>85</v>
      </c>
    </row>
    <row r="15" spans="1:6" x14ac:dyDescent="0.3">
      <c r="A15" s="171" t="s">
        <v>5</v>
      </c>
      <c r="B15" s="172" t="s">
        <v>6</v>
      </c>
      <c r="C15" s="173" t="s">
        <v>50</v>
      </c>
      <c r="D15" s="175" t="s">
        <v>316</v>
      </c>
      <c r="E15" s="176"/>
      <c r="F15" s="177" t="s">
        <v>7</v>
      </c>
    </row>
    <row r="16" spans="1:6" x14ac:dyDescent="0.3">
      <c r="A16" s="171"/>
      <c r="B16" s="172"/>
      <c r="C16" s="174"/>
      <c r="D16" s="55" t="s">
        <v>48</v>
      </c>
      <c r="E16" s="55" t="s">
        <v>8</v>
      </c>
      <c r="F16" s="178"/>
    </row>
    <row r="17" spans="1:10" x14ac:dyDescent="0.3">
      <c r="A17" s="44" t="s">
        <v>9</v>
      </c>
      <c r="B17" s="45" t="s">
        <v>86</v>
      </c>
      <c r="C17" s="55" t="s">
        <v>44</v>
      </c>
      <c r="D17" s="55" t="s">
        <v>44</v>
      </c>
      <c r="E17" s="55" t="s">
        <v>44</v>
      </c>
      <c r="F17" s="54" t="s">
        <v>44</v>
      </c>
    </row>
    <row r="18" spans="1:10" ht="27.6" x14ac:dyDescent="0.3">
      <c r="A18" s="44" t="s">
        <v>11</v>
      </c>
      <c r="B18" s="45" t="s">
        <v>87</v>
      </c>
      <c r="C18" s="55" t="s">
        <v>10</v>
      </c>
      <c r="D18" s="141">
        <v>5727736.5</v>
      </c>
      <c r="E18" s="141">
        <v>5569029.2999999998</v>
      </c>
      <c r="F18" s="165" t="s">
        <v>338</v>
      </c>
      <c r="G18" s="48"/>
    </row>
    <row r="19" spans="1:10" ht="27.6" x14ac:dyDescent="0.3">
      <c r="A19" s="44" t="s">
        <v>12</v>
      </c>
      <c r="B19" s="45" t="s">
        <v>13</v>
      </c>
      <c r="C19" s="55" t="s">
        <v>10</v>
      </c>
      <c r="D19" s="142">
        <v>2883703.7</v>
      </c>
      <c r="E19" s="142">
        <f>E20+E25+E27</f>
        <v>2975571.9769100002</v>
      </c>
      <c r="F19" s="47"/>
      <c r="G19" s="48"/>
      <c r="I19" s="34"/>
      <c r="J19" s="34"/>
    </row>
    <row r="20" spans="1:10" x14ac:dyDescent="0.3">
      <c r="A20" s="14" t="s">
        <v>14</v>
      </c>
      <c r="B20" s="45" t="s">
        <v>15</v>
      </c>
      <c r="C20" s="162" t="s">
        <v>10</v>
      </c>
      <c r="D20" s="141" t="s">
        <v>44</v>
      </c>
      <c r="E20" s="163">
        <f>E21+E23</f>
        <v>629360.73273000005</v>
      </c>
      <c r="F20" s="47"/>
      <c r="G20" s="48"/>
      <c r="I20" s="34"/>
      <c r="J20" s="34"/>
    </row>
    <row r="21" spans="1:10" ht="39.75" customHeight="1" x14ac:dyDescent="0.3">
      <c r="A21" s="44" t="s">
        <v>16</v>
      </c>
      <c r="B21" s="45" t="s">
        <v>88</v>
      </c>
      <c r="C21" s="162" t="s">
        <v>10</v>
      </c>
      <c r="D21" s="141" t="s">
        <v>44</v>
      </c>
      <c r="E21" s="163">
        <f>'[1]Перечень 2018'!$L$10</f>
        <v>433155.58208999998</v>
      </c>
      <c r="F21" s="47"/>
      <c r="G21" s="48"/>
      <c r="I21" s="34"/>
      <c r="J21" s="34"/>
    </row>
    <row r="22" spans="1:10" x14ac:dyDescent="0.3">
      <c r="A22" s="44" t="s">
        <v>73</v>
      </c>
      <c r="B22" s="45" t="s">
        <v>17</v>
      </c>
      <c r="C22" s="162" t="s">
        <v>10</v>
      </c>
      <c r="D22" s="141" t="s">
        <v>44</v>
      </c>
      <c r="E22" s="163">
        <f>349403.8-43323.92</f>
        <v>306079.88</v>
      </c>
      <c r="F22" s="47"/>
      <c r="G22" s="48"/>
      <c r="I22" s="34"/>
      <c r="J22" s="34"/>
    </row>
    <row r="23" spans="1:10" ht="47.25" customHeight="1" x14ac:dyDescent="0.3">
      <c r="A23" s="44" t="s">
        <v>89</v>
      </c>
      <c r="B23" s="45" t="s">
        <v>90</v>
      </c>
      <c r="C23" s="162" t="s">
        <v>10</v>
      </c>
      <c r="D23" s="141" t="s">
        <v>44</v>
      </c>
      <c r="E23" s="163">
        <f>'[1]Перечень 2018'!$L$29</f>
        <v>196205.15064000001</v>
      </c>
      <c r="F23" s="47"/>
      <c r="G23" s="48"/>
      <c r="I23" s="34"/>
      <c r="J23" s="34"/>
    </row>
    <row r="24" spans="1:10" x14ac:dyDescent="0.3">
      <c r="A24" s="44" t="s">
        <v>91</v>
      </c>
      <c r="B24" s="45" t="s">
        <v>17</v>
      </c>
      <c r="C24" s="162" t="s">
        <v>10</v>
      </c>
      <c r="D24" s="141" t="s">
        <v>44</v>
      </c>
      <c r="E24" s="163">
        <v>131696.6</v>
      </c>
      <c r="F24" s="47"/>
      <c r="G24" s="48"/>
      <c r="I24" s="34"/>
      <c r="J24" s="34"/>
    </row>
    <row r="25" spans="1:10" x14ac:dyDescent="0.3">
      <c r="A25" s="14" t="s">
        <v>18</v>
      </c>
      <c r="B25" s="45" t="s">
        <v>19</v>
      </c>
      <c r="C25" s="162" t="s">
        <v>10</v>
      </c>
      <c r="D25" s="141" t="s">
        <v>44</v>
      </c>
      <c r="E25" s="163">
        <f>'[1]Перечень 2018'!$L$53</f>
        <v>2031020.6342</v>
      </c>
      <c r="F25" s="47"/>
      <c r="G25" s="48"/>
      <c r="I25" s="34"/>
      <c r="J25" s="34"/>
    </row>
    <row r="26" spans="1:10" x14ac:dyDescent="0.3">
      <c r="A26" s="44" t="s">
        <v>20</v>
      </c>
      <c r="B26" s="45" t="s">
        <v>17</v>
      </c>
      <c r="C26" s="162" t="s">
        <v>10</v>
      </c>
      <c r="D26" s="141" t="s">
        <v>44</v>
      </c>
      <c r="E26" s="163">
        <v>43323.92</v>
      </c>
      <c r="F26" s="47"/>
      <c r="G26" s="48"/>
      <c r="I26" s="34"/>
      <c r="J26" s="34"/>
    </row>
    <row r="27" spans="1:10" x14ac:dyDescent="0.3">
      <c r="A27" s="14" t="s">
        <v>21</v>
      </c>
      <c r="B27" s="45" t="s">
        <v>92</v>
      </c>
      <c r="C27" s="162" t="s">
        <v>10</v>
      </c>
      <c r="D27" s="141" t="s">
        <v>44</v>
      </c>
      <c r="E27" s="163">
        <f>E28+E29</f>
        <v>315190.60998000001</v>
      </c>
      <c r="F27" s="47"/>
      <c r="G27" s="48"/>
      <c r="I27" s="34"/>
      <c r="J27" s="34"/>
    </row>
    <row r="28" spans="1:10" x14ac:dyDescent="0.3">
      <c r="A28" s="44" t="s">
        <v>93</v>
      </c>
      <c r="B28" s="45" t="s">
        <v>94</v>
      </c>
      <c r="C28" s="162" t="s">
        <v>10</v>
      </c>
      <c r="D28" s="141" t="s">
        <v>44</v>
      </c>
      <c r="E28" s="163">
        <f>'[1]Перечень 2018'!$L$71</f>
        <v>399.62</v>
      </c>
      <c r="F28" s="47"/>
      <c r="G28" s="48"/>
      <c r="I28" s="34"/>
      <c r="J28" s="34"/>
    </row>
    <row r="29" spans="1:10" x14ac:dyDescent="0.3">
      <c r="A29" s="44" t="s">
        <v>95</v>
      </c>
      <c r="B29" s="45" t="s">
        <v>96</v>
      </c>
      <c r="C29" s="162" t="s">
        <v>10</v>
      </c>
      <c r="D29" s="141" t="s">
        <v>44</v>
      </c>
      <c r="E29" s="163">
        <f>SUM(E30:E35)</f>
        <v>314790.98998000001</v>
      </c>
      <c r="F29" s="47"/>
      <c r="G29" s="48"/>
      <c r="I29" s="34"/>
      <c r="J29" s="34"/>
    </row>
    <row r="30" spans="1:10" x14ac:dyDescent="0.3">
      <c r="A30" s="14" t="s">
        <v>97</v>
      </c>
      <c r="B30" s="15" t="s">
        <v>366</v>
      </c>
      <c r="C30" s="162" t="s">
        <v>10</v>
      </c>
      <c r="D30" s="141" t="s">
        <v>44</v>
      </c>
      <c r="E30" s="163">
        <f>'[1]Перечень 2018'!$L$57+'[1]Перечень 2018'!$L$60+'[1]Перечень 2018'!$L$64+'[1]Перечень 2018'!$L$68+'[1]Перечень 2018'!$L$73</f>
        <v>211784.649</v>
      </c>
      <c r="F30" s="47"/>
      <c r="G30" s="48"/>
      <c r="I30" s="34"/>
      <c r="J30" s="34"/>
    </row>
    <row r="31" spans="1:10" x14ac:dyDescent="0.3">
      <c r="A31" s="44" t="s">
        <v>99</v>
      </c>
      <c r="B31" s="45" t="s">
        <v>100</v>
      </c>
      <c r="C31" s="162" t="s">
        <v>10</v>
      </c>
      <c r="D31" s="141" t="s">
        <v>44</v>
      </c>
      <c r="E31" s="163">
        <f>'[1]Перечень 2018'!$L$89</f>
        <v>29158.500940000002</v>
      </c>
      <c r="F31" s="47"/>
      <c r="G31" s="48"/>
      <c r="I31" s="34"/>
      <c r="J31" s="34"/>
    </row>
    <row r="32" spans="1:10" x14ac:dyDescent="0.3">
      <c r="A32" s="44" t="s">
        <v>101</v>
      </c>
      <c r="B32" s="45" t="s">
        <v>102</v>
      </c>
      <c r="C32" s="162" t="s">
        <v>10</v>
      </c>
      <c r="D32" s="141" t="s">
        <v>44</v>
      </c>
      <c r="E32" s="163">
        <f>'[1]Перечень 2018'!$L$94</f>
        <v>9995.0908700000018</v>
      </c>
      <c r="F32" s="47"/>
      <c r="G32" s="48"/>
      <c r="I32" s="34"/>
      <c r="J32" s="34"/>
    </row>
    <row r="33" spans="1:10" ht="30" customHeight="1" x14ac:dyDescent="0.3">
      <c r="A33" s="44" t="s">
        <v>103</v>
      </c>
      <c r="B33" s="45" t="s">
        <v>104</v>
      </c>
      <c r="C33" s="162" t="s">
        <v>10</v>
      </c>
      <c r="D33" s="141" t="s">
        <v>44</v>
      </c>
      <c r="E33" s="163">
        <f>'[1]Перечень 2018'!$L$96</f>
        <v>17780.524819999999</v>
      </c>
      <c r="F33" s="47"/>
      <c r="G33" s="48"/>
      <c r="I33" s="34"/>
      <c r="J33" s="34"/>
    </row>
    <row r="34" spans="1:10" x14ac:dyDescent="0.3">
      <c r="A34" s="44" t="s">
        <v>105</v>
      </c>
      <c r="B34" s="45" t="s">
        <v>106</v>
      </c>
      <c r="C34" s="162" t="s">
        <v>10</v>
      </c>
      <c r="D34" s="141" t="s">
        <v>44</v>
      </c>
      <c r="E34" s="163">
        <f>'[1]Перечень 2018'!$L$104-'[1]Перечень 2018'!$L$109</f>
        <v>17544.302689999997</v>
      </c>
      <c r="F34" s="47"/>
      <c r="G34" s="48"/>
      <c r="I34" s="34"/>
      <c r="J34" s="34"/>
    </row>
    <row r="35" spans="1:10" x14ac:dyDescent="0.3">
      <c r="A35" s="44" t="s">
        <v>107</v>
      </c>
      <c r="B35" s="45" t="s">
        <v>108</v>
      </c>
      <c r="C35" s="162" t="s">
        <v>10</v>
      </c>
      <c r="D35" s="141" t="s">
        <v>44</v>
      </c>
      <c r="E35" s="163">
        <f>'[1]Перечень 2018'!$L$111+'[1]Перечень 2018'!$L$109</f>
        <v>28527.921660000004</v>
      </c>
      <c r="F35" s="47"/>
      <c r="G35" s="48"/>
      <c r="I35" s="34"/>
      <c r="J35" s="34"/>
    </row>
    <row r="36" spans="1:10" x14ac:dyDescent="0.3">
      <c r="A36" s="44" t="s">
        <v>22</v>
      </c>
      <c r="B36" s="45" t="s">
        <v>23</v>
      </c>
      <c r="C36" s="55" t="s">
        <v>10</v>
      </c>
      <c r="D36" s="142">
        <v>1526840.8</v>
      </c>
      <c r="E36" s="142">
        <v>1525770.7</v>
      </c>
      <c r="F36" s="47"/>
      <c r="G36" s="48"/>
      <c r="I36" s="24"/>
    </row>
    <row r="37" spans="1:10" x14ac:dyDescent="0.3">
      <c r="A37" s="44" t="s">
        <v>24</v>
      </c>
      <c r="B37" s="45" t="s">
        <v>353</v>
      </c>
      <c r="C37" s="55" t="s">
        <v>10</v>
      </c>
      <c r="D37" s="141">
        <v>497829.1</v>
      </c>
      <c r="E37" s="141">
        <v>479690.1</v>
      </c>
      <c r="F37" s="16"/>
      <c r="G37" s="48"/>
    </row>
    <row r="38" spans="1:10" ht="27.6" x14ac:dyDescent="0.3">
      <c r="A38" s="44" t="s">
        <v>25</v>
      </c>
      <c r="B38" s="45" t="s">
        <v>109</v>
      </c>
      <c r="C38" s="55" t="s">
        <v>10</v>
      </c>
      <c r="D38" s="142">
        <v>0</v>
      </c>
      <c r="E38" s="142">
        <v>0</v>
      </c>
      <c r="F38" s="47"/>
      <c r="G38" s="48"/>
    </row>
    <row r="39" spans="1:10" x14ac:dyDescent="0.3">
      <c r="A39" s="44" t="s">
        <v>27</v>
      </c>
      <c r="B39" s="45" t="s">
        <v>110</v>
      </c>
      <c r="C39" s="55" t="s">
        <v>10</v>
      </c>
      <c r="D39" s="141">
        <v>284410.2</v>
      </c>
      <c r="E39" s="141">
        <v>309870.90000000002</v>
      </c>
      <c r="F39" s="16"/>
      <c r="G39" s="48"/>
    </row>
    <row r="40" spans="1:10" x14ac:dyDescent="0.3">
      <c r="A40" s="44" t="s">
        <v>29</v>
      </c>
      <c r="B40" s="45" t="s">
        <v>26</v>
      </c>
      <c r="C40" s="55" t="s">
        <v>10</v>
      </c>
      <c r="D40" s="141">
        <v>554983</v>
      </c>
      <c r="E40" s="141">
        <v>593258.30000000005</v>
      </c>
      <c r="F40" s="49"/>
      <c r="G40" s="48"/>
    </row>
    <row r="41" spans="1:10" ht="41.4" x14ac:dyDescent="0.3">
      <c r="A41" s="44" t="s">
        <v>31</v>
      </c>
      <c r="B41" s="45" t="s">
        <v>28</v>
      </c>
      <c r="C41" s="55" t="s">
        <v>10</v>
      </c>
      <c r="D41" s="141">
        <v>44950</v>
      </c>
      <c r="E41" s="159">
        <v>13079.9</v>
      </c>
      <c r="F41" s="165" t="s">
        <v>339</v>
      </c>
      <c r="G41" s="48"/>
    </row>
    <row r="42" spans="1:10" x14ac:dyDescent="0.3">
      <c r="A42" s="44" t="s">
        <v>33</v>
      </c>
      <c r="B42" s="45" t="s">
        <v>30</v>
      </c>
      <c r="C42" s="55" t="s">
        <v>10</v>
      </c>
      <c r="D42" s="141">
        <v>128629.3</v>
      </c>
      <c r="E42" s="141">
        <v>129871.5</v>
      </c>
      <c r="F42" s="47"/>
      <c r="G42" s="48"/>
    </row>
    <row r="43" spans="1:10" ht="55.2" x14ac:dyDescent="0.3">
      <c r="A43" s="44" t="s">
        <v>111</v>
      </c>
      <c r="B43" s="45" t="s">
        <v>112</v>
      </c>
      <c r="C43" s="55" t="s">
        <v>10</v>
      </c>
      <c r="D43" s="141">
        <v>16039.1</v>
      </c>
      <c r="E43" s="141">
        <v>0</v>
      </c>
      <c r="F43" s="158" t="s">
        <v>361</v>
      </c>
      <c r="G43" s="48"/>
    </row>
    <row r="44" spans="1:10" ht="27.6" x14ac:dyDescent="0.3">
      <c r="A44" s="44" t="s">
        <v>113</v>
      </c>
      <c r="B44" s="45" t="s">
        <v>114</v>
      </c>
      <c r="C44" s="55" t="s">
        <v>115</v>
      </c>
      <c r="D44" s="142">
        <v>0</v>
      </c>
      <c r="E44" s="142">
        <v>2638</v>
      </c>
      <c r="F44" s="47"/>
      <c r="G44" s="48"/>
    </row>
    <row r="45" spans="1:10" ht="96.6" x14ac:dyDescent="0.3">
      <c r="A45" s="44" t="s">
        <v>116</v>
      </c>
      <c r="B45" s="45" t="s">
        <v>117</v>
      </c>
      <c r="C45" s="55" t="s">
        <v>10</v>
      </c>
      <c r="D45" s="142">
        <v>0</v>
      </c>
      <c r="E45" s="142">
        <v>0</v>
      </c>
      <c r="F45" s="47"/>
      <c r="G45" s="48"/>
    </row>
    <row r="46" spans="1:10" ht="69" x14ac:dyDescent="0.3">
      <c r="A46" s="44" t="s">
        <v>34</v>
      </c>
      <c r="B46" s="45" t="s">
        <v>118</v>
      </c>
      <c r="C46" s="55" t="s">
        <v>10</v>
      </c>
      <c r="D46" s="141">
        <v>777826.4</v>
      </c>
      <c r="E46" s="142">
        <v>760542.2</v>
      </c>
      <c r="F46" s="166" t="s">
        <v>340</v>
      </c>
      <c r="G46" s="48"/>
    </row>
    <row r="47" spans="1:10" ht="27.6" x14ac:dyDescent="0.3">
      <c r="A47" s="44" t="s">
        <v>35</v>
      </c>
      <c r="B47" s="45" t="s">
        <v>119</v>
      </c>
      <c r="C47" s="55" t="s">
        <v>10</v>
      </c>
      <c r="D47" s="141" t="s">
        <v>44</v>
      </c>
      <c r="E47" s="142">
        <v>191532.3</v>
      </c>
      <c r="F47" s="139"/>
      <c r="G47" s="48"/>
    </row>
    <row r="48" spans="1:10" ht="24" customHeight="1" x14ac:dyDescent="0.3">
      <c r="A48" s="44" t="s">
        <v>36</v>
      </c>
      <c r="B48" s="45" t="s">
        <v>120</v>
      </c>
      <c r="C48" s="55" t="s">
        <v>10</v>
      </c>
      <c r="D48" s="142">
        <v>516652.7</v>
      </c>
      <c r="E48" s="142">
        <v>307144.3</v>
      </c>
      <c r="F48" s="139"/>
      <c r="G48" s="48"/>
    </row>
    <row r="49" spans="1:11" ht="27.6" x14ac:dyDescent="0.3">
      <c r="A49" s="44" t="s">
        <v>37</v>
      </c>
      <c r="B49" s="45" t="s">
        <v>119</v>
      </c>
      <c r="C49" s="55" t="s">
        <v>10</v>
      </c>
      <c r="D49" s="141" t="s">
        <v>44</v>
      </c>
      <c r="E49" s="154">
        <v>0</v>
      </c>
      <c r="F49" s="140"/>
      <c r="G49" s="48"/>
    </row>
    <row r="50" spans="1:11" ht="27.6" x14ac:dyDescent="0.3">
      <c r="A50" s="44" t="s">
        <v>38</v>
      </c>
      <c r="B50" s="45" t="s">
        <v>39</v>
      </c>
      <c r="C50" s="55" t="s">
        <v>10</v>
      </c>
      <c r="D50" s="141">
        <v>-25000</v>
      </c>
      <c r="E50" s="141" t="s">
        <v>44</v>
      </c>
      <c r="F50" s="47"/>
      <c r="G50" s="48"/>
    </row>
    <row r="51" spans="1:11" ht="27.6" x14ac:dyDescent="0.3">
      <c r="A51" s="44" t="s">
        <v>49</v>
      </c>
      <c r="B51" s="45" t="s">
        <v>121</v>
      </c>
      <c r="C51" s="55" t="s">
        <v>10</v>
      </c>
      <c r="D51" s="141">
        <v>47713</v>
      </c>
      <c r="E51" s="141" t="s">
        <v>44</v>
      </c>
      <c r="F51" s="47"/>
      <c r="G51" s="48"/>
    </row>
    <row r="52" spans="1:11" x14ac:dyDescent="0.3">
      <c r="A52" s="44" t="s">
        <v>122</v>
      </c>
      <c r="B52" s="45" t="s">
        <v>123</v>
      </c>
      <c r="C52" s="55" t="s">
        <v>10</v>
      </c>
      <c r="D52" s="142">
        <v>0</v>
      </c>
      <c r="E52" s="142" t="s">
        <v>44</v>
      </c>
      <c r="F52" s="47"/>
      <c r="G52" s="48"/>
    </row>
    <row r="53" spans="1:11" ht="27" customHeight="1" x14ac:dyDescent="0.3">
      <c r="A53" s="44" t="s">
        <v>124</v>
      </c>
      <c r="B53" s="45" t="s">
        <v>125</v>
      </c>
      <c r="C53" s="55" t="s">
        <v>10</v>
      </c>
      <c r="D53" s="142">
        <v>0</v>
      </c>
      <c r="E53" s="142" t="s">
        <v>44</v>
      </c>
      <c r="F53" s="47"/>
      <c r="G53" s="48"/>
    </row>
    <row r="54" spans="1:11" ht="27.6" x14ac:dyDescent="0.3">
      <c r="A54" s="44" t="s">
        <v>40</v>
      </c>
      <c r="B54" s="15" t="s">
        <v>210</v>
      </c>
      <c r="C54" s="55" t="s">
        <v>10</v>
      </c>
      <c r="D54" s="164" t="s">
        <v>44</v>
      </c>
      <c r="E54" s="164">
        <f>E22+E24+E26</f>
        <v>481100.39999999997</v>
      </c>
      <c r="F54" s="47"/>
      <c r="G54" s="48"/>
      <c r="I54" s="50"/>
    </row>
    <row r="55" spans="1:11" ht="27.6" x14ac:dyDescent="0.3">
      <c r="A55" s="44" t="s">
        <v>41</v>
      </c>
      <c r="B55" s="45" t="s">
        <v>126</v>
      </c>
      <c r="C55" s="55" t="s">
        <v>10</v>
      </c>
      <c r="D55" s="141">
        <v>2356718.2000000002</v>
      </c>
      <c r="E55" s="141">
        <v>2232470.9</v>
      </c>
      <c r="F55" s="47"/>
      <c r="G55" s="48"/>
    </row>
    <row r="56" spans="1:11" x14ac:dyDescent="0.3">
      <c r="A56" s="44" t="s">
        <v>12</v>
      </c>
      <c r="B56" s="45" t="s">
        <v>127</v>
      </c>
      <c r="C56" s="55" t="s">
        <v>128</v>
      </c>
      <c r="D56" s="141">
        <v>977.7</v>
      </c>
      <c r="E56" s="141">
        <v>981.4</v>
      </c>
      <c r="F56" s="47"/>
      <c r="G56" s="48"/>
    </row>
    <row r="57" spans="1:11" ht="41.4" x14ac:dyDescent="0.3">
      <c r="A57" s="44" t="s">
        <v>22</v>
      </c>
      <c r="B57" s="45" t="s">
        <v>129</v>
      </c>
      <c r="C57" s="55" t="s">
        <v>130</v>
      </c>
      <c r="D57" s="141">
        <v>2410.4</v>
      </c>
      <c r="E57" s="141">
        <v>2274.8000000000002</v>
      </c>
      <c r="F57" s="47"/>
      <c r="G57" s="48"/>
    </row>
    <row r="58" spans="1:11" x14ac:dyDescent="0.3">
      <c r="A58" s="44" t="s">
        <v>42</v>
      </c>
      <c r="B58" s="45" t="s">
        <v>131</v>
      </c>
      <c r="C58" s="55" t="s">
        <v>44</v>
      </c>
      <c r="D58" s="141" t="s">
        <v>44</v>
      </c>
      <c r="E58" s="141" t="s">
        <v>44</v>
      </c>
      <c r="F58" s="138" t="s">
        <v>44</v>
      </c>
      <c r="G58" s="48"/>
    </row>
    <row r="59" spans="1:11" ht="27.6" x14ac:dyDescent="0.3">
      <c r="A59" s="44" t="s">
        <v>11</v>
      </c>
      <c r="B59" s="45" t="s">
        <v>132</v>
      </c>
      <c r="C59" s="55" t="s">
        <v>43</v>
      </c>
      <c r="D59" s="17">
        <v>0.11</v>
      </c>
      <c r="E59" s="141" t="s">
        <v>44</v>
      </c>
      <c r="F59" s="138" t="s">
        <v>44</v>
      </c>
      <c r="G59" s="48"/>
    </row>
    <row r="60" spans="1:11" ht="27.6" x14ac:dyDescent="0.3">
      <c r="A60" s="44" t="s">
        <v>12</v>
      </c>
      <c r="B60" s="45" t="s">
        <v>45</v>
      </c>
      <c r="C60" s="55" t="s">
        <v>43</v>
      </c>
      <c r="D60" s="17">
        <v>0.01</v>
      </c>
      <c r="E60" s="141" t="s">
        <v>44</v>
      </c>
      <c r="F60" s="138" t="s">
        <v>44</v>
      </c>
      <c r="G60" s="48"/>
    </row>
    <row r="61" spans="1:11" ht="55.2" x14ac:dyDescent="0.3">
      <c r="A61" s="44" t="s">
        <v>133</v>
      </c>
      <c r="B61" s="45" t="s">
        <v>134</v>
      </c>
      <c r="C61" s="55" t="s">
        <v>44</v>
      </c>
      <c r="D61" s="141" t="s">
        <v>44</v>
      </c>
      <c r="E61" s="141" t="s">
        <v>44</v>
      </c>
      <c r="F61" s="138" t="s">
        <v>44</v>
      </c>
      <c r="G61" s="48"/>
    </row>
    <row r="62" spans="1:11" x14ac:dyDescent="0.3">
      <c r="A62" s="14" t="s">
        <v>11</v>
      </c>
      <c r="B62" s="15" t="s">
        <v>135</v>
      </c>
      <c r="C62" s="59" t="s">
        <v>136</v>
      </c>
      <c r="D62" s="141" t="s">
        <v>44</v>
      </c>
      <c r="E62" s="58">
        <v>434859</v>
      </c>
      <c r="F62" s="16"/>
      <c r="G62" s="48"/>
      <c r="J62" s="6"/>
      <c r="K62" s="6"/>
    </row>
    <row r="63" spans="1:11" x14ac:dyDescent="0.3">
      <c r="A63" s="14" t="s">
        <v>46</v>
      </c>
      <c r="B63" s="15" t="s">
        <v>137</v>
      </c>
      <c r="C63" s="59" t="s">
        <v>138</v>
      </c>
      <c r="D63" s="141" t="s">
        <v>44</v>
      </c>
      <c r="E63" s="142">
        <f>SUM(E64:E66)</f>
        <v>6936</v>
      </c>
      <c r="F63" s="16"/>
      <c r="G63" s="48"/>
      <c r="H63" s="51"/>
      <c r="J63" s="24"/>
      <c r="K63" s="50"/>
    </row>
    <row r="64" spans="1:11" ht="27.6" x14ac:dyDescent="0.3">
      <c r="A64" s="14" t="s">
        <v>139</v>
      </c>
      <c r="B64" s="15" t="s">
        <v>140</v>
      </c>
      <c r="C64" s="59" t="s">
        <v>138</v>
      </c>
      <c r="D64" s="141" t="s">
        <v>44</v>
      </c>
      <c r="E64" s="142">
        <v>3736.2</v>
      </c>
      <c r="F64" s="16"/>
      <c r="G64" s="48"/>
      <c r="H64" s="51"/>
      <c r="J64" s="24"/>
      <c r="K64" s="24"/>
    </row>
    <row r="65" spans="1:13" ht="27.6" x14ac:dyDescent="0.3">
      <c r="A65" s="14" t="s">
        <v>141</v>
      </c>
      <c r="B65" s="15" t="s">
        <v>142</v>
      </c>
      <c r="C65" s="59" t="s">
        <v>138</v>
      </c>
      <c r="D65" s="141" t="s">
        <v>44</v>
      </c>
      <c r="E65" s="142">
        <v>1233.8</v>
      </c>
      <c r="F65" s="16"/>
      <c r="G65" s="48"/>
      <c r="H65" s="51"/>
      <c r="J65" s="24"/>
      <c r="K65" s="24"/>
    </row>
    <row r="66" spans="1:13" ht="27.6" x14ac:dyDescent="0.3">
      <c r="A66" s="14" t="s">
        <v>143</v>
      </c>
      <c r="B66" s="15" t="s">
        <v>144</v>
      </c>
      <c r="C66" s="59" t="s">
        <v>138</v>
      </c>
      <c r="D66" s="141" t="s">
        <v>44</v>
      </c>
      <c r="E66" s="142">
        <v>1966</v>
      </c>
      <c r="F66" s="16"/>
      <c r="G66" s="48"/>
      <c r="J66" s="24"/>
      <c r="K66" s="24"/>
    </row>
    <row r="67" spans="1:13" ht="27.6" x14ac:dyDescent="0.3">
      <c r="A67" s="14" t="s">
        <v>145</v>
      </c>
      <c r="B67" s="15" t="s">
        <v>146</v>
      </c>
      <c r="C67" s="59" t="s">
        <v>138</v>
      </c>
      <c r="D67" s="141" t="s">
        <v>44</v>
      </c>
      <c r="E67" s="142">
        <v>0</v>
      </c>
      <c r="F67" s="16"/>
      <c r="G67" s="48"/>
    </row>
    <row r="68" spans="1:13" ht="27.6" x14ac:dyDescent="0.3">
      <c r="A68" s="44" t="s">
        <v>64</v>
      </c>
      <c r="B68" s="45" t="s">
        <v>147</v>
      </c>
      <c r="C68" s="55" t="s">
        <v>148</v>
      </c>
      <c r="D68" s="141" t="s">
        <v>44</v>
      </c>
      <c r="E68" s="142">
        <v>70310.399999999994</v>
      </c>
      <c r="F68" s="47"/>
      <c r="G68" s="48"/>
      <c r="H68" s="52"/>
      <c r="I68" s="52"/>
      <c r="J68" s="24"/>
      <c r="K68" s="52"/>
      <c r="L68" s="52"/>
      <c r="M68" s="52"/>
    </row>
    <row r="69" spans="1:13" ht="27.6" x14ac:dyDescent="0.3">
      <c r="A69" s="44" t="s">
        <v>149</v>
      </c>
      <c r="B69" s="45" t="s">
        <v>150</v>
      </c>
      <c r="C69" s="55" t="s">
        <v>148</v>
      </c>
      <c r="D69" s="141" t="s">
        <v>44</v>
      </c>
      <c r="E69" s="142">
        <v>5117.8999999999996</v>
      </c>
      <c r="F69" s="47"/>
      <c r="G69" s="48"/>
      <c r="J69" s="24"/>
    </row>
    <row r="70" spans="1:13" ht="27.6" x14ac:dyDescent="0.3">
      <c r="A70" s="44" t="s">
        <v>151</v>
      </c>
      <c r="B70" s="45" t="s">
        <v>152</v>
      </c>
      <c r="C70" s="55" t="s">
        <v>148</v>
      </c>
      <c r="D70" s="141" t="s">
        <v>44</v>
      </c>
      <c r="E70" s="142">
        <v>4834.3999999999996</v>
      </c>
      <c r="F70" s="47"/>
      <c r="G70" s="48"/>
      <c r="J70" s="24"/>
    </row>
    <row r="71" spans="1:13" ht="27.6" x14ac:dyDescent="0.3">
      <c r="A71" s="44" t="s">
        <v>153</v>
      </c>
      <c r="B71" s="45" t="s">
        <v>154</v>
      </c>
      <c r="C71" s="55" t="s">
        <v>148</v>
      </c>
      <c r="D71" s="141" t="s">
        <v>44</v>
      </c>
      <c r="E71" s="142">
        <v>29427.1</v>
      </c>
      <c r="F71" s="47"/>
      <c r="G71" s="48"/>
      <c r="J71" s="24"/>
    </row>
    <row r="72" spans="1:13" ht="27.6" x14ac:dyDescent="0.3">
      <c r="A72" s="44" t="s">
        <v>155</v>
      </c>
      <c r="B72" s="45" t="s">
        <v>156</v>
      </c>
      <c r="C72" s="55" t="s">
        <v>148</v>
      </c>
      <c r="D72" s="141" t="s">
        <v>44</v>
      </c>
      <c r="E72" s="142">
        <v>30931</v>
      </c>
      <c r="F72" s="47"/>
      <c r="G72" s="48"/>
      <c r="J72" s="24"/>
    </row>
    <row r="73" spans="1:13" x14ac:dyDescent="0.3">
      <c r="A73" s="44" t="s">
        <v>66</v>
      </c>
      <c r="B73" s="45" t="s">
        <v>157</v>
      </c>
      <c r="C73" s="55" t="s">
        <v>148</v>
      </c>
      <c r="D73" s="141" t="s">
        <v>44</v>
      </c>
      <c r="E73" s="142">
        <v>101443.7</v>
      </c>
      <c r="F73" s="47"/>
      <c r="G73" s="48"/>
      <c r="J73" s="24"/>
    </row>
    <row r="74" spans="1:13" ht="27.6" x14ac:dyDescent="0.3">
      <c r="A74" s="44" t="s">
        <v>158</v>
      </c>
      <c r="B74" s="45" t="s">
        <v>159</v>
      </c>
      <c r="C74" s="55" t="s">
        <v>148</v>
      </c>
      <c r="D74" s="141" t="s">
        <v>44</v>
      </c>
      <c r="E74" s="142">
        <v>23197.7</v>
      </c>
      <c r="F74" s="47"/>
      <c r="G74" s="48"/>
      <c r="J74" s="24"/>
    </row>
    <row r="75" spans="1:13" ht="27.6" x14ac:dyDescent="0.3">
      <c r="A75" s="44" t="s">
        <v>160</v>
      </c>
      <c r="B75" s="45" t="s">
        <v>161</v>
      </c>
      <c r="C75" s="55" t="s">
        <v>148</v>
      </c>
      <c r="D75" s="141" t="s">
        <v>44</v>
      </c>
      <c r="E75" s="142">
        <v>23059.4</v>
      </c>
      <c r="F75" s="47"/>
      <c r="G75" s="48"/>
      <c r="J75" s="24"/>
    </row>
    <row r="76" spans="1:13" ht="27.6" x14ac:dyDescent="0.3">
      <c r="A76" s="44" t="s">
        <v>162</v>
      </c>
      <c r="B76" s="45" t="s">
        <v>163</v>
      </c>
      <c r="C76" s="55" t="s">
        <v>148</v>
      </c>
      <c r="D76" s="141" t="s">
        <v>44</v>
      </c>
      <c r="E76" s="142">
        <v>55186.6</v>
      </c>
      <c r="F76" s="47"/>
      <c r="G76" s="48"/>
      <c r="J76" s="24"/>
    </row>
    <row r="77" spans="1:13" ht="27.6" x14ac:dyDescent="0.3">
      <c r="A77" s="44" t="s">
        <v>164</v>
      </c>
      <c r="B77" s="45" t="s">
        <v>165</v>
      </c>
      <c r="C77" s="55" t="s">
        <v>148</v>
      </c>
      <c r="D77" s="141" t="s">
        <v>44</v>
      </c>
      <c r="E77" s="142">
        <v>0</v>
      </c>
      <c r="F77" s="47"/>
      <c r="G77" s="48"/>
      <c r="J77" s="24"/>
    </row>
    <row r="78" spans="1:13" x14ac:dyDescent="0.3">
      <c r="A78" s="44" t="s">
        <v>166</v>
      </c>
      <c r="B78" s="45" t="s">
        <v>167</v>
      </c>
      <c r="C78" s="55" t="s">
        <v>55</v>
      </c>
      <c r="D78" s="141" t="s">
        <v>44</v>
      </c>
      <c r="E78" s="142">
        <v>50861.3</v>
      </c>
      <c r="F78" s="47"/>
      <c r="G78" s="48"/>
      <c r="J78" s="24"/>
    </row>
    <row r="79" spans="1:13" ht="27.6" x14ac:dyDescent="0.3">
      <c r="A79" s="44" t="s">
        <v>168</v>
      </c>
      <c r="B79" s="45" t="s">
        <v>169</v>
      </c>
      <c r="C79" s="55" t="s">
        <v>55</v>
      </c>
      <c r="D79" s="141" t="s">
        <v>44</v>
      </c>
      <c r="E79" s="142">
        <v>3766.9</v>
      </c>
      <c r="F79" s="47"/>
      <c r="G79" s="48"/>
      <c r="J79" s="24"/>
    </row>
    <row r="80" spans="1:13" ht="27.6" x14ac:dyDescent="0.3">
      <c r="A80" s="44" t="s">
        <v>170</v>
      </c>
      <c r="B80" s="45" t="s">
        <v>171</v>
      </c>
      <c r="C80" s="55" t="s">
        <v>55</v>
      </c>
      <c r="D80" s="141" t="s">
        <v>44</v>
      </c>
      <c r="E80" s="142">
        <v>3944</v>
      </c>
      <c r="F80" s="47"/>
      <c r="G80" s="48"/>
      <c r="J80" s="24"/>
    </row>
    <row r="81" spans="1:10" ht="27.6" x14ac:dyDescent="0.3">
      <c r="A81" s="44" t="s">
        <v>172</v>
      </c>
      <c r="B81" s="45" t="s">
        <v>173</v>
      </c>
      <c r="C81" s="55" t="s">
        <v>55</v>
      </c>
      <c r="D81" s="141" t="s">
        <v>44</v>
      </c>
      <c r="E81" s="142">
        <v>23826.6</v>
      </c>
      <c r="F81" s="47"/>
      <c r="G81" s="48"/>
      <c r="J81" s="24"/>
    </row>
    <row r="82" spans="1:10" ht="27.6" x14ac:dyDescent="0.3">
      <c r="A82" s="44" t="s">
        <v>174</v>
      </c>
      <c r="B82" s="45" t="s">
        <v>175</v>
      </c>
      <c r="C82" s="55" t="s">
        <v>55</v>
      </c>
      <c r="D82" s="141" t="s">
        <v>44</v>
      </c>
      <c r="E82" s="142">
        <v>19323.8</v>
      </c>
      <c r="F82" s="47"/>
      <c r="G82" s="48"/>
      <c r="J82" s="24"/>
    </row>
    <row r="83" spans="1:10" x14ac:dyDescent="0.3">
      <c r="A83" s="44" t="s">
        <v>176</v>
      </c>
      <c r="B83" s="45" t="s">
        <v>177</v>
      </c>
      <c r="C83" s="55" t="s">
        <v>43</v>
      </c>
      <c r="D83" s="141" t="s">
        <v>44</v>
      </c>
      <c r="E83" s="18">
        <v>0.04</v>
      </c>
      <c r="F83" s="47"/>
      <c r="G83" s="48"/>
      <c r="H83" s="34"/>
      <c r="I83" s="34"/>
    </row>
    <row r="84" spans="1:10" ht="39.6" customHeight="1" x14ac:dyDescent="0.3">
      <c r="A84" s="44" t="s">
        <v>178</v>
      </c>
      <c r="B84" s="45" t="s">
        <v>179</v>
      </c>
      <c r="C84" s="55" t="s">
        <v>10</v>
      </c>
      <c r="D84" s="150">
        <v>249385.8</v>
      </c>
      <c r="E84" s="142">
        <v>230446.1</v>
      </c>
      <c r="F84" s="165" t="s">
        <v>341</v>
      </c>
      <c r="G84" s="48"/>
      <c r="H84" s="24"/>
      <c r="I84" s="24"/>
    </row>
    <row r="85" spans="1:10" ht="32.4" customHeight="1" x14ac:dyDescent="0.3">
      <c r="A85" s="44" t="s">
        <v>180</v>
      </c>
      <c r="B85" s="45" t="s">
        <v>181</v>
      </c>
      <c r="C85" s="55" t="s">
        <v>10</v>
      </c>
      <c r="D85" s="153">
        <v>71519.7</v>
      </c>
      <c r="E85" s="153">
        <v>48996.9</v>
      </c>
      <c r="F85" s="158" t="s">
        <v>342</v>
      </c>
      <c r="G85" s="48"/>
    </row>
    <row r="86" spans="1:10" ht="41.4" x14ac:dyDescent="0.3">
      <c r="A86" s="44" t="s">
        <v>182</v>
      </c>
      <c r="B86" s="45" t="s">
        <v>183</v>
      </c>
      <c r="C86" s="55" t="s">
        <v>43</v>
      </c>
      <c r="D86" s="19">
        <v>0.1457</v>
      </c>
      <c r="E86" s="142" t="s">
        <v>44</v>
      </c>
      <c r="F86" s="138" t="s">
        <v>44</v>
      </c>
      <c r="G86" s="48"/>
    </row>
    <row r="88" spans="1:10" x14ac:dyDescent="0.3">
      <c r="A88" s="25"/>
      <c r="B88" s="11"/>
      <c r="C88" s="11"/>
      <c r="D88" s="11"/>
      <c r="E88" s="11"/>
      <c r="F88" s="11"/>
    </row>
    <row r="89" spans="1:10" ht="63.75" customHeight="1" x14ac:dyDescent="0.3">
      <c r="A89" s="167" t="s">
        <v>184</v>
      </c>
      <c r="B89" s="167"/>
      <c r="C89" s="167"/>
      <c r="D89" s="167"/>
      <c r="E89" s="167"/>
      <c r="F89" s="167"/>
    </row>
    <row r="90" spans="1:10" ht="41.25" customHeight="1" x14ac:dyDescent="0.3">
      <c r="A90" s="167" t="s">
        <v>185</v>
      </c>
      <c r="B90" s="167"/>
      <c r="C90" s="167"/>
      <c r="D90" s="167"/>
      <c r="E90" s="167"/>
      <c r="F90" s="167"/>
    </row>
    <row r="91" spans="1:10" ht="55.5" customHeight="1" x14ac:dyDescent="0.3">
      <c r="A91" s="167" t="s">
        <v>186</v>
      </c>
      <c r="B91" s="167"/>
      <c r="C91" s="167"/>
      <c r="D91" s="167"/>
      <c r="E91" s="167"/>
      <c r="F91" s="167"/>
    </row>
    <row r="92" spans="1:10" ht="39.75" customHeight="1" x14ac:dyDescent="0.3">
      <c r="A92" s="167" t="s">
        <v>187</v>
      </c>
      <c r="B92" s="167"/>
      <c r="C92" s="167"/>
      <c r="D92" s="167"/>
      <c r="E92" s="167"/>
      <c r="F92" s="167"/>
    </row>
    <row r="93" spans="1:10" ht="45" customHeight="1" x14ac:dyDescent="0.3">
      <c r="A93" s="167" t="s">
        <v>188</v>
      </c>
      <c r="B93" s="167"/>
      <c r="C93" s="167"/>
      <c r="D93" s="167"/>
      <c r="E93" s="167"/>
      <c r="F93" s="167"/>
    </row>
  </sheetData>
  <customSheetViews>
    <customSheetView guid="{EDA5F36C-4A3D-45D5-B81D-DFECC38ECE08}" showPageBreaks="1" fitToPage="1" printArea="1" view="pageBreakPreview">
      <selection activeCell="E15" sqref="E15"/>
      <pageMargins left="0.78740157480314965" right="0.19685039370078741" top="0.78740157480314965" bottom="0.19685039370078741" header="0.31496062992125984" footer="0.31496062992125984"/>
      <pageSetup paperSize="9" scale="58" orientation="portrait" r:id="rId1"/>
    </customSheetView>
    <customSheetView guid="{29CC1DE2-6B15-4CBA-8980-24FE9C1F4A9A}" topLeftCell="A13">
      <selection activeCell="E39" sqref="E39"/>
      <pageMargins left="0.7" right="0.7" top="0.75" bottom="0.75" header="0.3" footer="0.3"/>
      <pageSetup paperSize="9" orientation="portrait" r:id="rId2"/>
    </customSheetView>
  </customSheetViews>
  <mergeCells count="15">
    <mergeCell ref="A93:F93"/>
    <mergeCell ref="A5:F5"/>
    <mergeCell ref="A6:F6"/>
    <mergeCell ref="A7:F7"/>
    <mergeCell ref="A8:F8"/>
    <mergeCell ref="C10:F10"/>
    <mergeCell ref="A15:A16"/>
    <mergeCell ref="B15:B16"/>
    <mergeCell ref="C15:C16"/>
    <mergeCell ref="D15:E15"/>
    <mergeCell ref="F15:F16"/>
    <mergeCell ref="A89:F89"/>
    <mergeCell ref="A90:F90"/>
    <mergeCell ref="A91:F91"/>
    <mergeCell ref="A92:F92"/>
  </mergeCells>
  <pageMargins left="0.78740157480314965" right="0.19685039370078741" top="0.78740157480314965" bottom="0.19685039370078741" header="0.31496062992125984" footer="0.31496062992125984"/>
  <pageSetup paperSize="9" scale="72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B15" zoomScaleNormal="100" zoomScaleSheetLayoutView="100" workbookViewId="0">
      <selection activeCell="G26" sqref="G26:G33"/>
    </sheetView>
  </sheetViews>
  <sheetFormatPr defaultRowHeight="14.4" x14ac:dyDescent="0.3"/>
  <cols>
    <col min="3" max="3" width="53.33203125" customWidth="1"/>
    <col min="4" max="4" width="11.5546875" customWidth="1"/>
    <col min="5" max="6" width="13.33203125" customWidth="1"/>
    <col min="7" max="7" width="35.44140625" customWidth="1"/>
    <col min="8" max="8" width="9.109375" hidden="1" customWidth="1"/>
    <col min="9" max="9" width="14.88671875" hidden="1" customWidth="1"/>
    <col min="10" max="10" width="12.33203125" hidden="1" customWidth="1"/>
    <col min="11" max="12" width="0" hidden="1" customWidth="1"/>
  </cols>
  <sheetData>
    <row r="1" spans="1:7" x14ac:dyDescent="0.3">
      <c r="B1" s="1"/>
      <c r="C1" s="1"/>
      <c r="D1" s="1"/>
      <c r="E1" s="1"/>
      <c r="F1" s="1"/>
      <c r="G1" s="1" t="s">
        <v>189</v>
      </c>
    </row>
    <row r="2" spans="1:7" x14ac:dyDescent="0.3">
      <c r="B2" s="1"/>
      <c r="C2" s="1"/>
      <c r="D2" s="1"/>
      <c r="E2" s="1"/>
      <c r="F2" s="1"/>
      <c r="G2" s="1" t="s">
        <v>0</v>
      </c>
    </row>
    <row r="3" spans="1:7" x14ac:dyDescent="0.3">
      <c r="B3" s="1"/>
      <c r="C3" s="1"/>
      <c r="D3" s="1"/>
      <c r="E3" s="1"/>
      <c r="F3" s="1"/>
      <c r="G3" s="1" t="s">
        <v>1</v>
      </c>
    </row>
    <row r="4" spans="1:7" x14ac:dyDescent="0.3">
      <c r="B4" s="1"/>
      <c r="C4" s="1"/>
      <c r="D4" s="1"/>
      <c r="E4" s="1"/>
      <c r="F4" s="1"/>
      <c r="G4" s="1" t="s">
        <v>190</v>
      </c>
    </row>
    <row r="5" spans="1:7" x14ac:dyDescent="0.3">
      <c r="B5" s="1"/>
      <c r="C5" s="1"/>
      <c r="D5" s="1"/>
      <c r="E5" s="1"/>
      <c r="F5" s="1"/>
      <c r="G5" s="1"/>
    </row>
    <row r="6" spans="1:7" x14ac:dyDescent="0.3">
      <c r="B6" s="189" t="s">
        <v>191</v>
      </c>
      <c r="C6" s="190"/>
      <c r="D6" s="190"/>
      <c r="E6" s="190"/>
      <c r="F6" s="190"/>
      <c r="G6" s="190"/>
    </row>
    <row r="7" spans="1:7" x14ac:dyDescent="0.3">
      <c r="B7" s="189" t="s">
        <v>192</v>
      </c>
      <c r="C7" s="190"/>
      <c r="D7" s="190"/>
      <c r="E7" s="190"/>
      <c r="F7" s="190"/>
      <c r="G7" s="190"/>
    </row>
    <row r="8" spans="1:7" x14ac:dyDescent="0.3">
      <c r="B8" s="189" t="s">
        <v>193</v>
      </c>
      <c r="C8" s="190"/>
      <c r="D8" s="190"/>
      <c r="E8" s="190"/>
      <c r="F8" s="190"/>
      <c r="G8" s="190"/>
    </row>
    <row r="9" spans="1:7" x14ac:dyDescent="0.3">
      <c r="B9" s="189" t="s">
        <v>194</v>
      </c>
      <c r="C9" s="190"/>
      <c r="D9" s="190"/>
      <c r="E9" s="190"/>
      <c r="F9" s="190"/>
      <c r="G9" s="190"/>
    </row>
    <row r="10" spans="1:7" x14ac:dyDescent="0.3">
      <c r="B10" s="189" t="s">
        <v>195</v>
      </c>
      <c r="C10" s="190"/>
      <c r="D10" s="190"/>
      <c r="E10" s="190"/>
      <c r="F10" s="190"/>
      <c r="G10" s="190"/>
    </row>
    <row r="11" spans="1:7" ht="17.399999999999999" x14ac:dyDescent="0.3">
      <c r="B11" s="2"/>
      <c r="C11" s="3"/>
      <c r="D11" s="1"/>
      <c r="E11" s="1"/>
      <c r="F11" s="1"/>
      <c r="G11" s="1"/>
    </row>
    <row r="12" spans="1:7" x14ac:dyDescent="0.3">
      <c r="A12" s="20"/>
      <c r="B12" s="21" t="s">
        <v>79</v>
      </c>
      <c r="C12" s="12"/>
      <c r="D12" s="169" t="s">
        <v>365</v>
      </c>
      <c r="E12" s="169"/>
      <c r="F12" s="169"/>
      <c r="G12" s="170"/>
    </row>
    <row r="13" spans="1:7" x14ac:dyDescent="0.3">
      <c r="A13" s="20"/>
      <c r="B13" s="21" t="s">
        <v>80</v>
      </c>
      <c r="C13" s="38" t="s">
        <v>81</v>
      </c>
      <c r="D13" s="22"/>
      <c r="E13" s="40"/>
      <c r="F13" s="40"/>
      <c r="G13" s="12"/>
    </row>
    <row r="14" spans="1:7" x14ac:dyDescent="0.3">
      <c r="A14" s="20"/>
      <c r="B14" s="21" t="s">
        <v>82</v>
      </c>
      <c r="C14" s="39" t="s">
        <v>83</v>
      </c>
      <c r="D14" s="22"/>
      <c r="E14" s="40"/>
      <c r="F14" s="40"/>
      <c r="G14" s="12"/>
    </row>
    <row r="15" spans="1:7" x14ac:dyDescent="0.3">
      <c r="B15" s="1"/>
      <c r="C15" s="1"/>
      <c r="D15" s="1"/>
      <c r="E15" s="1"/>
      <c r="F15" s="1"/>
      <c r="G15" s="1"/>
    </row>
    <row r="16" spans="1:7" x14ac:dyDescent="0.3">
      <c r="B16" s="180" t="s">
        <v>5</v>
      </c>
      <c r="C16" s="180" t="s">
        <v>6</v>
      </c>
      <c r="D16" s="180" t="s">
        <v>50</v>
      </c>
      <c r="E16" s="182" t="s">
        <v>316</v>
      </c>
      <c r="F16" s="182"/>
      <c r="G16" s="180" t="s">
        <v>52</v>
      </c>
    </row>
    <row r="17" spans="2:8" x14ac:dyDescent="0.3">
      <c r="B17" s="181"/>
      <c r="C17" s="181"/>
      <c r="D17" s="181"/>
      <c r="E17" s="73" t="s">
        <v>53</v>
      </c>
      <c r="F17" s="73" t="s">
        <v>51</v>
      </c>
      <c r="G17" s="181"/>
    </row>
    <row r="18" spans="2:8" ht="27.6" x14ac:dyDescent="0.3">
      <c r="B18" s="7">
        <v>1</v>
      </c>
      <c r="C18" s="4" t="s">
        <v>67</v>
      </c>
      <c r="D18" s="5" t="s">
        <v>10</v>
      </c>
      <c r="E18" s="8">
        <v>8218462</v>
      </c>
      <c r="F18" s="8">
        <v>7699569</v>
      </c>
      <c r="G18" s="9"/>
      <c r="H18" s="23">
        <v>7.3356410323168753E-2</v>
      </c>
    </row>
    <row r="19" spans="2:8" x14ac:dyDescent="0.3">
      <c r="B19" s="183">
        <v>2</v>
      </c>
      <c r="C19" s="186" t="s">
        <v>196</v>
      </c>
      <c r="D19" s="5" t="s">
        <v>10</v>
      </c>
      <c r="E19" s="123">
        <v>177866</v>
      </c>
      <c r="F19" s="123">
        <v>181449</v>
      </c>
      <c r="G19" s="9"/>
      <c r="H19" s="23">
        <v>-0.4112149575308679</v>
      </c>
    </row>
    <row r="20" spans="2:8" x14ac:dyDescent="0.3">
      <c r="B20" s="184"/>
      <c r="C20" s="187"/>
      <c r="D20" s="5" t="s">
        <v>54</v>
      </c>
      <c r="E20" s="123">
        <v>23</v>
      </c>
      <c r="F20" s="123">
        <v>47</v>
      </c>
      <c r="G20" s="9"/>
      <c r="H20" s="23">
        <v>5.6939797975807949E-4</v>
      </c>
    </row>
    <row r="21" spans="2:8" x14ac:dyDescent="0.3">
      <c r="B21" s="185"/>
      <c r="C21" s="188"/>
      <c r="D21" s="5" t="s">
        <v>55</v>
      </c>
      <c r="E21" s="123">
        <v>6</v>
      </c>
      <c r="F21" s="123">
        <v>27</v>
      </c>
      <c r="G21" s="9"/>
      <c r="H21" s="23">
        <v>-0.67705204917874817</v>
      </c>
    </row>
    <row r="22" spans="2:8" ht="27.6" x14ac:dyDescent="0.3">
      <c r="B22" s="7" t="s">
        <v>56</v>
      </c>
      <c r="C22" s="4" t="s">
        <v>57</v>
      </c>
      <c r="D22" s="5" t="s">
        <v>10</v>
      </c>
      <c r="E22" s="123">
        <v>0</v>
      </c>
      <c r="F22" s="123">
        <v>0</v>
      </c>
      <c r="G22" s="9"/>
      <c r="H22" s="74" t="e">
        <v>#DIV/0!</v>
      </c>
    </row>
    <row r="23" spans="2:8" x14ac:dyDescent="0.3">
      <c r="B23" s="183" t="s">
        <v>58</v>
      </c>
      <c r="C23" s="186" t="s">
        <v>197</v>
      </c>
      <c r="D23" s="5" t="s">
        <v>10</v>
      </c>
      <c r="E23" s="123">
        <v>177866</v>
      </c>
      <c r="F23" s="123">
        <v>181449</v>
      </c>
      <c r="G23" s="9"/>
      <c r="H23" s="23">
        <v>-0.40287950582659782</v>
      </c>
    </row>
    <row r="24" spans="2:8" x14ac:dyDescent="0.3">
      <c r="B24" s="184"/>
      <c r="C24" s="187"/>
      <c r="D24" s="5" t="s">
        <v>54</v>
      </c>
      <c r="E24" s="123">
        <v>23</v>
      </c>
      <c r="F24" s="123">
        <v>47</v>
      </c>
      <c r="G24" s="9"/>
      <c r="H24" s="23">
        <v>5.6939797975807949E-4</v>
      </c>
    </row>
    <row r="25" spans="2:8" x14ac:dyDescent="0.3">
      <c r="B25" s="185"/>
      <c r="C25" s="188"/>
      <c r="D25" s="5" t="s">
        <v>55</v>
      </c>
      <c r="E25" s="123">
        <v>6</v>
      </c>
      <c r="F25" s="123">
        <v>27</v>
      </c>
      <c r="G25" s="9"/>
      <c r="H25" s="23">
        <v>-0.67705204917874817</v>
      </c>
    </row>
    <row r="26" spans="2:8" ht="110.4" x14ac:dyDescent="0.3">
      <c r="B26" s="183" t="s">
        <v>59</v>
      </c>
      <c r="C26" s="186" t="s">
        <v>198</v>
      </c>
      <c r="D26" s="5" t="s">
        <v>10</v>
      </c>
      <c r="E26" s="123">
        <v>129374</v>
      </c>
      <c r="F26" s="123">
        <v>96754</v>
      </c>
      <c r="G26" s="5" t="s">
        <v>334</v>
      </c>
      <c r="H26" s="23">
        <v>-0.5331139429609435</v>
      </c>
    </row>
    <row r="27" spans="2:8" x14ac:dyDescent="0.3">
      <c r="B27" s="184"/>
      <c r="C27" s="187"/>
      <c r="D27" s="5" t="s">
        <v>54</v>
      </c>
      <c r="E27" s="123">
        <v>11</v>
      </c>
      <c r="F27" s="123">
        <v>12</v>
      </c>
      <c r="G27" s="5"/>
      <c r="H27" s="23">
        <v>0.14390944569612141</v>
      </c>
    </row>
    <row r="28" spans="2:8" ht="41.4" x14ac:dyDescent="0.3">
      <c r="B28" s="185"/>
      <c r="C28" s="188"/>
      <c r="D28" s="5" t="s">
        <v>55</v>
      </c>
      <c r="E28" s="123">
        <v>2</v>
      </c>
      <c r="F28" s="123">
        <v>12</v>
      </c>
      <c r="G28" s="5" t="s">
        <v>335</v>
      </c>
      <c r="H28" s="23">
        <v>-0.73720590212230408</v>
      </c>
    </row>
    <row r="29" spans="2:8" ht="69" x14ac:dyDescent="0.3">
      <c r="B29" s="183" t="s">
        <v>61</v>
      </c>
      <c r="C29" s="186" t="s">
        <v>199</v>
      </c>
      <c r="D29" s="5" t="s">
        <v>10</v>
      </c>
      <c r="E29" s="123">
        <v>48096</v>
      </c>
      <c r="F29" s="123">
        <v>61605</v>
      </c>
      <c r="G29" s="5" t="s">
        <v>336</v>
      </c>
      <c r="H29" s="23">
        <v>0.19133905489912983</v>
      </c>
    </row>
    <row r="30" spans="2:8" ht="69" x14ac:dyDescent="0.3">
      <c r="B30" s="184"/>
      <c r="C30" s="187"/>
      <c r="D30" s="5" t="s">
        <v>54</v>
      </c>
      <c r="E30" s="123">
        <v>11</v>
      </c>
      <c r="F30" s="123">
        <v>17</v>
      </c>
      <c r="G30" s="5" t="s">
        <v>336</v>
      </c>
      <c r="H30" s="75">
        <v>-0.3020549859433681</v>
      </c>
    </row>
    <row r="31" spans="2:8" ht="69" x14ac:dyDescent="0.3">
      <c r="B31" s="185"/>
      <c r="C31" s="188"/>
      <c r="D31" s="5" t="s">
        <v>55</v>
      </c>
      <c r="E31" s="123">
        <v>4</v>
      </c>
      <c r="F31" s="123">
        <v>15</v>
      </c>
      <c r="G31" s="5" t="s">
        <v>336</v>
      </c>
      <c r="H31" s="75">
        <v>0.34620218839322514</v>
      </c>
    </row>
    <row r="32" spans="2:8" ht="110.4" x14ac:dyDescent="0.3">
      <c r="B32" s="183" t="s">
        <v>63</v>
      </c>
      <c r="C32" s="186" t="s">
        <v>200</v>
      </c>
      <c r="D32" s="5" t="s">
        <v>10</v>
      </c>
      <c r="E32" s="123">
        <v>396</v>
      </c>
      <c r="F32" s="123">
        <v>23091</v>
      </c>
      <c r="G32" s="5" t="s">
        <v>337</v>
      </c>
      <c r="H32" s="75">
        <v>-0.82250000000000001</v>
      </c>
    </row>
    <row r="33" spans="2:12" ht="110.4" x14ac:dyDescent="0.3">
      <c r="B33" s="184"/>
      <c r="C33" s="187"/>
      <c r="D33" s="5" t="s">
        <v>54</v>
      </c>
      <c r="E33" s="123">
        <v>0</v>
      </c>
      <c r="F33" s="123">
        <v>18</v>
      </c>
      <c r="G33" s="5" t="s">
        <v>337</v>
      </c>
      <c r="H33" s="74" t="e">
        <v>#DIV/0!</v>
      </c>
    </row>
    <row r="34" spans="2:12" x14ac:dyDescent="0.3">
      <c r="B34" s="185"/>
      <c r="C34" s="188"/>
      <c r="D34" s="5" t="s">
        <v>55</v>
      </c>
      <c r="E34" s="123">
        <v>0</v>
      </c>
      <c r="F34" s="123">
        <v>0</v>
      </c>
      <c r="G34" s="9"/>
      <c r="H34" s="74" t="e">
        <v>#DIV/0!</v>
      </c>
    </row>
    <row r="35" spans="2:12" x14ac:dyDescent="0.3">
      <c r="B35" s="183" t="s">
        <v>64</v>
      </c>
      <c r="C35" s="186" t="s">
        <v>65</v>
      </c>
      <c r="D35" s="5" t="s">
        <v>10</v>
      </c>
      <c r="E35" s="123">
        <v>777826</v>
      </c>
      <c r="F35" s="123">
        <v>764124</v>
      </c>
      <c r="G35" s="9"/>
      <c r="H35" s="23">
        <v>5.2076303411857205E-2</v>
      </c>
    </row>
    <row r="36" spans="2:12" x14ac:dyDescent="0.3">
      <c r="B36" s="184"/>
      <c r="C36" s="187"/>
      <c r="D36" s="5" t="s">
        <v>54</v>
      </c>
      <c r="E36" s="123">
        <v>0</v>
      </c>
      <c r="F36" s="124">
        <v>0</v>
      </c>
      <c r="G36" s="9"/>
      <c r="H36" s="74" t="e">
        <v>#DIV/0!</v>
      </c>
    </row>
    <row r="37" spans="2:12" x14ac:dyDescent="0.3">
      <c r="B37" s="185"/>
      <c r="C37" s="188"/>
      <c r="D37" s="5" t="s">
        <v>55</v>
      </c>
      <c r="E37" s="123">
        <v>0</v>
      </c>
      <c r="F37" s="124">
        <v>0</v>
      </c>
      <c r="G37" s="9"/>
      <c r="H37" s="74" t="e">
        <v>#DIV/0!</v>
      </c>
    </row>
    <row r="38" spans="2:12" ht="27.6" x14ac:dyDescent="0.3">
      <c r="B38" s="7" t="s">
        <v>66</v>
      </c>
      <c r="C38" s="4" t="s">
        <v>68</v>
      </c>
      <c r="D38" s="5" t="s">
        <v>10</v>
      </c>
      <c r="E38" s="123">
        <v>7618502</v>
      </c>
      <c r="F38" s="123">
        <v>7116894</v>
      </c>
      <c r="G38" s="9"/>
      <c r="H38" s="23">
        <v>1.5946025334153457E-2</v>
      </c>
      <c r="I38" s="6">
        <v>8220485.9133245125</v>
      </c>
      <c r="J38" s="6">
        <v>8351569.9899574369</v>
      </c>
      <c r="K38" s="24">
        <v>0</v>
      </c>
      <c r="L38" s="24">
        <v>0</v>
      </c>
    </row>
    <row r="39" spans="2:12" x14ac:dyDescent="0.3">
      <c r="B39" s="1"/>
      <c r="C39" s="1"/>
      <c r="D39" s="1"/>
      <c r="E39" s="1"/>
      <c r="F39" s="76"/>
      <c r="G39" s="1"/>
    </row>
    <row r="40" spans="2:12" x14ac:dyDescent="0.3">
      <c r="B40" s="1"/>
      <c r="D40" s="1"/>
      <c r="E40" s="143"/>
      <c r="F40" s="76"/>
      <c r="G40" s="1"/>
    </row>
    <row r="41" spans="2:12" x14ac:dyDescent="0.3">
      <c r="B41" s="1"/>
      <c r="D41" s="1"/>
      <c r="E41" s="1"/>
      <c r="F41" s="76"/>
      <c r="G41" s="1"/>
    </row>
    <row r="42" spans="2:12" x14ac:dyDescent="0.3">
      <c r="B42" s="1" t="s">
        <v>47</v>
      </c>
      <c r="C42" s="1"/>
      <c r="D42" s="1"/>
      <c r="E42" s="1"/>
      <c r="F42" s="1"/>
      <c r="G42" s="1"/>
    </row>
    <row r="43" spans="2:12" ht="36.75" customHeight="1" x14ac:dyDescent="0.3">
      <c r="B43" s="179" t="s">
        <v>201</v>
      </c>
      <c r="C43" s="179"/>
      <c r="D43" s="179"/>
      <c r="E43" s="179"/>
      <c r="F43" s="179"/>
      <c r="G43" s="179"/>
    </row>
    <row r="44" spans="2:12" x14ac:dyDescent="0.3">
      <c r="D44" s="10"/>
      <c r="E44" s="10"/>
      <c r="F44" s="10"/>
    </row>
    <row r="45" spans="2:12" x14ac:dyDescent="0.3">
      <c r="D45" s="10"/>
      <c r="E45" s="10"/>
      <c r="F45" s="10"/>
    </row>
    <row r="46" spans="2:12" x14ac:dyDescent="0.3">
      <c r="D46" s="10"/>
      <c r="E46" s="10"/>
      <c r="F46" s="10"/>
    </row>
    <row r="47" spans="2:12" x14ac:dyDescent="0.3">
      <c r="D47" s="10"/>
      <c r="E47" s="10"/>
      <c r="F47" s="10"/>
    </row>
    <row r="48" spans="2:12" x14ac:dyDescent="0.3">
      <c r="F48" s="6"/>
    </row>
    <row r="49" spans="6:6" x14ac:dyDescent="0.3">
      <c r="F49" s="6"/>
    </row>
    <row r="50" spans="6:6" x14ac:dyDescent="0.3">
      <c r="F50" s="6"/>
    </row>
    <row r="51" spans="6:6" x14ac:dyDescent="0.3">
      <c r="F51" s="6"/>
    </row>
  </sheetData>
  <customSheetViews>
    <customSheetView guid="{EDA5F36C-4A3D-45D5-B81D-DFECC38ECE08}">
      <pageMargins left="0.7" right="0.7" top="0.75" bottom="0.75" header="0.3" footer="0.3"/>
    </customSheetView>
    <customSheetView guid="{29CC1DE2-6B15-4CBA-8980-24FE9C1F4A9A}">
      <pageMargins left="0.7" right="0.7" top="0.75" bottom="0.75" header="0.3" footer="0.3"/>
    </customSheetView>
  </customSheetViews>
  <mergeCells count="24">
    <mergeCell ref="B16:B17"/>
    <mergeCell ref="C16:C17"/>
    <mergeCell ref="D12:G12"/>
    <mergeCell ref="B6:G6"/>
    <mergeCell ref="B7:G7"/>
    <mergeCell ref="B8:G8"/>
    <mergeCell ref="B9:G9"/>
    <mergeCell ref="B10:G10"/>
    <mergeCell ref="B43:G43"/>
    <mergeCell ref="D16:D17"/>
    <mergeCell ref="E16:F16"/>
    <mergeCell ref="G16:G17"/>
    <mergeCell ref="B19:B21"/>
    <mergeCell ref="C19:C21"/>
    <mergeCell ref="B26:B28"/>
    <mergeCell ref="C26:C28"/>
    <mergeCell ref="B29:B31"/>
    <mergeCell ref="C29:C31"/>
    <mergeCell ref="B32:B34"/>
    <mergeCell ref="C32:C34"/>
    <mergeCell ref="B35:B37"/>
    <mergeCell ref="C35:C37"/>
    <mergeCell ref="B23:B25"/>
    <mergeCell ref="C23:C25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view="pageBreakPreview" topLeftCell="B4" zoomScale="90" zoomScaleNormal="90" zoomScaleSheetLayoutView="90" workbookViewId="0">
      <selection activeCell="E18" sqref="E18"/>
    </sheetView>
  </sheetViews>
  <sheetFormatPr defaultColWidth="0.88671875" defaultRowHeight="13.8" x14ac:dyDescent="0.25"/>
  <cols>
    <col min="1" max="1" width="11.109375" style="12" customWidth="1"/>
    <col min="2" max="2" width="44.6640625" style="12" bestFit="1" customWidth="1"/>
    <col min="3" max="3" width="9.33203125" style="12" customWidth="1"/>
    <col min="4" max="4" width="17.5546875" style="126" customWidth="1"/>
    <col min="5" max="5" width="14.5546875" style="12" customWidth="1"/>
    <col min="6" max="6" width="33.33203125" style="12" customWidth="1"/>
    <col min="7" max="32" width="0.88671875" style="12"/>
    <col min="33" max="33" width="11.88671875" style="12" customWidth="1"/>
    <col min="34" max="256" width="0.88671875" style="12"/>
    <col min="257" max="257" width="11.109375" style="12" customWidth="1"/>
    <col min="258" max="258" width="44.6640625" style="12" bestFit="1" customWidth="1"/>
    <col min="259" max="259" width="8.6640625" style="12" bestFit="1" customWidth="1"/>
    <col min="260" max="260" width="17.5546875" style="12" customWidth="1"/>
    <col min="261" max="261" width="14.5546875" style="12" customWidth="1"/>
    <col min="262" max="262" width="21.44140625" style="12" customWidth="1"/>
    <col min="263" max="288" width="0.88671875" style="12"/>
    <col min="289" max="289" width="11.88671875" style="12" customWidth="1"/>
    <col min="290" max="512" width="0.88671875" style="12"/>
    <col min="513" max="513" width="11.109375" style="12" customWidth="1"/>
    <col min="514" max="514" width="44.6640625" style="12" bestFit="1" customWidth="1"/>
    <col min="515" max="515" width="8.6640625" style="12" bestFit="1" customWidth="1"/>
    <col min="516" max="516" width="17.5546875" style="12" customWidth="1"/>
    <col min="517" max="517" width="14.5546875" style="12" customWidth="1"/>
    <col min="518" max="518" width="21.44140625" style="12" customWidth="1"/>
    <col min="519" max="544" width="0.88671875" style="12"/>
    <col min="545" max="545" width="11.88671875" style="12" customWidth="1"/>
    <col min="546" max="768" width="0.88671875" style="12"/>
    <col min="769" max="769" width="11.109375" style="12" customWidth="1"/>
    <col min="770" max="770" width="44.6640625" style="12" bestFit="1" customWidth="1"/>
    <col min="771" max="771" width="8.6640625" style="12" bestFit="1" customWidth="1"/>
    <col min="772" max="772" width="17.5546875" style="12" customWidth="1"/>
    <col min="773" max="773" width="14.5546875" style="12" customWidth="1"/>
    <col min="774" max="774" width="21.44140625" style="12" customWidth="1"/>
    <col min="775" max="800" width="0.88671875" style="12"/>
    <col min="801" max="801" width="11.88671875" style="12" customWidth="1"/>
    <col min="802" max="1024" width="0.88671875" style="12"/>
    <col min="1025" max="1025" width="11.109375" style="12" customWidth="1"/>
    <col min="1026" max="1026" width="44.6640625" style="12" bestFit="1" customWidth="1"/>
    <col min="1027" max="1027" width="8.6640625" style="12" bestFit="1" customWidth="1"/>
    <col min="1028" max="1028" width="17.5546875" style="12" customWidth="1"/>
    <col min="1029" max="1029" width="14.5546875" style="12" customWidth="1"/>
    <col min="1030" max="1030" width="21.44140625" style="12" customWidth="1"/>
    <col min="1031" max="1056" width="0.88671875" style="12"/>
    <col min="1057" max="1057" width="11.88671875" style="12" customWidth="1"/>
    <col min="1058" max="1280" width="0.88671875" style="12"/>
    <col min="1281" max="1281" width="11.109375" style="12" customWidth="1"/>
    <col min="1282" max="1282" width="44.6640625" style="12" bestFit="1" customWidth="1"/>
    <col min="1283" max="1283" width="8.6640625" style="12" bestFit="1" customWidth="1"/>
    <col min="1284" max="1284" width="17.5546875" style="12" customWidth="1"/>
    <col min="1285" max="1285" width="14.5546875" style="12" customWidth="1"/>
    <col min="1286" max="1286" width="21.44140625" style="12" customWidth="1"/>
    <col min="1287" max="1312" width="0.88671875" style="12"/>
    <col min="1313" max="1313" width="11.88671875" style="12" customWidth="1"/>
    <col min="1314" max="1536" width="0.88671875" style="12"/>
    <col min="1537" max="1537" width="11.109375" style="12" customWidth="1"/>
    <col min="1538" max="1538" width="44.6640625" style="12" bestFit="1" customWidth="1"/>
    <col min="1539" max="1539" width="8.6640625" style="12" bestFit="1" customWidth="1"/>
    <col min="1540" max="1540" width="17.5546875" style="12" customWidth="1"/>
    <col min="1541" max="1541" width="14.5546875" style="12" customWidth="1"/>
    <col min="1542" max="1542" width="21.44140625" style="12" customWidth="1"/>
    <col min="1543" max="1568" width="0.88671875" style="12"/>
    <col min="1569" max="1569" width="11.88671875" style="12" customWidth="1"/>
    <col min="1570" max="1792" width="0.88671875" style="12"/>
    <col min="1793" max="1793" width="11.109375" style="12" customWidth="1"/>
    <col min="1794" max="1794" width="44.6640625" style="12" bestFit="1" customWidth="1"/>
    <col min="1795" max="1795" width="8.6640625" style="12" bestFit="1" customWidth="1"/>
    <col min="1796" max="1796" width="17.5546875" style="12" customWidth="1"/>
    <col min="1797" max="1797" width="14.5546875" style="12" customWidth="1"/>
    <col min="1798" max="1798" width="21.44140625" style="12" customWidth="1"/>
    <col min="1799" max="1824" width="0.88671875" style="12"/>
    <col min="1825" max="1825" width="11.88671875" style="12" customWidth="1"/>
    <col min="1826" max="2048" width="0.88671875" style="12"/>
    <col min="2049" max="2049" width="11.109375" style="12" customWidth="1"/>
    <col min="2050" max="2050" width="44.6640625" style="12" bestFit="1" customWidth="1"/>
    <col min="2051" max="2051" width="8.6640625" style="12" bestFit="1" customWidth="1"/>
    <col min="2052" max="2052" width="17.5546875" style="12" customWidth="1"/>
    <col min="2053" max="2053" width="14.5546875" style="12" customWidth="1"/>
    <col min="2054" max="2054" width="21.44140625" style="12" customWidth="1"/>
    <col min="2055" max="2080" width="0.88671875" style="12"/>
    <col min="2081" max="2081" width="11.88671875" style="12" customWidth="1"/>
    <col min="2082" max="2304" width="0.88671875" style="12"/>
    <col min="2305" max="2305" width="11.109375" style="12" customWidth="1"/>
    <col min="2306" max="2306" width="44.6640625" style="12" bestFit="1" customWidth="1"/>
    <col min="2307" max="2307" width="8.6640625" style="12" bestFit="1" customWidth="1"/>
    <col min="2308" max="2308" width="17.5546875" style="12" customWidth="1"/>
    <col min="2309" max="2309" width="14.5546875" style="12" customWidth="1"/>
    <col min="2310" max="2310" width="21.44140625" style="12" customWidth="1"/>
    <col min="2311" max="2336" width="0.88671875" style="12"/>
    <col min="2337" max="2337" width="11.88671875" style="12" customWidth="1"/>
    <col min="2338" max="2560" width="0.88671875" style="12"/>
    <col min="2561" max="2561" width="11.109375" style="12" customWidth="1"/>
    <col min="2562" max="2562" width="44.6640625" style="12" bestFit="1" customWidth="1"/>
    <col min="2563" max="2563" width="8.6640625" style="12" bestFit="1" customWidth="1"/>
    <col min="2564" max="2564" width="17.5546875" style="12" customWidth="1"/>
    <col min="2565" max="2565" width="14.5546875" style="12" customWidth="1"/>
    <col min="2566" max="2566" width="21.44140625" style="12" customWidth="1"/>
    <col min="2567" max="2592" width="0.88671875" style="12"/>
    <col min="2593" max="2593" width="11.88671875" style="12" customWidth="1"/>
    <col min="2594" max="2816" width="0.88671875" style="12"/>
    <col min="2817" max="2817" width="11.109375" style="12" customWidth="1"/>
    <col min="2818" max="2818" width="44.6640625" style="12" bestFit="1" customWidth="1"/>
    <col min="2819" max="2819" width="8.6640625" style="12" bestFit="1" customWidth="1"/>
    <col min="2820" max="2820" width="17.5546875" style="12" customWidth="1"/>
    <col min="2821" max="2821" width="14.5546875" style="12" customWidth="1"/>
    <col min="2822" max="2822" width="21.44140625" style="12" customWidth="1"/>
    <col min="2823" max="2848" width="0.88671875" style="12"/>
    <col min="2849" max="2849" width="11.88671875" style="12" customWidth="1"/>
    <col min="2850" max="3072" width="0.88671875" style="12"/>
    <col min="3073" max="3073" width="11.109375" style="12" customWidth="1"/>
    <col min="3074" max="3074" width="44.6640625" style="12" bestFit="1" customWidth="1"/>
    <col min="3075" max="3075" width="8.6640625" style="12" bestFit="1" customWidth="1"/>
    <col min="3076" max="3076" width="17.5546875" style="12" customWidth="1"/>
    <col min="3077" max="3077" width="14.5546875" style="12" customWidth="1"/>
    <col min="3078" max="3078" width="21.44140625" style="12" customWidth="1"/>
    <col min="3079" max="3104" width="0.88671875" style="12"/>
    <col min="3105" max="3105" width="11.88671875" style="12" customWidth="1"/>
    <col min="3106" max="3328" width="0.88671875" style="12"/>
    <col min="3329" max="3329" width="11.109375" style="12" customWidth="1"/>
    <col min="3330" max="3330" width="44.6640625" style="12" bestFit="1" customWidth="1"/>
    <col min="3331" max="3331" width="8.6640625" style="12" bestFit="1" customWidth="1"/>
    <col min="3332" max="3332" width="17.5546875" style="12" customWidth="1"/>
    <col min="3333" max="3333" width="14.5546875" style="12" customWidth="1"/>
    <col min="3334" max="3334" width="21.44140625" style="12" customWidth="1"/>
    <col min="3335" max="3360" width="0.88671875" style="12"/>
    <col min="3361" max="3361" width="11.88671875" style="12" customWidth="1"/>
    <col min="3362" max="3584" width="0.88671875" style="12"/>
    <col min="3585" max="3585" width="11.109375" style="12" customWidth="1"/>
    <col min="3586" max="3586" width="44.6640625" style="12" bestFit="1" customWidth="1"/>
    <col min="3587" max="3587" width="8.6640625" style="12" bestFit="1" customWidth="1"/>
    <col min="3588" max="3588" width="17.5546875" style="12" customWidth="1"/>
    <col min="3589" max="3589" width="14.5546875" style="12" customWidth="1"/>
    <col min="3590" max="3590" width="21.44140625" style="12" customWidth="1"/>
    <col min="3591" max="3616" width="0.88671875" style="12"/>
    <col min="3617" max="3617" width="11.88671875" style="12" customWidth="1"/>
    <col min="3618" max="3840" width="0.88671875" style="12"/>
    <col min="3841" max="3841" width="11.109375" style="12" customWidth="1"/>
    <col min="3842" max="3842" width="44.6640625" style="12" bestFit="1" customWidth="1"/>
    <col min="3843" max="3843" width="8.6640625" style="12" bestFit="1" customWidth="1"/>
    <col min="3844" max="3844" width="17.5546875" style="12" customWidth="1"/>
    <col min="3845" max="3845" width="14.5546875" style="12" customWidth="1"/>
    <col min="3846" max="3846" width="21.44140625" style="12" customWidth="1"/>
    <col min="3847" max="3872" width="0.88671875" style="12"/>
    <col min="3873" max="3873" width="11.88671875" style="12" customWidth="1"/>
    <col min="3874" max="4096" width="0.88671875" style="12"/>
    <col min="4097" max="4097" width="11.109375" style="12" customWidth="1"/>
    <col min="4098" max="4098" width="44.6640625" style="12" bestFit="1" customWidth="1"/>
    <col min="4099" max="4099" width="8.6640625" style="12" bestFit="1" customWidth="1"/>
    <col min="4100" max="4100" width="17.5546875" style="12" customWidth="1"/>
    <col min="4101" max="4101" width="14.5546875" style="12" customWidth="1"/>
    <col min="4102" max="4102" width="21.44140625" style="12" customWidth="1"/>
    <col min="4103" max="4128" width="0.88671875" style="12"/>
    <col min="4129" max="4129" width="11.88671875" style="12" customWidth="1"/>
    <col min="4130" max="4352" width="0.88671875" style="12"/>
    <col min="4353" max="4353" width="11.109375" style="12" customWidth="1"/>
    <col min="4354" max="4354" width="44.6640625" style="12" bestFit="1" customWidth="1"/>
    <col min="4355" max="4355" width="8.6640625" style="12" bestFit="1" customWidth="1"/>
    <col min="4356" max="4356" width="17.5546875" style="12" customWidth="1"/>
    <col min="4357" max="4357" width="14.5546875" style="12" customWidth="1"/>
    <col min="4358" max="4358" width="21.44140625" style="12" customWidth="1"/>
    <col min="4359" max="4384" width="0.88671875" style="12"/>
    <col min="4385" max="4385" width="11.88671875" style="12" customWidth="1"/>
    <col min="4386" max="4608" width="0.88671875" style="12"/>
    <col min="4609" max="4609" width="11.109375" style="12" customWidth="1"/>
    <col min="4610" max="4610" width="44.6640625" style="12" bestFit="1" customWidth="1"/>
    <col min="4611" max="4611" width="8.6640625" style="12" bestFit="1" customWidth="1"/>
    <col min="4612" max="4612" width="17.5546875" style="12" customWidth="1"/>
    <col min="4613" max="4613" width="14.5546875" style="12" customWidth="1"/>
    <col min="4614" max="4614" width="21.44140625" style="12" customWidth="1"/>
    <col min="4615" max="4640" width="0.88671875" style="12"/>
    <col min="4641" max="4641" width="11.88671875" style="12" customWidth="1"/>
    <col min="4642" max="4864" width="0.88671875" style="12"/>
    <col min="4865" max="4865" width="11.109375" style="12" customWidth="1"/>
    <col min="4866" max="4866" width="44.6640625" style="12" bestFit="1" customWidth="1"/>
    <col min="4867" max="4867" width="8.6640625" style="12" bestFit="1" customWidth="1"/>
    <col min="4868" max="4868" width="17.5546875" style="12" customWidth="1"/>
    <col min="4869" max="4869" width="14.5546875" style="12" customWidth="1"/>
    <col min="4870" max="4870" width="21.44140625" style="12" customWidth="1"/>
    <col min="4871" max="4896" width="0.88671875" style="12"/>
    <col min="4897" max="4897" width="11.88671875" style="12" customWidth="1"/>
    <col min="4898" max="5120" width="0.88671875" style="12"/>
    <col min="5121" max="5121" width="11.109375" style="12" customWidth="1"/>
    <col min="5122" max="5122" width="44.6640625" style="12" bestFit="1" customWidth="1"/>
    <col min="5123" max="5123" width="8.6640625" style="12" bestFit="1" customWidth="1"/>
    <col min="5124" max="5124" width="17.5546875" style="12" customWidth="1"/>
    <col min="5125" max="5125" width="14.5546875" style="12" customWidth="1"/>
    <col min="5126" max="5126" width="21.44140625" style="12" customWidth="1"/>
    <col min="5127" max="5152" width="0.88671875" style="12"/>
    <col min="5153" max="5153" width="11.88671875" style="12" customWidth="1"/>
    <col min="5154" max="5376" width="0.88671875" style="12"/>
    <col min="5377" max="5377" width="11.109375" style="12" customWidth="1"/>
    <col min="5378" max="5378" width="44.6640625" style="12" bestFit="1" customWidth="1"/>
    <col min="5379" max="5379" width="8.6640625" style="12" bestFit="1" customWidth="1"/>
    <col min="5380" max="5380" width="17.5546875" style="12" customWidth="1"/>
    <col min="5381" max="5381" width="14.5546875" style="12" customWidth="1"/>
    <col min="5382" max="5382" width="21.44140625" style="12" customWidth="1"/>
    <col min="5383" max="5408" width="0.88671875" style="12"/>
    <col min="5409" max="5409" width="11.88671875" style="12" customWidth="1"/>
    <col min="5410" max="5632" width="0.88671875" style="12"/>
    <col min="5633" max="5633" width="11.109375" style="12" customWidth="1"/>
    <col min="5634" max="5634" width="44.6640625" style="12" bestFit="1" customWidth="1"/>
    <col min="5635" max="5635" width="8.6640625" style="12" bestFit="1" customWidth="1"/>
    <col min="5636" max="5636" width="17.5546875" style="12" customWidth="1"/>
    <col min="5637" max="5637" width="14.5546875" style="12" customWidth="1"/>
    <col min="5638" max="5638" width="21.44140625" style="12" customWidth="1"/>
    <col min="5639" max="5664" width="0.88671875" style="12"/>
    <col min="5665" max="5665" width="11.88671875" style="12" customWidth="1"/>
    <col min="5666" max="5888" width="0.88671875" style="12"/>
    <col min="5889" max="5889" width="11.109375" style="12" customWidth="1"/>
    <col min="5890" max="5890" width="44.6640625" style="12" bestFit="1" customWidth="1"/>
    <col min="5891" max="5891" width="8.6640625" style="12" bestFit="1" customWidth="1"/>
    <col min="5892" max="5892" width="17.5546875" style="12" customWidth="1"/>
    <col min="5893" max="5893" width="14.5546875" style="12" customWidth="1"/>
    <col min="5894" max="5894" width="21.44140625" style="12" customWidth="1"/>
    <col min="5895" max="5920" width="0.88671875" style="12"/>
    <col min="5921" max="5921" width="11.88671875" style="12" customWidth="1"/>
    <col min="5922" max="6144" width="0.88671875" style="12"/>
    <col min="6145" max="6145" width="11.109375" style="12" customWidth="1"/>
    <col min="6146" max="6146" width="44.6640625" style="12" bestFit="1" customWidth="1"/>
    <col min="6147" max="6147" width="8.6640625" style="12" bestFit="1" customWidth="1"/>
    <col min="6148" max="6148" width="17.5546875" style="12" customWidth="1"/>
    <col min="6149" max="6149" width="14.5546875" style="12" customWidth="1"/>
    <col min="6150" max="6150" width="21.44140625" style="12" customWidth="1"/>
    <col min="6151" max="6176" width="0.88671875" style="12"/>
    <col min="6177" max="6177" width="11.88671875" style="12" customWidth="1"/>
    <col min="6178" max="6400" width="0.88671875" style="12"/>
    <col min="6401" max="6401" width="11.109375" style="12" customWidth="1"/>
    <col min="6402" max="6402" width="44.6640625" style="12" bestFit="1" customWidth="1"/>
    <col min="6403" max="6403" width="8.6640625" style="12" bestFit="1" customWidth="1"/>
    <col min="6404" max="6404" width="17.5546875" style="12" customWidth="1"/>
    <col min="6405" max="6405" width="14.5546875" style="12" customWidth="1"/>
    <col min="6406" max="6406" width="21.44140625" style="12" customWidth="1"/>
    <col min="6407" max="6432" width="0.88671875" style="12"/>
    <col min="6433" max="6433" width="11.88671875" style="12" customWidth="1"/>
    <col min="6434" max="6656" width="0.88671875" style="12"/>
    <col min="6657" max="6657" width="11.109375" style="12" customWidth="1"/>
    <col min="6658" max="6658" width="44.6640625" style="12" bestFit="1" customWidth="1"/>
    <col min="6659" max="6659" width="8.6640625" style="12" bestFit="1" customWidth="1"/>
    <col min="6660" max="6660" width="17.5546875" style="12" customWidth="1"/>
    <col min="6661" max="6661" width="14.5546875" style="12" customWidth="1"/>
    <col min="6662" max="6662" width="21.44140625" style="12" customWidth="1"/>
    <col min="6663" max="6688" width="0.88671875" style="12"/>
    <col min="6689" max="6689" width="11.88671875" style="12" customWidth="1"/>
    <col min="6690" max="6912" width="0.88671875" style="12"/>
    <col min="6913" max="6913" width="11.109375" style="12" customWidth="1"/>
    <col min="6914" max="6914" width="44.6640625" style="12" bestFit="1" customWidth="1"/>
    <col min="6915" max="6915" width="8.6640625" style="12" bestFit="1" customWidth="1"/>
    <col min="6916" max="6916" width="17.5546875" style="12" customWidth="1"/>
    <col min="6917" max="6917" width="14.5546875" style="12" customWidth="1"/>
    <col min="6918" max="6918" width="21.44140625" style="12" customWidth="1"/>
    <col min="6919" max="6944" width="0.88671875" style="12"/>
    <col min="6945" max="6945" width="11.88671875" style="12" customWidth="1"/>
    <col min="6946" max="7168" width="0.88671875" style="12"/>
    <col min="7169" max="7169" width="11.109375" style="12" customWidth="1"/>
    <col min="7170" max="7170" width="44.6640625" style="12" bestFit="1" customWidth="1"/>
    <col min="7171" max="7171" width="8.6640625" style="12" bestFit="1" customWidth="1"/>
    <col min="7172" max="7172" width="17.5546875" style="12" customWidth="1"/>
    <col min="7173" max="7173" width="14.5546875" style="12" customWidth="1"/>
    <col min="7174" max="7174" width="21.44140625" style="12" customWidth="1"/>
    <col min="7175" max="7200" width="0.88671875" style="12"/>
    <col min="7201" max="7201" width="11.88671875" style="12" customWidth="1"/>
    <col min="7202" max="7424" width="0.88671875" style="12"/>
    <col min="7425" max="7425" width="11.109375" style="12" customWidth="1"/>
    <col min="7426" max="7426" width="44.6640625" style="12" bestFit="1" customWidth="1"/>
    <col min="7427" max="7427" width="8.6640625" style="12" bestFit="1" customWidth="1"/>
    <col min="7428" max="7428" width="17.5546875" style="12" customWidth="1"/>
    <col min="7429" max="7429" width="14.5546875" style="12" customWidth="1"/>
    <col min="7430" max="7430" width="21.44140625" style="12" customWidth="1"/>
    <col min="7431" max="7456" width="0.88671875" style="12"/>
    <col min="7457" max="7457" width="11.88671875" style="12" customWidth="1"/>
    <col min="7458" max="7680" width="0.88671875" style="12"/>
    <col min="7681" max="7681" width="11.109375" style="12" customWidth="1"/>
    <col min="7682" max="7682" width="44.6640625" style="12" bestFit="1" customWidth="1"/>
    <col min="7683" max="7683" width="8.6640625" style="12" bestFit="1" customWidth="1"/>
    <col min="7684" max="7684" width="17.5546875" style="12" customWidth="1"/>
    <col min="7685" max="7685" width="14.5546875" style="12" customWidth="1"/>
    <col min="7686" max="7686" width="21.44140625" style="12" customWidth="1"/>
    <col min="7687" max="7712" width="0.88671875" style="12"/>
    <col min="7713" max="7713" width="11.88671875" style="12" customWidth="1"/>
    <col min="7714" max="7936" width="0.88671875" style="12"/>
    <col min="7937" max="7937" width="11.109375" style="12" customWidth="1"/>
    <col min="7938" max="7938" width="44.6640625" style="12" bestFit="1" customWidth="1"/>
    <col min="7939" max="7939" width="8.6640625" style="12" bestFit="1" customWidth="1"/>
    <col min="7940" max="7940" width="17.5546875" style="12" customWidth="1"/>
    <col min="7941" max="7941" width="14.5546875" style="12" customWidth="1"/>
    <col min="7942" max="7942" width="21.44140625" style="12" customWidth="1"/>
    <col min="7943" max="7968" width="0.88671875" style="12"/>
    <col min="7969" max="7969" width="11.88671875" style="12" customWidth="1"/>
    <col min="7970" max="8192" width="0.88671875" style="12"/>
    <col min="8193" max="8193" width="11.109375" style="12" customWidth="1"/>
    <col min="8194" max="8194" width="44.6640625" style="12" bestFit="1" customWidth="1"/>
    <col min="8195" max="8195" width="8.6640625" style="12" bestFit="1" customWidth="1"/>
    <col min="8196" max="8196" width="17.5546875" style="12" customWidth="1"/>
    <col min="8197" max="8197" width="14.5546875" style="12" customWidth="1"/>
    <col min="8198" max="8198" width="21.44140625" style="12" customWidth="1"/>
    <col min="8199" max="8224" width="0.88671875" style="12"/>
    <col min="8225" max="8225" width="11.88671875" style="12" customWidth="1"/>
    <col min="8226" max="8448" width="0.88671875" style="12"/>
    <col min="8449" max="8449" width="11.109375" style="12" customWidth="1"/>
    <col min="8450" max="8450" width="44.6640625" style="12" bestFit="1" customWidth="1"/>
    <col min="8451" max="8451" width="8.6640625" style="12" bestFit="1" customWidth="1"/>
    <col min="8452" max="8452" width="17.5546875" style="12" customWidth="1"/>
    <col min="8453" max="8453" width="14.5546875" style="12" customWidth="1"/>
    <col min="8454" max="8454" width="21.44140625" style="12" customWidth="1"/>
    <col min="8455" max="8480" width="0.88671875" style="12"/>
    <col min="8481" max="8481" width="11.88671875" style="12" customWidth="1"/>
    <col min="8482" max="8704" width="0.88671875" style="12"/>
    <col min="8705" max="8705" width="11.109375" style="12" customWidth="1"/>
    <col min="8706" max="8706" width="44.6640625" style="12" bestFit="1" customWidth="1"/>
    <col min="8707" max="8707" width="8.6640625" style="12" bestFit="1" customWidth="1"/>
    <col min="8708" max="8708" width="17.5546875" style="12" customWidth="1"/>
    <col min="8709" max="8709" width="14.5546875" style="12" customWidth="1"/>
    <col min="8710" max="8710" width="21.44140625" style="12" customWidth="1"/>
    <col min="8711" max="8736" width="0.88671875" style="12"/>
    <col min="8737" max="8737" width="11.88671875" style="12" customWidth="1"/>
    <col min="8738" max="8960" width="0.88671875" style="12"/>
    <col min="8961" max="8961" width="11.109375" style="12" customWidth="1"/>
    <col min="8962" max="8962" width="44.6640625" style="12" bestFit="1" customWidth="1"/>
    <col min="8963" max="8963" width="8.6640625" style="12" bestFit="1" customWidth="1"/>
    <col min="8964" max="8964" width="17.5546875" style="12" customWidth="1"/>
    <col min="8965" max="8965" width="14.5546875" style="12" customWidth="1"/>
    <col min="8966" max="8966" width="21.44140625" style="12" customWidth="1"/>
    <col min="8967" max="8992" width="0.88671875" style="12"/>
    <col min="8993" max="8993" width="11.88671875" style="12" customWidth="1"/>
    <col min="8994" max="9216" width="0.88671875" style="12"/>
    <col min="9217" max="9217" width="11.109375" style="12" customWidth="1"/>
    <col min="9218" max="9218" width="44.6640625" style="12" bestFit="1" customWidth="1"/>
    <col min="9219" max="9219" width="8.6640625" style="12" bestFit="1" customWidth="1"/>
    <col min="9220" max="9220" width="17.5546875" style="12" customWidth="1"/>
    <col min="9221" max="9221" width="14.5546875" style="12" customWidth="1"/>
    <col min="9222" max="9222" width="21.44140625" style="12" customWidth="1"/>
    <col min="9223" max="9248" width="0.88671875" style="12"/>
    <col min="9249" max="9249" width="11.88671875" style="12" customWidth="1"/>
    <col min="9250" max="9472" width="0.88671875" style="12"/>
    <col min="9473" max="9473" width="11.109375" style="12" customWidth="1"/>
    <col min="9474" max="9474" width="44.6640625" style="12" bestFit="1" customWidth="1"/>
    <col min="9475" max="9475" width="8.6640625" style="12" bestFit="1" customWidth="1"/>
    <col min="9476" max="9476" width="17.5546875" style="12" customWidth="1"/>
    <col min="9477" max="9477" width="14.5546875" style="12" customWidth="1"/>
    <col min="9478" max="9478" width="21.44140625" style="12" customWidth="1"/>
    <col min="9479" max="9504" width="0.88671875" style="12"/>
    <col min="9505" max="9505" width="11.88671875" style="12" customWidth="1"/>
    <col min="9506" max="9728" width="0.88671875" style="12"/>
    <col min="9729" max="9729" width="11.109375" style="12" customWidth="1"/>
    <col min="9730" max="9730" width="44.6640625" style="12" bestFit="1" customWidth="1"/>
    <col min="9731" max="9731" width="8.6640625" style="12" bestFit="1" customWidth="1"/>
    <col min="9732" max="9732" width="17.5546875" style="12" customWidth="1"/>
    <col min="9733" max="9733" width="14.5546875" style="12" customWidth="1"/>
    <col min="9734" max="9734" width="21.44140625" style="12" customWidth="1"/>
    <col min="9735" max="9760" width="0.88671875" style="12"/>
    <col min="9761" max="9761" width="11.88671875" style="12" customWidth="1"/>
    <col min="9762" max="9984" width="0.88671875" style="12"/>
    <col min="9985" max="9985" width="11.109375" style="12" customWidth="1"/>
    <col min="9986" max="9986" width="44.6640625" style="12" bestFit="1" customWidth="1"/>
    <col min="9987" max="9987" width="8.6640625" style="12" bestFit="1" customWidth="1"/>
    <col min="9988" max="9988" width="17.5546875" style="12" customWidth="1"/>
    <col min="9989" max="9989" width="14.5546875" style="12" customWidth="1"/>
    <col min="9990" max="9990" width="21.44140625" style="12" customWidth="1"/>
    <col min="9991" max="10016" width="0.88671875" style="12"/>
    <col min="10017" max="10017" width="11.88671875" style="12" customWidth="1"/>
    <col min="10018" max="10240" width="0.88671875" style="12"/>
    <col min="10241" max="10241" width="11.109375" style="12" customWidth="1"/>
    <col min="10242" max="10242" width="44.6640625" style="12" bestFit="1" customWidth="1"/>
    <col min="10243" max="10243" width="8.6640625" style="12" bestFit="1" customWidth="1"/>
    <col min="10244" max="10244" width="17.5546875" style="12" customWidth="1"/>
    <col min="10245" max="10245" width="14.5546875" style="12" customWidth="1"/>
    <col min="10246" max="10246" width="21.44140625" style="12" customWidth="1"/>
    <col min="10247" max="10272" width="0.88671875" style="12"/>
    <col min="10273" max="10273" width="11.88671875" style="12" customWidth="1"/>
    <col min="10274" max="10496" width="0.88671875" style="12"/>
    <col min="10497" max="10497" width="11.109375" style="12" customWidth="1"/>
    <col min="10498" max="10498" width="44.6640625" style="12" bestFit="1" customWidth="1"/>
    <col min="10499" max="10499" width="8.6640625" style="12" bestFit="1" customWidth="1"/>
    <col min="10500" max="10500" width="17.5546875" style="12" customWidth="1"/>
    <col min="10501" max="10501" width="14.5546875" style="12" customWidth="1"/>
    <col min="10502" max="10502" width="21.44140625" style="12" customWidth="1"/>
    <col min="10503" max="10528" width="0.88671875" style="12"/>
    <col min="10529" max="10529" width="11.88671875" style="12" customWidth="1"/>
    <col min="10530" max="10752" width="0.88671875" style="12"/>
    <col min="10753" max="10753" width="11.109375" style="12" customWidth="1"/>
    <col min="10754" max="10754" width="44.6640625" style="12" bestFit="1" customWidth="1"/>
    <col min="10755" max="10755" width="8.6640625" style="12" bestFit="1" customWidth="1"/>
    <col min="10756" max="10756" width="17.5546875" style="12" customWidth="1"/>
    <col min="10757" max="10757" width="14.5546875" style="12" customWidth="1"/>
    <col min="10758" max="10758" width="21.44140625" style="12" customWidth="1"/>
    <col min="10759" max="10784" width="0.88671875" style="12"/>
    <col min="10785" max="10785" width="11.88671875" style="12" customWidth="1"/>
    <col min="10786" max="11008" width="0.88671875" style="12"/>
    <col min="11009" max="11009" width="11.109375" style="12" customWidth="1"/>
    <col min="11010" max="11010" width="44.6640625" style="12" bestFit="1" customWidth="1"/>
    <col min="11011" max="11011" width="8.6640625" style="12" bestFit="1" customWidth="1"/>
    <col min="11012" max="11012" width="17.5546875" style="12" customWidth="1"/>
    <col min="11013" max="11013" width="14.5546875" style="12" customWidth="1"/>
    <col min="11014" max="11014" width="21.44140625" style="12" customWidth="1"/>
    <col min="11015" max="11040" width="0.88671875" style="12"/>
    <col min="11041" max="11041" width="11.88671875" style="12" customWidth="1"/>
    <col min="11042" max="11264" width="0.88671875" style="12"/>
    <col min="11265" max="11265" width="11.109375" style="12" customWidth="1"/>
    <col min="11266" max="11266" width="44.6640625" style="12" bestFit="1" customWidth="1"/>
    <col min="11267" max="11267" width="8.6640625" style="12" bestFit="1" customWidth="1"/>
    <col min="11268" max="11268" width="17.5546875" style="12" customWidth="1"/>
    <col min="11269" max="11269" width="14.5546875" style="12" customWidth="1"/>
    <col min="11270" max="11270" width="21.44140625" style="12" customWidth="1"/>
    <col min="11271" max="11296" width="0.88671875" style="12"/>
    <col min="11297" max="11297" width="11.88671875" style="12" customWidth="1"/>
    <col min="11298" max="11520" width="0.88671875" style="12"/>
    <col min="11521" max="11521" width="11.109375" style="12" customWidth="1"/>
    <col min="11522" max="11522" width="44.6640625" style="12" bestFit="1" customWidth="1"/>
    <col min="11523" max="11523" width="8.6640625" style="12" bestFit="1" customWidth="1"/>
    <col min="11524" max="11524" width="17.5546875" style="12" customWidth="1"/>
    <col min="11525" max="11525" width="14.5546875" style="12" customWidth="1"/>
    <col min="11526" max="11526" width="21.44140625" style="12" customWidth="1"/>
    <col min="11527" max="11552" width="0.88671875" style="12"/>
    <col min="11553" max="11553" width="11.88671875" style="12" customWidth="1"/>
    <col min="11554" max="11776" width="0.88671875" style="12"/>
    <col min="11777" max="11777" width="11.109375" style="12" customWidth="1"/>
    <col min="11778" max="11778" width="44.6640625" style="12" bestFit="1" customWidth="1"/>
    <col min="11779" max="11779" width="8.6640625" style="12" bestFit="1" customWidth="1"/>
    <col min="11780" max="11780" width="17.5546875" style="12" customWidth="1"/>
    <col min="11781" max="11781" width="14.5546875" style="12" customWidth="1"/>
    <col min="11782" max="11782" width="21.44140625" style="12" customWidth="1"/>
    <col min="11783" max="11808" width="0.88671875" style="12"/>
    <col min="11809" max="11809" width="11.88671875" style="12" customWidth="1"/>
    <col min="11810" max="12032" width="0.88671875" style="12"/>
    <col min="12033" max="12033" width="11.109375" style="12" customWidth="1"/>
    <col min="12034" max="12034" width="44.6640625" style="12" bestFit="1" customWidth="1"/>
    <col min="12035" max="12035" width="8.6640625" style="12" bestFit="1" customWidth="1"/>
    <col min="12036" max="12036" width="17.5546875" style="12" customWidth="1"/>
    <col min="12037" max="12037" width="14.5546875" style="12" customWidth="1"/>
    <col min="12038" max="12038" width="21.44140625" style="12" customWidth="1"/>
    <col min="12039" max="12064" width="0.88671875" style="12"/>
    <col min="12065" max="12065" width="11.88671875" style="12" customWidth="1"/>
    <col min="12066" max="12288" width="0.88671875" style="12"/>
    <col min="12289" max="12289" width="11.109375" style="12" customWidth="1"/>
    <col min="12290" max="12290" width="44.6640625" style="12" bestFit="1" customWidth="1"/>
    <col min="12291" max="12291" width="8.6640625" style="12" bestFit="1" customWidth="1"/>
    <col min="12292" max="12292" width="17.5546875" style="12" customWidth="1"/>
    <col min="12293" max="12293" width="14.5546875" style="12" customWidth="1"/>
    <col min="12294" max="12294" width="21.44140625" style="12" customWidth="1"/>
    <col min="12295" max="12320" width="0.88671875" style="12"/>
    <col min="12321" max="12321" width="11.88671875" style="12" customWidth="1"/>
    <col min="12322" max="12544" width="0.88671875" style="12"/>
    <col min="12545" max="12545" width="11.109375" style="12" customWidth="1"/>
    <col min="12546" max="12546" width="44.6640625" style="12" bestFit="1" customWidth="1"/>
    <col min="12547" max="12547" width="8.6640625" style="12" bestFit="1" customWidth="1"/>
    <col min="12548" max="12548" width="17.5546875" style="12" customWidth="1"/>
    <col min="12549" max="12549" width="14.5546875" style="12" customWidth="1"/>
    <col min="12550" max="12550" width="21.44140625" style="12" customWidth="1"/>
    <col min="12551" max="12576" width="0.88671875" style="12"/>
    <col min="12577" max="12577" width="11.88671875" style="12" customWidth="1"/>
    <col min="12578" max="12800" width="0.88671875" style="12"/>
    <col min="12801" max="12801" width="11.109375" style="12" customWidth="1"/>
    <col min="12802" max="12802" width="44.6640625" style="12" bestFit="1" customWidth="1"/>
    <col min="12803" max="12803" width="8.6640625" style="12" bestFit="1" customWidth="1"/>
    <col min="12804" max="12804" width="17.5546875" style="12" customWidth="1"/>
    <col min="12805" max="12805" width="14.5546875" style="12" customWidth="1"/>
    <col min="12806" max="12806" width="21.44140625" style="12" customWidth="1"/>
    <col min="12807" max="12832" width="0.88671875" style="12"/>
    <col min="12833" max="12833" width="11.88671875" style="12" customWidth="1"/>
    <col min="12834" max="13056" width="0.88671875" style="12"/>
    <col min="13057" max="13057" width="11.109375" style="12" customWidth="1"/>
    <col min="13058" max="13058" width="44.6640625" style="12" bestFit="1" customWidth="1"/>
    <col min="13059" max="13059" width="8.6640625" style="12" bestFit="1" customWidth="1"/>
    <col min="13060" max="13060" width="17.5546875" style="12" customWidth="1"/>
    <col min="13061" max="13061" width="14.5546875" style="12" customWidth="1"/>
    <col min="13062" max="13062" width="21.44140625" style="12" customWidth="1"/>
    <col min="13063" max="13088" width="0.88671875" style="12"/>
    <col min="13089" max="13089" width="11.88671875" style="12" customWidth="1"/>
    <col min="13090" max="13312" width="0.88671875" style="12"/>
    <col min="13313" max="13313" width="11.109375" style="12" customWidth="1"/>
    <col min="13314" max="13314" width="44.6640625" style="12" bestFit="1" customWidth="1"/>
    <col min="13315" max="13315" width="8.6640625" style="12" bestFit="1" customWidth="1"/>
    <col min="13316" max="13316" width="17.5546875" style="12" customWidth="1"/>
    <col min="13317" max="13317" width="14.5546875" style="12" customWidth="1"/>
    <col min="13318" max="13318" width="21.44140625" style="12" customWidth="1"/>
    <col min="13319" max="13344" width="0.88671875" style="12"/>
    <col min="13345" max="13345" width="11.88671875" style="12" customWidth="1"/>
    <col min="13346" max="13568" width="0.88671875" style="12"/>
    <col min="13569" max="13569" width="11.109375" style="12" customWidth="1"/>
    <col min="13570" max="13570" width="44.6640625" style="12" bestFit="1" customWidth="1"/>
    <col min="13571" max="13571" width="8.6640625" style="12" bestFit="1" customWidth="1"/>
    <col min="13572" max="13572" width="17.5546875" style="12" customWidth="1"/>
    <col min="13573" max="13573" width="14.5546875" style="12" customWidth="1"/>
    <col min="13574" max="13574" width="21.44140625" style="12" customWidth="1"/>
    <col min="13575" max="13600" width="0.88671875" style="12"/>
    <col min="13601" max="13601" width="11.88671875" style="12" customWidth="1"/>
    <col min="13602" max="13824" width="0.88671875" style="12"/>
    <col min="13825" max="13825" width="11.109375" style="12" customWidth="1"/>
    <col min="13826" max="13826" width="44.6640625" style="12" bestFit="1" customWidth="1"/>
    <col min="13827" max="13827" width="8.6640625" style="12" bestFit="1" customWidth="1"/>
    <col min="13828" max="13828" width="17.5546875" style="12" customWidth="1"/>
    <col min="13829" max="13829" width="14.5546875" style="12" customWidth="1"/>
    <col min="13830" max="13830" width="21.44140625" style="12" customWidth="1"/>
    <col min="13831" max="13856" width="0.88671875" style="12"/>
    <col min="13857" max="13857" width="11.88671875" style="12" customWidth="1"/>
    <col min="13858" max="14080" width="0.88671875" style="12"/>
    <col min="14081" max="14081" width="11.109375" style="12" customWidth="1"/>
    <col min="14082" max="14082" width="44.6640625" style="12" bestFit="1" customWidth="1"/>
    <col min="14083" max="14083" width="8.6640625" style="12" bestFit="1" customWidth="1"/>
    <col min="14084" max="14084" width="17.5546875" style="12" customWidth="1"/>
    <col min="14085" max="14085" width="14.5546875" style="12" customWidth="1"/>
    <col min="14086" max="14086" width="21.44140625" style="12" customWidth="1"/>
    <col min="14087" max="14112" width="0.88671875" style="12"/>
    <col min="14113" max="14113" width="11.88671875" style="12" customWidth="1"/>
    <col min="14114" max="14336" width="0.88671875" style="12"/>
    <col min="14337" max="14337" width="11.109375" style="12" customWidth="1"/>
    <col min="14338" max="14338" width="44.6640625" style="12" bestFit="1" customWidth="1"/>
    <col min="14339" max="14339" width="8.6640625" style="12" bestFit="1" customWidth="1"/>
    <col min="14340" max="14340" width="17.5546875" style="12" customWidth="1"/>
    <col min="14341" max="14341" width="14.5546875" style="12" customWidth="1"/>
    <col min="14342" max="14342" width="21.44140625" style="12" customWidth="1"/>
    <col min="14343" max="14368" width="0.88671875" style="12"/>
    <col min="14369" max="14369" width="11.88671875" style="12" customWidth="1"/>
    <col min="14370" max="14592" width="0.88671875" style="12"/>
    <col min="14593" max="14593" width="11.109375" style="12" customWidth="1"/>
    <col min="14594" max="14594" width="44.6640625" style="12" bestFit="1" customWidth="1"/>
    <col min="14595" max="14595" width="8.6640625" style="12" bestFit="1" customWidth="1"/>
    <col min="14596" max="14596" width="17.5546875" style="12" customWidth="1"/>
    <col min="14597" max="14597" width="14.5546875" style="12" customWidth="1"/>
    <col min="14598" max="14598" width="21.44140625" style="12" customWidth="1"/>
    <col min="14599" max="14624" width="0.88671875" style="12"/>
    <col min="14625" max="14625" width="11.88671875" style="12" customWidth="1"/>
    <col min="14626" max="14848" width="0.88671875" style="12"/>
    <col min="14849" max="14849" width="11.109375" style="12" customWidth="1"/>
    <col min="14850" max="14850" width="44.6640625" style="12" bestFit="1" customWidth="1"/>
    <col min="14851" max="14851" width="8.6640625" style="12" bestFit="1" customWidth="1"/>
    <col min="14852" max="14852" width="17.5546875" style="12" customWidth="1"/>
    <col min="14853" max="14853" width="14.5546875" style="12" customWidth="1"/>
    <col min="14854" max="14854" width="21.44140625" style="12" customWidth="1"/>
    <col min="14855" max="14880" width="0.88671875" style="12"/>
    <col min="14881" max="14881" width="11.88671875" style="12" customWidth="1"/>
    <col min="14882" max="15104" width="0.88671875" style="12"/>
    <col min="15105" max="15105" width="11.109375" style="12" customWidth="1"/>
    <col min="15106" max="15106" width="44.6640625" style="12" bestFit="1" customWidth="1"/>
    <col min="15107" max="15107" width="8.6640625" style="12" bestFit="1" customWidth="1"/>
    <col min="15108" max="15108" width="17.5546875" style="12" customWidth="1"/>
    <col min="15109" max="15109" width="14.5546875" style="12" customWidth="1"/>
    <col min="15110" max="15110" width="21.44140625" style="12" customWidth="1"/>
    <col min="15111" max="15136" width="0.88671875" style="12"/>
    <col min="15137" max="15137" width="11.88671875" style="12" customWidth="1"/>
    <col min="15138" max="15360" width="0.88671875" style="12"/>
    <col min="15361" max="15361" width="11.109375" style="12" customWidth="1"/>
    <col min="15362" max="15362" width="44.6640625" style="12" bestFit="1" customWidth="1"/>
    <col min="15363" max="15363" width="8.6640625" style="12" bestFit="1" customWidth="1"/>
    <col min="15364" max="15364" width="17.5546875" style="12" customWidth="1"/>
    <col min="15365" max="15365" width="14.5546875" style="12" customWidth="1"/>
    <col min="15366" max="15366" width="21.44140625" style="12" customWidth="1"/>
    <col min="15367" max="15392" width="0.88671875" style="12"/>
    <col min="15393" max="15393" width="11.88671875" style="12" customWidth="1"/>
    <col min="15394" max="15616" width="0.88671875" style="12"/>
    <col min="15617" max="15617" width="11.109375" style="12" customWidth="1"/>
    <col min="15618" max="15618" width="44.6640625" style="12" bestFit="1" customWidth="1"/>
    <col min="15619" max="15619" width="8.6640625" style="12" bestFit="1" customWidth="1"/>
    <col min="15620" max="15620" width="17.5546875" style="12" customWidth="1"/>
    <col min="15621" max="15621" width="14.5546875" style="12" customWidth="1"/>
    <col min="15622" max="15622" width="21.44140625" style="12" customWidth="1"/>
    <col min="15623" max="15648" width="0.88671875" style="12"/>
    <col min="15649" max="15649" width="11.88671875" style="12" customWidth="1"/>
    <col min="15650" max="15872" width="0.88671875" style="12"/>
    <col min="15873" max="15873" width="11.109375" style="12" customWidth="1"/>
    <col min="15874" max="15874" width="44.6640625" style="12" bestFit="1" customWidth="1"/>
    <col min="15875" max="15875" width="8.6640625" style="12" bestFit="1" customWidth="1"/>
    <col min="15876" max="15876" width="17.5546875" style="12" customWidth="1"/>
    <col min="15877" max="15877" width="14.5546875" style="12" customWidth="1"/>
    <col min="15878" max="15878" width="21.44140625" style="12" customWidth="1"/>
    <col min="15879" max="15904" width="0.88671875" style="12"/>
    <col min="15905" max="15905" width="11.88671875" style="12" customWidth="1"/>
    <col min="15906" max="16128" width="0.88671875" style="12"/>
    <col min="16129" max="16129" width="11.109375" style="12" customWidth="1"/>
    <col min="16130" max="16130" width="44.6640625" style="12" bestFit="1" customWidth="1"/>
    <col min="16131" max="16131" width="8.6640625" style="12" bestFit="1" customWidth="1"/>
    <col min="16132" max="16132" width="17.5546875" style="12" customWidth="1"/>
    <col min="16133" max="16133" width="14.5546875" style="12" customWidth="1"/>
    <col min="16134" max="16134" width="21.44140625" style="12" customWidth="1"/>
    <col min="16135" max="16160" width="0.88671875" style="12"/>
    <col min="16161" max="16161" width="11.88671875" style="12" customWidth="1"/>
    <col min="16162" max="16384" width="0.88671875" style="12"/>
  </cols>
  <sheetData>
    <row r="1" spans="1:6" s="11" customFormat="1" ht="12" customHeight="1" x14ac:dyDescent="0.25">
      <c r="D1" s="125"/>
    </row>
    <row r="2" spans="1:6" s="11" customFormat="1" ht="12" customHeight="1" x14ac:dyDescent="0.25">
      <c r="D2" s="125"/>
    </row>
    <row r="3" spans="1:6" s="11" customFormat="1" ht="12" customHeight="1" x14ac:dyDescent="0.25">
      <c r="D3" s="125"/>
    </row>
    <row r="4" spans="1:6" ht="21" customHeight="1" x14ac:dyDescent="0.25"/>
    <row r="5" spans="1:6" s="13" customFormat="1" ht="14.25" customHeight="1" x14ac:dyDescent="0.3">
      <c r="A5" s="168" t="s">
        <v>2</v>
      </c>
      <c r="B5" s="168"/>
      <c r="C5" s="168"/>
      <c r="D5" s="168"/>
      <c r="E5" s="168"/>
      <c r="F5" s="168"/>
    </row>
    <row r="6" spans="1:6" s="13" customFormat="1" ht="14.25" customHeight="1" x14ac:dyDescent="0.3">
      <c r="A6" s="168" t="s">
        <v>3</v>
      </c>
      <c r="B6" s="168"/>
      <c r="C6" s="168"/>
      <c r="D6" s="168"/>
      <c r="E6" s="168"/>
      <c r="F6" s="168"/>
    </row>
    <row r="7" spans="1:6" s="13" customFormat="1" ht="14.25" customHeight="1" x14ac:dyDescent="0.3">
      <c r="A7" s="168" t="s">
        <v>78</v>
      </c>
      <c r="B7" s="168"/>
      <c r="C7" s="168"/>
      <c r="D7" s="168"/>
      <c r="E7" s="168"/>
      <c r="F7" s="168"/>
    </row>
    <row r="8" spans="1:6" s="13" customFormat="1" ht="14.25" customHeight="1" x14ac:dyDescent="0.3">
      <c r="A8" s="168" t="s">
        <v>4</v>
      </c>
      <c r="B8" s="168"/>
      <c r="C8" s="168"/>
      <c r="D8" s="168"/>
      <c r="E8" s="168"/>
      <c r="F8" s="168"/>
    </row>
    <row r="9" spans="1:6" ht="21" customHeight="1" x14ac:dyDescent="0.25"/>
    <row r="10" spans="1:6" x14ac:dyDescent="0.25">
      <c r="B10" s="12" t="s">
        <v>79</v>
      </c>
      <c r="C10" s="32" t="s">
        <v>321</v>
      </c>
      <c r="D10" s="127"/>
      <c r="E10" s="32"/>
    </row>
    <row r="11" spans="1:6" ht="15.6" x14ac:dyDescent="0.3">
      <c r="A11" s="60" t="s">
        <v>80</v>
      </c>
      <c r="B11" s="192" t="s">
        <v>81</v>
      </c>
      <c r="C11" s="192"/>
    </row>
    <row r="12" spans="1:6" ht="15.6" x14ac:dyDescent="0.3">
      <c r="A12" s="60" t="s">
        <v>82</v>
      </c>
      <c r="B12" s="193" t="s">
        <v>202</v>
      </c>
      <c r="C12" s="193"/>
      <c r="E12" s="53"/>
    </row>
    <row r="13" spans="1:6" ht="15.6" x14ac:dyDescent="0.3">
      <c r="B13" s="60" t="s">
        <v>84</v>
      </c>
      <c r="C13" s="12" t="s">
        <v>303</v>
      </c>
      <c r="F13" s="53"/>
    </row>
    <row r="14" spans="1:6" ht="15" customHeight="1" x14ac:dyDescent="0.25">
      <c r="D14" s="128"/>
      <c r="E14" s="53"/>
    </row>
    <row r="15" spans="1:6" s="25" customFormat="1" x14ac:dyDescent="0.25">
      <c r="A15" s="171" t="s">
        <v>5</v>
      </c>
      <c r="B15" s="172"/>
      <c r="C15" s="171" t="s">
        <v>50</v>
      </c>
      <c r="D15" s="172" t="s">
        <v>315</v>
      </c>
      <c r="E15" s="172"/>
      <c r="F15" s="171" t="s">
        <v>7</v>
      </c>
    </row>
    <row r="16" spans="1:6" s="25" customFormat="1" x14ac:dyDescent="0.25">
      <c r="A16" s="172"/>
      <c r="B16" s="172"/>
      <c r="C16" s="172"/>
      <c r="D16" s="129" t="s">
        <v>48</v>
      </c>
      <c r="E16" s="43" t="s">
        <v>8</v>
      </c>
      <c r="F16" s="171"/>
    </row>
    <row r="17" spans="1:6" s="25" customFormat="1" ht="15" customHeight="1" x14ac:dyDescent="0.25">
      <c r="A17" s="44" t="s">
        <v>9</v>
      </c>
      <c r="B17" s="45" t="s">
        <v>86</v>
      </c>
      <c r="C17" s="43" t="s">
        <v>44</v>
      </c>
      <c r="D17" s="129" t="s">
        <v>44</v>
      </c>
      <c r="E17" s="43" t="s">
        <v>44</v>
      </c>
      <c r="F17" s="46" t="s">
        <v>44</v>
      </c>
    </row>
    <row r="18" spans="1:6" s="25" customFormat="1" ht="30" customHeight="1" x14ac:dyDescent="0.25">
      <c r="A18" s="44" t="s">
        <v>11</v>
      </c>
      <c r="B18" s="45" t="s">
        <v>87</v>
      </c>
      <c r="C18" s="43" t="s">
        <v>10</v>
      </c>
      <c r="D18" s="61">
        <f>D19+D40+D50+D52+D55+D54</f>
        <v>1858479.6887763662</v>
      </c>
      <c r="E18" s="61">
        <v>1740101.36</v>
      </c>
      <c r="F18" s="155"/>
    </row>
    <row r="19" spans="1:6" s="25" customFormat="1" ht="30" customHeight="1" x14ac:dyDescent="0.25">
      <c r="A19" s="44" t="s">
        <v>12</v>
      </c>
      <c r="B19" s="45" t="s">
        <v>13</v>
      </c>
      <c r="C19" s="43" t="s">
        <v>10</v>
      </c>
      <c r="D19" s="61">
        <f>D20+D27+D25</f>
        <v>778904.43677921663</v>
      </c>
      <c r="E19" s="61">
        <f>E20+E27+E25</f>
        <v>826300.82999999984</v>
      </c>
      <c r="F19" s="155"/>
    </row>
    <row r="20" spans="1:6" s="25" customFormat="1" ht="15" hidden="1" customHeight="1" x14ac:dyDescent="0.25">
      <c r="A20" s="44" t="s">
        <v>14</v>
      </c>
      <c r="B20" s="45" t="s">
        <v>15</v>
      </c>
      <c r="C20" s="43" t="s">
        <v>10</v>
      </c>
      <c r="D20" s="61">
        <f>D21+D23</f>
        <v>244599.93741171129</v>
      </c>
      <c r="E20" s="61">
        <f>E21+E23</f>
        <v>120859.27</v>
      </c>
      <c r="F20" s="155"/>
    </row>
    <row r="21" spans="1:6" s="25" customFormat="1" ht="57" hidden="1" customHeight="1" x14ac:dyDescent="0.25">
      <c r="A21" s="44" t="s">
        <v>16</v>
      </c>
      <c r="B21" s="45" t="s">
        <v>88</v>
      </c>
      <c r="C21" s="43" t="s">
        <v>10</v>
      </c>
      <c r="D21" s="61">
        <v>144625.05598490944</v>
      </c>
      <c r="E21" s="61">
        <v>105898.07</v>
      </c>
      <c r="F21" s="155"/>
    </row>
    <row r="22" spans="1:6" s="25" customFormat="1" ht="46.2" hidden="1" customHeight="1" x14ac:dyDescent="0.25">
      <c r="A22" s="44" t="s">
        <v>73</v>
      </c>
      <c r="B22" s="45" t="s">
        <v>17</v>
      </c>
      <c r="C22" s="43" t="s">
        <v>10</v>
      </c>
      <c r="D22" s="61"/>
      <c r="E22" s="61"/>
      <c r="F22" s="155" t="s">
        <v>346</v>
      </c>
    </row>
    <row r="23" spans="1:6" s="25" customFormat="1" ht="58.5" hidden="1" customHeight="1" x14ac:dyDescent="0.25">
      <c r="A23" s="44" t="s">
        <v>89</v>
      </c>
      <c r="B23" s="45" t="s">
        <v>90</v>
      </c>
      <c r="C23" s="43" t="s">
        <v>10</v>
      </c>
      <c r="D23" s="61">
        <v>99974.881426801847</v>
      </c>
      <c r="E23" s="61">
        <v>14961.199999999997</v>
      </c>
      <c r="F23" s="155"/>
    </row>
    <row r="24" spans="1:6" s="25" customFormat="1" ht="49.2" hidden="1" customHeight="1" x14ac:dyDescent="0.25">
      <c r="A24" s="44" t="s">
        <v>91</v>
      </c>
      <c r="B24" s="45" t="s">
        <v>17</v>
      </c>
      <c r="C24" s="43" t="s">
        <v>10</v>
      </c>
      <c r="D24" s="61"/>
      <c r="E24" s="61"/>
      <c r="F24" s="155" t="s">
        <v>347</v>
      </c>
    </row>
    <row r="25" spans="1:6" s="25" customFormat="1" ht="15" hidden="1" customHeight="1" x14ac:dyDescent="0.25">
      <c r="A25" s="44" t="s">
        <v>18</v>
      </c>
      <c r="B25" s="45" t="s">
        <v>19</v>
      </c>
      <c r="C25" s="43" t="s">
        <v>10</v>
      </c>
      <c r="D25" s="61">
        <v>406505.56320000003</v>
      </c>
      <c r="E25" s="61">
        <v>588652.28499999992</v>
      </c>
      <c r="F25" s="155"/>
    </row>
    <row r="26" spans="1:6" s="25" customFormat="1" ht="15" hidden="1" customHeight="1" x14ac:dyDescent="0.25">
      <c r="A26" s="44" t="s">
        <v>20</v>
      </c>
      <c r="B26" s="45" t="s">
        <v>17</v>
      </c>
      <c r="C26" s="43" t="s">
        <v>10</v>
      </c>
      <c r="D26" s="61"/>
      <c r="E26" s="61"/>
      <c r="F26" s="155"/>
    </row>
    <row r="27" spans="1:6" s="25" customFormat="1" ht="15" hidden="1" customHeight="1" x14ac:dyDescent="0.25">
      <c r="A27" s="44" t="s">
        <v>21</v>
      </c>
      <c r="B27" s="62" t="s">
        <v>92</v>
      </c>
      <c r="C27" s="43" t="s">
        <v>10</v>
      </c>
      <c r="D27" s="61">
        <f>D28+D29</f>
        <v>127798.93616750528</v>
      </c>
      <c r="E27" s="61">
        <f>E28+E29</f>
        <v>116789.27499999999</v>
      </c>
      <c r="F27" s="155"/>
    </row>
    <row r="28" spans="1:6" s="25" customFormat="1" ht="15" hidden="1" customHeight="1" x14ac:dyDescent="0.25">
      <c r="A28" s="44" t="s">
        <v>93</v>
      </c>
      <c r="B28" s="45" t="s">
        <v>94</v>
      </c>
      <c r="C28" s="43" t="s">
        <v>10</v>
      </c>
      <c r="D28" s="61">
        <v>0</v>
      </c>
      <c r="E28" s="61">
        <v>103.35</v>
      </c>
      <c r="F28" s="155"/>
    </row>
    <row r="29" spans="1:6" s="25" customFormat="1" ht="30" hidden="1" customHeight="1" x14ac:dyDescent="0.25">
      <c r="A29" s="44" t="s">
        <v>95</v>
      </c>
      <c r="B29" s="45" t="s">
        <v>96</v>
      </c>
      <c r="C29" s="43" t="s">
        <v>10</v>
      </c>
      <c r="D29" s="61">
        <f>D30+D31+D32+D33+D34+D35+D36+D37+D38+D39</f>
        <v>127798.93616750528</v>
      </c>
      <c r="E29" s="61">
        <f>E30+E31+E32+E33+E34+E35+E36+E37+E38+E39</f>
        <v>116685.92499999999</v>
      </c>
      <c r="F29" s="155"/>
    </row>
    <row r="30" spans="1:6" s="25" customFormat="1" ht="30" hidden="1" customHeight="1" x14ac:dyDescent="0.25">
      <c r="A30" s="44" t="s">
        <v>304</v>
      </c>
      <c r="B30" s="45" t="s">
        <v>98</v>
      </c>
      <c r="C30" s="43"/>
      <c r="D30" s="61">
        <v>5354.6308840857409</v>
      </c>
      <c r="E30" s="61">
        <v>3656.03</v>
      </c>
      <c r="F30" s="155"/>
    </row>
    <row r="31" spans="1:6" s="25" customFormat="1" ht="30" hidden="1" customHeight="1" x14ac:dyDescent="0.25">
      <c r="A31" s="44" t="s">
        <v>305</v>
      </c>
      <c r="B31" s="45" t="s">
        <v>205</v>
      </c>
      <c r="C31" s="43"/>
      <c r="D31" s="61">
        <v>56838.278253024662</v>
      </c>
      <c r="E31" s="61">
        <v>21774.18</v>
      </c>
      <c r="F31" s="155"/>
    </row>
    <row r="32" spans="1:6" s="25" customFormat="1" ht="30" hidden="1" customHeight="1" x14ac:dyDescent="0.25">
      <c r="A32" s="44" t="s">
        <v>101</v>
      </c>
      <c r="B32" s="45" t="s">
        <v>207</v>
      </c>
      <c r="C32" s="43"/>
      <c r="D32" s="61">
        <v>437.0056606112056</v>
      </c>
      <c r="E32" s="61">
        <v>9024.06</v>
      </c>
      <c r="F32" s="155"/>
    </row>
    <row r="33" spans="1:22" s="25" customFormat="1" ht="30" hidden="1" customHeight="1" x14ac:dyDescent="0.25">
      <c r="A33" s="44" t="s">
        <v>103</v>
      </c>
      <c r="B33" s="45" t="s">
        <v>208</v>
      </c>
      <c r="C33" s="43"/>
      <c r="D33" s="61">
        <v>0</v>
      </c>
      <c r="E33" s="61">
        <v>767.23</v>
      </c>
      <c r="F33" s="155"/>
    </row>
    <row r="34" spans="1:22" s="25" customFormat="1" ht="30" hidden="1" customHeight="1" x14ac:dyDescent="0.25">
      <c r="A34" s="44" t="s">
        <v>105</v>
      </c>
      <c r="B34" s="45" t="s">
        <v>209</v>
      </c>
      <c r="C34" s="43"/>
      <c r="D34" s="61">
        <v>5553.067127934708</v>
      </c>
      <c r="E34" s="61">
        <v>20510.62</v>
      </c>
      <c r="F34" s="155"/>
    </row>
    <row r="35" spans="1:22" s="25" customFormat="1" ht="30" hidden="1" customHeight="1" x14ac:dyDescent="0.25">
      <c r="A35" s="44" t="s">
        <v>107</v>
      </c>
      <c r="B35" s="45" t="s">
        <v>100</v>
      </c>
      <c r="C35" s="43"/>
      <c r="D35" s="61">
        <v>3934.624795419018</v>
      </c>
      <c r="E35" s="61">
        <v>5662.4</v>
      </c>
      <c r="F35" s="155"/>
    </row>
    <row r="36" spans="1:22" s="25" customFormat="1" ht="30" hidden="1" customHeight="1" x14ac:dyDescent="0.25">
      <c r="A36" s="44" t="s">
        <v>227</v>
      </c>
      <c r="B36" s="45" t="s">
        <v>102</v>
      </c>
      <c r="C36" s="43"/>
      <c r="D36" s="61">
        <v>921.88258956667573</v>
      </c>
      <c r="E36" s="61">
        <v>2719.11</v>
      </c>
      <c r="F36" s="155"/>
    </row>
    <row r="37" spans="1:22" s="25" customFormat="1" ht="30" hidden="1" customHeight="1" x14ac:dyDescent="0.25">
      <c r="A37" s="44" t="s">
        <v>228</v>
      </c>
      <c r="B37" s="45" t="s">
        <v>104</v>
      </c>
      <c r="C37" s="43"/>
      <c r="D37" s="61">
        <v>0</v>
      </c>
      <c r="E37" s="61">
        <v>8169.7099999999991</v>
      </c>
      <c r="F37" s="155"/>
    </row>
    <row r="38" spans="1:22" s="25" customFormat="1" ht="30" hidden="1" customHeight="1" x14ac:dyDescent="0.25">
      <c r="A38" s="44" t="s">
        <v>230</v>
      </c>
      <c r="B38" s="45" t="s">
        <v>106</v>
      </c>
      <c r="C38" s="43"/>
      <c r="D38" s="61">
        <v>2845.2583437273397</v>
      </c>
      <c r="E38" s="61">
        <v>5905.47</v>
      </c>
      <c r="F38" s="155"/>
    </row>
    <row r="39" spans="1:22" s="25" customFormat="1" ht="30" hidden="1" customHeight="1" x14ac:dyDescent="0.25">
      <c r="A39" s="44" t="s">
        <v>231</v>
      </c>
      <c r="B39" s="45" t="s">
        <v>108</v>
      </c>
      <c r="C39" s="43"/>
      <c r="D39" s="61">
        <v>51914.188513135909</v>
      </c>
      <c r="E39" s="61">
        <f>10755.965+'[2]Структура затрат '!$AV$85</f>
        <v>38497.114999999998</v>
      </c>
      <c r="F39" s="155"/>
    </row>
    <row r="40" spans="1:22" s="25" customFormat="1" ht="30" customHeight="1" x14ac:dyDescent="0.25">
      <c r="A40" s="44" t="s">
        <v>22</v>
      </c>
      <c r="B40" s="45" t="s">
        <v>23</v>
      </c>
      <c r="C40" s="43" t="s">
        <v>10</v>
      </c>
      <c r="D40" s="61">
        <f>D41+D42+D43+D44+D45+D46+D47+D49</f>
        <v>422370.60061640787</v>
      </c>
      <c r="E40" s="61">
        <f>E41+E42+E43+E44+E45+E46+E47+E49</f>
        <v>449515.11000000004</v>
      </c>
      <c r="F40" s="155"/>
    </row>
    <row r="41" spans="1:22" s="25" customFormat="1" ht="58.95" customHeight="1" x14ac:dyDescent="0.25">
      <c r="A41" s="44" t="s">
        <v>24</v>
      </c>
      <c r="B41" s="45" t="s">
        <v>353</v>
      </c>
      <c r="C41" s="43" t="s">
        <v>10</v>
      </c>
      <c r="D41" s="61">
        <v>223585.98523057991</v>
      </c>
      <c r="E41" s="61">
        <v>176590.69</v>
      </c>
      <c r="F41" s="155" t="s">
        <v>354</v>
      </c>
    </row>
    <row r="42" spans="1:22" s="25" customFormat="1" ht="45" customHeight="1" x14ac:dyDescent="0.25">
      <c r="A42" s="44" t="s">
        <v>25</v>
      </c>
      <c r="B42" s="45" t="s">
        <v>109</v>
      </c>
      <c r="C42" s="43" t="s">
        <v>10</v>
      </c>
      <c r="D42" s="61">
        <v>0</v>
      </c>
      <c r="E42" s="61">
        <v>0</v>
      </c>
      <c r="F42" s="155"/>
    </row>
    <row r="43" spans="1:22" s="25" customFormat="1" ht="40.950000000000003" customHeight="1" x14ac:dyDescent="0.25">
      <c r="A43" s="44" t="s">
        <v>27</v>
      </c>
      <c r="B43" s="45" t="s">
        <v>110</v>
      </c>
      <c r="C43" s="43" t="s">
        <v>10</v>
      </c>
      <c r="D43" s="61">
        <v>2943.6621500000001</v>
      </c>
      <c r="E43" s="61">
        <v>10982.949999999999</v>
      </c>
      <c r="F43" s="155" t="s">
        <v>339</v>
      </c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</row>
    <row r="44" spans="1:22" s="25" customFormat="1" ht="163.5" customHeight="1" x14ac:dyDescent="0.25">
      <c r="A44" s="44" t="s">
        <v>29</v>
      </c>
      <c r="B44" s="45" t="s">
        <v>26</v>
      </c>
      <c r="C44" s="43" t="s">
        <v>10</v>
      </c>
      <c r="D44" s="61">
        <v>121602.99523582797</v>
      </c>
      <c r="E44" s="61">
        <v>174710.52</v>
      </c>
      <c r="F44" s="160" t="s">
        <v>362</v>
      </c>
    </row>
    <row r="45" spans="1:22" s="25" customFormat="1" ht="57" customHeight="1" x14ac:dyDescent="0.25">
      <c r="A45" s="44" t="s">
        <v>31</v>
      </c>
      <c r="B45" s="45" t="s">
        <v>28</v>
      </c>
      <c r="C45" s="43" t="s">
        <v>10</v>
      </c>
      <c r="D45" s="61">
        <v>47071.3</v>
      </c>
      <c r="E45" s="61">
        <v>59274</v>
      </c>
      <c r="F45" s="155" t="s">
        <v>339</v>
      </c>
    </row>
    <row r="46" spans="1:22" s="25" customFormat="1" ht="15" customHeight="1" x14ac:dyDescent="0.25">
      <c r="A46" s="44" t="s">
        <v>33</v>
      </c>
      <c r="B46" s="45" t="s">
        <v>30</v>
      </c>
      <c r="C46" s="43" t="s">
        <v>10</v>
      </c>
      <c r="D46" s="61">
        <v>27166.657999999999</v>
      </c>
      <c r="E46" s="61">
        <v>27956.95</v>
      </c>
      <c r="F46" s="155"/>
    </row>
    <row r="47" spans="1:22" s="25" customFormat="1" ht="72.75" customHeight="1" x14ac:dyDescent="0.25">
      <c r="A47" s="44" t="s">
        <v>111</v>
      </c>
      <c r="B47" s="45" t="s">
        <v>112</v>
      </c>
      <c r="C47" s="43" t="s">
        <v>10</v>
      </c>
      <c r="D47" s="130">
        <v>0</v>
      </c>
      <c r="E47" s="61">
        <v>0</v>
      </c>
      <c r="F47" s="155"/>
    </row>
    <row r="48" spans="1:22" s="25" customFormat="1" ht="30" customHeight="1" x14ac:dyDescent="0.25">
      <c r="A48" s="44" t="s">
        <v>113</v>
      </c>
      <c r="B48" s="45" t="s">
        <v>114</v>
      </c>
      <c r="C48" s="43" t="s">
        <v>115</v>
      </c>
      <c r="D48" s="144">
        <v>0</v>
      </c>
      <c r="E48" s="144">
        <v>1121</v>
      </c>
      <c r="F48" s="155"/>
    </row>
    <row r="49" spans="1:6" s="25" customFormat="1" ht="111.75" customHeight="1" x14ac:dyDescent="0.25">
      <c r="A49" s="44" t="s">
        <v>116</v>
      </c>
      <c r="B49" s="45" t="s">
        <v>117</v>
      </c>
      <c r="C49" s="43" t="s">
        <v>10</v>
      </c>
      <c r="D49" s="61">
        <v>0</v>
      </c>
      <c r="E49" s="61">
        <v>0</v>
      </c>
      <c r="F49" s="155"/>
    </row>
    <row r="50" spans="1:6" s="25" customFormat="1" ht="15" customHeight="1" x14ac:dyDescent="0.25">
      <c r="A50" s="44" t="s">
        <v>34</v>
      </c>
      <c r="B50" s="45" t="s">
        <v>118</v>
      </c>
      <c r="C50" s="43" t="s">
        <v>10</v>
      </c>
      <c r="D50" s="61">
        <v>318484.29871465859</v>
      </c>
      <c r="E50" s="61">
        <v>330163.1802179091</v>
      </c>
      <c r="F50" s="194" t="s">
        <v>357</v>
      </c>
    </row>
    <row r="51" spans="1:6" s="25" customFormat="1" ht="30" customHeight="1" x14ac:dyDescent="0.25">
      <c r="A51" s="44" t="s">
        <v>35</v>
      </c>
      <c r="B51" s="45" t="s">
        <v>119</v>
      </c>
      <c r="C51" s="43" t="s">
        <v>10</v>
      </c>
      <c r="D51" s="61" t="s">
        <v>306</v>
      </c>
      <c r="E51" s="61">
        <v>52939.012374317717</v>
      </c>
      <c r="F51" s="195"/>
    </row>
    <row r="52" spans="1:6" s="25" customFormat="1" ht="15" customHeight="1" x14ac:dyDescent="0.25">
      <c r="A52" s="44" t="s">
        <v>36</v>
      </c>
      <c r="B52" s="45" t="s">
        <v>120</v>
      </c>
      <c r="C52" s="43" t="s">
        <v>10</v>
      </c>
      <c r="D52" s="61">
        <v>327048.01266608306</v>
      </c>
      <c r="E52" s="61">
        <f>E18-E19-E40-E50</f>
        <v>134122.23978209111</v>
      </c>
      <c r="F52" s="195"/>
    </row>
    <row r="53" spans="1:6" s="25" customFormat="1" ht="30" customHeight="1" x14ac:dyDescent="0.25">
      <c r="A53" s="44" t="s">
        <v>37</v>
      </c>
      <c r="B53" s="45" t="s">
        <v>119</v>
      </c>
      <c r="C53" s="43" t="s">
        <v>10</v>
      </c>
      <c r="D53" s="61" t="s">
        <v>306</v>
      </c>
      <c r="E53" s="61">
        <v>0</v>
      </c>
      <c r="F53" s="196"/>
    </row>
    <row r="54" spans="1:6" s="25" customFormat="1" ht="30" customHeight="1" x14ac:dyDescent="0.25">
      <c r="A54" s="44" t="s">
        <v>38</v>
      </c>
      <c r="B54" s="45" t="s">
        <v>39</v>
      </c>
      <c r="C54" s="43" t="s">
        <v>10</v>
      </c>
      <c r="D54" s="61">
        <v>-125000</v>
      </c>
      <c r="E54" s="61" t="s">
        <v>44</v>
      </c>
      <c r="F54" s="155"/>
    </row>
    <row r="55" spans="1:6" s="25" customFormat="1" ht="30" customHeight="1" x14ac:dyDescent="0.25">
      <c r="A55" s="44" t="s">
        <v>49</v>
      </c>
      <c r="B55" s="45" t="s">
        <v>121</v>
      </c>
      <c r="C55" s="43" t="s">
        <v>10</v>
      </c>
      <c r="D55" s="61">
        <v>136672.34000000003</v>
      </c>
      <c r="E55" s="61" t="s">
        <v>44</v>
      </c>
      <c r="F55" s="155"/>
    </row>
    <row r="56" spans="1:6" s="25" customFormat="1" ht="15" customHeight="1" x14ac:dyDescent="0.25">
      <c r="A56" s="44" t="s">
        <v>122</v>
      </c>
      <c r="B56" s="45" t="s">
        <v>123</v>
      </c>
      <c r="C56" s="43" t="s">
        <v>10</v>
      </c>
      <c r="D56" s="61">
        <v>0</v>
      </c>
      <c r="E56" s="61" t="s">
        <v>44</v>
      </c>
      <c r="F56" s="155"/>
    </row>
    <row r="57" spans="1:6" s="25" customFormat="1" ht="15" customHeight="1" x14ac:dyDescent="0.25">
      <c r="A57" s="44" t="s">
        <v>124</v>
      </c>
      <c r="B57" s="45" t="s">
        <v>125</v>
      </c>
      <c r="C57" s="43" t="s">
        <v>10</v>
      </c>
      <c r="D57" s="61">
        <v>0</v>
      </c>
      <c r="E57" s="61" t="s">
        <v>44</v>
      </c>
      <c r="F57" s="155"/>
    </row>
    <row r="58" spans="1:6" s="25" customFormat="1" ht="30" hidden="1" customHeight="1" x14ac:dyDescent="0.25">
      <c r="A58" s="44" t="s">
        <v>40</v>
      </c>
      <c r="B58" s="45" t="s">
        <v>210</v>
      </c>
      <c r="C58" s="43" t="s">
        <v>10</v>
      </c>
      <c r="D58" s="61"/>
      <c r="E58" s="61"/>
      <c r="F58" s="155"/>
    </row>
    <row r="59" spans="1:6" s="25" customFormat="1" ht="67.5" customHeight="1" x14ac:dyDescent="0.25">
      <c r="A59" s="44" t="s">
        <v>41</v>
      </c>
      <c r="B59" s="45" t="s">
        <v>126</v>
      </c>
      <c r="C59" s="43" t="s">
        <v>10</v>
      </c>
      <c r="D59" s="61">
        <v>307484.44156004599</v>
      </c>
      <c r="E59" s="61">
        <v>274193.44</v>
      </c>
      <c r="F59" s="155" t="s">
        <v>344</v>
      </c>
    </row>
    <row r="60" spans="1:6" s="25" customFormat="1" ht="15" customHeight="1" x14ac:dyDescent="0.25">
      <c r="A60" s="44" t="s">
        <v>12</v>
      </c>
      <c r="B60" s="45" t="s">
        <v>127</v>
      </c>
      <c r="C60" s="43" t="s">
        <v>128</v>
      </c>
      <c r="D60" s="61">
        <v>221.52993240000001</v>
      </c>
      <c r="E60" s="61">
        <v>236.08198500000003</v>
      </c>
      <c r="F60" s="155"/>
    </row>
    <row r="61" spans="1:6" s="25" customFormat="1" ht="57" customHeight="1" x14ac:dyDescent="0.25">
      <c r="A61" s="44" t="s">
        <v>22</v>
      </c>
      <c r="B61" s="45" t="s">
        <v>129</v>
      </c>
      <c r="C61" s="43" t="s">
        <v>322</v>
      </c>
      <c r="D61" s="61">
        <f>D59/D60</f>
        <v>1388.0040418413723</v>
      </c>
      <c r="E61" s="61">
        <f>E59/E60</f>
        <v>1161.4331351881847</v>
      </c>
      <c r="F61" s="155" t="s">
        <v>344</v>
      </c>
    </row>
    <row r="62" spans="1:6" s="25" customFormat="1" ht="15" customHeight="1" x14ac:dyDescent="0.25">
      <c r="A62" s="44" t="s">
        <v>42</v>
      </c>
      <c r="B62" s="45" t="s">
        <v>131</v>
      </c>
      <c r="C62" s="43" t="s">
        <v>44</v>
      </c>
      <c r="D62" s="61" t="s">
        <v>44</v>
      </c>
      <c r="E62" s="61" t="s">
        <v>44</v>
      </c>
      <c r="F62" s="165"/>
    </row>
    <row r="63" spans="1:6" s="25" customFormat="1" ht="29.4" customHeight="1" x14ac:dyDescent="0.25">
      <c r="A63" s="44" t="s">
        <v>11</v>
      </c>
      <c r="B63" s="45" t="s">
        <v>132</v>
      </c>
      <c r="C63" s="43" t="s">
        <v>43</v>
      </c>
      <c r="D63" s="148">
        <v>11</v>
      </c>
      <c r="E63" s="61" t="s">
        <v>44</v>
      </c>
      <c r="F63" s="165"/>
    </row>
    <row r="64" spans="1:6" s="25" customFormat="1" ht="30" customHeight="1" x14ac:dyDescent="0.25">
      <c r="A64" s="44" t="s">
        <v>12</v>
      </c>
      <c r="B64" s="45" t="s">
        <v>45</v>
      </c>
      <c r="C64" s="43" t="s">
        <v>43</v>
      </c>
      <c r="D64" s="148">
        <v>9</v>
      </c>
      <c r="E64" s="61" t="s">
        <v>44</v>
      </c>
      <c r="F64" s="165"/>
    </row>
    <row r="65" spans="1:6" s="25" customFormat="1" ht="57" customHeight="1" x14ac:dyDescent="0.25">
      <c r="A65" s="44" t="s">
        <v>133</v>
      </c>
      <c r="B65" s="45" t="s">
        <v>134</v>
      </c>
      <c r="C65" s="43" t="s">
        <v>44</v>
      </c>
      <c r="D65" s="61" t="s">
        <v>44</v>
      </c>
      <c r="E65" s="61" t="s">
        <v>44</v>
      </c>
      <c r="F65" s="165"/>
    </row>
    <row r="66" spans="1:6" s="25" customFormat="1" ht="30" customHeight="1" x14ac:dyDescent="0.25">
      <c r="A66" s="44" t="s">
        <v>11</v>
      </c>
      <c r="B66" s="45" t="s">
        <v>135</v>
      </c>
      <c r="C66" s="43" t="s">
        <v>136</v>
      </c>
      <c r="D66" s="61" t="s">
        <v>306</v>
      </c>
      <c r="E66" s="144">
        <v>149754</v>
      </c>
      <c r="F66" s="165"/>
    </row>
    <row r="67" spans="1:6" s="25" customFormat="1" ht="15" customHeight="1" x14ac:dyDescent="0.25">
      <c r="A67" s="44" t="s">
        <v>46</v>
      </c>
      <c r="B67" s="45" t="s">
        <v>137</v>
      </c>
      <c r="C67" s="43" t="s">
        <v>138</v>
      </c>
      <c r="D67" s="130" t="s">
        <v>306</v>
      </c>
      <c r="E67" s="61">
        <f>E68+E69+E70+E71</f>
        <v>1584.9</v>
      </c>
      <c r="F67" s="165"/>
    </row>
    <row r="68" spans="1:6" s="25" customFormat="1" ht="30" customHeight="1" x14ac:dyDescent="0.25">
      <c r="A68" s="44" t="s">
        <v>139</v>
      </c>
      <c r="B68" s="47" t="s">
        <v>140</v>
      </c>
      <c r="C68" s="43" t="s">
        <v>138</v>
      </c>
      <c r="D68" s="130" t="s">
        <v>306</v>
      </c>
      <c r="E68" s="61">
        <v>870.8</v>
      </c>
      <c r="F68" s="165"/>
    </row>
    <row r="69" spans="1:6" s="25" customFormat="1" ht="30" customHeight="1" x14ac:dyDescent="0.25">
      <c r="A69" s="44" t="s">
        <v>141</v>
      </c>
      <c r="B69" s="47" t="s">
        <v>142</v>
      </c>
      <c r="C69" s="43" t="s">
        <v>138</v>
      </c>
      <c r="D69" s="130" t="s">
        <v>306</v>
      </c>
      <c r="E69" s="61">
        <v>229.2</v>
      </c>
      <c r="F69" s="165"/>
    </row>
    <row r="70" spans="1:6" s="25" customFormat="1" ht="30" customHeight="1" x14ac:dyDescent="0.25">
      <c r="A70" s="44" t="s">
        <v>143</v>
      </c>
      <c r="B70" s="47" t="s">
        <v>144</v>
      </c>
      <c r="C70" s="43" t="s">
        <v>138</v>
      </c>
      <c r="D70" s="130" t="s">
        <v>306</v>
      </c>
      <c r="E70" s="61">
        <v>484.9</v>
      </c>
      <c r="F70" s="165"/>
    </row>
    <row r="71" spans="1:6" s="25" customFormat="1" ht="30" customHeight="1" x14ac:dyDescent="0.25">
      <c r="A71" s="44" t="s">
        <v>145</v>
      </c>
      <c r="B71" s="47" t="s">
        <v>146</v>
      </c>
      <c r="C71" s="43" t="s">
        <v>138</v>
      </c>
      <c r="D71" s="130" t="s">
        <v>306</v>
      </c>
      <c r="E71" s="61">
        <v>0</v>
      </c>
      <c r="F71" s="165"/>
    </row>
    <row r="72" spans="1:6" s="25" customFormat="1" ht="30" customHeight="1" x14ac:dyDescent="0.25">
      <c r="A72" s="44" t="s">
        <v>64</v>
      </c>
      <c r="B72" s="47" t="s">
        <v>147</v>
      </c>
      <c r="C72" s="43" t="s">
        <v>148</v>
      </c>
      <c r="D72" s="130" t="s">
        <v>306</v>
      </c>
      <c r="E72" s="61">
        <f>E73+E74+E75+E76</f>
        <v>13820.810000000001</v>
      </c>
      <c r="F72" s="155"/>
    </row>
    <row r="73" spans="1:6" s="25" customFormat="1" ht="30" customHeight="1" x14ac:dyDescent="0.25">
      <c r="A73" s="44" t="s">
        <v>212</v>
      </c>
      <c r="B73" s="157" t="s">
        <v>150</v>
      </c>
      <c r="C73" s="43" t="s">
        <v>148</v>
      </c>
      <c r="D73" s="130" t="s">
        <v>306</v>
      </c>
      <c r="E73" s="61">
        <v>1195.17</v>
      </c>
      <c r="F73" s="155"/>
    </row>
    <row r="74" spans="1:6" s="25" customFormat="1" ht="30" customHeight="1" x14ac:dyDescent="0.25">
      <c r="A74" s="44" t="s">
        <v>213</v>
      </c>
      <c r="B74" s="157" t="s">
        <v>152</v>
      </c>
      <c r="C74" s="43" t="s">
        <v>148</v>
      </c>
      <c r="D74" s="130" t="s">
        <v>306</v>
      </c>
      <c r="E74" s="61">
        <v>668.3</v>
      </c>
      <c r="F74" s="155"/>
    </row>
    <row r="75" spans="1:6" s="25" customFormat="1" ht="30" customHeight="1" x14ac:dyDescent="0.25">
      <c r="A75" s="44" t="s">
        <v>238</v>
      </c>
      <c r="B75" s="157" t="s">
        <v>154</v>
      </c>
      <c r="C75" s="43" t="s">
        <v>148</v>
      </c>
      <c r="D75" s="130" t="s">
        <v>306</v>
      </c>
      <c r="E75" s="61">
        <v>5348.8</v>
      </c>
      <c r="F75" s="155"/>
    </row>
    <row r="76" spans="1:6" s="25" customFormat="1" ht="30" customHeight="1" x14ac:dyDescent="0.25">
      <c r="A76" s="44" t="s">
        <v>240</v>
      </c>
      <c r="B76" s="157" t="s">
        <v>156</v>
      </c>
      <c r="C76" s="43" t="s">
        <v>148</v>
      </c>
      <c r="D76" s="130" t="s">
        <v>306</v>
      </c>
      <c r="E76" s="61">
        <v>6608.54</v>
      </c>
      <c r="F76" s="155"/>
    </row>
    <row r="77" spans="1:6" s="25" customFormat="1" ht="29.25" customHeight="1" x14ac:dyDescent="0.25">
      <c r="A77" s="44" t="s">
        <v>66</v>
      </c>
      <c r="B77" s="157" t="s">
        <v>157</v>
      </c>
      <c r="C77" s="43" t="s">
        <v>148</v>
      </c>
      <c r="D77" s="130" t="s">
        <v>306</v>
      </c>
      <c r="E77" s="61">
        <f>E78+E79+E80+E81</f>
        <v>29090.78</v>
      </c>
      <c r="F77" s="155"/>
    </row>
    <row r="78" spans="1:6" s="25" customFormat="1" ht="30" customHeight="1" x14ac:dyDescent="0.25">
      <c r="A78" s="44" t="s">
        <v>214</v>
      </c>
      <c r="B78" s="45" t="s">
        <v>159</v>
      </c>
      <c r="C78" s="43" t="s">
        <v>148</v>
      </c>
      <c r="D78" s="130" t="s">
        <v>306</v>
      </c>
      <c r="E78" s="61">
        <v>20521.5</v>
      </c>
      <c r="F78" s="155"/>
    </row>
    <row r="79" spans="1:6" s="25" customFormat="1" ht="30" customHeight="1" x14ac:dyDescent="0.25">
      <c r="A79" s="44" t="s">
        <v>215</v>
      </c>
      <c r="B79" s="45" t="s">
        <v>161</v>
      </c>
      <c r="C79" s="43" t="s">
        <v>148</v>
      </c>
      <c r="D79" s="130" t="s">
        <v>306</v>
      </c>
      <c r="E79" s="61">
        <v>3962.1</v>
      </c>
      <c r="F79" s="155"/>
    </row>
    <row r="80" spans="1:6" s="25" customFormat="1" ht="30" customHeight="1" x14ac:dyDescent="0.25">
      <c r="A80" s="44" t="s">
        <v>244</v>
      </c>
      <c r="B80" s="45" t="s">
        <v>163</v>
      </c>
      <c r="C80" s="43" t="s">
        <v>148</v>
      </c>
      <c r="D80" s="130" t="s">
        <v>306</v>
      </c>
      <c r="E80" s="61">
        <v>4607.18</v>
      </c>
      <c r="F80" s="155"/>
    </row>
    <row r="81" spans="1:33" s="25" customFormat="1" ht="30" customHeight="1" x14ac:dyDescent="0.25">
      <c r="A81" s="44" t="s">
        <v>307</v>
      </c>
      <c r="B81" s="45" t="s">
        <v>165</v>
      </c>
      <c r="C81" s="43" t="s">
        <v>148</v>
      </c>
      <c r="D81" s="130" t="s">
        <v>306</v>
      </c>
      <c r="E81" s="61">
        <v>0</v>
      </c>
      <c r="F81" s="165"/>
    </row>
    <row r="82" spans="1:33" s="25" customFormat="1" ht="15" customHeight="1" x14ac:dyDescent="0.25">
      <c r="A82" s="44" t="s">
        <v>166</v>
      </c>
      <c r="B82" s="45" t="s">
        <v>167</v>
      </c>
      <c r="C82" s="43" t="s">
        <v>55</v>
      </c>
      <c r="D82" s="130" t="s">
        <v>306</v>
      </c>
      <c r="E82" s="61">
        <f>E83+E84+E85+E86</f>
        <v>9569.27</v>
      </c>
      <c r="F82" s="155"/>
    </row>
    <row r="83" spans="1:33" s="25" customFormat="1" ht="30" customHeight="1" x14ac:dyDescent="0.25">
      <c r="A83" s="44" t="s">
        <v>216</v>
      </c>
      <c r="B83" s="45" t="s">
        <v>169</v>
      </c>
      <c r="C83" s="43" t="s">
        <v>55</v>
      </c>
      <c r="D83" s="130" t="s">
        <v>306</v>
      </c>
      <c r="E83" s="61">
        <v>819.57</v>
      </c>
      <c r="F83" s="165"/>
    </row>
    <row r="84" spans="1:33" s="25" customFormat="1" ht="30" customHeight="1" x14ac:dyDescent="0.25">
      <c r="A84" s="44" t="s">
        <v>217</v>
      </c>
      <c r="B84" s="45" t="s">
        <v>171</v>
      </c>
      <c r="C84" s="43" t="s">
        <v>55</v>
      </c>
      <c r="D84" s="130" t="s">
        <v>306</v>
      </c>
      <c r="E84" s="61">
        <v>496.5</v>
      </c>
      <c r="F84" s="165"/>
    </row>
    <row r="85" spans="1:33" s="25" customFormat="1" ht="30" customHeight="1" x14ac:dyDescent="0.25">
      <c r="A85" s="44" t="s">
        <v>300</v>
      </c>
      <c r="B85" s="45" t="s">
        <v>173</v>
      </c>
      <c r="C85" s="43" t="s">
        <v>55</v>
      </c>
      <c r="D85" s="130" t="s">
        <v>306</v>
      </c>
      <c r="E85" s="61">
        <v>4489</v>
      </c>
      <c r="F85" s="165"/>
    </row>
    <row r="86" spans="1:33" s="25" customFormat="1" ht="30" customHeight="1" x14ac:dyDescent="0.25">
      <c r="A86" s="44" t="s">
        <v>301</v>
      </c>
      <c r="B86" s="45" t="s">
        <v>175</v>
      </c>
      <c r="C86" s="43" t="s">
        <v>55</v>
      </c>
      <c r="D86" s="130" t="s">
        <v>306</v>
      </c>
      <c r="E86" s="61">
        <v>3764.2</v>
      </c>
      <c r="F86" s="165"/>
    </row>
    <row r="87" spans="1:33" s="25" customFormat="1" ht="15" customHeight="1" x14ac:dyDescent="0.25">
      <c r="A87" s="44" t="s">
        <v>176</v>
      </c>
      <c r="B87" s="45" t="s">
        <v>177</v>
      </c>
      <c r="C87" s="43" t="s">
        <v>43</v>
      </c>
      <c r="D87" s="130" t="s">
        <v>306</v>
      </c>
      <c r="E87" s="61">
        <v>0.56999999999999995</v>
      </c>
      <c r="F87" s="165"/>
    </row>
    <row r="88" spans="1:33" s="25" customFormat="1" ht="30" customHeight="1" x14ac:dyDescent="0.25">
      <c r="A88" s="44" t="s">
        <v>178</v>
      </c>
      <c r="B88" s="45" t="s">
        <v>179</v>
      </c>
      <c r="C88" s="43" t="s">
        <v>10</v>
      </c>
      <c r="D88" s="61">
        <v>5551.8118199999999</v>
      </c>
      <c r="E88" s="61">
        <f>'О движении активов КБФ'!E19</f>
        <v>18780.578488135598</v>
      </c>
      <c r="F88" s="165"/>
    </row>
    <row r="89" spans="1:33" s="25" customFormat="1" ht="30" customHeight="1" x14ac:dyDescent="0.25">
      <c r="A89" s="44" t="s">
        <v>180</v>
      </c>
      <c r="B89" s="45" t="s">
        <v>181</v>
      </c>
      <c r="C89" s="43" t="s">
        <v>10</v>
      </c>
      <c r="D89" s="61">
        <v>0</v>
      </c>
      <c r="E89" s="61">
        <v>0</v>
      </c>
      <c r="F89" s="165"/>
    </row>
    <row r="90" spans="1:33" s="25" customFormat="1" ht="45" customHeight="1" x14ac:dyDescent="0.25">
      <c r="A90" s="44" t="s">
        <v>182</v>
      </c>
      <c r="B90" s="45" t="s">
        <v>183</v>
      </c>
      <c r="C90" s="43" t="s">
        <v>43</v>
      </c>
      <c r="D90" s="149">
        <v>0.14788380000000001</v>
      </c>
      <c r="E90" s="61" t="s">
        <v>44</v>
      </c>
      <c r="F90" s="165"/>
    </row>
    <row r="91" spans="1:33" ht="15" customHeight="1" x14ac:dyDescent="0.25">
      <c r="AG91" s="25"/>
    </row>
    <row r="92" spans="1:33" s="11" customFormat="1" x14ac:dyDescent="0.25">
      <c r="D92" s="125"/>
      <c r="AG92" s="25"/>
    </row>
    <row r="93" spans="1:33" s="11" customFormat="1" ht="68.25" customHeight="1" x14ac:dyDescent="0.25">
      <c r="A93" s="167" t="s">
        <v>184</v>
      </c>
      <c r="B93" s="191"/>
      <c r="C93" s="191"/>
      <c r="D93" s="191"/>
      <c r="E93" s="191"/>
      <c r="F93" s="191"/>
    </row>
    <row r="94" spans="1:33" s="11" customFormat="1" ht="25.5" customHeight="1" x14ac:dyDescent="0.25">
      <c r="A94" s="167" t="s">
        <v>185</v>
      </c>
      <c r="B94" s="191"/>
      <c r="C94" s="191"/>
      <c r="D94" s="191"/>
      <c r="E94" s="191"/>
      <c r="F94" s="191"/>
    </row>
    <row r="95" spans="1:33" s="11" customFormat="1" ht="50.25" customHeight="1" x14ac:dyDescent="0.25">
      <c r="A95" s="167" t="s">
        <v>186</v>
      </c>
      <c r="B95" s="191"/>
      <c r="C95" s="191"/>
      <c r="D95" s="191"/>
      <c r="E95" s="191"/>
      <c r="F95" s="191"/>
    </row>
    <row r="96" spans="1:33" s="11" customFormat="1" ht="25.5" customHeight="1" x14ac:dyDescent="0.25">
      <c r="A96" s="167" t="s">
        <v>187</v>
      </c>
      <c r="B96" s="191"/>
      <c r="C96" s="191"/>
      <c r="D96" s="191"/>
      <c r="E96" s="191"/>
      <c r="F96" s="191"/>
    </row>
    <row r="97" spans="1:6" s="11" customFormat="1" ht="25.5" customHeight="1" x14ac:dyDescent="0.25">
      <c r="A97" s="167" t="s">
        <v>188</v>
      </c>
      <c r="B97" s="191"/>
      <c r="C97" s="191"/>
      <c r="D97" s="191"/>
      <c r="E97" s="191"/>
      <c r="F97" s="191"/>
    </row>
    <row r="98" spans="1:6" ht="3" customHeight="1" x14ac:dyDescent="0.25"/>
    <row r="99" spans="1:6" ht="15" customHeight="1" x14ac:dyDescent="0.25"/>
  </sheetData>
  <mergeCells count="17">
    <mergeCell ref="A5:F5"/>
    <mergeCell ref="A6:F6"/>
    <mergeCell ref="A95:F95"/>
    <mergeCell ref="A96:F96"/>
    <mergeCell ref="A97:F97"/>
    <mergeCell ref="A7:F7"/>
    <mergeCell ref="A8:F8"/>
    <mergeCell ref="B11:C11"/>
    <mergeCell ref="B12:C12"/>
    <mergeCell ref="A15:A16"/>
    <mergeCell ref="B15:B16"/>
    <mergeCell ref="C15:C16"/>
    <mergeCell ref="D15:E15"/>
    <mergeCell ref="F15:F16"/>
    <mergeCell ref="A93:F93"/>
    <mergeCell ref="A94:F94"/>
    <mergeCell ref="F50:F53"/>
  </mergeCell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3"/>
  <sheetViews>
    <sheetView view="pageBreakPreview" topLeftCell="A10" zoomScale="90" zoomScaleNormal="100" zoomScaleSheetLayoutView="90" workbookViewId="0">
      <selection activeCell="E29" sqref="D29:E29"/>
    </sheetView>
  </sheetViews>
  <sheetFormatPr defaultColWidth="0.88671875" defaultRowHeight="13.8" x14ac:dyDescent="0.25"/>
  <cols>
    <col min="1" max="1" width="11.5546875" style="12" bestFit="1" customWidth="1"/>
    <col min="2" max="2" width="53.44140625" style="12" customWidth="1"/>
    <col min="3" max="3" width="13.6640625" style="12" customWidth="1"/>
    <col min="4" max="4" width="17.44140625" style="12" customWidth="1"/>
    <col min="5" max="5" width="16.88671875" style="12" customWidth="1"/>
    <col min="6" max="6" width="20.6640625" style="12" customWidth="1"/>
    <col min="7" max="256" width="0.88671875" style="12"/>
    <col min="257" max="257" width="11.5546875" style="12" bestFit="1" customWidth="1"/>
    <col min="258" max="258" width="53.44140625" style="12" customWidth="1"/>
    <col min="259" max="259" width="13.6640625" style="12" customWidth="1"/>
    <col min="260" max="260" width="17.44140625" style="12" customWidth="1"/>
    <col min="261" max="261" width="16.88671875" style="12" customWidth="1"/>
    <col min="262" max="262" width="18.88671875" style="12" customWidth="1"/>
    <col min="263" max="512" width="0.88671875" style="12"/>
    <col min="513" max="513" width="11.5546875" style="12" bestFit="1" customWidth="1"/>
    <col min="514" max="514" width="53.44140625" style="12" customWidth="1"/>
    <col min="515" max="515" width="13.6640625" style="12" customWidth="1"/>
    <col min="516" max="516" width="17.44140625" style="12" customWidth="1"/>
    <col min="517" max="517" width="16.88671875" style="12" customWidth="1"/>
    <col min="518" max="518" width="18.88671875" style="12" customWidth="1"/>
    <col min="519" max="768" width="0.88671875" style="12"/>
    <col min="769" max="769" width="11.5546875" style="12" bestFit="1" customWidth="1"/>
    <col min="770" max="770" width="53.44140625" style="12" customWidth="1"/>
    <col min="771" max="771" width="13.6640625" style="12" customWidth="1"/>
    <col min="772" max="772" width="17.44140625" style="12" customWidth="1"/>
    <col min="773" max="773" width="16.88671875" style="12" customWidth="1"/>
    <col min="774" max="774" width="18.88671875" style="12" customWidth="1"/>
    <col min="775" max="1024" width="0.88671875" style="12"/>
    <col min="1025" max="1025" width="11.5546875" style="12" bestFit="1" customWidth="1"/>
    <col min="1026" max="1026" width="53.44140625" style="12" customWidth="1"/>
    <col min="1027" max="1027" width="13.6640625" style="12" customWidth="1"/>
    <col min="1028" max="1028" width="17.44140625" style="12" customWidth="1"/>
    <col min="1029" max="1029" width="16.88671875" style="12" customWidth="1"/>
    <col min="1030" max="1030" width="18.88671875" style="12" customWidth="1"/>
    <col min="1031" max="1280" width="0.88671875" style="12"/>
    <col min="1281" max="1281" width="11.5546875" style="12" bestFit="1" customWidth="1"/>
    <col min="1282" max="1282" width="53.44140625" style="12" customWidth="1"/>
    <col min="1283" max="1283" width="13.6640625" style="12" customWidth="1"/>
    <col min="1284" max="1284" width="17.44140625" style="12" customWidth="1"/>
    <col min="1285" max="1285" width="16.88671875" style="12" customWidth="1"/>
    <col min="1286" max="1286" width="18.88671875" style="12" customWidth="1"/>
    <col min="1287" max="1536" width="0.88671875" style="12"/>
    <col min="1537" max="1537" width="11.5546875" style="12" bestFit="1" customWidth="1"/>
    <col min="1538" max="1538" width="53.44140625" style="12" customWidth="1"/>
    <col min="1539" max="1539" width="13.6640625" style="12" customWidth="1"/>
    <col min="1540" max="1540" width="17.44140625" style="12" customWidth="1"/>
    <col min="1541" max="1541" width="16.88671875" style="12" customWidth="1"/>
    <col min="1542" max="1542" width="18.88671875" style="12" customWidth="1"/>
    <col min="1543" max="1792" width="0.88671875" style="12"/>
    <col min="1793" max="1793" width="11.5546875" style="12" bestFit="1" customWidth="1"/>
    <col min="1794" max="1794" width="53.44140625" style="12" customWidth="1"/>
    <col min="1795" max="1795" width="13.6640625" style="12" customWidth="1"/>
    <col min="1796" max="1796" width="17.44140625" style="12" customWidth="1"/>
    <col min="1797" max="1797" width="16.88671875" style="12" customWidth="1"/>
    <col min="1798" max="1798" width="18.88671875" style="12" customWidth="1"/>
    <col min="1799" max="2048" width="0.88671875" style="12"/>
    <col min="2049" max="2049" width="11.5546875" style="12" bestFit="1" customWidth="1"/>
    <col min="2050" max="2050" width="53.44140625" style="12" customWidth="1"/>
    <col min="2051" max="2051" width="13.6640625" style="12" customWidth="1"/>
    <col min="2052" max="2052" width="17.44140625" style="12" customWidth="1"/>
    <col min="2053" max="2053" width="16.88671875" style="12" customWidth="1"/>
    <col min="2054" max="2054" width="18.88671875" style="12" customWidth="1"/>
    <col min="2055" max="2304" width="0.88671875" style="12"/>
    <col min="2305" max="2305" width="11.5546875" style="12" bestFit="1" customWidth="1"/>
    <col min="2306" max="2306" width="53.44140625" style="12" customWidth="1"/>
    <col min="2307" max="2307" width="13.6640625" style="12" customWidth="1"/>
    <col min="2308" max="2308" width="17.44140625" style="12" customWidth="1"/>
    <col min="2309" max="2309" width="16.88671875" style="12" customWidth="1"/>
    <col min="2310" max="2310" width="18.88671875" style="12" customWidth="1"/>
    <col min="2311" max="2560" width="0.88671875" style="12"/>
    <col min="2561" max="2561" width="11.5546875" style="12" bestFit="1" customWidth="1"/>
    <col min="2562" max="2562" width="53.44140625" style="12" customWidth="1"/>
    <col min="2563" max="2563" width="13.6640625" style="12" customWidth="1"/>
    <col min="2564" max="2564" width="17.44140625" style="12" customWidth="1"/>
    <col min="2565" max="2565" width="16.88671875" style="12" customWidth="1"/>
    <col min="2566" max="2566" width="18.88671875" style="12" customWidth="1"/>
    <col min="2567" max="2816" width="0.88671875" style="12"/>
    <col min="2817" max="2817" width="11.5546875" style="12" bestFit="1" customWidth="1"/>
    <col min="2818" max="2818" width="53.44140625" style="12" customWidth="1"/>
    <col min="2819" max="2819" width="13.6640625" style="12" customWidth="1"/>
    <col min="2820" max="2820" width="17.44140625" style="12" customWidth="1"/>
    <col min="2821" max="2821" width="16.88671875" style="12" customWidth="1"/>
    <col min="2822" max="2822" width="18.88671875" style="12" customWidth="1"/>
    <col min="2823" max="3072" width="0.88671875" style="12"/>
    <col min="3073" max="3073" width="11.5546875" style="12" bestFit="1" customWidth="1"/>
    <col min="3074" max="3074" width="53.44140625" style="12" customWidth="1"/>
    <col min="3075" max="3075" width="13.6640625" style="12" customWidth="1"/>
    <col min="3076" max="3076" width="17.44140625" style="12" customWidth="1"/>
    <col min="3077" max="3077" width="16.88671875" style="12" customWidth="1"/>
    <col min="3078" max="3078" width="18.88671875" style="12" customWidth="1"/>
    <col min="3079" max="3328" width="0.88671875" style="12"/>
    <col min="3329" max="3329" width="11.5546875" style="12" bestFit="1" customWidth="1"/>
    <col min="3330" max="3330" width="53.44140625" style="12" customWidth="1"/>
    <col min="3331" max="3331" width="13.6640625" style="12" customWidth="1"/>
    <col min="3332" max="3332" width="17.44140625" style="12" customWidth="1"/>
    <col min="3333" max="3333" width="16.88671875" style="12" customWidth="1"/>
    <col min="3334" max="3334" width="18.88671875" style="12" customWidth="1"/>
    <col min="3335" max="3584" width="0.88671875" style="12"/>
    <col min="3585" max="3585" width="11.5546875" style="12" bestFit="1" customWidth="1"/>
    <col min="3586" max="3586" width="53.44140625" style="12" customWidth="1"/>
    <col min="3587" max="3587" width="13.6640625" style="12" customWidth="1"/>
    <col min="3588" max="3588" width="17.44140625" style="12" customWidth="1"/>
    <col min="3589" max="3589" width="16.88671875" style="12" customWidth="1"/>
    <col min="3590" max="3590" width="18.88671875" style="12" customWidth="1"/>
    <col min="3591" max="3840" width="0.88671875" style="12"/>
    <col min="3841" max="3841" width="11.5546875" style="12" bestFit="1" customWidth="1"/>
    <col min="3842" max="3842" width="53.44140625" style="12" customWidth="1"/>
    <col min="3843" max="3843" width="13.6640625" style="12" customWidth="1"/>
    <col min="3844" max="3844" width="17.44140625" style="12" customWidth="1"/>
    <col min="3845" max="3845" width="16.88671875" style="12" customWidth="1"/>
    <col min="3846" max="3846" width="18.88671875" style="12" customWidth="1"/>
    <col min="3847" max="4096" width="0.88671875" style="12"/>
    <col min="4097" max="4097" width="11.5546875" style="12" bestFit="1" customWidth="1"/>
    <col min="4098" max="4098" width="53.44140625" style="12" customWidth="1"/>
    <col min="4099" max="4099" width="13.6640625" style="12" customWidth="1"/>
    <col min="4100" max="4100" width="17.44140625" style="12" customWidth="1"/>
    <col min="4101" max="4101" width="16.88671875" style="12" customWidth="1"/>
    <col min="4102" max="4102" width="18.88671875" style="12" customWidth="1"/>
    <col min="4103" max="4352" width="0.88671875" style="12"/>
    <col min="4353" max="4353" width="11.5546875" style="12" bestFit="1" customWidth="1"/>
    <col min="4354" max="4354" width="53.44140625" style="12" customWidth="1"/>
    <col min="4355" max="4355" width="13.6640625" style="12" customWidth="1"/>
    <col min="4356" max="4356" width="17.44140625" style="12" customWidth="1"/>
    <col min="4357" max="4357" width="16.88671875" style="12" customWidth="1"/>
    <col min="4358" max="4358" width="18.88671875" style="12" customWidth="1"/>
    <col min="4359" max="4608" width="0.88671875" style="12"/>
    <col min="4609" max="4609" width="11.5546875" style="12" bestFit="1" customWidth="1"/>
    <col min="4610" max="4610" width="53.44140625" style="12" customWidth="1"/>
    <col min="4611" max="4611" width="13.6640625" style="12" customWidth="1"/>
    <col min="4612" max="4612" width="17.44140625" style="12" customWidth="1"/>
    <col min="4613" max="4613" width="16.88671875" style="12" customWidth="1"/>
    <col min="4614" max="4614" width="18.88671875" style="12" customWidth="1"/>
    <col min="4615" max="4864" width="0.88671875" style="12"/>
    <col min="4865" max="4865" width="11.5546875" style="12" bestFit="1" customWidth="1"/>
    <col min="4866" max="4866" width="53.44140625" style="12" customWidth="1"/>
    <col min="4867" max="4867" width="13.6640625" style="12" customWidth="1"/>
    <col min="4868" max="4868" width="17.44140625" style="12" customWidth="1"/>
    <col min="4869" max="4869" width="16.88671875" style="12" customWidth="1"/>
    <col min="4870" max="4870" width="18.88671875" style="12" customWidth="1"/>
    <col min="4871" max="5120" width="0.88671875" style="12"/>
    <col min="5121" max="5121" width="11.5546875" style="12" bestFit="1" customWidth="1"/>
    <col min="5122" max="5122" width="53.44140625" style="12" customWidth="1"/>
    <col min="5123" max="5123" width="13.6640625" style="12" customWidth="1"/>
    <col min="5124" max="5124" width="17.44140625" style="12" customWidth="1"/>
    <col min="5125" max="5125" width="16.88671875" style="12" customWidth="1"/>
    <col min="5126" max="5126" width="18.88671875" style="12" customWidth="1"/>
    <col min="5127" max="5376" width="0.88671875" style="12"/>
    <col min="5377" max="5377" width="11.5546875" style="12" bestFit="1" customWidth="1"/>
    <col min="5378" max="5378" width="53.44140625" style="12" customWidth="1"/>
    <col min="5379" max="5379" width="13.6640625" style="12" customWidth="1"/>
    <col min="5380" max="5380" width="17.44140625" style="12" customWidth="1"/>
    <col min="5381" max="5381" width="16.88671875" style="12" customWidth="1"/>
    <col min="5382" max="5382" width="18.88671875" style="12" customWidth="1"/>
    <col min="5383" max="5632" width="0.88671875" style="12"/>
    <col min="5633" max="5633" width="11.5546875" style="12" bestFit="1" customWidth="1"/>
    <col min="5634" max="5634" width="53.44140625" style="12" customWidth="1"/>
    <col min="5635" max="5635" width="13.6640625" style="12" customWidth="1"/>
    <col min="5636" max="5636" width="17.44140625" style="12" customWidth="1"/>
    <col min="5637" max="5637" width="16.88671875" style="12" customWidth="1"/>
    <col min="5638" max="5638" width="18.88671875" style="12" customWidth="1"/>
    <col min="5639" max="5888" width="0.88671875" style="12"/>
    <col min="5889" max="5889" width="11.5546875" style="12" bestFit="1" customWidth="1"/>
    <col min="5890" max="5890" width="53.44140625" style="12" customWidth="1"/>
    <col min="5891" max="5891" width="13.6640625" style="12" customWidth="1"/>
    <col min="5892" max="5892" width="17.44140625" style="12" customWidth="1"/>
    <col min="5893" max="5893" width="16.88671875" style="12" customWidth="1"/>
    <col min="5894" max="5894" width="18.88671875" style="12" customWidth="1"/>
    <col min="5895" max="6144" width="0.88671875" style="12"/>
    <col min="6145" max="6145" width="11.5546875" style="12" bestFit="1" customWidth="1"/>
    <col min="6146" max="6146" width="53.44140625" style="12" customWidth="1"/>
    <col min="6147" max="6147" width="13.6640625" style="12" customWidth="1"/>
    <col min="6148" max="6148" width="17.44140625" style="12" customWidth="1"/>
    <col min="6149" max="6149" width="16.88671875" style="12" customWidth="1"/>
    <col min="6150" max="6150" width="18.88671875" style="12" customWidth="1"/>
    <col min="6151" max="6400" width="0.88671875" style="12"/>
    <col min="6401" max="6401" width="11.5546875" style="12" bestFit="1" customWidth="1"/>
    <col min="6402" max="6402" width="53.44140625" style="12" customWidth="1"/>
    <col min="6403" max="6403" width="13.6640625" style="12" customWidth="1"/>
    <col min="6404" max="6404" width="17.44140625" style="12" customWidth="1"/>
    <col min="6405" max="6405" width="16.88671875" style="12" customWidth="1"/>
    <col min="6406" max="6406" width="18.88671875" style="12" customWidth="1"/>
    <col min="6407" max="6656" width="0.88671875" style="12"/>
    <col min="6657" max="6657" width="11.5546875" style="12" bestFit="1" customWidth="1"/>
    <col min="6658" max="6658" width="53.44140625" style="12" customWidth="1"/>
    <col min="6659" max="6659" width="13.6640625" style="12" customWidth="1"/>
    <col min="6660" max="6660" width="17.44140625" style="12" customWidth="1"/>
    <col min="6661" max="6661" width="16.88671875" style="12" customWidth="1"/>
    <col min="6662" max="6662" width="18.88671875" style="12" customWidth="1"/>
    <col min="6663" max="6912" width="0.88671875" style="12"/>
    <col min="6913" max="6913" width="11.5546875" style="12" bestFit="1" customWidth="1"/>
    <col min="6914" max="6914" width="53.44140625" style="12" customWidth="1"/>
    <col min="6915" max="6915" width="13.6640625" style="12" customWidth="1"/>
    <col min="6916" max="6916" width="17.44140625" style="12" customWidth="1"/>
    <col min="6917" max="6917" width="16.88671875" style="12" customWidth="1"/>
    <col min="6918" max="6918" width="18.88671875" style="12" customWidth="1"/>
    <col min="6919" max="7168" width="0.88671875" style="12"/>
    <col min="7169" max="7169" width="11.5546875" style="12" bestFit="1" customWidth="1"/>
    <col min="7170" max="7170" width="53.44140625" style="12" customWidth="1"/>
    <col min="7171" max="7171" width="13.6640625" style="12" customWidth="1"/>
    <col min="7172" max="7172" width="17.44140625" style="12" customWidth="1"/>
    <col min="7173" max="7173" width="16.88671875" style="12" customWidth="1"/>
    <col min="7174" max="7174" width="18.88671875" style="12" customWidth="1"/>
    <col min="7175" max="7424" width="0.88671875" style="12"/>
    <col min="7425" max="7425" width="11.5546875" style="12" bestFit="1" customWidth="1"/>
    <col min="7426" max="7426" width="53.44140625" style="12" customWidth="1"/>
    <col min="7427" max="7427" width="13.6640625" style="12" customWidth="1"/>
    <col min="7428" max="7428" width="17.44140625" style="12" customWidth="1"/>
    <col min="7429" max="7429" width="16.88671875" style="12" customWidth="1"/>
    <col min="7430" max="7430" width="18.88671875" style="12" customWidth="1"/>
    <col min="7431" max="7680" width="0.88671875" style="12"/>
    <col min="7681" max="7681" width="11.5546875" style="12" bestFit="1" customWidth="1"/>
    <col min="7682" max="7682" width="53.44140625" style="12" customWidth="1"/>
    <col min="7683" max="7683" width="13.6640625" style="12" customWidth="1"/>
    <col min="7684" max="7684" width="17.44140625" style="12" customWidth="1"/>
    <col min="7685" max="7685" width="16.88671875" style="12" customWidth="1"/>
    <col min="7686" max="7686" width="18.88671875" style="12" customWidth="1"/>
    <col min="7687" max="7936" width="0.88671875" style="12"/>
    <col min="7937" max="7937" width="11.5546875" style="12" bestFit="1" customWidth="1"/>
    <col min="7938" max="7938" width="53.44140625" style="12" customWidth="1"/>
    <col min="7939" max="7939" width="13.6640625" style="12" customWidth="1"/>
    <col min="7940" max="7940" width="17.44140625" style="12" customWidth="1"/>
    <col min="7941" max="7941" width="16.88671875" style="12" customWidth="1"/>
    <col min="7942" max="7942" width="18.88671875" style="12" customWidth="1"/>
    <col min="7943" max="8192" width="0.88671875" style="12"/>
    <col min="8193" max="8193" width="11.5546875" style="12" bestFit="1" customWidth="1"/>
    <col min="8194" max="8194" width="53.44140625" style="12" customWidth="1"/>
    <col min="8195" max="8195" width="13.6640625" style="12" customWidth="1"/>
    <col min="8196" max="8196" width="17.44140625" style="12" customWidth="1"/>
    <col min="8197" max="8197" width="16.88671875" style="12" customWidth="1"/>
    <col min="8198" max="8198" width="18.88671875" style="12" customWidth="1"/>
    <col min="8199" max="8448" width="0.88671875" style="12"/>
    <col min="8449" max="8449" width="11.5546875" style="12" bestFit="1" customWidth="1"/>
    <col min="8450" max="8450" width="53.44140625" style="12" customWidth="1"/>
    <col min="8451" max="8451" width="13.6640625" style="12" customWidth="1"/>
    <col min="8452" max="8452" width="17.44140625" style="12" customWidth="1"/>
    <col min="8453" max="8453" width="16.88671875" style="12" customWidth="1"/>
    <col min="8454" max="8454" width="18.88671875" style="12" customWidth="1"/>
    <col min="8455" max="8704" width="0.88671875" style="12"/>
    <col min="8705" max="8705" width="11.5546875" style="12" bestFit="1" customWidth="1"/>
    <col min="8706" max="8706" width="53.44140625" style="12" customWidth="1"/>
    <col min="8707" max="8707" width="13.6640625" style="12" customWidth="1"/>
    <col min="8708" max="8708" width="17.44140625" style="12" customWidth="1"/>
    <col min="8709" max="8709" width="16.88671875" style="12" customWidth="1"/>
    <col min="8710" max="8710" width="18.88671875" style="12" customWidth="1"/>
    <col min="8711" max="8960" width="0.88671875" style="12"/>
    <col min="8961" max="8961" width="11.5546875" style="12" bestFit="1" customWidth="1"/>
    <col min="8962" max="8962" width="53.44140625" style="12" customWidth="1"/>
    <col min="8963" max="8963" width="13.6640625" style="12" customWidth="1"/>
    <col min="8964" max="8964" width="17.44140625" style="12" customWidth="1"/>
    <col min="8965" max="8965" width="16.88671875" style="12" customWidth="1"/>
    <col min="8966" max="8966" width="18.88671875" style="12" customWidth="1"/>
    <col min="8967" max="9216" width="0.88671875" style="12"/>
    <col min="9217" max="9217" width="11.5546875" style="12" bestFit="1" customWidth="1"/>
    <col min="9218" max="9218" width="53.44140625" style="12" customWidth="1"/>
    <col min="9219" max="9219" width="13.6640625" style="12" customWidth="1"/>
    <col min="9220" max="9220" width="17.44140625" style="12" customWidth="1"/>
    <col min="9221" max="9221" width="16.88671875" style="12" customWidth="1"/>
    <col min="9222" max="9222" width="18.88671875" style="12" customWidth="1"/>
    <col min="9223" max="9472" width="0.88671875" style="12"/>
    <col min="9473" max="9473" width="11.5546875" style="12" bestFit="1" customWidth="1"/>
    <col min="9474" max="9474" width="53.44140625" style="12" customWidth="1"/>
    <col min="9475" max="9475" width="13.6640625" style="12" customWidth="1"/>
    <col min="9476" max="9476" width="17.44140625" style="12" customWidth="1"/>
    <col min="9477" max="9477" width="16.88671875" style="12" customWidth="1"/>
    <col min="9478" max="9478" width="18.88671875" style="12" customWidth="1"/>
    <col min="9479" max="9728" width="0.88671875" style="12"/>
    <col min="9729" max="9729" width="11.5546875" style="12" bestFit="1" customWidth="1"/>
    <col min="9730" max="9730" width="53.44140625" style="12" customWidth="1"/>
    <col min="9731" max="9731" width="13.6640625" style="12" customWidth="1"/>
    <col min="9732" max="9732" width="17.44140625" style="12" customWidth="1"/>
    <col min="9733" max="9733" width="16.88671875" style="12" customWidth="1"/>
    <col min="9734" max="9734" width="18.88671875" style="12" customWidth="1"/>
    <col min="9735" max="9984" width="0.88671875" style="12"/>
    <col min="9985" max="9985" width="11.5546875" style="12" bestFit="1" customWidth="1"/>
    <col min="9986" max="9986" width="53.44140625" style="12" customWidth="1"/>
    <col min="9987" max="9987" width="13.6640625" style="12" customWidth="1"/>
    <col min="9988" max="9988" width="17.44140625" style="12" customWidth="1"/>
    <col min="9989" max="9989" width="16.88671875" style="12" customWidth="1"/>
    <col min="9990" max="9990" width="18.88671875" style="12" customWidth="1"/>
    <col min="9991" max="10240" width="0.88671875" style="12"/>
    <col min="10241" max="10241" width="11.5546875" style="12" bestFit="1" customWidth="1"/>
    <col min="10242" max="10242" width="53.44140625" style="12" customWidth="1"/>
    <col min="10243" max="10243" width="13.6640625" style="12" customWidth="1"/>
    <col min="10244" max="10244" width="17.44140625" style="12" customWidth="1"/>
    <col min="10245" max="10245" width="16.88671875" style="12" customWidth="1"/>
    <col min="10246" max="10246" width="18.88671875" style="12" customWidth="1"/>
    <col min="10247" max="10496" width="0.88671875" style="12"/>
    <col min="10497" max="10497" width="11.5546875" style="12" bestFit="1" customWidth="1"/>
    <col min="10498" max="10498" width="53.44140625" style="12" customWidth="1"/>
    <col min="10499" max="10499" width="13.6640625" style="12" customWidth="1"/>
    <col min="10500" max="10500" width="17.44140625" style="12" customWidth="1"/>
    <col min="10501" max="10501" width="16.88671875" style="12" customWidth="1"/>
    <col min="10502" max="10502" width="18.88671875" style="12" customWidth="1"/>
    <col min="10503" max="10752" width="0.88671875" style="12"/>
    <col min="10753" max="10753" width="11.5546875" style="12" bestFit="1" customWidth="1"/>
    <col min="10754" max="10754" width="53.44140625" style="12" customWidth="1"/>
    <col min="10755" max="10755" width="13.6640625" style="12" customWidth="1"/>
    <col min="10756" max="10756" width="17.44140625" style="12" customWidth="1"/>
    <col min="10757" max="10757" width="16.88671875" style="12" customWidth="1"/>
    <col min="10758" max="10758" width="18.88671875" style="12" customWidth="1"/>
    <col min="10759" max="11008" width="0.88671875" style="12"/>
    <col min="11009" max="11009" width="11.5546875" style="12" bestFit="1" customWidth="1"/>
    <col min="11010" max="11010" width="53.44140625" style="12" customWidth="1"/>
    <col min="11011" max="11011" width="13.6640625" style="12" customWidth="1"/>
    <col min="11012" max="11012" width="17.44140625" style="12" customWidth="1"/>
    <col min="11013" max="11013" width="16.88671875" style="12" customWidth="1"/>
    <col min="11014" max="11014" width="18.88671875" style="12" customWidth="1"/>
    <col min="11015" max="11264" width="0.88671875" style="12"/>
    <col min="11265" max="11265" width="11.5546875" style="12" bestFit="1" customWidth="1"/>
    <col min="11266" max="11266" width="53.44140625" style="12" customWidth="1"/>
    <col min="11267" max="11267" width="13.6640625" style="12" customWidth="1"/>
    <col min="11268" max="11268" width="17.44140625" style="12" customWidth="1"/>
    <col min="11269" max="11269" width="16.88671875" style="12" customWidth="1"/>
    <col min="11270" max="11270" width="18.88671875" style="12" customWidth="1"/>
    <col min="11271" max="11520" width="0.88671875" style="12"/>
    <col min="11521" max="11521" width="11.5546875" style="12" bestFit="1" customWidth="1"/>
    <col min="11522" max="11522" width="53.44140625" style="12" customWidth="1"/>
    <col min="11523" max="11523" width="13.6640625" style="12" customWidth="1"/>
    <col min="11524" max="11524" width="17.44140625" style="12" customWidth="1"/>
    <col min="11525" max="11525" width="16.88671875" style="12" customWidth="1"/>
    <col min="11526" max="11526" width="18.88671875" style="12" customWidth="1"/>
    <col min="11527" max="11776" width="0.88671875" style="12"/>
    <col min="11777" max="11777" width="11.5546875" style="12" bestFit="1" customWidth="1"/>
    <col min="11778" max="11778" width="53.44140625" style="12" customWidth="1"/>
    <col min="11779" max="11779" width="13.6640625" style="12" customWidth="1"/>
    <col min="11780" max="11780" width="17.44140625" style="12" customWidth="1"/>
    <col min="11781" max="11781" width="16.88671875" style="12" customWidth="1"/>
    <col min="11782" max="11782" width="18.88671875" style="12" customWidth="1"/>
    <col min="11783" max="12032" width="0.88671875" style="12"/>
    <col min="12033" max="12033" width="11.5546875" style="12" bestFit="1" customWidth="1"/>
    <col min="12034" max="12034" width="53.44140625" style="12" customWidth="1"/>
    <col min="12035" max="12035" width="13.6640625" style="12" customWidth="1"/>
    <col min="12036" max="12036" width="17.44140625" style="12" customWidth="1"/>
    <col min="12037" max="12037" width="16.88671875" style="12" customWidth="1"/>
    <col min="12038" max="12038" width="18.88671875" style="12" customWidth="1"/>
    <col min="12039" max="12288" width="0.88671875" style="12"/>
    <col min="12289" max="12289" width="11.5546875" style="12" bestFit="1" customWidth="1"/>
    <col min="12290" max="12290" width="53.44140625" style="12" customWidth="1"/>
    <col min="12291" max="12291" width="13.6640625" style="12" customWidth="1"/>
    <col min="12292" max="12292" width="17.44140625" style="12" customWidth="1"/>
    <col min="12293" max="12293" width="16.88671875" style="12" customWidth="1"/>
    <col min="12294" max="12294" width="18.88671875" style="12" customWidth="1"/>
    <col min="12295" max="12544" width="0.88671875" style="12"/>
    <col min="12545" max="12545" width="11.5546875" style="12" bestFit="1" customWidth="1"/>
    <col min="12546" max="12546" width="53.44140625" style="12" customWidth="1"/>
    <col min="12547" max="12547" width="13.6640625" style="12" customWidth="1"/>
    <col min="12548" max="12548" width="17.44140625" style="12" customWidth="1"/>
    <col min="12549" max="12549" width="16.88671875" style="12" customWidth="1"/>
    <col min="12550" max="12550" width="18.88671875" style="12" customWidth="1"/>
    <col min="12551" max="12800" width="0.88671875" style="12"/>
    <col min="12801" max="12801" width="11.5546875" style="12" bestFit="1" customWidth="1"/>
    <col min="12802" max="12802" width="53.44140625" style="12" customWidth="1"/>
    <col min="12803" max="12803" width="13.6640625" style="12" customWidth="1"/>
    <col min="12804" max="12804" width="17.44140625" style="12" customWidth="1"/>
    <col min="12805" max="12805" width="16.88671875" style="12" customWidth="1"/>
    <col min="12806" max="12806" width="18.88671875" style="12" customWidth="1"/>
    <col min="12807" max="13056" width="0.88671875" style="12"/>
    <col min="13057" max="13057" width="11.5546875" style="12" bestFit="1" customWidth="1"/>
    <col min="13058" max="13058" width="53.44140625" style="12" customWidth="1"/>
    <col min="13059" max="13059" width="13.6640625" style="12" customWidth="1"/>
    <col min="13060" max="13060" width="17.44140625" style="12" customWidth="1"/>
    <col min="13061" max="13061" width="16.88671875" style="12" customWidth="1"/>
    <col min="13062" max="13062" width="18.88671875" style="12" customWidth="1"/>
    <col min="13063" max="13312" width="0.88671875" style="12"/>
    <col min="13313" max="13313" width="11.5546875" style="12" bestFit="1" customWidth="1"/>
    <col min="13314" max="13314" width="53.44140625" style="12" customWidth="1"/>
    <col min="13315" max="13315" width="13.6640625" style="12" customWidth="1"/>
    <col min="13316" max="13316" width="17.44140625" style="12" customWidth="1"/>
    <col min="13317" max="13317" width="16.88671875" style="12" customWidth="1"/>
    <col min="13318" max="13318" width="18.88671875" style="12" customWidth="1"/>
    <col min="13319" max="13568" width="0.88671875" style="12"/>
    <col min="13569" max="13569" width="11.5546875" style="12" bestFit="1" customWidth="1"/>
    <col min="13570" max="13570" width="53.44140625" style="12" customWidth="1"/>
    <col min="13571" max="13571" width="13.6640625" style="12" customWidth="1"/>
    <col min="13572" max="13572" width="17.44140625" style="12" customWidth="1"/>
    <col min="13573" max="13573" width="16.88671875" style="12" customWidth="1"/>
    <col min="13574" max="13574" width="18.88671875" style="12" customWidth="1"/>
    <col min="13575" max="13824" width="0.88671875" style="12"/>
    <col min="13825" max="13825" width="11.5546875" style="12" bestFit="1" customWidth="1"/>
    <col min="13826" max="13826" width="53.44140625" style="12" customWidth="1"/>
    <col min="13827" max="13827" width="13.6640625" style="12" customWidth="1"/>
    <col min="13828" max="13828" width="17.44140625" style="12" customWidth="1"/>
    <col min="13829" max="13829" width="16.88671875" style="12" customWidth="1"/>
    <col min="13830" max="13830" width="18.88671875" style="12" customWidth="1"/>
    <col min="13831" max="14080" width="0.88671875" style="12"/>
    <col min="14081" max="14081" width="11.5546875" style="12" bestFit="1" customWidth="1"/>
    <col min="14082" max="14082" width="53.44140625" style="12" customWidth="1"/>
    <col min="14083" max="14083" width="13.6640625" style="12" customWidth="1"/>
    <col min="14084" max="14084" width="17.44140625" style="12" customWidth="1"/>
    <col min="14085" max="14085" width="16.88671875" style="12" customWidth="1"/>
    <col min="14086" max="14086" width="18.88671875" style="12" customWidth="1"/>
    <col min="14087" max="14336" width="0.88671875" style="12"/>
    <col min="14337" max="14337" width="11.5546875" style="12" bestFit="1" customWidth="1"/>
    <col min="14338" max="14338" width="53.44140625" style="12" customWidth="1"/>
    <col min="14339" max="14339" width="13.6640625" style="12" customWidth="1"/>
    <col min="14340" max="14340" width="17.44140625" style="12" customWidth="1"/>
    <col min="14341" max="14341" width="16.88671875" style="12" customWidth="1"/>
    <col min="14342" max="14342" width="18.88671875" style="12" customWidth="1"/>
    <col min="14343" max="14592" width="0.88671875" style="12"/>
    <col min="14593" max="14593" width="11.5546875" style="12" bestFit="1" customWidth="1"/>
    <col min="14594" max="14594" width="53.44140625" style="12" customWidth="1"/>
    <col min="14595" max="14595" width="13.6640625" style="12" customWidth="1"/>
    <col min="14596" max="14596" width="17.44140625" style="12" customWidth="1"/>
    <col min="14597" max="14597" width="16.88671875" style="12" customWidth="1"/>
    <col min="14598" max="14598" width="18.88671875" style="12" customWidth="1"/>
    <col min="14599" max="14848" width="0.88671875" style="12"/>
    <col min="14849" max="14849" width="11.5546875" style="12" bestFit="1" customWidth="1"/>
    <col min="14850" max="14850" width="53.44140625" style="12" customWidth="1"/>
    <col min="14851" max="14851" width="13.6640625" style="12" customWidth="1"/>
    <col min="14852" max="14852" width="17.44140625" style="12" customWidth="1"/>
    <col min="14853" max="14853" width="16.88671875" style="12" customWidth="1"/>
    <col min="14854" max="14854" width="18.88671875" style="12" customWidth="1"/>
    <col min="14855" max="15104" width="0.88671875" style="12"/>
    <col min="15105" max="15105" width="11.5546875" style="12" bestFit="1" customWidth="1"/>
    <col min="15106" max="15106" width="53.44140625" style="12" customWidth="1"/>
    <col min="15107" max="15107" width="13.6640625" style="12" customWidth="1"/>
    <col min="15108" max="15108" width="17.44140625" style="12" customWidth="1"/>
    <col min="15109" max="15109" width="16.88671875" style="12" customWidth="1"/>
    <col min="15110" max="15110" width="18.88671875" style="12" customWidth="1"/>
    <col min="15111" max="15360" width="0.88671875" style="12"/>
    <col min="15361" max="15361" width="11.5546875" style="12" bestFit="1" customWidth="1"/>
    <col min="15362" max="15362" width="53.44140625" style="12" customWidth="1"/>
    <col min="15363" max="15363" width="13.6640625" style="12" customWidth="1"/>
    <col min="15364" max="15364" width="17.44140625" style="12" customWidth="1"/>
    <col min="15365" max="15365" width="16.88671875" style="12" customWidth="1"/>
    <col min="15366" max="15366" width="18.88671875" style="12" customWidth="1"/>
    <col min="15367" max="15616" width="0.88671875" style="12"/>
    <col min="15617" max="15617" width="11.5546875" style="12" bestFit="1" customWidth="1"/>
    <col min="15618" max="15618" width="53.44140625" style="12" customWidth="1"/>
    <col min="15619" max="15619" width="13.6640625" style="12" customWidth="1"/>
    <col min="15620" max="15620" width="17.44140625" style="12" customWidth="1"/>
    <col min="15621" max="15621" width="16.88671875" style="12" customWidth="1"/>
    <col min="15622" max="15622" width="18.88671875" style="12" customWidth="1"/>
    <col min="15623" max="15872" width="0.88671875" style="12"/>
    <col min="15873" max="15873" width="11.5546875" style="12" bestFit="1" customWidth="1"/>
    <col min="15874" max="15874" width="53.44140625" style="12" customWidth="1"/>
    <col min="15875" max="15875" width="13.6640625" style="12" customWidth="1"/>
    <col min="15876" max="15876" width="17.44140625" style="12" customWidth="1"/>
    <col min="15877" max="15877" width="16.88671875" style="12" customWidth="1"/>
    <col min="15878" max="15878" width="18.88671875" style="12" customWidth="1"/>
    <col min="15879" max="16128" width="0.88671875" style="12"/>
    <col min="16129" max="16129" width="11.5546875" style="12" bestFit="1" customWidth="1"/>
    <col min="16130" max="16130" width="53.44140625" style="12" customWidth="1"/>
    <col min="16131" max="16131" width="13.6640625" style="12" customWidth="1"/>
    <col min="16132" max="16132" width="17.44140625" style="12" customWidth="1"/>
    <col min="16133" max="16133" width="16.88671875" style="12" customWidth="1"/>
    <col min="16134" max="16134" width="18.88671875" style="12" customWidth="1"/>
    <col min="16135" max="16384" width="0.88671875" style="12"/>
  </cols>
  <sheetData>
    <row r="1" spans="1:105" s="11" customFormat="1" ht="12" customHeight="1" x14ac:dyDescent="0.25">
      <c r="E1" s="11" t="s">
        <v>218</v>
      </c>
    </row>
    <row r="2" spans="1:105" s="11" customFormat="1" ht="12" customHeight="1" x14ac:dyDescent="0.25">
      <c r="E2" s="11" t="s">
        <v>76</v>
      </c>
    </row>
    <row r="3" spans="1:105" s="11" customFormat="1" ht="12" customHeight="1" x14ac:dyDescent="0.25">
      <c r="E3" s="11" t="s">
        <v>77</v>
      </c>
    </row>
    <row r="5" spans="1:105" ht="21" customHeight="1" x14ac:dyDescent="0.25"/>
    <row r="6" spans="1:105" ht="15.6" x14ac:dyDescent="0.3">
      <c r="A6" s="168" t="s">
        <v>191</v>
      </c>
      <c r="B6" s="168"/>
      <c r="C6" s="168"/>
      <c r="D6" s="168"/>
      <c r="E6" s="168"/>
      <c r="F6" s="168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1:105" ht="15.75" customHeight="1" x14ac:dyDescent="0.3">
      <c r="A7" s="206" t="s">
        <v>192</v>
      </c>
      <c r="B7" s="206"/>
      <c r="C7" s="206"/>
      <c r="D7" s="206"/>
      <c r="E7" s="206"/>
      <c r="F7" s="206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</row>
    <row r="8" spans="1:105" ht="15.6" x14ac:dyDescent="0.3">
      <c r="A8" s="37" t="s">
        <v>193</v>
      </c>
      <c r="B8" s="37"/>
      <c r="C8" s="37"/>
      <c r="D8" s="37"/>
      <c r="E8" s="37"/>
      <c r="F8" s="37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</row>
    <row r="9" spans="1:105" ht="15.75" customHeight="1" x14ac:dyDescent="0.3">
      <c r="A9" s="206" t="s">
        <v>194</v>
      </c>
      <c r="B9" s="206"/>
      <c r="C9" s="206"/>
      <c r="D9" s="206"/>
      <c r="E9" s="206"/>
      <c r="F9" s="206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</row>
    <row r="10" spans="1:105" ht="15.6" x14ac:dyDescent="0.3">
      <c r="A10" s="207" t="s">
        <v>195</v>
      </c>
      <c r="B10" s="207"/>
      <c r="C10" s="207"/>
      <c r="D10" s="207"/>
      <c r="E10" s="207"/>
      <c r="F10" s="207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</row>
    <row r="11" spans="1:105" ht="15.6" x14ac:dyDescent="0.3">
      <c r="A11" s="64"/>
      <c r="B11" s="64"/>
      <c r="C11" s="64"/>
      <c r="D11" s="64"/>
      <c r="E11" s="64"/>
      <c r="F11" s="64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</row>
    <row r="12" spans="1:105" ht="15.75" customHeight="1" x14ac:dyDescent="0.3">
      <c r="A12" s="40" t="s">
        <v>79</v>
      </c>
      <c r="B12" s="40"/>
      <c r="C12" s="65" t="s">
        <v>314</v>
      </c>
      <c r="D12" s="64"/>
      <c r="E12" s="64"/>
      <c r="F12" s="6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</row>
    <row r="13" spans="1:105" ht="15.75" customHeight="1" x14ac:dyDescent="0.3">
      <c r="A13" s="66"/>
      <c r="B13" s="60" t="s">
        <v>80</v>
      </c>
      <c r="C13" s="204" t="s">
        <v>81</v>
      </c>
      <c r="D13" s="204"/>
      <c r="E13" s="64"/>
      <c r="F13" s="64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</row>
    <row r="14" spans="1:105" ht="15.6" x14ac:dyDescent="0.3">
      <c r="A14" s="66"/>
      <c r="B14" s="60" t="s">
        <v>82</v>
      </c>
      <c r="C14" s="204" t="s">
        <v>202</v>
      </c>
      <c r="D14" s="204"/>
      <c r="E14" s="64"/>
      <c r="F14" s="64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</row>
    <row r="15" spans="1:105" ht="15.6" x14ac:dyDescent="0.3">
      <c r="A15" s="21"/>
      <c r="B15" s="64"/>
      <c r="C15" s="64"/>
      <c r="D15" s="64"/>
      <c r="E15" s="64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</row>
    <row r="16" spans="1:105" s="27" customFormat="1" x14ac:dyDescent="0.3">
      <c r="A16" s="171" t="s">
        <v>69</v>
      </c>
      <c r="B16" s="172" t="s">
        <v>6</v>
      </c>
      <c r="C16" s="172" t="s">
        <v>50</v>
      </c>
      <c r="D16" s="175" t="s">
        <v>315</v>
      </c>
      <c r="E16" s="205"/>
      <c r="F16" s="172" t="s">
        <v>70</v>
      </c>
    </row>
    <row r="17" spans="1:6" s="27" customFormat="1" x14ac:dyDescent="0.3">
      <c r="A17" s="171"/>
      <c r="B17" s="172"/>
      <c r="C17" s="172"/>
      <c r="D17" s="43" t="s">
        <v>71</v>
      </c>
      <c r="E17" s="43" t="s">
        <v>51</v>
      </c>
      <c r="F17" s="172"/>
    </row>
    <row r="18" spans="1:6" s="27" customFormat="1" ht="27.6" x14ac:dyDescent="0.3">
      <c r="A18" s="68" t="s">
        <v>11</v>
      </c>
      <c r="B18" s="69" t="s">
        <v>67</v>
      </c>
      <c r="C18" s="70" t="s">
        <v>10</v>
      </c>
      <c r="D18" s="71">
        <v>3291159.5648807874</v>
      </c>
      <c r="E18" s="71">
        <v>3713707.538251624</v>
      </c>
      <c r="F18" s="72"/>
    </row>
    <row r="19" spans="1:6" s="27" customFormat="1" ht="19.95" customHeight="1" x14ac:dyDescent="0.3">
      <c r="A19" s="197" t="s">
        <v>46</v>
      </c>
      <c r="B19" s="198" t="s">
        <v>196</v>
      </c>
      <c r="C19" s="70" t="s">
        <v>10</v>
      </c>
      <c r="D19" s="71">
        <f>D23</f>
        <v>5551.8118199999999</v>
      </c>
      <c r="E19" s="71">
        <f>E23</f>
        <v>18780.578488135598</v>
      </c>
      <c r="F19" s="201" t="s">
        <v>349</v>
      </c>
    </row>
    <row r="20" spans="1:6" s="27" customFormat="1" x14ac:dyDescent="0.3">
      <c r="A20" s="197"/>
      <c r="B20" s="199"/>
      <c r="C20" s="70" t="s">
        <v>54</v>
      </c>
      <c r="D20" s="71">
        <f t="shared" ref="D20:E20" si="0">D24</f>
        <v>0</v>
      </c>
      <c r="E20" s="71">
        <f t="shared" si="0"/>
        <v>0</v>
      </c>
      <c r="F20" s="202"/>
    </row>
    <row r="21" spans="1:6" s="27" customFormat="1" x14ac:dyDescent="0.3">
      <c r="A21" s="197"/>
      <c r="B21" s="200"/>
      <c r="C21" s="70" t="s">
        <v>55</v>
      </c>
      <c r="D21" s="71">
        <f t="shared" ref="D21:E21" si="1">D25</f>
        <v>0</v>
      </c>
      <c r="E21" s="71">
        <f t="shared" si="1"/>
        <v>0</v>
      </c>
      <c r="F21" s="202"/>
    </row>
    <row r="22" spans="1:6" s="27" customFormat="1" ht="27.6" x14ac:dyDescent="0.3">
      <c r="A22" s="68" t="s">
        <v>56</v>
      </c>
      <c r="B22" s="69" t="s">
        <v>57</v>
      </c>
      <c r="C22" s="70" t="s">
        <v>10</v>
      </c>
      <c r="D22" s="71">
        <v>0</v>
      </c>
      <c r="E22" s="71">
        <v>0</v>
      </c>
      <c r="F22" s="202"/>
    </row>
    <row r="23" spans="1:6" s="27" customFormat="1" x14ac:dyDescent="0.3">
      <c r="A23" s="197" t="s">
        <v>58</v>
      </c>
      <c r="B23" s="198" t="s">
        <v>197</v>
      </c>
      <c r="C23" s="70" t="s">
        <v>10</v>
      </c>
      <c r="D23" s="71">
        <v>5551.8118199999999</v>
      </c>
      <c r="E23" s="71">
        <f>E26+E32</f>
        <v>18780.578488135598</v>
      </c>
      <c r="F23" s="202"/>
    </row>
    <row r="24" spans="1:6" s="27" customFormat="1" x14ac:dyDescent="0.3">
      <c r="A24" s="197"/>
      <c r="B24" s="199"/>
      <c r="C24" s="70" t="s">
        <v>54</v>
      </c>
      <c r="D24" s="71">
        <v>0</v>
      </c>
      <c r="E24" s="71">
        <v>0</v>
      </c>
      <c r="F24" s="202"/>
    </row>
    <row r="25" spans="1:6" s="27" customFormat="1" x14ac:dyDescent="0.3">
      <c r="A25" s="197"/>
      <c r="B25" s="200"/>
      <c r="C25" s="70" t="s">
        <v>55</v>
      </c>
      <c r="D25" s="71">
        <v>0</v>
      </c>
      <c r="E25" s="71">
        <v>0</v>
      </c>
      <c r="F25" s="202"/>
    </row>
    <row r="26" spans="1:6" s="27" customFormat="1" x14ac:dyDescent="0.3">
      <c r="A26" s="197" t="s">
        <v>59</v>
      </c>
      <c r="B26" s="198" t="s">
        <v>198</v>
      </c>
      <c r="C26" s="70" t="s">
        <v>10</v>
      </c>
      <c r="D26" s="71">
        <v>969.42912000000001</v>
      </c>
      <c r="E26" s="71">
        <f>18706.27617-'[3]5. Реестр базы ИК с ТП (2)'!$M$76</f>
        <v>17942.442898135596</v>
      </c>
      <c r="F26" s="202"/>
    </row>
    <row r="27" spans="1:6" s="27" customFormat="1" x14ac:dyDescent="0.3">
      <c r="A27" s="197"/>
      <c r="B27" s="199"/>
      <c r="C27" s="70" t="s">
        <v>54</v>
      </c>
      <c r="D27" s="71">
        <v>0</v>
      </c>
      <c r="E27" s="71">
        <v>0</v>
      </c>
      <c r="F27" s="202"/>
    </row>
    <row r="28" spans="1:6" s="27" customFormat="1" x14ac:dyDescent="0.3">
      <c r="A28" s="197"/>
      <c r="B28" s="200"/>
      <c r="C28" s="70" t="s">
        <v>55</v>
      </c>
      <c r="D28" s="71">
        <v>0</v>
      </c>
      <c r="E28" s="71">
        <v>0</v>
      </c>
      <c r="F28" s="202"/>
    </row>
    <row r="29" spans="1:6" s="27" customFormat="1" x14ac:dyDescent="0.3">
      <c r="A29" s="197" t="s">
        <v>61</v>
      </c>
      <c r="B29" s="198" t="s">
        <v>199</v>
      </c>
      <c r="C29" s="70" t="s">
        <v>10</v>
      </c>
      <c r="D29" s="71">
        <v>0</v>
      </c>
      <c r="E29" s="71">
        <v>0</v>
      </c>
      <c r="F29" s="202"/>
    </row>
    <row r="30" spans="1:6" s="27" customFormat="1" x14ac:dyDescent="0.3">
      <c r="A30" s="197"/>
      <c r="B30" s="199"/>
      <c r="C30" s="70" t="s">
        <v>54</v>
      </c>
      <c r="D30" s="71">
        <v>0</v>
      </c>
      <c r="E30" s="71">
        <v>0</v>
      </c>
      <c r="F30" s="202"/>
    </row>
    <row r="31" spans="1:6" s="27" customFormat="1" x14ac:dyDescent="0.3">
      <c r="A31" s="197"/>
      <c r="B31" s="200"/>
      <c r="C31" s="70" t="s">
        <v>55</v>
      </c>
      <c r="D31" s="71">
        <v>0</v>
      </c>
      <c r="E31" s="71">
        <v>0</v>
      </c>
      <c r="F31" s="203"/>
    </row>
    <row r="32" spans="1:6" s="27" customFormat="1" ht="28.95" customHeight="1" x14ac:dyDescent="0.3">
      <c r="A32" s="197" t="s">
        <v>63</v>
      </c>
      <c r="B32" s="198" t="s">
        <v>200</v>
      </c>
      <c r="C32" s="70" t="s">
        <v>10</v>
      </c>
      <c r="D32" s="71">
        <v>4582.3827000000001</v>
      </c>
      <c r="E32" s="71">
        <v>838.13558999999998</v>
      </c>
      <c r="F32" s="201" t="s">
        <v>348</v>
      </c>
    </row>
    <row r="33" spans="1:6" s="27" customFormat="1" ht="19.2" customHeight="1" x14ac:dyDescent="0.3">
      <c r="A33" s="197"/>
      <c r="B33" s="199"/>
      <c r="C33" s="70" t="s">
        <v>54</v>
      </c>
      <c r="D33" s="71">
        <v>0</v>
      </c>
      <c r="E33" s="71">
        <v>0</v>
      </c>
      <c r="F33" s="202"/>
    </row>
    <row r="34" spans="1:6" s="27" customFormat="1" ht="26.4" customHeight="1" x14ac:dyDescent="0.3">
      <c r="A34" s="197"/>
      <c r="B34" s="200"/>
      <c r="C34" s="70" t="s">
        <v>55</v>
      </c>
      <c r="D34" s="71">
        <v>0</v>
      </c>
      <c r="E34" s="71">
        <v>0</v>
      </c>
      <c r="F34" s="203"/>
    </row>
    <row r="35" spans="1:6" s="27" customFormat="1" ht="25.95" customHeight="1" x14ac:dyDescent="0.3">
      <c r="A35" s="197" t="s">
        <v>64</v>
      </c>
      <c r="B35" s="198" t="s">
        <v>65</v>
      </c>
      <c r="C35" s="70" t="s">
        <v>10</v>
      </c>
      <c r="D35" s="71">
        <v>318484.29871465859</v>
      </c>
      <c r="E35" s="71">
        <f>176.830849227489+'О структуре затрат КБФ'!E50</f>
        <v>330340.0110671366</v>
      </c>
      <c r="F35" s="201" t="s">
        <v>350</v>
      </c>
    </row>
    <row r="36" spans="1:6" s="27" customFormat="1" ht="19.95" customHeight="1" x14ac:dyDescent="0.3">
      <c r="A36" s="197"/>
      <c r="B36" s="199"/>
      <c r="C36" s="70" t="s">
        <v>54</v>
      </c>
      <c r="D36" s="71">
        <v>0</v>
      </c>
      <c r="E36" s="71">
        <v>0</v>
      </c>
      <c r="F36" s="202"/>
    </row>
    <row r="37" spans="1:6" s="27" customFormat="1" ht="22.2" customHeight="1" x14ac:dyDescent="0.3">
      <c r="A37" s="197"/>
      <c r="B37" s="200"/>
      <c r="C37" s="70" t="s">
        <v>55</v>
      </c>
      <c r="D37" s="71">
        <v>0</v>
      </c>
      <c r="E37" s="71">
        <v>0</v>
      </c>
      <c r="F37" s="203"/>
    </row>
    <row r="38" spans="1:6" s="27" customFormat="1" ht="27.6" x14ac:dyDescent="0.3">
      <c r="A38" s="68" t="s">
        <v>66</v>
      </c>
      <c r="B38" s="69" t="s">
        <v>68</v>
      </c>
      <c r="C38" s="70" t="s">
        <v>10</v>
      </c>
      <c r="D38" s="71">
        <f>D18+D19-D35</f>
        <v>2978227.0779861286</v>
      </c>
      <c r="E38" s="71">
        <f>E18+E19-E35</f>
        <v>3402148.105672623</v>
      </c>
      <c r="F38" s="72"/>
    </row>
    <row r="40" spans="1:6" s="11" customFormat="1" ht="13.2" x14ac:dyDescent="0.25">
      <c r="A40" s="11" t="s">
        <v>47</v>
      </c>
      <c r="E40" s="151"/>
    </row>
    <row r="41" spans="1:6" s="11" customFormat="1" ht="13.2" x14ac:dyDescent="0.25">
      <c r="E41" s="152"/>
    </row>
    <row r="42" spans="1:6" s="11" customFormat="1" ht="25.5" customHeight="1" x14ac:dyDescent="0.25">
      <c r="A42" s="167" t="s">
        <v>221</v>
      </c>
      <c r="B42" s="191"/>
      <c r="C42" s="191"/>
      <c r="D42" s="191"/>
      <c r="E42" s="191"/>
      <c r="F42" s="191"/>
    </row>
    <row r="43" spans="1:6" s="11" customFormat="1" ht="3" customHeight="1" x14ac:dyDescent="0.25"/>
  </sheetData>
  <mergeCells count="27">
    <mergeCell ref="A42:F42"/>
    <mergeCell ref="A19:A21"/>
    <mergeCell ref="B19:B21"/>
    <mergeCell ref="A32:A34"/>
    <mergeCell ref="B32:B34"/>
    <mergeCell ref="A35:A37"/>
    <mergeCell ref="B35:B37"/>
    <mergeCell ref="A29:A31"/>
    <mergeCell ref="B29:B31"/>
    <mergeCell ref="F32:F34"/>
    <mergeCell ref="F35:F37"/>
    <mergeCell ref="A6:F6"/>
    <mergeCell ref="A7:F7"/>
    <mergeCell ref="A9:F9"/>
    <mergeCell ref="A10:F10"/>
    <mergeCell ref="C13:D13"/>
    <mergeCell ref="C14:D14"/>
    <mergeCell ref="A16:A17"/>
    <mergeCell ref="B16:B17"/>
    <mergeCell ref="C16:C17"/>
    <mergeCell ref="D16:E16"/>
    <mergeCell ref="F16:F17"/>
    <mergeCell ref="A23:A25"/>
    <mergeCell ref="B23:B25"/>
    <mergeCell ref="A26:A28"/>
    <mergeCell ref="B26:B28"/>
    <mergeCell ref="F19:F31"/>
  </mergeCells>
  <pageMargins left="0.25" right="0.25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96"/>
  <sheetViews>
    <sheetView view="pageBreakPreview" zoomScaleNormal="100" zoomScaleSheetLayoutView="100" workbookViewId="0">
      <selection activeCell="CD68" sqref="CD68:CM68"/>
    </sheetView>
  </sheetViews>
  <sheetFormatPr defaultColWidth="0.88671875" defaultRowHeight="13.8" x14ac:dyDescent="0.25"/>
  <cols>
    <col min="1" max="8" width="0.88671875" style="12"/>
    <col min="9" max="9" width="2.109375" style="12" customWidth="1"/>
    <col min="10" max="58" width="0.88671875" style="12"/>
    <col min="59" max="59" width="2.5546875" style="12" customWidth="1"/>
    <col min="60" max="70" width="0.88671875" style="12"/>
    <col min="71" max="71" width="2.109375" style="12" customWidth="1"/>
    <col min="72" max="79" width="0.88671875" style="12"/>
    <col min="80" max="80" width="1.5546875" style="12" customWidth="1"/>
    <col min="81" max="81" width="5" style="12" customWidth="1"/>
    <col min="82" max="90" width="0.88671875" style="12"/>
    <col min="91" max="91" width="4.5546875" style="12" customWidth="1"/>
    <col min="92" max="107" width="0.88671875" style="12"/>
    <col min="108" max="108" width="15.44140625" style="12" customWidth="1"/>
    <col min="109" max="109" width="8.109375" style="12" hidden="1" customWidth="1"/>
    <col min="110" max="122" width="0.88671875" style="12"/>
    <col min="123" max="123" width="23.44140625" style="12" customWidth="1"/>
    <col min="124" max="264" width="0.88671875" style="12"/>
    <col min="265" max="265" width="2.109375" style="12" customWidth="1"/>
    <col min="266" max="314" width="0.88671875" style="12"/>
    <col min="315" max="315" width="2.5546875" style="12" customWidth="1"/>
    <col min="316" max="326" width="0.88671875" style="12"/>
    <col min="327" max="327" width="2.109375" style="12" customWidth="1"/>
    <col min="328" max="335" width="0.88671875" style="12"/>
    <col min="336" max="336" width="1.5546875" style="12" customWidth="1"/>
    <col min="337" max="337" width="5" style="12" customWidth="1"/>
    <col min="338" max="346" width="0.88671875" style="12"/>
    <col min="347" max="347" width="4.5546875" style="12" customWidth="1"/>
    <col min="348" max="363" width="0.88671875" style="12"/>
    <col min="364" max="364" width="15.44140625" style="12" customWidth="1"/>
    <col min="365" max="365" width="0" style="12" hidden="1" customWidth="1"/>
    <col min="366" max="378" width="0.88671875" style="12"/>
    <col min="379" max="379" width="23.44140625" style="12" customWidth="1"/>
    <col min="380" max="520" width="0.88671875" style="12"/>
    <col min="521" max="521" width="2.109375" style="12" customWidth="1"/>
    <col min="522" max="570" width="0.88671875" style="12"/>
    <col min="571" max="571" width="2.5546875" style="12" customWidth="1"/>
    <col min="572" max="582" width="0.88671875" style="12"/>
    <col min="583" max="583" width="2.109375" style="12" customWidth="1"/>
    <col min="584" max="591" width="0.88671875" style="12"/>
    <col min="592" max="592" width="1.5546875" style="12" customWidth="1"/>
    <col min="593" max="593" width="5" style="12" customWidth="1"/>
    <col min="594" max="602" width="0.88671875" style="12"/>
    <col min="603" max="603" width="4.5546875" style="12" customWidth="1"/>
    <col min="604" max="619" width="0.88671875" style="12"/>
    <col min="620" max="620" width="15.44140625" style="12" customWidth="1"/>
    <col min="621" max="621" width="0" style="12" hidden="1" customWidth="1"/>
    <col min="622" max="634" width="0.88671875" style="12"/>
    <col min="635" max="635" width="23.44140625" style="12" customWidth="1"/>
    <col min="636" max="776" width="0.88671875" style="12"/>
    <col min="777" max="777" width="2.109375" style="12" customWidth="1"/>
    <col min="778" max="826" width="0.88671875" style="12"/>
    <col min="827" max="827" width="2.5546875" style="12" customWidth="1"/>
    <col min="828" max="838" width="0.88671875" style="12"/>
    <col min="839" max="839" width="2.109375" style="12" customWidth="1"/>
    <col min="840" max="847" width="0.88671875" style="12"/>
    <col min="848" max="848" width="1.5546875" style="12" customWidth="1"/>
    <col min="849" max="849" width="5" style="12" customWidth="1"/>
    <col min="850" max="858" width="0.88671875" style="12"/>
    <col min="859" max="859" width="4.5546875" style="12" customWidth="1"/>
    <col min="860" max="875" width="0.88671875" style="12"/>
    <col min="876" max="876" width="15.44140625" style="12" customWidth="1"/>
    <col min="877" max="877" width="0" style="12" hidden="1" customWidth="1"/>
    <col min="878" max="890" width="0.88671875" style="12"/>
    <col min="891" max="891" width="23.44140625" style="12" customWidth="1"/>
    <col min="892" max="1032" width="0.88671875" style="12"/>
    <col min="1033" max="1033" width="2.109375" style="12" customWidth="1"/>
    <col min="1034" max="1082" width="0.88671875" style="12"/>
    <col min="1083" max="1083" width="2.5546875" style="12" customWidth="1"/>
    <col min="1084" max="1094" width="0.88671875" style="12"/>
    <col min="1095" max="1095" width="2.109375" style="12" customWidth="1"/>
    <col min="1096" max="1103" width="0.88671875" style="12"/>
    <col min="1104" max="1104" width="1.5546875" style="12" customWidth="1"/>
    <col min="1105" max="1105" width="5" style="12" customWidth="1"/>
    <col min="1106" max="1114" width="0.88671875" style="12"/>
    <col min="1115" max="1115" width="4.5546875" style="12" customWidth="1"/>
    <col min="1116" max="1131" width="0.88671875" style="12"/>
    <col min="1132" max="1132" width="15.44140625" style="12" customWidth="1"/>
    <col min="1133" max="1133" width="0" style="12" hidden="1" customWidth="1"/>
    <col min="1134" max="1146" width="0.88671875" style="12"/>
    <col min="1147" max="1147" width="23.44140625" style="12" customWidth="1"/>
    <col min="1148" max="1288" width="0.88671875" style="12"/>
    <col min="1289" max="1289" width="2.109375" style="12" customWidth="1"/>
    <col min="1290" max="1338" width="0.88671875" style="12"/>
    <col min="1339" max="1339" width="2.5546875" style="12" customWidth="1"/>
    <col min="1340" max="1350" width="0.88671875" style="12"/>
    <col min="1351" max="1351" width="2.109375" style="12" customWidth="1"/>
    <col min="1352" max="1359" width="0.88671875" style="12"/>
    <col min="1360" max="1360" width="1.5546875" style="12" customWidth="1"/>
    <col min="1361" max="1361" width="5" style="12" customWidth="1"/>
    <col min="1362" max="1370" width="0.88671875" style="12"/>
    <col min="1371" max="1371" width="4.5546875" style="12" customWidth="1"/>
    <col min="1372" max="1387" width="0.88671875" style="12"/>
    <col min="1388" max="1388" width="15.44140625" style="12" customWidth="1"/>
    <col min="1389" max="1389" width="0" style="12" hidden="1" customWidth="1"/>
    <col min="1390" max="1402" width="0.88671875" style="12"/>
    <col min="1403" max="1403" width="23.44140625" style="12" customWidth="1"/>
    <col min="1404" max="1544" width="0.88671875" style="12"/>
    <col min="1545" max="1545" width="2.109375" style="12" customWidth="1"/>
    <col min="1546" max="1594" width="0.88671875" style="12"/>
    <col min="1595" max="1595" width="2.5546875" style="12" customWidth="1"/>
    <col min="1596" max="1606" width="0.88671875" style="12"/>
    <col min="1607" max="1607" width="2.109375" style="12" customWidth="1"/>
    <col min="1608" max="1615" width="0.88671875" style="12"/>
    <col min="1616" max="1616" width="1.5546875" style="12" customWidth="1"/>
    <col min="1617" max="1617" width="5" style="12" customWidth="1"/>
    <col min="1618" max="1626" width="0.88671875" style="12"/>
    <col min="1627" max="1627" width="4.5546875" style="12" customWidth="1"/>
    <col min="1628" max="1643" width="0.88671875" style="12"/>
    <col min="1644" max="1644" width="15.44140625" style="12" customWidth="1"/>
    <col min="1645" max="1645" width="0" style="12" hidden="1" customWidth="1"/>
    <col min="1646" max="1658" width="0.88671875" style="12"/>
    <col min="1659" max="1659" width="23.44140625" style="12" customWidth="1"/>
    <col min="1660" max="1800" width="0.88671875" style="12"/>
    <col min="1801" max="1801" width="2.109375" style="12" customWidth="1"/>
    <col min="1802" max="1850" width="0.88671875" style="12"/>
    <col min="1851" max="1851" width="2.5546875" style="12" customWidth="1"/>
    <col min="1852" max="1862" width="0.88671875" style="12"/>
    <col min="1863" max="1863" width="2.109375" style="12" customWidth="1"/>
    <col min="1864" max="1871" width="0.88671875" style="12"/>
    <col min="1872" max="1872" width="1.5546875" style="12" customWidth="1"/>
    <col min="1873" max="1873" width="5" style="12" customWidth="1"/>
    <col min="1874" max="1882" width="0.88671875" style="12"/>
    <col min="1883" max="1883" width="4.5546875" style="12" customWidth="1"/>
    <col min="1884" max="1899" width="0.88671875" style="12"/>
    <col min="1900" max="1900" width="15.44140625" style="12" customWidth="1"/>
    <col min="1901" max="1901" width="0" style="12" hidden="1" customWidth="1"/>
    <col min="1902" max="1914" width="0.88671875" style="12"/>
    <col min="1915" max="1915" width="23.44140625" style="12" customWidth="1"/>
    <col min="1916" max="2056" width="0.88671875" style="12"/>
    <col min="2057" max="2057" width="2.109375" style="12" customWidth="1"/>
    <col min="2058" max="2106" width="0.88671875" style="12"/>
    <col min="2107" max="2107" width="2.5546875" style="12" customWidth="1"/>
    <col min="2108" max="2118" width="0.88671875" style="12"/>
    <col min="2119" max="2119" width="2.109375" style="12" customWidth="1"/>
    <col min="2120" max="2127" width="0.88671875" style="12"/>
    <col min="2128" max="2128" width="1.5546875" style="12" customWidth="1"/>
    <col min="2129" max="2129" width="5" style="12" customWidth="1"/>
    <col min="2130" max="2138" width="0.88671875" style="12"/>
    <col min="2139" max="2139" width="4.5546875" style="12" customWidth="1"/>
    <col min="2140" max="2155" width="0.88671875" style="12"/>
    <col min="2156" max="2156" width="15.44140625" style="12" customWidth="1"/>
    <col min="2157" max="2157" width="0" style="12" hidden="1" customWidth="1"/>
    <col min="2158" max="2170" width="0.88671875" style="12"/>
    <col min="2171" max="2171" width="23.44140625" style="12" customWidth="1"/>
    <col min="2172" max="2312" width="0.88671875" style="12"/>
    <col min="2313" max="2313" width="2.109375" style="12" customWidth="1"/>
    <col min="2314" max="2362" width="0.88671875" style="12"/>
    <col min="2363" max="2363" width="2.5546875" style="12" customWidth="1"/>
    <col min="2364" max="2374" width="0.88671875" style="12"/>
    <col min="2375" max="2375" width="2.109375" style="12" customWidth="1"/>
    <col min="2376" max="2383" width="0.88671875" style="12"/>
    <col min="2384" max="2384" width="1.5546875" style="12" customWidth="1"/>
    <col min="2385" max="2385" width="5" style="12" customWidth="1"/>
    <col min="2386" max="2394" width="0.88671875" style="12"/>
    <col min="2395" max="2395" width="4.5546875" style="12" customWidth="1"/>
    <col min="2396" max="2411" width="0.88671875" style="12"/>
    <col min="2412" max="2412" width="15.44140625" style="12" customWidth="1"/>
    <col min="2413" max="2413" width="0" style="12" hidden="1" customWidth="1"/>
    <col min="2414" max="2426" width="0.88671875" style="12"/>
    <col min="2427" max="2427" width="23.44140625" style="12" customWidth="1"/>
    <col min="2428" max="2568" width="0.88671875" style="12"/>
    <col min="2569" max="2569" width="2.109375" style="12" customWidth="1"/>
    <col min="2570" max="2618" width="0.88671875" style="12"/>
    <col min="2619" max="2619" width="2.5546875" style="12" customWidth="1"/>
    <col min="2620" max="2630" width="0.88671875" style="12"/>
    <col min="2631" max="2631" width="2.109375" style="12" customWidth="1"/>
    <col min="2632" max="2639" width="0.88671875" style="12"/>
    <col min="2640" max="2640" width="1.5546875" style="12" customWidth="1"/>
    <col min="2641" max="2641" width="5" style="12" customWidth="1"/>
    <col min="2642" max="2650" width="0.88671875" style="12"/>
    <col min="2651" max="2651" width="4.5546875" style="12" customWidth="1"/>
    <col min="2652" max="2667" width="0.88671875" style="12"/>
    <col min="2668" max="2668" width="15.44140625" style="12" customWidth="1"/>
    <col min="2669" max="2669" width="0" style="12" hidden="1" customWidth="1"/>
    <col min="2670" max="2682" width="0.88671875" style="12"/>
    <col min="2683" max="2683" width="23.44140625" style="12" customWidth="1"/>
    <col min="2684" max="2824" width="0.88671875" style="12"/>
    <col min="2825" max="2825" width="2.109375" style="12" customWidth="1"/>
    <col min="2826" max="2874" width="0.88671875" style="12"/>
    <col min="2875" max="2875" width="2.5546875" style="12" customWidth="1"/>
    <col min="2876" max="2886" width="0.88671875" style="12"/>
    <col min="2887" max="2887" width="2.109375" style="12" customWidth="1"/>
    <col min="2888" max="2895" width="0.88671875" style="12"/>
    <col min="2896" max="2896" width="1.5546875" style="12" customWidth="1"/>
    <col min="2897" max="2897" width="5" style="12" customWidth="1"/>
    <col min="2898" max="2906" width="0.88671875" style="12"/>
    <col min="2907" max="2907" width="4.5546875" style="12" customWidth="1"/>
    <col min="2908" max="2923" width="0.88671875" style="12"/>
    <col min="2924" max="2924" width="15.44140625" style="12" customWidth="1"/>
    <col min="2925" max="2925" width="0" style="12" hidden="1" customWidth="1"/>
    <col min="2926" max="2938" width="0.88671875" style="12"/>
    <col min="2939" max="2939" width="23.44140625" style="12" customWidth="1"/>
    <col min="2940" max="3080" width="0.88671875" style="12"/>
    <col min="3081" max="3081" width="2.109375" style="12" customWidth="1"/>
    <col min="3082" max="3130" width="0.88671875" style="12"/>
    <col min="3131" max="3131" width="2.5546875" style="12" customWidth="1"/>
    <col min="3132" max="3142" width="0.88671875" style="12"/>
    <col min="3143" max="3143" width="2.109375" style="12" customWidth="1"/>
    <col min="3144" max="3151" width="0.88671875" style="12"/>
    <col min="3152" max="3152" width="1.5546875" style="12" customWidth="1"/>
    <col min="3153" max="3153" width="5" style="12" customWidth="1"/>
    <col min="3154" max="3162" width="0.88671875" style="12"/>
    <col min="3163" max="3163" width="4.5546875" style="12" customWidth="1"/>
    <col min="3164" max="3179" width="0.88671875" style="12"/>
    <col min="3180" max="3180" width="15.44140625" style="12" customWidth="1"/>
    <col min="3181" max="3181" width="0" style="12" hidden="1" customWidth="1"/>
    <col min="3182" max="3194" width="0.88671875" style="12"/>
    <col min="3195" max="3195" width="23.44140625" style="12" customWidth="1"/>
    <col min="3196" max="3336" width="0.88671875" style="12"/>
    <col min="3337" max="3337" width="2.109375" style="12" customWidth="1"/>
    <col min="3338" max="3386" width="0.88671875" style="12"/>
    <col min="3387" max="3387" width="2.5546875" style="12" customWidth="1"/>
    <col min="3388" max="3398" width="0.88671875" style="12"/>
    <col min="3399" max="3399" width="2.109375" style="12" customWidth="1"/>
    <col min="3400" max="3407" width="0.88671875" style="12"/>
    <col min="3408" max="3408" width="1.5546875" style="12" customWidth="1"/>
    <col min="3409" max="3409" width="5" style="12" customWidth="1"/>
    <col min="3410" max="3418" width="0.88671875" style="12"/>
    <col min="3419" max="3419" width="4.5546875" style="12" customWidth="1"/>
    <col min="3420" max="3435" width="0.88671875" style="12"/>
    <col min="3436" max="3436" width="15.44140625" style="12" customWidth="1"/>
    <col min="3437" max="3437" width="0" style="12" hidden="1" customWidth="1"/>
    <col min="3438" max="3450" width="0.88671875" style="12"/>
    <col min="3451" max="3451" width="23.44140625" style="12" customWidth="1"/>
    <col min="3452" max="3592" width="0.88671875" style="12"/>
    <col min="3593" max="3593" width="2.109375" style="12" customWidth="1"/>
    <col min="3594" max="3642" width="0.88671875" style="12"/>
    <col min="3643" max="3643" width="2.5546875" style="12" customWidth="1"/>
    <col min="3644" max="3654" width="0.88671875" style="12"/>
    <col min="3655" max="3655" width="2.109375" style="12" customWidth="1"/>
    <col min="3656" max="3663" width="0.88671875" style="12"/>
    <col min="3664" max="3664" width="1.5546875" style="12" customWidth="1"/>
    <col min="3665" max="3665" width="5" style="12" customWidth="1"/>
    <col min="3666" max="3674" width="0.88671875" style="12"/>
    <col min="3675" max="3675" width="4.5546875" style="12" customWidth="1"/>
    <col min="3676" max="3691" width="0.88671875" style="12"/>
    <col min="3692" max="3692" width="15.44140625" style="12" customWidth="1"/>
    <col min="3693" max="3693" width="0" style="12" hidden="1" customWidth="1"/>
    <col min="3694" max="3706" width="0.88671875" style="12"/>
    <col min="3707" max="3707" width="23.44140625" style="12" customWidth="1"/>
    <col min="3708" max="3848" width="0.88671875" style="12"/>
    <col min="3849" max="3849" width="2.109375" style="12" customWidth="1"/>
    <col min="3850" max="3898" width="0.88671875" style="12"/>
    <col min="3899" max="3899" width="2.5546875" style="12" customWidth="1"/>
    <col min="3900" max="3910" width="0.88671875" style="12"/>
    <col min="3911" max="3911" width="2.109375" style="12" customWidth="1"/>
    <col min="3912" max="3919" width="0.88671875" style="12"/>
    <col min="3920" max="3920" width="1.5546875" style="12" customWidth="1"/>
    <col min="3921" max="3921" width="5" style="12" customWidth="1"/>
    <col min="3922" max="3930" width="0.88671875" style="12"/>
    <col min="3931" max="3931" width="4.5546875" style="12" customWidth="1"/>
    <col min="3932" max="3947" width="0.88671875" style="12"/>
    <col min="3948" max="3948" width="15.44140625" style="12" customWidth="1"/>
    <col min="3949" max="3949" width="0" style="12" hidden="1" customWidth="1"/>
    <col min="3950" max="3962" width="0.88671875" style="12"/>
    <col min="3963" max="3963" width="23.44140625" style="12" customWidth="1"/>
    <col min="3964" max="4104" width="0.88671875" style="12"/>
    <col min="4105" max="4105" width="2.109375" style="12" customWidth="1"/>
    <col min="4106" max="4154" width="0.88671875" style="12"/>
    <col min="4155" max="4155" width="2.5546875" style="12" customWidth="1"/>
    <col min="4156" max="4166" width="0.88671875" style="12"/>
    <col min="4167" max="4167" width="2.109375" style="12" customWidth="1"/>
    <col min="4168" max="4175" width="0.88671875" style="12"/>
    <col min="4176" max="4176" width="1.5546875" style="12" customWidth="1"/>
    <col min="4177" max="4177" width="5" style="12" customWidth="1"/>
    <col min="4178" max="4186" width="0.88671875" style="12"/>
    <col min="4187" max="4187" width="4.5546875" style="12" customWidth="1"/>
    <col min="4188" max="4203" width="0.88671875" style="12"/>
    <col min="4204" max="4204" width="15.44140625" style="12" customWidth="1"/>
    <col min="4205" max="4205" width="0" style="12" hidden="1" customWidth="1"/>
    <col min="4206" max="4218" width="0.88671875" style="12"/>
    <col min="4219" max="4219" width="23.44140625" style="12" customWidth="1"/>
    <col min="4220" max="4360" width="0.88671875" style="12"/>
    <col min="4361" max="4361" width="2.109375" style="12" customWidth="1"/>
    <col min="4362" max="4410" width="0.88671875" style="12"/>
    <col min="4411" max="4411" width="2.5546875" style="12" customWidth="1"/>
    <col min="4412" max="4422" width="0.88671875" style="12"/>
    <col min="4423" max="4423" width="2.109375" style="12" customWidth="1"/>
    <col min="4424" max="4431" width="0.88671875" style="12"/>
    <col min="4432" max="4432" width="1.5546875" style="12" customWidth="1"/>
    <col min="4433" max="4433" width="5" style="12" customWidth="1"/>
    <col min="4434" max="4442" width="0.88671875" style="12"/>
    <col min="4443" max="4443" width="4.5546875" style="12" customWidth="1"/>
    <col min="4444" max="4459" width="0.88671875" style="12"/>
    <col min="4460" max="4460" width="15.44140625" style="12" customWidth="1"/>
    <col min="4461" max="4461" width="0" style="12" hidden="1" customWidth="1"/>
    <col min="4462" max="4474" width="0.88671875" style="12"/>
    <col min="4475" max="4475" width="23.44140625" style="12" customWidth="1"/>
    <col min="4476" max="4616" width="0.88671875" style="12"/>
    <col min="4617" max="4617" width="2.109375" style="12" customWidth="1"/>
    <col min="4618" max="4666" width="0.88671875" style="12"/>
    <col min="4667" max="4667" width="2.5546875" style="12" customWidth="1"/>
    <col min="4668" max="4678" width="0.88671875" style="12"/>
    <col min="4679" max="4679" width="2.109375" style="12" customWidth="1"/>
    <col min="4680" max="4687" width="0.88671875" style="12"/>
    <col min="4688" max="4688" width="1.5546875" style="12" customWidth="1"/>
    <col min="4689" max="4689" width="5" style="12" customWidth="1"/>
    <col min="4690" max="4698" width="0.88671875" style="12"/>
    <col min="4699" max="4699" width="4.5546875" style="12" customWidth="1"/>
    <col min="4700" max="4715" width="0.88671875" style="12"/>
    <col min="4716" max="4716" width="15.44140625" style="12" customWidth="1"/>
    <col min="4717" max="4717" width="0" style="12" hidden="1" customWidth="1"/>
    <col min="4718" max="4730" width="0.88671875" style="12"/>
    <col min="4731" max="4731" width="23.44140625" style="12" customWidth="1"/>
    <col min="4732" max="4872" width="0.88671875" style="12"/>
    <col min="4873" max="4873" width="2.109375" style="12" customWidth="1"/>
    <col min="4874" max="4922" width="0.88671875" style="12"/>
    <col min="4923" max="4923" width="2.5546875" style="12" customWidth="1"/>
    <col min="4924" max="4934" width="0.88671875" style="12"/>
    <col min="4935" max="4935" width="2.109375" style="12" customWidth="1"/>
    <col min="4936" max="4943" width="0.88671875" style="12"/>
    <col min="4944" max="4944" width="1.5546875" style="12" customWidth="1"/>
    <col min="4945" max="4945" width="5" style="12" customWidth="1"/>
    <col min="4946" max="4954" width="0.88671875" style="12"/>
    <col min="4955" max="4955" width="4.5546875" style="12" customWidth="1"/>
    <col min="4956" max="4971" width="0.88671875" style="12"/>
    <col min="4972" max="4972" width="15.44140625" style="12" customWidth="1"/>
    <col min="4973" max="4973" width="0" style="12" hidden="1" customWidth="1"/>
    <col min="4974" max="4986" width="0.88671875" style="12"/>
    <col min="4987" max="4987" width="23.44140625" style="12" customWidth="1"/>
    <col min="4988" max="5128" width="0.88671875" style="12"/>
    <col min="5129" max="5129" width="2.109375" style="12" customWidth="1"/>
    <col min="5130" max="5178" width="0.88671875" style="12"/>
    <col min="5179" max="5179" width="2.5546875" style="12" customWidth="1"/>
    <col min="5180" max="5190" width="0.88671875" style="12"/>
    <col min="5191" max="5191" width="2.109375" style="12" customWidth="1"/>
    <col min="5192" max="5199" width="0.88671875" style="12"/>
    <col min="5200" max="5200" width="1.5546875" style="12" customWidth="1"/>
    <col min="5201" max="5201" width="5" style="12" customWidth="1"/>
    <col min="5202" max="5210" width="0.88671875" style="12"/>
    <col min="5211" max="5211" width="4.5546875" style="12" customWidth="1"/>
    <col min="5212" max="5227" width="0.88671875" style="12"/>
    <col min="5228" max="5228" width="15.44140625" style="12" customWidth="1"/>
    <col min="5229" max="5229" width="0" style="12" hidden="1" customWidth="1"/>
    <col min="5230" max="5242" width="0.88671875" style="12"/>
    <col min="5243" max="5243" width="23.44140625" style="12" customWidth="1"/>
    <col min="5244" max="5384" width="0.88671875" style="12"/>
    <col min="5385" max="5385" width="2.109375" style="12" customWidth="1"/>
    <col min="5386" max="5434" width="0.88671875" style="12"/>
    <col min="5435" max="5435" width="2.5546875" style="12" customWidth="1"/>
    <col min="5436" max="5446" width="0.88671875" style="12"/>
    <col min="5447" max="5447" width="2.109375" style="12" customWidth="1"/>
    <col min="5448" max="5455" width="0.88671875" style="12"/>
    <col min="5456" max="5456" width="1.5546875" style="12" customWidth="1"/>
    <col min="5457" max="5457" width="5" style="12" customWidth="1"/>
    <col min="5458" max="5466" width="0.88671875" style="12"/>
    <col min="5467" max="5467" width="4.5546875" style="12" customWidth="1"/>
    <col min="5468" max="5483" width="0.88671875" style="12"/>
    <col min="5484" max="5484" width="15.44140625" style="12" customWidth="1"/>
    <col min="5485" max="5485" width="0" style="12" hidden="1" customWidth="1"/>
    <col min="5486" max="5498" width="0.88671875" style="12"/>
    <col min="5499" max="5499" width="23.44140625" style="12" customWidth="1"/>
    <col min="5500" max="5640" width="0.88671875" style="12"/>
    <col min="5641" max="5641" width="2.109375" style="12" customWidth="1"/>
    <col min="5642" max="5690" width="0.88671875" style="12"/>
    <col min="5691" max="5691" width="2.5546875" style="12" customWidth="1"/>
    <col min="5692" max="5702" width="0.88671875" style="12"/>
    <col min="5703" max="5703" width="2.109375" style="12" customWidth="1"/>
    <col min="5704" max="5711" width="0.88671875" style="12"/>
    <col min="5712" max="5712" width="1.5546875" style="12" customWidth="1"/>
    <col min="5713" max="5713" width="5" style="12" customWidth="1"/>
    <col min="5714" max="5722" width="0.88671875" style="12"/>
    <col min="5723" max="5723" width="4.5546875" style="12" customWidth="1"/>
    <col min="5724" max="5739" width="0.88671875" style="12"/>
    <col min="5740" max="5740" width="15.44140625" style="12" customWidth="1"/>
    <col min="5741" max="5741" width="0" style="12" hidden="1" customWidth="1"/>
    <col min="5742" max="5754" width="0.88671875" style="12"/>
    <col min="5755" max="5755" width="23.44140625" style="12" customWidth="1"/>
    <col min="5756" max="5896" width="0.88671875" style="12"/>
    <col min="5897" max="5897" width="2.109375" style="12" customWidth="1"/>
    <col min="5898" max="5946" width="0.88671875" style="12"/>
    <col min="5947" max="5947" width="2.5546875" style="12" customWidth="1"/>
    <col min="5948" max="5958" width="0.88671875" style="12"/>
    <col min="5959" max="5959" width="2.109375" style="12" customWidth="1"/>
    <col min="5960" max="5967" width="0.88671875" style="12"/>
    <col min="5968" max="5968" width="1.5546875" style="12" customWidth="1"/>
    <col min="5969" max="5969" width="5" style="12" customWidth="1"/>
    <col min="5970" max="5978" width="0.88671875" style="12"/>
    <col min="5979" max="5979" width="4.5546875" style="12" customWidth="1"/>
    <col min="5980" max="5995" width="0.88671875" style="12"/>
    <col min="5996" max="5996" width="15.44140625" style="12" customWidth="1"/>
    <col min="5997" max="5997" width="0" style="12" hidden="1" customWidth="1"/>
    <col min="5998" max="6010" width="0.88671875" style="12"/>
    <col min="6011" max="6011" width="23.44140625" style="12" customWidth="1"/>
    <col min="6012" max="6152" width="0.88671875" style="12"/>
    <col min="6153" max="6153" width="2.109375" style="12" customWidth="1"/>
    <col min="6154" max="6202" width="0.88671875" style="12"/>
    <col min="6203" max="6203" width="2.5546875" style="12" customWidth="1"/>
    <col min="6204" max="6214" width="0.88671875" style="12"/>
    <col min="6215" max="6215" width="2.109375" style="12" customWidth="1"/>
    <col min="6216" max="6223" width="0.88671875" style="12"/>
    <col min="6224" max="6224" width="1.5546875" style="12" customWidth="1"/>
    <col min="6225" max="6225" width="5" style="12" customWidth="1"/>
    <col min="6226" max="6234" width="0.88671875" style="12"/>
    <col min="6235" max="6235" width="4.5546875" style="12" customWidth="1"/>
    <col min="6236" max="6251" width="0.88671875" style="12"/>
    <col min="6252" max="6252" width="15.44140625" style="12" customWidth="1"/>
    <col min="6253" max="6253" width="0" style="12" hidden="1" customWidth="1"/>
    <col min="6254" max="6266" width="0.88671875" style="12"/>
    <col min="6267" max="6267" width="23.44140625" style="12" customWidth="1"/>
    <col min="6268" max="6408" width="0.88671875" style="12"/>
    <col min="6409" max="6409" width="2.109375" style="12" customWidth="1"/>
    <col min="6410" max="6458" width="0.88671875" style="12"/>
    <col min="6459" max="6459" width="2.5546875" style="12" customWidth="1"/>
    <col min="6460" max="6470" width="0.88671875" style="12"/>
    <col min="6471" max="6471" width="2.109375" style="12" customWidth="1"/>
    <col min="6472" max="6479" width="0.88671875" style="12"/>
    <col min="6480" max="6480" width="1.5546875" style="12" customWidth="1"/>
    <col min="6481" max="6481" width="5" style="12" customWidth="1"/>
    <col min="6482" max="6490" width="0.88671875" style="12"/>
    <col min="6491" max="6491" width="4.5546875" style="12" customWidth="1"/>
    <col min="6492" max="6507" width="0.88671875" style="12"/>
    <col min="6508" max="6508" width="15.44140625" style="12" customWidth="1"/>
    <col min="6509" max="6509" width="0" style="12" hidden="1" customWidth="1"/>
    <col min="6510" max="6522" width="0.88671875" style="12"/>
    <col min="6523" max="6523" width="23.44140625" style="12" customWidth="1"/>
    <col min="6524" max="6664" width="0.88671875" style="12"/>
    <col min="6665" max="6665" width="2.109375" style="12" customWidth="1"/>
    <col min="6666" max="6714" width="0.88671875" style="12"/>
    <col min="6715" max="6715" width="2.5546875" style="12" customWidth="1"/>
    <col min="6716" max="6726" width="0.88671875" style="12"/>
    <col min="6727" max="6727" width="2.109375" style="12" customWidth="1"/>
    <col min="6728" max="6735" width="0.88671875" style="12"/>
    <col min="6736" max="6736" width="1.5546875" style="12" customWidth="1"/>
    <col min="6737" max="6737" width="5" style="12" customWidth="1"/>
    <col min="6738" max="6746" width="0.88671875" style="12"/>
    <col min="6747" max="6747" width="4.5546875" style="12" customWidth="1"/>
    <col min="6748" max="6763" width="0.88671875" style="12"/>
    <col min="6764" max="6764" width="15.44140625" style="12" customWidth="1"/>
    <col min="6765" max="6765" width="0" style="12" hidden="1" customWidth="1"/>
    <col min="6766" max="6778" width="0.88671875" style="12"/>
    <col min="6779" max="6779" width="23.44140625" style="12" customWidth="1"/>
    <col min="6780" max="6920" width="0.88671875" style="12"/>
    <col min="6921" max="6921" width="2.109375" style="12" customWidth="1"/>
    <col min="6922" max="6970" width="0.88671875" style="12"/>
    <col min="6971" max="6971" width="2.5546875" style="12" customWidth="1"/>
    <col min="6972" max="6982" width="0.88671875" style="12"/>
    <col min="6983" max="6983" width="2.109375" style="12" customWidth="1"/>
    <col min="6984" max="6991" width="0.88671875" style="12"/>
    <col min="6992" max="6992" width="1.5546875" style="12" customWidth="1"/>
    <col min="6993" max="6993" width="5" style="12" customWidth="1"/>
    <col min="6994" max="7002" width="0.88671875" style="12"/>
    <col min="7003" max="7003" width="4.5546875" style="12" customWidth="1"/>
    <col min="7004" max="7019" width="0.88671875" style="12"/>
    <col min="7020" max="7020" width="15.44140625" style="12" customWidth="1"/>
    <col min="7021" max="7021" width="0" style="12" hidden="1" customWidth="1"/>
    <col min="7022" max="7034" width="0.88671875" style="12"/>
    <col min="7035" max="7035" width="23.44140625" style="12" customWidth="1"/>
    <col min="7036" max="7176" width="0.88671875" style="12"/>
    <col min="7177" max="7177" width="2.109375" style="12" customWidth="1"/>
    <col min="7178" max="7226" width="0.88671875" style="12"/>
    <col min="7227" max="7227" width="2.5546875" style="12" customWidth="1"/>
    <col min="7228" max="7238" width="0.88671875" style="12"/>
    <col min="7239" max="7239" width="2.109375" style="12" customWidth="1"/>
    <col min="7240" max="7247" width="0.88671875" style="12"/>
    <col min="7248" max="7248" width="1.5546875" style="12" customWidth="1"/>
    <col min="7249" max="7249" width="5" style="12" customWidth="1"/>
    <col min="7250" max="7258" width="0.88671875" style="12"/>
    <col min="7259" max="7259" width="4.5546875" style="12" customWidth="1"/>
    <col min="7260" max="7275" width="0.88671875" style="12"/>
    <col min="7276" max="7276" width="15.44140625" style="12" customWidth="1"/>
    <col min="7277" max="7277" width="0" style="12" hidden="1" customWidth="1"/>
    <col min="7278" max="7290" width="0.88671875" style="12"/>
    <col min="7291" max="7291" width="23.44140625" style="12" customWidth="1"/>
    <col min="7292" max="7432" width="0.88671875" style="12"/>
    <col min="7433" max="7433" width="2.109375" style="12" customWidth="1"/>
    <col min="7434" max="7482" width="0.88671875" style="12"/>
    <col min="7483" max="7483" width="2.5546875" style="12" customWidth="1"/>
    <col min="7484" max="7494" width="0.88671875" style="12"/>
    <col min="7495" max="7495" width="2.109375" style="12" customWidth="1"/>
    <col min="7496" max="7503" width="0.88671875" style="12"/>
    <col min="7504" max="7504" width="1.5546875" style="12" customWidth="1"/>
    <col min="7505" max="7505" width="5" style="12" customWidth="1"/>
    <col min="7506" max="7514" width="0.88671875" style="12"/>
    <col min="7515" max="7515" width="4.5546875" style="12" customWidth="1"/>
    <col min="7516" max="7531" width="0.88671875" style="12"/>
    <col min="7532" max="7532" width="15.44140625" style="12" customWidth="1"/>
    <col min="7533" max="7533" width="0" style="12" hidden="1" customWidth="1"/>
    <col min="7534" max="7546" width="0.88671875" style="12"/>
    <col min="7547" max="7547" width="23.44140625" style="12" customWidth="1"/>
    <col min="7548" max="7688" width="0.88671875" style="12"/>
    <col min="7689" max="7689" width="2.109375" style="12" customWidth="1"/>
    <col min="7690" max="7738" width="0.88671875" style="12"/>
    <col min="7739" max="7739" width="2.5546875" style="12" customWidth="1"/>
    <col min="7740" max="7750" width="0.88671875" style="12"/>
    <col min="7751" max="7751" width="2.109375" style="12" customWidth="1"/>
    <col min="7752" max="7759" width="0.88671875" style="12"/>
    <col min="7760" max="7760" width="1.5546875" style="12" customWidth="1"/>
    <col min="7761" max="7761" width="5" style="12" customWidth="1"/>
    <col min="7762" max="7770" width="0.88671875" style="12"/>
    <col min="7771" max="7771" width="4.5546875" style="12" customWidth="1"/>
    <col min="7772" max="7787" width="0.88671875" style="12"/>
    <col min="7788" max="7788" width="15.44140625" style="12" customWidth="1"/>
    <col min="7789" max="7789" width="0" style="12" hidden="1" customWidth="1"/>
    <col min="7790" max="7802" width="0.88671875" style="12"/>
    <col min="7803" max="7803" width="23.44140625" style="12" customWidth="1"/>
    <col min="7804" max="7944" width="0.88671875" style="12"/>
    <col min="7945" max="7945" width="2.109375" style="12" customWidth="1"/>
    <col min="7946" max="7994" width="0.88671875" style="12"/>
    <col min="7995" max="7995" width="2.5546875" style="12" customWidth="1"/>
    <col min="7996" max="8006" width="0.88671875" style="12"/>
    <col min="8007" max="8007" width="2.109375" style="12" customWidth="1"/>
    <col min="8008" max="8015" width="0.88671875" style="12"/>
    <col min="8016" max="8016" width="1.5546875" style="12" customWidth="1"/>
    <col min="8017" max="8017" width="5" style="12" customWidth="1"/>
    <col min="8018" max="8026" width="0.88671875" style="12"/>
    <col min="8027" max="8027" width="4.5546875" style="12" customWidth="1"/>
    <col min="8028" max="8043" width="0.88671875" style="12"/>
    <col min="8044" max="8044" width="15.44140625" style="12" customWidth="1"/>
    <col min="8045" max="8045" width="0" style="12" hidden="1" customWidth="1"/>
    <col min="8046" max="8058" width="0.88671875" style="12"/>
    <col min="8059" max="8059" width="23.44140625" style="12" customWidth="1"/>
    <col min="8060" max="8200" width="0.88671875" style="12"/>
    <col min="8201" max="8201" width="2.109375" style="12" customWidth="1"/>
    <col min="8202" max="8250" width="0.88671875" style="12"/>
    <col min="8251" max="8251" width="2.5546875" style="12" customWidth="1"/>
    <col min="8252" max="8262" width="0.88671875" style="12"/>
    <col min="8263" max="8263" width="2.109375" style="12" customWidth="1"/>
    <col min="8264" max="8271" width="0.88671875" style="12"/>
    <col min="8272" max="8272" width="1.5546875" style="12" customWidth="1"/>
    <col min="8273" max="8273" width="5" style="12" customWidth="1"/>
    <col min="8274" max="8282" width="0.88671875" style="12"/>
    <col min="8283" max="8283" width="4.5546875" style="12" customWidth="1"/>
    <col min="8284" max="8299" width="0.88671875" style="12"/>
    <col min="8300" max="8300" width="15.44140625" style="12" customWidth="1"/>
    <col min="8301" max="8301" width="0" style="12" hidden="1" customWidth="1"/>
    <col min="8302" max="8314" width="0.88671875" style="12"/>
    <col min="8315" max="8315" width="23.44140625" style="12" customWidth="1"/>
    <col min="8316" max="8456" width="0.88671875" style="12"/>
    <col min="8457" max="8457" width="2.109375" style="12" customWidth="1"/>
    <col min="8458" max="8506" width="0.88671875" style="12"/>
    <col min="8507" max="8507" width="2.5546875" style="12" customWidth="1"/>
    <col min="8508" max="8518" width="0.88671875" style="12"/>
    <col min="8519" max="8519" width="2.109375" style="12" customWidth="1"/>
    <col min="8520" max="8527" width="0.88671875" style="12"/>
    <col min="8528" max="8528" width="1.5546875" style="12" customWidth="1"/>
    <col min="8529" max="8529" width="5" style="12" customWidth="1"/>
    <col min="8530" max="8538" width="0.88671875" style="12"/>
    <col min="8539" max="8539" width="4.5546875" style="12" customWidth="1"/>
    <col min="8540" max="8555" width="0.88671875" style="12"/>
    <col min="8556" max="8556" width="15.44140625" style="12" customWidth="1"/>
    <col min="8557" max="8557" width="0" style="12" hidden="1" customWidth="1"/>
    <col min="8558" max="8570" width="0.88671875" style="12"/>
    <col min="8571" max="8571" width="23.44140625" style="12" customWidth="1"/>
    <col min="8572" max="8712" width="0.88671875" style="12"/>
    <col min="8713" max="8713" width="2.109375" style="12" customWidth="1"/>
    <col min="8714" max="8762" width="0.88671875" style="12"/>
    <col min="8763" max="8763" width="2.5546875" style="12" customWidth="1"/>
    <col min="8764" max="8774" width="0.88671875" style="12"/>
    <col min="8775" max="8775" width="2.109375" style="12" customWidth="1"/>
    <col min="8776" max="8783" width="0.88671875" style="12"/>
    <col min="8784" max="8784" width="1.5546875" style="12" customWidth="1"/>
    <col min="8785" max="8785" width="5" style="12" customWidth="1"/>
    <col min="8786" max="8794" width="0.88671875" style="12"/>
    <col min="8795" max="8795" width="4.5546875" style="12" customWidth="1"/>
    <col min="8796" max="8811" width="0.88671875" style="12"/>
    <col min="8812" max="8812" width="15.44140625" style="12" customWidth="1"/>
    <col min="8813" max="8813" width="0" style="12" hidden="1" customWidth="1"/>
    <col min="8814" max="8826" width="0.88671875" style="12"/>
    <col min="8827" max="8827" width="23.44140625" style="12" customWidth="1"/>
    <col min="8828" max="8968" width="0.88671875" style="12"/>
    <col min="8969" max="8969" width="2.109375" style="12" customWidth="1"/>
    <col min="8970" max="9018" width="0.88671875" style="12"/>
    <col min="9019" max="9019" width="2.5546875" style="12" customWidth="1"/>
    <col min="9020" max="9030" width="0.88671875" style="12"/>
    <col min="9031" max="9031" width="2.109375" style="12" customWidth="1"/>
    <col min="9032" max="9039" width="0.88671875" style="12"/>
    <col min="9040" max="9040" width="1.5546875" style="12" customWidth="1"/>
    <col min="9041" max="9041" width="5" style="12" customWidth="1"/>
    <col min="9042" max="9050" width="0.88671875" style="12"/>
    <col min="9051" max="9051" width="4.5546875" style="12" customWidth="1"/>
    <col min="9052" max="9067" width="0.88671875" style="12"/>
    <col min="9068" max="9068" width="15.44140625" style="12" customWidth="1"/>
    <col min="9069" max="9069" width="0" style="12" hidden="1" customWidth="1"/>
    <col min="9070" max="9082" width="0.88671875" style="12"/>
    <col min="9083" max="9083" width="23.44140625" style="12" customWidth="1"/>
    <col min="9084" max="9224" width="0.88671875" style="12"/>
    <col min="9225" max="9225" width="2.109375" style="12" customWidth="1"/>
    <col min="9226" max="9274" width="0.88671875" style="12"/>
    <col min="9275" max="9275" width="2.5546875" style="12" customWidth="1"/>
    <col min="9276" max="9286" width="0.88671875" style="12"/>
    <col min="9287" max="9287" width="2.109375" style="12" customWidth="1"/>
    <col min="9288" max="9295" width="0.88671875" style="12"/>
    <col min="9296" max="9296" width="1.5546875" style="12" customWidth="1"/>
    <col min="9297" max="9297" width="5" style="12" customWidth="1"/>
    <col min="9298" max="9306" width="0.88671875" style="12"/>
    <col min="9307" max="9307" width="4.5546875" style="12" customWidth="1"/>
    <col min="9308" max="9323" width="0.88671875" style="12"/>
    <col min="9324" max="9324" width="15.44140625" style="12" customWidth="1"/>
    <col min="9325" max="9325" width="0" style="12" hidden="1" customWidth="1"/>
    <col min="9326" max="9338" width="0.88671875" style="12"/>
    <col min="9339" max="9339" width="23.44140625" style="12" customWidth="1"/>
    <col min="9340" max="9480" width="0.88671875" style="12"/>
    <col min="9481" max="9481" width="2.109375" style="12" customWidth="1"/>
    <col min="9482" max="9530" width="0.88671875" style="12"/>
    <col min="9531" max="9531" width="2.5546875" style="12" customWidth="1"/>
    <col min="9532" max="9542" width="0.88671875" style="12"/>
    <col min="9543" max="9543" width="2.109375" style="12" customWidth="1"/>
    <col min="9544" max="9551" width="0.88671875" style="12"/>
    <col min="9552" max="9552" width="1.5546875" style="12" customWidth="1"/>
    <col min="9553" max="9553" width="5" style="12" customWidth="1"/>
    <col min="9554" max="9562" width="0.88671875" style="12"/>
    <col min="9563" max="9563" width="4.5546875" style="12" customWidth="1"/>
    <col min="9564" max="9579" width="0.88671875" style="12"/>
    <col min="9580" max="9580" width="15.44140625" style="12" customWidth="1"/>
    <col min="9581" max="9581" width="0" style="12" hidden="1" customWidth="1"/>
    <col min="9582" max="9594" width="0.88671875" style="12"/>
    <col min="9595" max="9595" width="23.44140625" style="12" customWidth="1"/>
    <col min="9596" max="9736" width="0.88671875" style="12"/>
    <col min="9737" max="9737" width="2.109375" style="12" customWidth="1"/>
    <col min="9738" max="9786" width="0.88671875" style="12"/>
    <col min="9787" max="9787" width="2.5546875" style="12" customWidth="1"/>
    <col min="9788" max="9798" width="0.88671875" style="12"/>
    <col min="9799" max="9799" width="2.109375" style="12" customWidth="1"/>
    <col min="9800" max="9807" width="0.88671875" style="12"/>
    <col min="9808" max="9808" width="1.5546875" style="12" customWidth="1"/>
    <col min="9809" max="9809" width="5" style="12" customWidth="1"/>
    <col min="9810" max="9818" width="0.88671875" style="12"/>
    <col min="9819" max="9819" width="4.5546875" style="12" customWidth="1"/>
    <col min="9820" max="9835" width="0.88671875" style="12"/>
    <col min="9836" max="9836" width="15.44140625" style="12" customWidth="1"/>
    <col min="9837" max="9837" width="0" style="12" hidden="1" customWidth="1"/>
    <col min="9838" max="9850" width="0.88671875" style="12"/>
    <col min="9851" max="9851" width="23.44140625" style="12" customWidth="1"/>
    <col min="9852" max="9992" width="0.88671875" style="12"/>
    <col min="9993" max="9993" width="2.109375" style="12" customWidth="1"/>
    <col min="9994" max="10042" width="0.88671875" style="12"/>
    <col min="10043" max="10043" width="2.5546875" style="12" customWidth="1"/>
    <col min="10044" max="10054" width="0.88671875" style="12"/>
    <col min="10055" max="10055" width="2.109375" style="12" customWidth="1"/>
    <col min="10056" max="10063" width="0.88671875" style="12"/>
    <col min="10064" max="10064" width="1.5546875" style="12" customWidth="1"/>
    <col min="10065" max="10065" width="5" style="12" customWidth="1"/>
    <col min="10066" max="10074" width="0.88671875" style="12"/>
    <col min="10075" max="10075" width="4.5546875" style="12" customWidth="1"/>
    <col min="10076" max="10091" width="0.88671875" style="12"/>
    <col min="10092" max="10092" width="15.44140625" style="12" customWidth="1"/>
    <col min="10093" max="10093" width="0" style="12" hidden="1" customWidth="1"/>
    <col min="10094" max="10106" width="0.88671875" style="12"/>
    <col min="10107" max="10107" width="23.44140625" style="12" customWidth="1"/>
    <col min="10108" max="10248" width="0.88671875" style="12"/>
    <col min="10249" max="10249" width="2.109375" style="12" customWidth="1"/>
    <col min="10250" max="10298" width="0.88671875" style="12"/>
    <col min="10299" max="10299" width="2.5546875" style="12" customWidth="1"/>
    <col min="10300" max="10310" width="0.88671875" style="12"/>
    <col min="10311" max="10311" width="2.109375" style="12" customWidth="1"/>
    <col min="10312" max="10319" width="0.88671875" style="12"/>
    <col min="10320" max="10320" width="1.5546875" style="12" customWidth="1"/>
    <col min="10321" max="10321" width="5" style="12" customWidth="1"/>
    <col min="10322" max="10330" width="0.88671875" style="12"/>
    <col min="10331" max="10331" width="4.5546875" style="12" customWidth="1"/>
    <col min="10332" max="10347" width="0.88671875" style="12"/>
    <col min="10348" max="10348" width="15.44140625" style="12" customWidth="1"/>
    <col min="10349" max="10349" width="0" style="12" hidden="1" customWidth="1"/>
    <col min="10350" max="10362" width="0.88671875" style="12"/>
    <col min="10363" max="10363" width="23.44140625" style="12" customWidth="1"/>
    <col min="10364" max="10504" width="0.88671875" style="12"/>
    <col min="10505" max="10505" width="2.109375" style="12" customWidth="1"/>
    <col min="10506" max="10554" width="0.88671875" style="12"/>
    <col min="10555" max="10555" width="2.5546875" style="12" customWidth="1"/>
    <col min="10556" max="10566" width="0.88671875" style="12"/>
    <col min="10567" max="10567" width="2.109375" style="12" customWidth="1"/>
    <col min="10568" max="10575" width="0.88671875" style="12"/>
    <col min="10576" max="10576" width="1.5546875" style="12" customWidth="1"/>
    <col min="10577" max="10577" width="5" style="12" customWidth="1"/>
    <col min="10578" max="10586" width="0.88671875" style="12"/>
    <col min="10587" max="10587" width="4.5546875" style="12" customWidth="1"/>
    <col min="10588" max="10603" width="0.88671875" style="12"/>
    <col min="10604" max="10604" width="15.44140625" style="12" customWidth="1"/>
    <col min="10605" max="10605" width="0" style="12" hidden="1" customWidth="1"/>
    <col min="10606" max="10618" width="0.88671875" style="12"/>
    <col min="10619" max="10619" width="23.44140625" style="12" customWidth="1"/>
    <col min="10620" max="10760" width="0.88671875" style="12"/>
    <col min="10761" max="10761" width="2.109375" style="12" customWidth="1"/>
    <col min="10762" max="10810" width="0.88671875" style="12"/>
    <col min="10811" max="10811" width="2.5546875" style="12" customWidth="1"/>
    <col min="10812" max="10822" width="0.88671875" style="12"/>
    <col min="10823" max="10823" width="2.109375" style="12" customWidth="1"/>
    <col min="10824" max="10831" width="0.88671875" style="12"/>
    <col min="10832" max="10832" width="1.5546875" style="12" customWidth="1"/>
    <col min="10833" max="10833" width="5" style="12" customWidth="1"/>
    <col min="10834" max="10842" width="0.88671875" style="12"/>
    <col min="10843" max="10843" width="4.5546875" style="12" customWidth="1"/>
    <col min="10844" max="10859" width="0.88671875" style="12"/>
    <col min="10860" max="10860" width="15.44140625" style="12" customWidth="1"/>
    <col min="10861" max="10861" width="0" style="12" hidden="1" customWidth="1"/>
    <col min="10862" max="10874" width="0.88671875" style="12"/>
    <col min="10875" max="10875" width="23.44140625" style="12" customWidth="1"/>
    <col min="10876" max="11016" width="0.88671875" style="12"/>
    <col min="11017" max="11017" width="2.109375" style="12" customWidth="1"/>
    <col min="11018" max="11066" width="0.88671875" style="12"/>
    <col min="11067" max="11067" width="2.5546875" style="12" customWidth="1"/>
    <col min="11068" max="11078" width="0.88671875" style="12"/>
    <col min="11079" max="11079" width="2.109375" style="12" customWidth="1"/>
    <col min="11080" max="11087" width="0.88671875" style="12"/>
    <col min="11088" max="11088" width="1.5546875" style="12" customWidth="1"/>
    <col min="11089" max="11089" width="5" style="12" customWidth="1"/>
    <col min="11090" max="11098" width="0.88671875" style="12"/>
    <col min="11099" max="11099" width="4.5546875" style="12" customWidth="1"/>
    <col min="11100" max="11115" width="0.88671875" style="12"/>
    <col min="11116" max="11116" width="15.44140625" style="12" customWidth="1"/>
    <col min="11117" max="11117" width="0" style="12" hidden="1" customWidth="1"/>
    <col min="11118" max="11130" width="0.88671875" style="12"/>
    <col min="11131" max="11131" width="23.44140625" style="12" customWidth="1"/>
    <col min="11132" max="11272" width="0.88671875" style="12"/>
    <col min="11273" max="11273" width="2.109375" style="12" customWidth="1"/>
    <col min="11274" max="11322" width="0.88671875" style="12"/>
    <col min="11323" max="11323" width="2.5546875" style="12" customWidth="1"/>
    <col min="11324" max="11334" width="0.88671875" style="12"/>
    <col min="11335" max="11335" width="2.109375" style="12" customWidth="1"/>
    <col min="11336" max="11343" width="0.88671875" style="12"/>
    <col min="11344" max="11344" width="1.5546875" style="12" customWidth="1"/>
    <col min="11345" max="11345" width="5" style="12" customWidth="1"/>
    <col min="11346" max="11354" width="0.88671875" style="12"/>
    <col min="11355" max="11355" width="4.5546875" style="12" customWidth="1"/>
    <col min="11356" max="11371" width="0.88671875" style="12"/>
    <col min="11372" max="11372" width="15.44140625" style="12" customWidth="1"/>
    <col min="11373" max="11373" width="0" style="12" hidden="1" customWidth="1"/>
    <col min="11374" max="11386" width="0.88671875" style="12"/>
    <col min="11387" max="11387" width="23.44140625" style="12" customWidth="1"/>
    <col min="11388" max="11528" width="0.88671875" style="12"/>
    <col min="11529" max="11529" width="2.109375" style="12" customWidth="1"/>
    <col min="11530" max="11578" width="0.88671875" style="12"/>
    <col min="11579" max="11579" width="2.5546875" style="12" customWidth="1"/>
    <col min="11580" max="11590" width="0.88671875" style="12"/>
    <col min="11591" max="11591" width="2.109375" style="12" customWidth="1"/>
    <col min="11592" max="11599" width="0.88671875" style="12"/>
    <col min="11600" max="11600" width="1.5546875" style="12" customWidth="1"/>
    <col min="11601" max="11601" width="5" style="12" customWidth="1"/>
    <col min="11602" max="11610" width="0.88671875" style="12"/>
    <col min="11611" max="11611" width="4.5546875" style="12" customWidth="1"/>
    <col min="11612" max="11627" width="0.88671875" style="12"/>
    <col min="11628" max="11628" width="15.44140625" style="12" customWidth="1"/>
    <col min="11629" max="11629" width="0" style="12" hidden="1" customWidth="1"/>
    <col min="11630" max="11642" width="0.88671875" style="12"/>
    <col min="11643" max="11643" width="23.44140625" style="12" customWidth="1"/>
    <col min="11644" max="11784" width="0.88671875" style="12"/>
    <col min="11785" max="11785" width="2.109375" style="12" customWidth="1"/>
    <col min="11786" max="11834" width="0.88671875" style="12"/>
    <col min="11835" max="11835" width="2.5546875" style="12" customWidth="1"/>
    <col min="11836" max="11846" width="0.88671875" style="12"/>
    <col min="11847" max="11847" width="2.109375" style="12" customWidth="1"/>
    <col min="11848" max="11855" width="0.88671875" style="12"/>
    <col min="11856" max="11856" width="1.5546875" style="12" customWidth="1"/>
    <col min="11857" max="11857" width="5" style="12" customWidth="1"/>
    <col min="11858" max="11866" width="0.88671875" style="12"/>
    <col min="11867" max="11867" width="4.5546875" style="12" customWidth="1"/>
    <col min="11868" max="11883" width="0.88671875" style="12"/>
    <col min="11884" max="11884" width="15.44140625" style="12" customWidth="1"/>
    <col min="11885" max="11885" width="0" style="12" hidden="1" customWidth="1"/>
    <col min="11886" max="11898" width="0.88671875" style="12"/>
    <col min="11899" max="11899" width="23.44140625" style="12" customWidth="1"/>
    <col min="11900" max="12040" width="0.88671875" style="12"/>
    <col min="12041" max="12041" width="2.109375" style="12" customWidth="1"/>
    <col min="12042" max="12090" width="0.88671875" style="12"/>
    <col min="12091" max="12091" width="2.5546875" style="12" customWidth="1"/>
    <col min="12092" max="12102" width="0.88671875" style="12"/>
    <col min="12103" max="12103" width="2.109375" style="12" customWidth="1"/>
    <col min="12104" max="12111" width="0.88671875" style="12"/>
    <col min="12112" max="12112" width="1.5546875" style="12" customWidth="1"/>
    <col min="12113" max="12113" width="5" style="12" customWidth="1"/>
    <col min="12114" max="12122" width="0.88671875" style="12"/>
    <col min="12123" max="12123" width="4.5546875" style="12" customWidth="1"/>
    <col min="12124" max="12139" width="0.88671875" style="12"/>
    <col min="12140" max="12140" width="15.44140625" style="12" customWidth="1"/>
    <col min="12141" max="12141" width="0" style="12" hidden="1" customWidth="1"/>
    <col min="12142" max="12154" width="0.88671875" style="12"/>
    <col min="12155" max="12155" width="23.44140625" style="12" customWidth="1"/>
    <col min="12156" max="12296" width="0.88671875" style="12"/>
    <col min="12297" max="12297" width="2.109375" style="12" customWidth="1"/>
    <col min="12298" max="12346" width="0.88671875" style="12"/>
    <col min="12347" max="12347" width="2.5546875" style="12" customWidth="1"/>
    <col min="12348" max="12358" width="0.88671875" style="12"/>
    <col min="12359" max="12359" width="2.109375" style="12" customWidth="1"/>
    <col min="12360" max="12367" width="0.88671875" style="12"/>
    <col min="12368" max="12368" width="1.5546875" style="12" customWidth="1"/>
    <col min="12369" max="12369" width="5" style="12" customWidth="1"/>
    <col min="12370" max="12378" width="0.88671875" style="12"/>
    <col min="12379" max="12379" width="4.5546875" style="12" customWidth="1"/>
    <col min="12380" max="12395" width="0.88671875" style="12"/>
    <col min="12396" max="12396" width="15.44140625" style="12" customWidth="1"/>
    <col min="12397" max="12397" width="0" style="12" hidden="1" customWidth="1"/>
    <col min="12398" max="12410" width="0.88671875" style="12"/>
    <col min="12411" max="12411" width="23.44140625" style="12" customWidth="1"/>
    <col min="12412" max="12552" width="0.88671875" style="12"/>
    <col min="12553" max="12553" width="2.109375" style="12" customWidth="1"/>
    <col min="12554" max="12602" width="0.88671875" style="12"/>
    <col min="12603" max="12603" width="2.5546875" style="12" customWidth="1"/>
    <col min="12604" max="12614" width="0.88671875" style="12"/>
    <col min="12615" max="12615" width="2.109375" style="12" customWidth="1"/>
    <col min="12616" max="12623" width="0.88671875" style="12"/>
    <col min="12624" max="12624" width="1.5546875" style="12" customWidth="1"/>
    <col min="12625" max="12625" width="5" style="12" customWidth="1"/>
    <col min="12626" max="12634" width="0.88671875" style="12"/>
    <col min="12635" max="12635" width="4.5546875" style="12" customWidth="1"/>
    <col min="12636" max="12651" width="0.88671875" style="12"/>
    <col min="12652" max="12652" width="15.44140625" style="12" customWidth="1"/>
    <col min="12653" max="12653" width="0" style="12" hidden="1" customWidth="1"/>
    <col min="12654" max="12666" width="0.88671875" style="12"/>
    <col min="12667" max="12667" width="23.44140625" style="12" customWidth="1"/>
    <col min="12668" max="12808" width="0.88671875" style="12"/>
    <col min="12809" max="12809" width="2.109375" style="12" customWidth="1"/>
    <col min="12810" max="12858" width="0.88671875" style="12"/>
    <col min="12859" max="12859" width="2.5546875" style="12" customWidth="1"/>
    <col min="12860" max="12870" width="0.88671875" style="12"/>
    <col min="12871" max="12871" width="2.109375" style="12" customWidth="1"/>
    <col min="12872" max="12879" width="0.88671875" style="12"/>
    <col min="12880" max="12880" width="1.5546875" style="12" customWidth="1"/>
    <col min="12881" max="12881" width="5" style="12" customWidth="1"/>
    <col min="12882" max="12890" width="0.88671875" style="12"/>
    <col min="12891" max="12891" width="4.5546875" style="12" customWidth="1"/>
    <col min="12892" max="12907" width="0.88671875" style="12"/>
    <col min="12908" max="12908" width="15.44140625" style="12" customWidth="1"/>
    <col min="12909" max="12909" width="0" style="12" hidden="1" customWidth="1"/>
    <col min="12910" max="12922" width="0.88671875" style="12"/>
    <col min="12923" max="12923" width="23.44140625" style="12" customWidth="1"/>
    <col min="12924" max="13064" width="0.88671875" style="12"/>
    <col min="13065" max="13065" width="2.109375" style="12" customWidth="1"/>
    <col min="13066" max="13114" width="0.88671875" style="12"/>
    <col min="13115" max="13115" width="2.5546875" style="12" customWidth="1"/>
    <col min="13116" max="13126" width="0.88671875" style="12"/>
    <col min="13127" max="13127" width="2.109375" style="12" customWidth="1"/>
    <col min="13128" max="13135" width="0.88671875" style="12"/>
    <col min="13136" max="13136" width="1.5546875" style="12" customWidth="1"/>
    <col min="13137" max="13137" width="5" style="12" customWidth="1"/>
    <col min="13138" max="13146" width="0.88671875" style="12"/>
    <col min="13147" max="13147" width="4.5546875" style="12" customWidth="1"/>
    <col min="13148" max="13163" width="0.88671875" style="12"/>
    <col min="13164" max="13164" width="15.44140625" style="12" customWidth="1"/>
    <col min="13165" max="13165" width="0" style="12" hidden="1" customWidth="1"/>
    <col min="13166" max="13178" width="0.88671875" style="12"/>
    <col min="13179" max="13179" width="23.44140625" style="12" customWidth="1"/>
    <col min="13180" max="13320" width="0.88671875" style="12"/>
    <col min="13321" max="13321" width="2.109375" style="12" customWidth="1"/>
    <col min="13322" max="13370" width="0.88671875" style="12"/>
    <col min="13371" max="13371" width="2.5546875" style="12" customWidth="1"/>
    <col min="13372" max="13382" width="0.88671875" style="12"/>
    <col min="13383" max="13383" width="2.109375" style="12" customWidth="1"/>
    <col min="13384" max="13391" width="0.88671875" style="12"/>
    <col min="13392" max="13392" width="1.5546875" style="12" customWidth="1"/>
    <col min="13393" max="13393" width="5" style="12" customWidth="1"/>
    <col min="13394" max="13402" width="0.88671875" style="12"/>
    <col min="13403" max="13403" width="4.5546875" style="12" customWidth="1"/>
    <col min="13404" max="13419" width="0.88671875" style="12"/>
    <col min="13420" max="13420" width="15.44140625" style="12" customWidth="1"/>
    <col min="13421" max="13421" width="0" style="12" hidden="1" customWidth="1"/>
    <col min="13422" max="13434" width="0.88671875" style="12"/>
    <col min="13435" max="13435" width="23.44140625" style="12" customWidth="1"/>
    <col min="13436" max="13576" width="0.88671875" style="12"/>
    <col min="13577" max="13577" width="2.109375" style="12" customWidth="1"/>
    <col min="13578" max="13626" width="0.88671875" style="12"/>
    <col min="13627" max="13627" width="2.5546875" style="12" customWidth="1"/>
    <col min="13628" max="13638" width="0.88671875" style="12"/>
    <col min="13639" max="13639" width="2.109375" style="12" customWidth="1"/>
    <col min="13640" max="13647" width="0.88671875" style="12"/>
    <col min="13648" max="13648" width="1.5546875" style="12" customWidth="1"/>
    <col min="13649" max="13649" width="5" style="12" customWidth="1"/>
    <col min="13650" max="13658" width="0.88671875" style="12"/>
    <col min="13659" max="13659" width="4.5546875" style="12" customWidth="1"/>
    <col min="13660" max="13675" width="0.88671875" style="12"/>
    <col min="13676" max="13676" width="15.44140625" style="12" customWidth="1"/>
    <col min="13677" max="13677" width="0" style="12" hidden="1" customWidth="1"/>
    <col min="13678" max="13690" width="0.88671875" style="12"/>
    <col min="13691" max="13691" width="23.44140625" style="12" customWidth="1"/>
    <col min="13692" max="13832" width="0.88671875" style="12"/>
    <col min="13833" max="13833" width="2.109375" style="12" customWidth="1"/>
    <col min="13834" max="13882" width="0.88671875" style="12"/>
    <col min="13883" max="13883" width="2.5546875" style="12" customWidth="1"/>
    <col min="13884" max="13894" width="0.88671875" style="12"/>
    <col min="13895" max="13895" width="2.109375" style="12" customWidth="1"/>
    <col min="13896" max="13903" width="0.88671875" style="12"/>
    <col min="13904" max="13904" width="1.5546875" style="12" customWidth="1"/>
    <col min="13905" max="13905" width="5" style="12" customWidth="1"/>
    <col min="13906" max="13914" width="0.88671875" style="12"/>
    <col min="13915" max="13915" width="4.5546875" style="12" customWidth="1"/>
    <col min="13916" max="13931" width="0.88671875" style="12"/>
    <col min="13932" max="13932" width="15.44140625" style="12" customWidth="1"/>
    <col min="13933" max="13933" width="0" style="12" hidden="1" customWidth="1"/>
    <col min="13934" max="13946" width="0.88671875" style="12"/>
    <col min="13947" max="13947" width="23.44140625" style="12" customWidth="1"/>
    <col min="13948" max="14088" width="0.88671875" style="12"/>
    <col min="14089" max="14089" width="2.109375" style="12" customWidth="1"/>
    <col min="14090" max="14138" width="0.88671875" style="12"/>
    <col min="14139" max="14139" width="2.5546875" style="12" customWidth="1"/>
    <col min="14140" max="14150" width="0.88671875" style="12"/>
    <col min="14151" max="14151" width="2.109375" style="12" customWidth="1"/>
    <col min="14152" max="14159" width="0.88671875" style="12"/>
    <col min="14160" max="14160" width="1.5546875" style="12" customWidth="1"/>
    <col min="14161" max="14161" width="5" style="12" customWidth="1"/>
    <col min="14162" max="14170" width="0.88671875" style="12"/>
    <col min="14171" max="14171" width="4.5546875" style="12" customWidth="1"/>
    <col min="14172" max="14187" width="0.88671875" style="12"/>
    <col min="14188" max="14188" width="15.44140625" style="12" customWidth="1"/>
    <col min="14189" max="14189" width="0" style="12" hidden="1" customWidth="1"/>
    <col min="14190" max="14202" width="0.88671875" style="12"/>
    <col min="14203" max="14203" width="23.44140625" style="12" customWidth="1"/>
    <col min="14204" max="14344" width="0.88671875" style="12"/>
    <col min="14345" max="14345" width="2.109375" style="12" customWidth="1"/>
    <col min="14346" max="14394" width="0.88671875" style="12"/>
    <col min="14395" max="14395" width="2.5546875" style="12" customWidth="1"/>
    <col min="14396" max="14406" width="0.88671875" style="12"/>
    <col min="14407" max="14407" width="2.109375" style="12" customWidth="1"/>
    <col min="14408" max="14415" width="0.88671875" style="12"/>
    <col min="14416" max="14416" width="1.5546875" style="12" customWidth="1"/>
    <col min="14417" max="14417" width="5" style="12" customWidth="1"/>
    <col min="14418" max="14426" width="0.88671875" style="12"/>
    <col min="14427" max="14427" width="4.5546875" style="12" customWidth="1"/>
    <col min="14428" max="14443" width="0.88671875" style="12"/>
    <col min="14444" max="14444" width="15.44140625" style="12" customWidth="1"/>
    <col min="14445" max="14445" width="0" style="12" hidden="1" customWidth="1"/>
    <col min="14446" max="14458" width="0.88671875" style="12"/>
    <col min="14459" max="14459" width="23.44140625" style="12" customWidth="1"/>
    <col min="14460" max="14600" width="0.88671875" style="12"/>
    <col min="14601" max="14601" width="2.109375" style="12" customWidth="1"/>
    <col min="14602" max="14650" width="0.88671875" style="12"/>
    <col min="14651" max="14651" width="2.5546875" style="12" customWidth="1"/>
    <col min="14652" max="14662" width="0.88671875" style="12"/>
    <col min="14663" max="14663" width="2.109375" style="12" customWidth="1"/>
    <col min="14664" max="14671" width="0.88671875" style="12"/>
    <col min="14672" max="14672" width="1.5546875" style="12" customWidth="1"/>
    <col min="14673" max="14673" width="5" style="12" customWidth="1"/>
    <col min="14674" max="14682" width="0.88671875" style="12"/>
    <col min="14683" max="14683" width="4.5546875" style="12" customWidth="1"/>
    <col min="14684" max="14699" width="0.88671875" style="12"/>
    <col min="14700" max="14700" width="15.44140625" style="12" customWidth="1"/>
    <col min="14701" max="14701" width="0" style="12" hidden="1" customWidth="1"/>
    <col min="14702" max="14714" width="0.88671875" style="12"/>
    <col min="14715" max="14715" width="23.44140625" style="12" customWidth="1"/>
    <col min="14716" max="14856" width="0.88671875" style="12"/>
    <col min="14857" max="14857" width="2.109375" style="12" customWidth="1"/>
    <col min="14858" max="14906" width="0.88671875" style="12"/>
    <col min="14907" max="14907" width="2.5546875" style="12" customWidth="1"/>
    <col min="14908" max="14918" width="0.88671875" style="12"/>
    <col min="14919" max="14919" width="2.109375" style="12" customWidth="1"/>
    <col min="14920" max="14927" width="0.88671875" style="12"/>
    <col min="14928" max="14928" width="1.5546875" style="12" customWidth="1"/>
    <col min="14929" max="14929" width="5" style="12" customWidth="1"/>
    <col min="14930" max="14938" width="0.88671875" style="12"/>
    <col min="14939" max="14939" width="4.5546875" style="12" customWidth="1"/>
    <col min="14940" max="14955" width="0.88671875" style="12"/>
    <col min="14956" max="14956" width="15.44140625" style="12" customWidth="1"/>
    <col min="14957" max="14957" width="0" style="12" hidden="1" customWidth="1"/>
    <col min="14958" max="14970" width="0.88671875" style="12"/>
    <col min="14971" max="14971" width="23.44140625" style="12" customWidth="1"/>
    <col min="14972" max="15112" width="0.88671875" style="12"/>
    <col min="15113" max="15113" width="2.109375" style="12" customWidth="1"/>
    <col min="15114" max="15162" width="0.88671875" style="12"/>
    <col min="15163" max="15163" width="2.5546875" style="12" customWidth="1"/>
    <col min="15164" max="15174" width="0.88671875" style="12"/>
    <col min="15175" max="15175" width="2.109375" style="12" customWidth="1"/>
    <col min="15176" max="15183" width="0.88671875" style="12"/>
    <col min="15184" max="15184" width="1.5546875" style="12" customWidth="1"/>
    <col min="15185" max="15185" width="5" style="12" customWidth="1"/>
    <col min="15186" max="15194" width="0.88671875" style="12"/>
    <col min="15195" max="15195" width="4.5546875" style="12" customWidth="1"/>
    <col min="15196" max="15211" width="0.88671875" style="12"/>
    <col min="15212" max="15212" width="15.44140625" style="12" customWidth="1"/>
    <col min="15213" max="15213" width="0" style="12" hidden="1" customWidth="1"/>
    <col min="15214" max="15226" width="0.88671875" style="12"/>
    <col min="15227" max="15227" width="23.44140625" style="12" customWidth="1"/>
    <col min="15228" max="15368" width="0.88671875" style="12"/>
    <col min="15369" max="15369" width="2.109375" style="12" customWidth="1"/>
    <col min="15370" max="15418" width="0.88671875" style="12"/>
    <col min="15419" max="15419" width="2.5546875" style="12" customWidth="1"/>
    <col min="15420" max="15430" width="0.88671875" style="12"/>
    <col min="15431" max="15431" width="2.109375" style="12" customWidth="1"/>
    <col min="15432" max="15439" width="0.88671875" style="12"/>
    <col min="15440" max="15440" width="1.5546875" style="12" customWidth="1"/>
    <col min="15441" max="15441" width="5" style="12" customWidth="1"/>
    <col min="15442" max="15450" width="0.88671875" style="12"/>
    <col min="15451" max="15451" width="4.5546875" style="12" customWidth="1"/>
    <col min="15452" max="15467" width="0.88671875" style="12"/>
    <col min="15468" max="15468" width="15.44140625" style="12" customWidth="1"/>
    <col min="15469" max="15469" width="0" style="12" hidden="1" customWidth="1"/>
    <col min="15470" max="15482" width="0.88671875" style="12"/>
    <col min="15483" max="15483" width="23.44140625" style="12" customWidth="1"/>
    <col min="15484" max="15624" width="0.88671875" style="12"/>
    <col min="15625" max="15625" width="2.109375" style="12" customWidth="1"/>
    <col min="15626" max="15674" width="0.88671875" style="12"/>
    <col min="15675" max="15675" width="2.5546875" style="12" customWidth="1"/>
    <col min="15676" max="15686" width="0.88671875" style="12"/>
    <col min="15687" max="15687" width="2.109375" style="12" customWidth="1"/>
    <col min="15688" max="15695" width="0.88671875" style="12"/>
    <col min="15696" max="15696" width="1.5546875" style="12" customWidth="1"/>
    <col min="15697" max="15697" width="5" style="12" customWidth="1"/>
    <col min="15698" max="15706" width="0.88671875" style="12"/>
    <col min="15707" max="15707" width="4.5546875" style="12" customWidth="1"/>
    <col min="15708" max="15723" width="0.88671875" style="12"/>
    <col min="15724" max="15724" width="15.44140625" style="12" customWidth="1"/>
    <col min="15725" max="15725" width="0" style="12" hidden="1" customWidth="1"/>
    <col min="15726" max="15738" width="0.88671875" style="12"/>
    <col min="15739" max="15739" width="23.44140625" style="12" customWidth="1"/>
    <col min="15740" max="15880" width="0.88671875" style="12"/>
    <col min="15881" max="15881" width="2.109375" style="12" customWidth="1"/>
    <col min="15882" max="15930" width="0.88671875" style="12"/>
    <col min="15931" max="15931" width="2.5546875" style="12" customWidth="1"/>
    <col min="15932" max="15942" width="0.88671875" style="12"/>
    <col min="15943" max="15943" width="2.109375" style="12" customWidth="1"/>
    <col min="15944" max="15951" width="0.88671875" style="12"/>
    <col min="15952" max="15952" width="1.5546875" style="12" customWidth="1"/>
    <col min="15953" max="15953" width="5" style="12" customWidth="1"/>
    <col min="15954" max="15962" width="0.88671875" style="12"/>
    <col min="15963" max="15963" width="4.5546875" style="12" customWidth="1"/>
    <col min="15964" max="15979" width="0.88671875" style="12"/>
    <col min="15980" max="15980" width="15.44140625" style="12" customWidth="1"/>
    <col min="15981" max="15981" width="0" style="12" hidden="1" customWidth="1"/>
    <col min="15982" max="15994" width="0.88671875" style="12"/>
    <col min="15995" max="15995" width="23.44140625" style="12" customWidth="1"/>
    <col min="15996" max="16136" width="0.88671875" style="12"/>
    <col min="16137" max="16137" width="2.109375" style="12" customWidth="1"/>
    <col min="16138" max="16186" width="0.88671875" style="12"/>
    <col min="16187" max="16187" width="2.5546875" style="12" customWidth="1"/>
    <col min="16188" max="16198" width="0.88671875" style="12"/>
    <col min="16199" max="16199" width="2.109375" style="12" customWidth="1"/>
    <col min="16200" max="16207" width="0.88671875" style="12"/>
    <col min="16208" max="16208" width="1.5546875" style="12" customWidth="1"/>
    <col min="16209" max="16209" width="5" style="12" customWidth="1"/>
    <col min="16210" max="16218" width="0.88671875" style="12"/>
    <col min="16219" max="16219" width="4.5546875" style="12" customWidth="1"/>
    <col min="16220" max="16235" width="0.88671875" style="12"/>
    <col min="16236" max="16236" width="15.44140625" style="12" customWidth="1"/>
    <col min="16237" max="16237" width="0" style="12" hidden="1" customWidth="1"/>
    <col min="16238" max="16250" width="0.88671875" style="12"/>
    <col min="16251" max="16251" width="23.44140625" style="12" customWidth="1"/>
    <col min="16252" max="16384" width="0.88671875" style="12"/>
  </cols>
  <sheetData>
    <row r="1" spans="1:123" s="11" customFormat="1" ht="12" customHeight="1" x14ac:dyDescent="0.25">
      <c r="BO1" s="11" t="s">
        <v>75</v>
      </c>
    </row>
    <row r="2" spans="1:123" s="11" customFormat="1" ht="12" customHeight="1" x14ac:dyDescent="0.25">
      <c r="BO2" s="11" t="s">
        <v>76</v>
      </c>
    </row>
    <row r="3" spans="1:123" s="11" customFormat="1" ht="12" customHeight="1" x14ac:dyDescent="0.25">
      <c r="BO3" s="11" t="s">
        <v>77</v>
      </c>
    </row>
    <row r="4" spans="1:123" ht="21" customHeight="1" x14ac:dyDescent="0.25"/>
    <row r="5" spans="1:123" s="13" customFormat="1" ht="14.25" customHeight="1" x14ac:dyDescent="0.3">
      <c r="A5" s="168" t="s">
        <v>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23" s="13" customFormat="1" ht="14.25" customHeight="1" x14ac:dyDescent="0.3">
      <c r="A6" s="168" t="s">
        <v>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</row>
    <row r="7" spans="1:123" s="13" customFormat="1" ht="14.25" customHeight="1" x14ac:dyDescent="0.3">
      <c r="A7" s="168" t="s">
        <v>78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</row>
    <row r="8" spans="1:123" s="13" customFormat="1" ht="14.25" customHeight="1" x14ac:dyDescent="0.3">
      <c r="A8" s="168" t="s">
        <v>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</row>
    <row r="9" spans="1:123" ht="21" customHeight="1" x14ac:dyDescent="0.25"/>
    <row r="10" spans="1:123" x14ac:dyDescent="0.25">
      <c r="C10" s="21" t="s">
        <v>79</v>
      </c>
      <c r="D10" s="21"/>
      <c r="AG10" s="32" t="s">
        <v>317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123" x14ac:dyDescent="0.25">
      <c r="C11" s="21" t="s">
        <v>80</v>
      </c>
      <c r="D11" s="21"/>
      <c r="J11" s="192" t="s">
        <v>81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</row>
    <row r="12" spans="1:123" x14ac:dyDescent="0.25">
      <c r="C12" s="21" t="s">
        <v>82</v>
      </c>
      <c r="D12" s="21"/>
      <c r="J12" s="193" t="s">
        <v>222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</row>
    <row r="13" spans="1:123" x14ac:dyDescent="0.25">
      <c r="C13" s="21" t="s">
        <v>84</v>
      </c>
      <c r="D13" s="21"/>
      <c r="AQ13" s="251" t="s">
        <v>203</v>
      </c>
      <c r="AR13" s="251"/>
      <c r="AS13" s="251"/>
      <c r="AT13" s="251"/>
      <c r="AU13" s="251"/>
      <c r="AV13" s="251"/>
      <c r="AW13" s="251"/>
      <c r="AX13" s="251"/>
      <c r="AY13" s="252" t="s">
        <v>72</v>
      </c>
      <c r="AZ13" s="252"/>
      <c r="BA13" s="251" t="s">
        <v>204</v>
      </c>
      <c r="BB13" s="251"/>
      <c r="BC13" s="251"/>
      <c r="BD13" s="251"/>
      <c r="BE13" s="251"/>
      <c r="BF13" s="251"/>
      <c r="BG13" s="251"/>
      <c r="BH13" s="251"/>
      <c r="BI13" s="12" t="s">
        <v>85</v>
      </c>
    </row>
    <row r="14" spans="1:123" ht="15" customHeight="1" x14ac:dyDescent="0.25">
      <c r="DD14" s="132"/>
      <c r="DF14" s="40"/>
    </row>
    <row r="15" spans="1:123" s="25" customFormat="1" ht="21.75" customHeight="1" x14ac:dyDescent="0.25">
      <c r="A15" s="173" t="s">
        <v>5</v>
      </c>
      <c r="B15" s="253"/>
      <c r="C15" s="253"/>
      <c r="D15" s="253"/>
      <c r="E15" s="253"/>
      <c r="F15" s="253"/>
      <c r="G15" s="253"/>
      <c r="H15" s="253"/>
      <c r="I15" s="254"/>
      <c r="J15" s="258" t="s">
        <v>6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4"/>
      <c r="BI15" s="173" t="s">
        <v>50</v>
      </c>
      <c r="BJ15" s="253"/>
      <c r="BK15" s="253"/>
      <c r="BL15" s="253"/>
      <c r="BM15" s="253"/>
      <c r="BN15" s="253"/>
      <c r="BO15" s="253"/>
      <c r="BP15" s="253"/>
      <c r="BQ15" s="253"/>
      <c r="BR15" s="253"/>
      <c r="BS15" s="254"/>
      <c r="BT15" s="175" t="s">
        <v>315</v>
      </c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205"/>
      <c r="CN15" s="173" t="s">
        <v>7</v>
      </c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40"/>
      <c r="DS15" s="77"/>
    </row>
    <row r="16" spans="1:123" s="25" customFormat="1" ht="23.25" customHeight="1" x14ac:dyDescent="0.25">
      <c r="A16" s="255"/>
      <c r="B16" s="256"/>
      <c r="C16" s="256"/>
      <c r="D16" s="256"/>
      <c r="E16" s="256"/>
      <c r="F16" s="256"/>
      <c r="G16" s="256"/>
      <c r="H16" s="256"/>
      <c r="I16" s="257"/>
      <c r="J16" s="255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7"/>
      <c r="BI16" s="255"/>
      <c r="BJ16" s="256"/>
      <c r="BK16" s="256"/>
      <c r="BL16" s="256"/>
      <c r="BM16" s="256"/>
      <c r="BN16" s="256"/>
      <c r="BO16" s="256"/>
      <c r="BP16" s="256"/>
      <c r="BQ16" s="256"/>
      <c r="BR16" s="256"/>
      <c r="BS16" s="257"/>
      <c r="BT16" s="208" t="s">
        <v>48</v>
      </c>
      <c r="BU16" s="176"/>
      <c r="BV16" s="176"/>
      <c r="BW16" s="176"/>
      <c r="BX16" s="176"/>
      <c r="BY16" s="176"/>
      <c r="BZ16" s="176"/>
      <c r="CA16" s="176"/>
      <c r="CB16" s="176"/>
      <c r="CC16" s="205"/>
      <c r="CD16" s="208" t="s">
        <v>8</v>
      </c>
      <c r="CE16" s="176"/>
      <c r="CF16" s="176"/>
      <c r="CG16" s="176"/>
      <c r="CH16" s="176"/>
      <c r="CI16" s="176"/>
      <c r="CJ16" s="176"/>
      <c r="CK16" s="176"/>
      <c r="CL16" s="176"/>
      <c r="CM16" s="205"/>
      <c r="CN16" s="17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5"/>
      <c r="DS16" s="77"/>
    </row>
    <row r="17" spans="1:123" s="25" customFormat="1" ht="15" customHeight="1" x14ac:dyDescent="0.25">
      <c r="A17" s="211" t="s">
        <v>9</v>
      </c>
      <c r="B17" s="212"/>
      <c r="C17" s="212"/>
      <c r="D17" s="212"/>
      <c r="E17" s="212"/>
      <c r="F17" s="212"/>
      <c r="G17" s="212"/>
      <c r="H17" s="212"/>
      <c r="I17" s="213"/>
      <c r="J17" s="35"/>
      <c r="K17" s="214" t="s">
        <v>86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36"/>
      <c r="BI17" s="175" t="s">
        <v>44</v>
      </c>
      <c r="BJ17" s="176"/>
      <c r="BK17" s="176"/>
      <c r="BL17" s="176"/>
      <c r="BM17" s="176"/>
      <c r="BN17" s="176"/>
      <c r="BO17" s="176"/>
      <c r="BP17" s="176"/>
      <c r="BQ17" s="176"/>
      <c r="BR17" s="176"/>
      <c r="BS17" s="205"/>
      <c r="BT17" s="175" t="s">
        <v>44</v>
      </c>
      <c r="BU17" s="176"/>
      <c r="BV17" s="176"/>
      <c r="BW17" s="176"/>
      <c r="BX17" s="176"/>
      <c r="BY17" s="176"/>
      <c r="BZ17" s="176"/>
      <c r="CA17" s="176"/>
      <c r="CB17" s="176"/>
      <c r="CC17" s="205"/>
      <c r="CD17" s="175" t="s">
        <v>44</v>
      </c>
      <c r="CE17" s="176"/>
      <c r="CF17" s="176"/>
      <c r="CG17" s="176"/>
      <c r="CH17" s="176"/>
      <c r="CI17" s="176"/>
      <c r="CJ17" s="176"/>
      <c r="CK17" s="176"/>
      <c r="CL17" s="176"/>
      <c r="CM17" s="205"/>
      <c r="CN17" s="208" t="s">
        <v>44</v>
      </c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10"/>
    </row>
    <row r="18" spans="1:123" s="25" customFormat="1" ht="30" customHeight="1" x14ac:dyDescent="0.25">
      <c r="A18" s="211" t="s">
        <v>11</v>
      </c>
      <c r="B18" s="212"/>
      <c r="C18" s="212"/>
      <c r="D18" s="212"/>
      <c r="E18" s="212"/>
      <c r="F18" s="212"/>
      <c r="G18" s="212"/>
      <c r="H18" s="212"/>
      <c r="I18" s="213"/>
      <c r="J18" s="35"/>
      <c r="K18" s="214" t="s">
        <v>87</v>
      </c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36"/>
      <c r="BI18" s="175" t="s">
        <v>10</v>
      </c>
      <c r="BJ18" s="176"/>
      <c r="BK18" s="176"/>
      <c r="BL18" s="176"/>
      <c r="BM18" s="176"/>
      <c r="BN18" s="176"/>
      <c r="BO18" s="176"/>
      <c r="BP18" s="176"/>
      <c r="BQ18" s="176"/>
      <c r="BR18" s="176"/>
      <c r="BS18" s="205"/>
      <c r="BT18" s="236">
        <f>BT19+BT40+BT50+BT52+BT54+BT55</f>
        <v>1302875.8284015271</v>
      </c>
      <c r="BU18" s="237"/>
      <c r="BV18" s="237"/>
      <c r="BW18" s="237"/>
      <c r="BX18" s="237"/>
      <c r="BY18" s="237"/>
      <c r="BZ18" s="237"/>
      <c r="CA18" s="237"/>
      <c r="CB18" s="237"/>
      <c r="CC18" s="238"/>
      <c r="CD18" s="236">
        <f>1463999.65-CD59</f>
        <v>1264851.77</v>
      </c>
      <c r="CE18" s="237"/>
      <c r="CF18" s="237"/>
      <c r="CG18" s="237"/>
      <c r="CH18" s="237"/>
      <c r="CI18" s="237"/>
      <c r="CJ18" s="237"/>
      <c r="CK18" s="237"/>
      <c r="CL18" s="237"/>
      <c r="CM18" s="238"/>
      <c r="CN18" s="248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50"/>
      <c r="DE18" s="25">
        <v>-4.9211195054978703</v>
      </c>
      <c r="DS18" s="26">
        <f>CD18/BT18</f>
        <v>0.97081528602140232</v>
      </c>
    </row>
    <row r="19" spans="1:123" s="25" customFormat="1" ht="30" customHeight="1" x14ac:dyDescent="0.25">
      <c r="A19" s="211" t="s">
        <v>12</v>
      </c>
      <c r="B19" s="212"/>
      <c r="C19" s="212"/>
      <c r="D19" s="212"/>
      <c r="E19" s="212"/>
      <c r="F19" s="212"/>
      <c r="G19" s="212"/>
      <c r="H19" s="212"/>
      <c r="I19" s="213"/>
      <c r="J19" s="35"/>
      <c r="K19" s="214" t="s">
        <v>13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36"/>
      <c r="BI19" s="175" t="s">
        <v>10</v>
      </c>
      <c r="BJ19" s="176"/>
      <c r="BK19" s="176"/>
      <c r="BL19" s="176"/>
      <c r="BM19" s="176"/>
      <c r="BN19" s="176"/>
      <c r="BO19" s="176"/>
      <c r="BP19" s="176"/>
      <c r="BQ19" s="176"/>
      <c r="BR19" s="176"/>
      <c r="BS19" s="205"/>
      <c r="BT19" s="236">
        <f>BT20+BT25+BT27</f>
        <v>682138.6</v>
      </c>
      <c r="BU19" s="237"/>
      <c r="BV19" s="237"/>
      <c r="BW19" s="237"/>
      <c r="BX19" s="237"/>
      <c r="BY19" s="237"/>
      <c r="BZ19" s="237"/>
      <c r="CA19" s="237"/>
      <c r="CB19" s="237"/>
      <c r="CC19" s="238"/>
      <c r="CD19" s="236">
        <f>CD20+CD25+CD27</f>
        <v>668724.37</v>
      </c>
      <c r="CE19" s="237"/>
      <c r="CF19" s="237"/>
      <c r="CG19" s="237"/>
      <c r="CH19" s="237"/>
      <c r="CI19" s="237"/>
      <c r="CJ19" s="237"/>
      <c r="CK19" s="237"/>
      <c r="CL19" s="237"/>
      <c r="CM19" s="238"/>
      <c r="CN19" s="224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6"/>
      <c r="DE19" s="25">
        <v>-1.8662736037502157</v>
      </c>
      <c r="DS19" s="26">
        <f t="shared" ref="DS19:DS43" si="0">CD19/BT19</f>
        <v>0.98033503748358475</v>
      </c>
    </row>
    <row r="20" spans="1:123" s="25" customFormat="1" ht="15" hidden="1" customHeight="1" x14ac:dyDescent="0.25">
      <c r="A20" s="211" t="s">
        <v>14</v>
      </c>
      <c r="B20" s="212"/>
      <c r="C20" s="212"/>
      <c r="D20" s="212"/>
      <c r="E20" s="212"/>
      <c r="F20" s="212"/>
      <c r="G20" s="212"/>
      <c r="H20" s="212"/>
      <c r="I20" s="213"/>
      <c r="J20" s="35"/>
      <c r="K20" s="214" t="s">
        <v>15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36"/>
      <c r="BI20" s="175" t="s">
        <v>10</v>
      </c>
      <c r="BJ20" s="176"/>
      <c r="BK20" s="176"/>
      <c r="BL20" s="176"/>
      <c r="BM20" s="176"/>
      <c r="BN20" s="176"/>
      <c r="BO20" s="176"/>
      <c r="BP20" s="176"/>
      <c r="BQ20" s="176"/>
      <c r="BR20" s="176"/>
      <c r="BS20" s="205"/>
      <c r="BT20" s="236">
        <f>BT21+BT23</f>
        <v>190113.8</v>
      </c>
      <c r="BU20" s="237"/>
      <c r="BV20" s="237"/>
      <c r="BW20" s="237"/>
      <c r="BX20" s="237"/>
      <c r="BY20" s="237"/>
      <c r="BZ20" s="237"/>
      <c r="CA20" s="237"/>
      <c r="CB20" s="237"/>
      <c r="CC20" s="238"/>
      <c r="CD20" s="236">
        <f>CD21+CD23</f>
        <v>103713.44</v>
      </c>
      <c r="CE20" s="237"/>
      <c r="CF20" s="237"/>
      <c r="CG20" s="237"/>
      <c r="CH20" s="237"/>
      <c r="CI20" s="237"/>
      <c r="CJ20" s="237"/>
      <c r="CK20" s="237"/>
      <c r="CL20" s="237"/>
      <c r="CM20" s="238"/>
      <c r="CN20" s="224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6"/>
      <c r="DE20" s="25" t="e">
        <v>#DIV/0!</v>
      </c>
      <c r="DS20" s="26">
        <f t="shared" si="0"/>
        <v>0.54553346469325215</v>
      </c>
    </row>
    <row r="21" spans="1:123" s="25" customFormat="1" ht="30" hidden="1" customHeight="1" x14ac:dyDescent="0.25">
      <c r="A21" s="211" t="s">
        <v>16</v>
      </c>
      <c r="B21" s="212"/>
      <c r="C21" s="212"/>
      <c r="D21" s="212"/>
      <c r="E21" s="212"/>
      <c r="F21" s="212"/>
      <c r="G21" s="212"/>
      <c r="H21" s="212"/>
      <c r="I21" s="213"/>
      <c r="J21" s="35"/>
      <c r="K21" s="214" t="s">
        <v>88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36"/>
      <c r="BI21" s="175" t="s">
        <v>10</v>
      </c>
      <c r="BJ21" s="176"/>
      <c r="BK21" s="176"/>
      <c r="BL21" s="176"/>
      <c r="BM21" s="176"/>
      <c r="BN21" s="176"/>
      <c r="BO21" s="176"/>
      <c r="BP21" s="176"/>
      <c r="BQ21" s="176"/>
      <c r="BR21" s="176"/>
      <c r="BS21" s="205"/>
      <c r="BT21" s="236">
        <v>104001.9</v>
      </c>
      <c r="BU21" s="237"/>
      <c r="BV21" s="237"/>
      <c r="BW21" s="237"/>
      <c r="BX21" s="237"/>
      <c r="BY21" s="237"/>
      <c r="BZ21" s="237"/>
      <c r="CA21" s="237"/>
      <c r="CB21" s="237"/>
      <c r="CC21" s="238"/>
      <c r="CD21" s="236">
        <v>70343.710000000006</v>
      </c>
      <c r="CE21" s="237"/>
      <c r="CF21" s="237"/>
      <c r="CG21" s="237"/>
      <c r="CH21" s="237"/>
      <c r="CI21" s="237"/>
      <c r="CJ21" s="237"/>
      <c r="CK21" s="237"/>
      <c r="CL21" s="237"/>
      <c r="CM21" s="238"/>
      <c r="CN21" s="224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6"/>
      <c r="DE21" s="25" t="e">
        <v>#DIV/0!</v>
      </c>
      <c r="DS21" s="26">
        <f t="shared" si="0"/>
        <v>0.6763694701731412</v>
      </c>
    </row>
    <row r="22" spans="1:123" s="25" customFormat="1" ht="15" hidden="1" customHeight="1" x14ac:dyDescent="0.25">
      <c r="A22" s="211" t="s">
        <v>73</v>
      </c>
      <c r="B22" s="212"/>
      <c r="C22" s="212"/>
      <c r="D22" s="212"/>
      <c r="E22" s="212"/>
      <c r="F22" s="212"/>
      <c r="G22" s="212"/>
      <c r="H22" s="212"/>
      <c r="I22" s="213"/>
      <c r="J22" s="35"/>
      <c r="K22" s="214" t="s">
        <v>17</v>
      </c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36"/>
      <c r="BI22" s="175" t="s">
        <v>10</v>
      </c>
      <c r="BJ22" s="176"/>
      <c r="BK22" s="176"/>
      <c r="BL22" s="176"/>
      <c r="BM22" s="176"/>
      <c r="BN22" s="176"/>
      <c r="BO22" s="176"/>
      <c r="BP22" s="176"/>
      <c r="BQ22" s="176"/>
      <c r="BR22" s="176"/>
      <c r="BS22" s="205"/>
      <c r="BT22" s="236"/>
      <c r="BU22" s="237"/>
      <c r="BV22" s="237"/>
      <c r="BW22" s="237"/>
      <c r="BX22" s="237"/>
      <c r="BY22" s="237"/>
      <c r="BZ22" s="237"/>
      <c r="CA22" s="237"/>
      <c r="CB22" s="237"/>
      <c r="CC22" s="238"/>
      <c r="CD22" s="236"/>
      <c r="CE22" s="237"/>
      <c r="CF22" s="237"/>
      <c r="CG22" s="237"/>
      <c r="CH22" s="237"/>
      <c r="CI22" s="237"/>
      <c r="CJ22" s="237"/>
      <c r="CK22" s="237"/>
      <c r="CL22" s="237"/>
      <c r="CM22" s="238"/>
      <c r="CN22" s="224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6"/>
      <c r="DE22" s="25" t="e">
        <v>#DIV/0!</v>
      </c>
      <c r="DS22" s="26" t="e">
        <f t="shared" si="0"/>
        <v>#DIV/0!</v>
      </c>
    </row>
    <row r="23" spans="1:123" s="25" customFormat="1" ht="58.5" hidden="1" customHeight="1" x14ac:dyDescent="0.25">
      <c r="A23" s="211" t="s">
        <v>89</v>
      </c>
      <c r="B23" s="212"/>
      <c r="C23" s="212"/>
      <c r="D23" s="212"/>
      <c r="E23" s="212"/>
      <c r="F23" s="212"/>
      <c r="G23" s="212"/>
      <c r="H23" s="212"/>
      <c r="I23" s="213"/>
      <c r="J23" s="35"/>
      <c r="K23" s="214" t="s">
        <v>90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36"/>
      <c r="BI23" s="175" t="s">
        <v>10</v>
      </c>
      <c r="BJ23" s="176"/>
      <c r="BK23" s="176"/>
      <c r="BL23" s="176"/>
      <c r="BM23" s="176"/>
      <c r="BN23" s="176"/>
      <c r="BO23" s="176"/>
      <c r="BP23" s="176"/>
      <c r="BQ23" s="176"/>
      <c r="BR23" s="176"/>
      <c r="BS23" s="205"/>
      <c r="BT23" s="236">
        <v>86111.9</v>
      </c>
      <c r="BU23" s="237"/>
      <c r="BV23" s="237"/>
      <c r="BW23" s="237"/>
      <c r="BX23" s="237"/>
      <c r="BY23" s="237"/>
      <c r="BZ23" s="237"/>
      <c r="CA23" s="237"/>
      <c r="CB23" s="237"/>
      <c r="CC23" s="238"/>
      <c r="CD23" s="236">
        <v>33369.730000000003</v>
      </c>
      <c r="CE23" s="237"/>
      <c r="CF23" s="237"/>
      <c r="CG23" s="237"/>
      <c r="CH23" s="237"/>
      <c r="CI23" s="237"/>
      <c r="CJ23" s="237"/>
      <c r="CK23" s="237"/>
      <c r="CL23" s="237"/>
      <c r="CM23" s="238"/>
      <c r="CN23" s="247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6"/>
      <c r="DE23" s="25" t="e">
        <v>#DIV/0!</v>
      </c>
      <c r="DS23" s="26">
        <f t="shared" si="0"/>
        <v>0.38751589501567152</v>
      </c>
    </row>
    <row r="24" spans="1:123" s="25" customFormat="1" ht="15" hidden="1" customHeight="1" x14ac:dyDescent="0.25">
      <c r="A24" s="211" t="s">
        <v>91</v>
      </c>
      <c r="B24" s="212"/>
      <c r="C24" s="212"/>
      <c r="D24" s="212"/>
      <c r="E24" s="212"/>
      <c r="F24" s="212"/>
      <c r="G24" s="212"/>
      <c r="H24" s="212"/>
      <c r="I24" s="213"/>
      <c r="J24" s="35"/>
      <c r="K24" s="214" t="s">
        <v>17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36"/>
      <c r="BI24" s="175" t="s">
        <v>10</v>
      </c>
      <c r="BJ24" s="176"/>
      <c r="BK24" s="176"/>
      <c r="BL24" s="176"/>
      <c r="BM24" s="176"/>
      <c r="BN24" s="176"/>
      <c r="BO24" s="176"/>
      <c r="BP24" s="176"/>
      <c r="BQ24" s="176"/>
      <c r="BR24" s="176"/>
      <c r="BS24" s="205"/>
      <c r="BT24" s="236"/>
      <c r="BU24" s="237"/>
      <c r="BV24" s="237"/>
      <c r="BW24" s="237"/>
      <c r="BX24" s="237"/>
      <c r="BY24" s="237"/>
      <c r="BZ24" s="237"/>
      <c r="CA24" s="237"/>
      <c r="CB24" s="237"/>
      <c r="CC24" s="238"/>
      <c r="CD24" s="236"/>
      <c r="CE24" s="237"/>
      <c r="CF24" s="237"/>
      <c r="CG24" s="237"/>
      <c r="CH24" s="237"/>
      <c r="CI24" s="237"/>
      <c r="CJ24" s="237"/>
      <c r="CK24" s="237"/>
      <c r="CL24" s="237"/>
      <c r="CM24" s="238"/>
      <c r="CN24" s="224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6"/>
      <c r="DE24" s="25" t="e">
        <v>#DIV/0!</v>
      </c>
      <c r="DS24" s="26" t="e">
        <f t="shared" si="0"/>
        <v>#DIV/0!</v>
      </c>
    </row>
    <row r="25" spans="1:123" s="25" customFormat="1" ht="15" hidden="1" customHeight="1" x14ac:dyDescent="0.25">
      <c r="A25" s="211" t="s">
        <v>18</v>
      </c>
      <c r="B25" s="212"/>
      <c r="C25" s="212"/>
      <c r="D25" s="212"/>
      <c r="E25" s="212"/>
      <c r="F25" s="212"/>
      <c r="G25" s="212"/>
      <c r="H25" s="212"/>
      <c r="I25" s="213"/>
      <c r="J25" s="35"/>
      <c r="K25" s="214" t="s">
        <v>19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36"/>
      <c r="BI25" s="175" t="s">
        <v>10</v>
      </c>
      <c r="BJ25" s="176"/>
      <c r="BK25" s="176"/>
      <c r="BL25" s="176"/>
      <c r="BM25" s="176"/>
      <c r="BN25" s="176"/>
      <c r="BO25" s="176"/>
      <c r="BP25" s="176"/>
      <c r="BQ25" s="176"/>
      <c r="BR25" s="176"/>
      <c r="BS25" s="205"/>
      <c r="BT25" s="236">
        <v>377928.3</v>
      </c>
      <c r="BU25" s="237"/>
      <c r="BV25" s="237"/>
      <c r="BW25" s="237"/>
      <c r="BX25" s="237"/>
      <c r="BY25" s="237"/>
      <c r="BZ25" s="237"/>
      <c r="CA25" s="237"/>
      <c r="CB25" s="237"/>
      <c r="CC25" s="238"/>
      <c r="CD25" s="236">
        <v>467542.03</v>
      </c>
      <c r="CE25" s="237"/>
      <c r="CF25" s="237"/>
      <c r="CG25" s="237"/>
      <c r="CH25" s="237"/>
      <c r="CI25" s="237"/>
      <c r="CJ25" s="237"/>
      <c r="CK25" s="237"/>
      <c r="CL25" s="237"/>
      <c r="CM25" s="238"/>
      <c r="CN25" s="224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6"/>
      <c r="DE25" s="25" t="e">
        <v>#DIV/0!</v>
      </c>
      <c r="DS25" s="26">
        <f t="shared" si="0"/>
        <v>1.2371183369967267</v>
      </c>
    </row>
    <row r="26" spans="1:123" s="25" customFormat="1" ht="15" hidden="1" customHeight="1" x14ac:dyDescent="0.25">
      <c r="A26" s="211" t="s">
        <v>20</v>
      </c>
      <c r="B26" s="212"/>
      <c r="C26" s="212"/>
      <c r="D26" s="212"/>
      <c r="E26" s="212"/>
      <c r="F26" s="212"/>
      <c r="G26" s="212"/>
      <c r="H26" s="212"/>
      <c r="I26" s="213"/>
      <c r="J26" s="35"/>
      <c r="K26" s="214" t="s">
        <v>17</v>
      </c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36"/>
      <c r="BI26" s="175" t="s">
        <v>10</v>
      </c>
      <c r="BJ26" s="176"/>
      <c r="BK26" s="176"/>
      <c r="BL26" s="176"/>
      <c r="BM26" s="176"/>
      <c r="BN26" s="176"/>
      <c r="BO26" s="176"/>
      <c r="BP26" s="176"/>
      <c r="BQ26" s="176"/>
      <c r="BR26" s="176"/>
      <c r="BS26" s="205"/>
      <c r="BT26" s="236"/>
      <c r="BU26" s="237"/>
      <c r="BV26" s="237"/>
      <c r="BW26" s="237"/>
      <c r="BX26" s="237"/>
      <c r="BY26" s="237"/>
      <c r="BZ26" s="237"/>
      <c r="CA26" s="237"/>
      <c r="CB26" s="237"/>
      <c r="CC26" s="238"/>
      <c r="CD26" s="236"/>
      <c r="CE26" s="237"/>
      <c r="CF26" s="237"/>
      <c r="CG26" s="237"/>
      <c r="CH26" s="237"/>
      <c r="CI26" s="237"/>
      <c r="CJ26" s="237"/>
      <c r="CK26" s="237"/>
      <c r="CL26" s="237"/>
      <c r="CM26" s="238"/>
      <c r="CN26" s="224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6"/>
      <c r="DE26" s="25" t="e">
        <v>#DIV/0!</v>
      </c>
      <c r="DS26" s="26" t="e">
        <f t="shared" si="0"/>
        <v>#DIV/0!</v>
      </c>
    </row>
    <row r="27" spans="1:123" s="25" customFormat="1" ht="15" hidden="1" customHeight="1" x14ac:dyDescent="0.25">
      <c r="A27" s="211" t="s">
        <v>21</v>
      </c>
      <c r="B27" s="212"/>
      <c r="C27" s="212"/>
      <c r="D27" s="212"/>
      <c r="E27" s="212"/>
      <c r="F27" s="212"/>
      <c r="G27" s="212"/>
      <c r="H27" s="212"/>
      <c r="I27" s="213"/>
      <c r="J27" s="35"/>
      <c r="K27" s="246" t="s">
        <v>92</v>
      </c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36"/>
      <c r="BI27" s="175" t="s">
        <v>10</v>
      </c>
      <c r="BJ27" s="176"/>
      <c r="BK27" s="176"/>
      <c r="BL27" s="176"/>
      <c r="BM27" s="176"/>
      <c r="BN27" s="176"/>
      <c r="BO27" s="176"/>
      <c r="BP27" s="176"/>
      <c r="BQ27" s="176"/>
      <c r="BR27" s="176"/>
      <c r="BS27" s="205"/>
      <c r="BT27" s="236">
        <f>BT28+BT29</f>
        <v>114096.5</v>
      </c>
      <c r="BU27" s="237"/>
      <c r="BV27" s="237"/>
      <c r="BW27" s="237"/>
      <c r="BX27" s="237"/>
      <c r="BY27" s="237"/>
      <c r="BZ27" s="237"/>
      <c r="CA27" s="237"/>
      <c r="CB27" s="237"/>
      <c r="CC27" s="238"/>
      <c r="CD27" s="236">
        <f>CD28+CD29</f>
        <v>97468.9</v>
      </c>
      <c r="CE27" s="237"/>
      <c r="CF27" s="237"/>
      <c r="CG27" s="237"/>
      <c r="CH27" s="237"/>
      <c r="CI27" s="237"/>
      <c r="CJ27" s="237"/>
      <c r="CK27" s="237"/>
      <c r="CL27" s="237"/>
      <c r="CM27" s="238"/>
      <c r="CN27" s="224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6"/>
      <c r="DE27" s="25" t="e">
        <v>#DIV/0!</v>
      </c>
      <c r="DS27" s="26">
        <f t="shared" si="0"/>
        <v>0.85426722116804632</v>
      </c>
    </row>
    <row r="28" spans="1:123" s="25" customFormat="1" ht="15" hidden="1" customHeight="1" x14ac:dyDescent="0.25">
      <c r="A28" s="211" t="s">
        <v>93</v>
      </c>
      <c r="B28" s="212"/>
      <c r="C28" s="212"/>
      <c r="D28" s="212"/>
      <c r="E28" s="212"/>
      <c r="F28" s="212"/>
      <c r="G28" s="212"/>
      <c r="H28" s="212"/>
      <c r="I28" s="213"/>
      <c r="J28" s="35"/>
      <c r="K28" s="214" t="s">
        <v>94</v>
      </c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36"/>
      <c r="BI28" s="175" t="s">
        <v>10</v>
      </c>
      <c r="BJ28" s="176"/>
      <c r="BK28" s="176"/>
      <c r="BL28" s="176"/>
      <c r="BM28" s="176"/>
      <c r="BN28" s="176"/>
      <c r="BO28" s="176"/>
      <c r="BP28" s="176"/>
      <c r="BQ28" s="176"/>
      <c r="BR28" s="176"/>
      <c r="BS28" s="205"/>
      <c r="BT28" s="236">
        <v>3978.1</v>
      </c>
      <c r="BU28" s="237"/>
      <c r="BV28" s="237"/>
      <c r="BW28" s="237"/>
      <c r="BX28" s="237"/>
      <c r="BY28" s="237"/>
      <c r="BZ28" s="237"/>
      <c r="CA28" s="237"/>
      <c r="CB28" s="237"/>
      <c r="CC28" s="238"/>
      <c r="CD28" s="236">
        <v>68.900000000000006</v>
      </c>
      <c r="CE28" s="237"/>
      <c r="CF28" s="237"/>
      <c r="CG28" s="237"/>
      <c r="CH28" s="237"/>
      <c r="CI28" s="237"/>
      <c r="CJ28" s="237"/>
      <c r="CK28" s="237"/>
      <c r="CL28" s="237"/>
      <c r="CM28" s="238"/>
      <c r="CN28" s="224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  <c r="DE28" s="25" t="e">
        <v>#DIV/0!</v>
      </c>
      <c r="DS28" s="26">
        <f t="shared" si="0"/>
        <v>1.7319826047610669E-2</v>
      </c>
    </row>
    <row r="29" spans="1:123" s="25" customFormat="1" ht="30" hidden="1" customHeight="1" x14ac:dyDescent="0.25">
      <c r="A29" s="211" t="s">
        <v>95</v>
      </c>
      <c r="B29" s="212"/>
      <c r="C29" s="212"/>
      <c r="D29" s="212"/>
      <c r="E29" s="212"/>
      <c r="F29" s="212"/>
      <c r="G29" s="212"/>
      <c r="H29" s="212"/>
      <c r="I29" s="213"/>
      <c r="J29" s="35"/>
      <c r="K29" s="214" t="s">
        <v>96</v>
      </c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36"/>
      <c r="BI29" s="175" t="s">
        <v>10</v>
      </c>
      <c r="BJ29" s="176"/>
      <c r="BK29" s="176"/>
      <c r="BL29" s="176"/>
      <c r="BM29" s="176"/>
      <c r="BN29" s="176"/>
      <c r="BO29" s="176"/>
      <c r="BP29" s="176"/>
      <c r="BQ29" s="176"/>
      <c r="BR29" s="176"/>
      <c r="BS29" s="205"/>
      <c r="BT29" s="236">
        <f>BT30+BT31+BT32+BT33+BT34+BT35+BT36+BT37+BT38+BT39</f>
        <v>110118.39999999999</v>
      </c>
      <c r="BU29" s="237"/>
      <c r="BV29" s="237"/>
      <c r="BW29" s="237"/>
      <c r="BX29" s="237"/>
      <c r="BY29" s="237"/>
      <c r="BZ29" s="237"/>
      <c r="CA29" s="237"/>
      <c r="CB29" s="237"/>
      <c r="CC29" s="238"/>
      <c r="CD29" s="236">
        <f>CD30+CD31+CD32+CD33+CD34+CD35+CD36+CD37+CD38+CD39</f>
        <v>97400</v>
      </c>
      <c r="CE29" s="237"/>
      <c r="CF29" s="237"/>
      <c r="CG29" s="237"/>
      <c r="CH29" s="237"/>
      <c r="CI29" s="237"/>
      <c r="CJ29" s="237"/>
      <c r="CK29" s="237"/>
      <c r="CL29" s="237"/>
      <c r="CM29" s="238"/>
      <c r="CN29" s="224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6"/>
      <c r="DE29" s="25" t="e">
        <v>#DIV/0!</v>
      </c>
      <c r="DS29" s="26">
        <f t="shared" si="0"/>
        <v>0.88450249912821111</v>
      </c>
    </row>
    <row r="30" spans="1:123" s="25" customFormat="1" ht="30" hidden="1" customHeight="1" x14ac:dyDescent="0.25">
      <c r="A30" s="211" t="s">
        <v>97</v>
      </c>
      <c r="B30" s="212"/>
      <c r="C30" s="212"/>
      <c r="D30" s="212"/>
      <c r="E30" s="212"/>
      <c r="F30" s="212"/>
      <c r="G30" s="212"/>
      <c r="H30" s="212"/>
      <c r="I30" s="213"/>
      <c r="J30" s="35"/>
      <c r="K30" s="214" t="s">
        <v>223</v>
      </c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36"/>
      <c r="BI30" s="175" t="s">
        <v>10</v>
      </c>
      <c r="BJ30" s="176"/>
      <c r="BK30" s="176"/>
      <c r="BL30" s="176"/>
      <c r="BM30" s="176"/>
      <c r="BN30" s="176"/>
      <c r="BO30" s="176"/>
      <c r="BP30" s="176"/>
      <c r="BQ30" s="176"/>
      <c r="BR30" s="176"/>
      <c r="BS30" s="205"/>
      <c r="BT30" s="236">
        <v>4047.8</v>
      </c>
      <c r="BU30" s="237"/>
      <c r="BV30" s="237"/>
      <c r="BW30" s="237"/>
      <c r="BX30" s="237"/>
      <c r="BY30" s="237"/>
      <c r="BZ30" s="237"/>
      <c r="CA30" s="237"/>
      <c r="CB30" s="237"/>
      <c r="CC30" s="238"/>
      <c r="CD30" s="236">
        <v>3377.41</v>
      </c>
      <c r="CE30" s="237"/>
      <c r="CF30" s="237"/>
      <c r="CG30" s="237"/>
      <c r="CH30" s="237"/>
      <c r="CI30" s="237"/>
      <c r="CJ30" s="237"/>
      <c r="CK30" s="237"/>
      <c r="CL30" s="237"/>
      <c r="CM30" s="238"/>
      <c r="CN30" s="224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6"/>
      <c r="DE30" s="25" t="e">
        <v>#DIV/0!</v>
      </c>
      <c r="DS30" s="26">
        <f t="shared" si="0"/>
        <v>0.83438163940906163</v>
      </c>
    </row>
    <row r="31" spans="1:123" s="25" customFormat="1" ht="30" hidden="1" customHeight="1" x14ac:dyDescent="0.25">
      <c r="A31" s="211" t="s">
        <v>99</v>
      </c>
      <c r="B31" s="212"/>
      <c r="C31" s="212"/>
      <c r="D31" s="212"/>
      <c r="E31" s="212"/>
      <c r="F31" s="212"/>
      <c r="G31" s="212"/>
      <c r="H31" s="212"/>
      <c r="I31" s="213"/>
      <c r="J31" s="35"/>
      <c r="K31" s="214" t="s">
        <v>224</v>
      </c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36"/>
      <c r="BI31" s="175" t="s">
        <v>10</v>
      </c>
      <c r="BJ31" s="176"/>
      <c r="BK31" s="176"/>
      <c r="BL31" s="176"/>
      <c r="BM31" s="176"/>
      <c r="BN31" s="176"/>
      <c r="BO31" s="176"/>
      <c r="BP31" s="176"/>
      <c r="BQ31" s="176"/>
      <c r="BR31" s="176"/>
      <c r="BS31" s="205"/>
      <c r="BT31" s="236">
        <v>25658.799999999999</v>
      </c>
      <c r="BU31" s="237"/>
      <c r="BV31" s="237"/>
      <c r="BW31" s="237"/>
      <c r="BX31" s="237"/>
      <c r="BY31" s="237"/>
      <c r="BZ31" s="237"/>
      <c r="CA31" s="237"/>
      <c r="CB31" s="237"/>
      <c r="CC31" s="238"/>
      <c r="CD31" s="236">
        <v>20961.05</v>
      </c>
      <c r="CE31" s="237"/>
      <c r="CF31" s="237"/>
      <c r="CG31" s="237"/>
      <c r="CH31" s="237"/>
      <c r="CI31" s="237"/>
      <c r="CJ31" s="237"/>
      <c r="CK31" s="237"/>
      <c r="CL31" s="237"/>
      <c r="CM31" s="238"/>
      <c r="CN31" s="224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6"/>
      <c r="DE31" s="25" t="e">
        <v>#DIV/0!</v>
      </c>
      <c r="DS31" s="26">
        <f t="shared" si="0"/>
        <v>0.81691466475439223</v>
      </c>
    </row>
    <row r="32" spans="1:123" s="25" customFormat="1" ht="30" hidden="1" customHeight="1" x14ac:dyDescent="0.25">
      <c r="A32" s="211" t="s">
        <v>101</v>
      </c>
      <c r="B32" s="212"/>
      <c r="C32" s="212"/>
      <c r="D32" s="212"/>
      <c r="E32" s="212"/>
      <c r="F32" s="212"/>
      <c r="G32" s="212"/>
      <c r="H32" s="212"/>
      <c r="I32" s="213"/>
      <c r="J32" s="35"/>
      <c r="K32" s="214" t="s">
        <v>207</v>
      </c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36"/>
      <c r="BI32" s="175" t="s">
        <v>10</v>
      </c>
      <c r="BJ32" s="176"/>
      <c r="BK32" s="176"/>
      <c r="BL32" s="176"/>
      <c r="BM32" s="176"/>
      <c r="BN32" s="176"/>
      <c r="BO32" s="176"/>
      <c r="BP32" s="176"/>
      <c r="BQ32" s="176"/>
      <c r="BR32" s="176"/>
      <c r="BS32" s="205"/>
      <c r="BT32" s="236">
        <v>236.9</v>
      </c>
      <c r="BU32" s="237"/>
      <c r="BV32" s="237"/>
      <c r="BW32" s="237"/>
      <c r="BX32" s="237"/>
      <c r="BY32" s="237"/>
      <c r="BZ32" s="237"/>
      <c r="CA32" s="237"/>
      <c r="CB32" s="237"/>
      <c r="CC32" s="238"/>
      <c r="CD32" s="236">
        <v>5499.09</v>
      </c>
      <c r="CE32" s="237"/>
      <c r="CF32" s="237"/>
      <c r="CG32" s="237"/>
      <c r="CH32" s="237"/>
      <c r="CI32" s="237"/>
      <c r="CJ32" s="237"/>
      <c r="CK32" s="237"/>
      <c r="CL32" s="237"/>
      <c r="CM32" s="238"/>
      <c r="CN32" s="224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  <c r="DE32" s="25" t="e">
        <v>#DIV/0!</v>
      </c>
      <c r="DS32" s="26">
        <f t="shared" si="0"/>
        <v>23.212705783030813</v>
      </c>
    </row>
    <row r="33" spans="1:123" s="25" customFormat="1" ht="30" hidden="1" customHeight="1" x14ac:dyDescent="0.25">
      <c r="A33" s="211" t="s">
        <v>103</v>
      </c>
      <c r="B33" s="212"/>
      <c r="C33" s="212"/>
      <c r="D33" s="212"/>
      <c r="E33" s="212"/>
      <c r="F33" s="212"/>
      <c r="G33" s="212"/>
      <c r="H33" s="212"/>
      <c r="I33" s="213"/>
      <c r="J33" s="35"/>
      <c r="K33" s="214" t="s">
        <v>225</v>
      </c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36"/>
      <c r="BI33" s="175" t="s">
        <v>10</v>
      </c>
      <c r="BJ33" s="176"/>
      <c r="BK33" s="176"/>
      <c r="BL33" s="176"/>
      <c r="BM33" s="176"/>
      <c r="BN33" s="176"/>
      <c r="BO33" s="176"/>
      <c r="BP33" s="176"/>
      <c r="BQ33" s="176"/>
      <c r="BR33" s="176"/>
      <c r="BS33" s="205"/>
      <c r="BT33" s="236">
        <v>9131</v>
      </c>
      <c r="BU33" s="237"/>
      <c r="BV33" s="237"/>
      <c r="BW33" s="237"/>
      <c r="BX33" s="237"/>
      <c r="BY33" s="237"/>
      <c r="BZ33" s="237"/>
      <c r="CA33" s="237"/>
      <c r="CB33" s="237"/>
      <c r="CC33" s="238"/>
      <c r="CD33" s="236">
        <v>593.91</v>
      </c>
      <c r="CE33" s="237"/>
      <c r="CF33" s="237"/>
      <c r="CG33" s="237"/>
      <c r="CH33" s="237"/>
      <c r="CI33" s="237"/>
      <c r="CJ33" s="237"/>
      <c r="CK33" s="237"/>
      <c r="CL33" s="237"/>
      <c r="CM33" s="238"/>
      <c r="CN33" s="224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6"/>
      <c r="DE33" s="25" t="e">
        <v>#DIV/0!</v>
      </c>
      <c r="DS33" s="26">
        <f t="shared" si="0"/>
        <v>6.5043259226809771E-2</v>
      </c>
    </row>
    <row r="34" spans="1:123" s="25" customFormat="1" ht="30" hidden="1" customHeight="1" x14ac:dyDescent="0.25">
      <c r="A34" s="211" t="s">
        <v>105</v>
      </c>
      <c r="B34" s="212"/>
      <c r="C34" s="212"/>
      <c r="D34" s="212"/>
      <c r="E34" s="212"/>
      <c r="F34" s="212"/>
      <c r="G34" s="212"/>
      <c r="H34" s="212"/>
      <c r="I34" s="213"/>
      <c r="J34" s="35"/>
      <c r="K34" s="214" t="s">
        <v>226</v>
      </c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36"/>
      <c r="BI34" s="175" t="s">
        <v>10</v>
      </c>
      <c r="BJ34" s="176"/>
      <c r="BK34" s="176"/>
      <c r="BL34" s="176"/>
      <c r="BM34" s="176"/>
      <c r="BN34" s="176"/>
      <c r="BO34" s="176"/>
      <c r="BP34" s="176"/>
      <c r="BQ34" s="176"/>
      <c r="BR34" s="176"/>
      <c r="BS34" s="205"/>
      <c r="BT34" s="236">
        <v>28013.7</v>
      </c>
      <c r="BU34" s="237"/>
      <c r="BV34" s="237"/>
      <c r="BW34" s="237"/>
      <c r="BX34" s="237"/>
      <c r="BY34" s="237"/>
      <c r="BZ34" s="237"/>
      <c r="CA34" s="237"/>
      <c r="CB34" s="237"/>
      <c r="CC34" s="238"/>
      <c r="CD34" s="236">
        <v>13135.87</v>
      </c>
      <c r="CE34" s="237"/>
      <c r="CF34" s="237"/>
      <c r="CG34" s="237"/>
      <c r="CH34" s="237"/>
      <c r="CI34" s="237"/>
      <c r="CJ34" s="237"/>
      <c r="CK34" s="237"/>
      <c r="CL34" s="237"/>
      <c r="CM34" s="238"/>
      <c r="CN34" s="224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6"/>
      <c r="DE34" s="25" t="e">
        <v>#DIV/0!</v>
      </c>
      <c r="DS34" s="26">
        <f t="shared" si="0"/>
        <v>0.46890878391644092</v>
      </c>
    </row>
    <row r="35" spans="1:123" s="25" customFormat="1" ht="30" hidden="1" customHeight="1" x14ac:dyDescent="0.25">
      <c r="A35" s="211" t="s">
        <v>107</v>
      </c>
      <c r="B35" s="212"/>
      <c r="C35" s="212"/>
      <c r="D35" s="212"/>
      <c r="E35" s="212"/>
      <c r="F35" s="212"/>
      <c r="G35" s="212"/>
      <c r="H35" s="212"/>
      <c r="I35" s="213"/>
      <c r="J35" s="35"/>
      <c r="K35" s="214" t="s">
        <v>100</v>
      </c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36"/>
      <c r="BI35" s="175" t="s">
        <v>10</v>
      </c>
      <c r="BJ35" s="176"/>
      <c r="BK35" s="176"/>
      <c r="BL35" s="176"/>
      <c r="BM35" s="176"/>
      <c r="BN35" s="176"/>
      <c r="BO35" s="176"/>
      <c r="BP35" s="176"/>
      <c r="BQ35" s="176"/>
      <c r="BR35" s="176"/>
      <c r="BS35" s="205"/>
      <c r="BT35" s="236">
        <v>3919.4</v>
      </c>
      <c r="BU35" s="237"/>
      <c r="BV35" s="237"/>
      <c r="BW35" s="237"/>
      <c r="BX35" s="237"/>
      <c r="BY35" s="237"/>
      <c r="BZ35" s="237"/>
      <c r="CA35" s="237"/>
      <c r="CB35" s="237"/>
      <c r="CC35" s="238"/>
      <c r="CD35" s="236">
        <v>3913.01</v>
      </c>
      <c r="CE35" s="237"/>
      <c r="CF35" s="237"/>
      <c r="CG35" s="237"/>
      <c r="CH35" s="237"/>
      <c r="CI35" s="237"/>
      <c r="CJ35" s="237"/>
      <c r="CK35" s="237"/>
      <c r="CL35" s="237"/>
      <c r="CM35" s="238"/>
      <c r="CN35" s="224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6"/>
      <c r="DE35" s="25" t="e">
        <v>#DIV/0!</v>
      </c>
      <c r="DS35" s="26">
        <f t="shared" si="0"/>
        <v>0.99836964841557385</v>
      </c>
    </row>
    <row r="36" spans="1:123" s="25" customFormat="1" ht="30" hidden="1" customHeight="1" x14ac:dyDescent="0.25">
      <c r="A36" s="211" t="s">
        <v>227</v>
      </c>
      <c r="B36" s="212"/>
      <c r="C36" s="212"/>
      <c r="D36" s="212"/>
      <c r="E36" s="212"/>
      <c r="F36" s="212"/>
      <c r="G36" s="212"/>
      <c r="H36" s="212"/>
      <c r="I36" s="213"/>
      <c r="J36" s="35"/>
      <c r="K36" s="214" t="s">
        <v>102</v>
      </c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36"/>
      <c r="BI36" s="175" t="s">
        <v>10</v>
      </c>
      <c r="BJ36" s="176"/>
      <c r="BK36" s="176"/>
      <c r="BL36" s="176"/>
      <c r="BM36" s="176"/>
      <c r="BN36" s="176"/>
      <c r="BO36" s="176"/>
      <c r="BP36" s="176"/>
      <c r="BQ36" s="176"/>
      <c r="BR36" s="176"/>
      <c r="BS36" s="205"/>
      <c r="BT36" s="236">
        <v>1747.7</v>
      </c>
      <c r="BU36" s="237"/>
      <c r="BV36" s="237"/>
      <c r="BW36" s="237"/>
      <c r="BX36" s="237"/>
      <c r="BY36" s="237"/>
      <c r="BZ36" s="237"/>
      <c r="CA36" s="237"/>
      <c r="CB36" s="237"/>
      <c r="CC36" s="238"/>
      <c r="CD36" s="236">
        <v>2768.94</v>
      </c>
      <c r="CE36" s="237"/>
      <c r="CF36" s="237"/>
      <c r="CG36" s="237"/>
      <c r="CH36" s="237"/>
      <c r="CI36" s="237"/>
      <c r="CJ36" s="237"/>
      <c r="CK36" s="237"/>
      <c r="CL36" s="237"/>
      <c r="CM36" s="238"/>
      <c r="CN36" s="224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6"/>
      <c r="DE36" s="25" t="e">
        <v>#DIV/0!</v>
      </c>
      <c r="DS36" s="26">
        <f t="shared" si="0"/>
        <v>1.5843336957143674</v>
      </c>
    </row>
    <row r="37" spans="1:123" s="25" customFormat="1" ht="30" hidden="1" customHeight="1" x14ac:dyDescent="0.25">
      <c r="A37" s="211" t="s">
        <v>228</v>
      </c>
      <c r="B37" s="212"/>
      <c r="C37" s="212"/>
      <c r="D37" s="212"/>
      <c r="E37" s="212"/>
      <c r="F37" s="212"/>
      <c r="G37" s="212"/>
      <c r="H37" s="212"/>
      <c r="I37" s="213"/>
      <c r="J37" s="35"/>
      <c r="K37" s="214" t="s">
        <v>229</v>
      </c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36"/>
      <c r="BI37" s="175" t="s">
        <v>10</v>
      </c>
      <c r="BJ37" s="176"/>
      <c r="BK37" s="176"/>
      <c r="BL37" s="176"/>
      <c r="BM37" s="176"/>
      <c r="BN37" s="176"/>
      <c r="BO37" s="176"/>
      <c r="BP37" s="176"/>
      <c r="BQ37" s="176"/>
      <c r="BR37" s="176"/>
      <c r="BS37" s="205"/>
      <c r="BT37" s="236">
        <v>1808.7</v>
      </c>
      <c r="BU37" s="237"/>
      <c r="BV37" s="237"/>
      <c r="BW37" s="237"/>
      <c r="BX37" s="237"/>
      <c r="BY37" s="237"/>
      <c r="BZ37" s="237"/>
      <c r="CA37" s="237"/>
      <c r="CB37" s="237"/>
      <c r="CC37" s="238"/>
      <c r="CD37" s="236">
        <v>7121.19</v>
      </c>
      <c r="CE37" s="237"/>
      <c r="CF37" s="237"/>
      <c r="CG37" s="237"/>
      <c r="CH37" s="237"/>
      <c r="CI37" s="237"/>
      <c r="CJ37" s="237"/>
      <c r="CK37" s="237"/>
      <c r="CL37" s="237"/>
      <c r="CM37" s="238"/>
      <c r="CN37" s="224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6"/>
      <c r="DE37" s="25" t="e">
        <v>#DIV/0!</v>
      </c>
      <c r="DS37" s="26">
        <f t="shared" si="0"/>
        <v>3.9371869298391107</v>
      </c>
    </row>
    <row r="38" spans="1:123" s="25" customFormat="1" ht="30" hidden="1" customHeight="1" x14ac:dyDescent="0.25">
      <c r="A38" s="211" t="s">
        <v>230</v>
      </c>
      <c r="B38" s="212"/>
      <c r="C38" s="212"/>
      <c r="D38" s="212"/>
      <c r="E38" s="212"/>
      <c r="F38" s="212"/>
      <c r="G38" s="212"/>
      <c r="H38" s="212"/>
      <c r="I38" s="213"/>
      <c r="J38" s="35"/>
      <c r="K38" s="214" t="s">
        <v>106</v>
      </c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36"/>
      <c r="BI38" s="175" t="s">
        <v>10</v>
      </c>
      <c r="BJ38" s="176"/>
      <c r="BK38" s="176"/>
      <c r="BL38" s="176"/>
      <c r="BM38" s="176"/>
      <c r="BN38" s="176"/>
      <c r="BO38" s="176"/>
      <c r="BP38" s="176"/>
      <c r="BQ38" s="176"/>
      <c r="BR38" s="176"/>
      <c r="BS38" s="205"/>
      <c r="BT38" s="236">
        <v>3139.3</v>
      </c>
      <c r="BU38" s="237"/>
      <c r="BV38" s="237"/>
      <c r="BW38" s="237"/>
      <c r="BX38" s="237"/>
      <c r="BY38" s="237"/>
      <c r="BZ38" s="237"/>
      <c r="CA38" s="237"/>
      <c r="CB38" s="237"/>
      <c r="CC38" s="238"/>
      <c r="CD38" s="236">
        <v>4655.17</v>
      </c>
      <c r="CE38" s="237"/>
      <c r="CF38" s="237"/>
      <c r="CG38" s="237"/>
      <c r="CH38" s="237"/>
      <c r="CI38" s="237"/>
      <c r="CJ38" s="237"/>
      <c r="CK38" s="237"/>
      <c r="CL38" s="237"/>
      <c r="CM38" s="238"/>
      <c r="CN38" s="224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6"/>
      <c r="DE38" s="25" t="e">
        <v>#DIV/0!</v>
      </c>
      <c r="DS38" s="26">
        <f t="shared" si="0"/>
        <v>1.4828687924059503</v>
      </c>
    </row>
    <row r="39" spans="1:123" s="25" customFormat="1" ht="30" hidden="1" customHeight="1" x14ac:dyDescent="0.25">
      <c r="A39" s="211" t="s">
        <v>231</v>
      </c>
      <c r="B39" s="212"/>
      <c r="C39" s="212"/>
      <c r="D39" s="212"/>
      <c r="E39" s="212"/>
      <c r="F39" s="212"/>
      <c r="G39" s="212"/>
      <c r="H39" s="212"/>
      <c r="I39" s="213"/>
      <c r="J39" s="35"/>
      <c r="K39" s="214" t="s">
        <v>108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36"/>
      <c r="BI39" s="175" t="s">
        <v>10</v>
      </c>
      <c r="BJ39" s="176"/>
      <c r="BK39" s="176"/>
      <c r="BL39" s="176"/>
      <c r="BM39" s="176"/>
      <c r="BN39" s="176"/>
      <c r="BO39" s="176"/>
      <c r="BP39" s="176"/>
      <c r="BQ39" s="176"/>
      <c r="BR39" s="176"/>
      <c r="BS39" s="205"/>
      <c r="BT39" s="236">
        <v>32415.1</v>
      </c>
      <c r="BU39" s="237"/>
      <c r="BV39" s="237"/>
      <c r="BW39" s="237"/>
      <c r="BX39" s="237"/>
      <c r="BY39" s="237"/>
      <c r="BZ39" s="237"/>
      <c r="CA39" s="237"/>
      <c r="CB39" s="237"/>
      <c r="CC39" s="238"/>
      <c r="CD39" s="236">
        <v>35374.36</v>
      </c>
      <c r="CE39" s="237"/>
      <c r="CF39" s="237"/>
      <c r="CG39" s="237"/>
      <c r="CH39" s="237"/>
      <c r="CI39" s="237"/>
      <c r="CJ39" s="237"/>
      <c r="CK39" s="237"/>
      <c r="CL39" s="237"/>
      <c r="CM39" s="238"/>
      <c r="CN39" s="224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6"/>
      <c r="DE39" s="25" t="e">
        <v>#DIV/0!</v>
      </c>
      <c r="DS39" s="26">
        <f t="shared" si="0"/>
        <v>1.0912926383074555</v>
      </c>
    </row>
    <row r="40" spans="1:123" s="25" customFormat="1" ht="30" customHeight="1" x14ac:dyDescent="0.25">
      <c r="A40" s="211" t="s">
        <v>22</v>
      </c>
      <c r="B40" s="212"/>
      <c r="C40" s="212"/>
      <c r="D40" s="212"/>
      <c r="E40" s="212"/>
      <c r="F40" s="212"/>
      <c r="G40" s="212"/>
      <c r="H40" s="212"/>
      <c r="I40" s="213"/>
      <c r="J40" s="35"/>
      <c r="K40" s="214" t="s">
        <v>23</v>
      </c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36"/>
      <c r="BI40" s="175" t="s">
        <v>10</v>
      </c>
      <c r="BJ40" s="176"/>
      <c r="BK40" s="176"/>
      <c r="BL40" s="176"/>
      <c r="BM40" s="176"/>
      <c r="BN40" s="176"/>
      <c r="BO40" s="176"/>
      <c r="BP40" s="176"/>
      <c r="BQ40" s="176"/>
      <c r="BR40" s="176"/>
      <c r="BS40" s="205"/>
      <c r="BT40" s="236">
        <f>BT41+BT42+BT43+BT44+BT45+BT46+BT47</f>
        <v>308310.47000000003</v>
      </c>
      <c r="BU40" s="237"/>
      <c r="BV40" s="237"/>
      <c r="BW40" s="237"/>
      <c r="BX40" s="237"/>
      <c r="BY40" s="237"/>
      <c r="BZ40" s="237"/>
      <c r="CA40" s="237"/>
      <c r="CB40" s="237"/>
      <c r="CC40" s="238"/>
      <c r="CD40" s="236">
        <f>CD41+CD42+CD43+CD44+CD45+CD46+CD47</f>
        <v>319515.31</v>
      </c>
      <c r="CE40" s="237"/>
      <c r="CF40" s="237"/>
      <c r="CG40" s="237"/>
      <c r="CH40" s="237"/>
      <c r="CI40" s="237"/>
      <c r="CJ40" s="237"/>
      <c r="CK40" s="237"/>
      <c r="CL40" s="237"/>
      <c r="CM40" s="238"/>
      <c r="CN40" s="224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6"/>
      <c r="DE40" s="25">
        <v>5.4529317347426627</v>
      </c>
      <c r="DS40" s="26">
        <f t="shared" si="0"/>
        <v>1.0363427164831605</v>
      </c>
    </row>
    <row r="41" spans="1:123" s="25" customFormat="1" ht="71.25" customHeight="1" x14ac:dyDescent="0.25">
      <c r="A41" s="211" t="s">
        <v>24</v>
      </c>
      <c r="B41" s="212"/>
      <c r="C41" s="212"/>
      <c r="D41" s="212"/>
      <c r="E41" s="212"/>
      <c r="F41" s="212"/>
      <c r="G41" s="212"/>
      <c r="H41" s="212"/>
      <c r="I41" s="213"/>
      <c r="J41" s="35"/>
      <c r="K41" s="214" t="s">
        <v>353</v>
      </c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36"/>
      <c r="BI41" s="175" t="s">
        <v>10</v>
      </c>
      <c r="BJ41" s="176"/>
      <c r="BK41" s="176"/>
      <c r="BL41" s="176"/>
      <c r="BM41" s="176"/>
      <c r="BN41" s="176"/>
      <c r="BO41" s="176"/>
      <c r="BP41" s="176"/>
      <c r="BQ41" s="176"/>
      <c r="BR41" s="176"/>
      <c r="BS41" s="205"/>
      <c r="BT41" s="236">
        <v>134856.17000000001</v>
      </c>
      <c r="BU41" s="237"/>
      <c r="BV41" s="237"/>
      <c r="BW41" s="237"/>
      <c r="BX41" s="237"/>
      <c r="BY41" s="237"/>
      <c r="BZ41" s="237"/>
      <c r="CA41" s="237"/>
      <c r="CB41" s="237"/>
      <c r="CC41" s="238"/>
      <c r="CD41" s="236">
        <v>104804.2</v>
      </c>
      <c r="CE41" s="237"/>
      <c r="CF41" s="237"/>
      <c r="CG41" s="237"/>
      <c r="CH41" s="237"/>
      <c r="CI41" s="237"/>
      <c r="CJ41" s="237"/>
      <c r="CK41" s="237"/>
      <c r="CL41" s="237"/>
      <c r="CM41" s="238"/>
      <c r="CN41" s="208" t="s">
        <v>355</v>
      </c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10"/>
      <c r="DE41" s="25">
        <v>-28.853577299741545</v>
      </c>
      <c r="DS41" s="26">
        <f t="shared" si="0"/>
        <v>0.77715539452143712</v>
      </c>
    </row>
    <row r="42" spans="1:123" s="25" customFormat="1" ht="68.25" customHeight="1" x14ac:dyDescent="0.25">
      <c r="A42" s="211" t="s">
        <v>25</v>
      </c>
      <c r="B42" s="212"/>
      <c r="C42" s="212"/>
      <c r="D42" s="212"/>
      <c r="E42" s="212"/>
      <c r="F42" s="212"/>
      <c r="G42" s="212"/>
      <c r="H42" s="212"/>
      <c r="I42" s="213"/>
      <c r="J42" s="35"/>
      <c r="K42" s="214" t="s">
        <v>109</v>
      </c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36"/>
      <c r="BI42" s="175" t="s">
        <v>10</v>
      </c>
      <c r="BJ42" s="176"/>
      <c r="BK42" s="176"/>
      <c r="BL42" s="176"/>
      <c r="BM42" s="176"/>
      <c r="BN42" s="176"/>
      <c r="BO42" s="176"/>
      <c r="BP42" s="176"/>
      <c r="BQ42" s="176"/>
      <c r="BR42" s="176"/>
      <c r="BS42" s="205"/>
      <c r="BT42" s="236">
        <v>0</v>
      </c>
      <c r="BU42" s="237"/>
      <c r="BV42" s="237"/>
      <c r="BW42" s="237"/>
      <c r="BX42" s="237"/>
      <c r="BY42" s="237"/>
      <c r="BZ42" s="237"/>
      <c r="CA42" s="237"/>
      <c r="CB42" s="237"/>
      <c r="CC42" s="238"/>
      <c r="CD42" s="236">
        <v>0</v>
      </c>
      <c r="CE42" s="237"/>
      <c r="CF42" s="237"/>
      <c r="CG42" s="237"/>
      <c r="CH42" s="237"/>
      <c r="CI42" s="237"/>
      <c r="CJ42" s="237"/>
      <c r="CK42" s="237"/>
      <c r="CL42" s="237"/>
      <c r="CM42" s="238"/>
      <c r="CN42" s="224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6"/>
      <c r="DE42" s="25" t="e">
        <v>#DIV/0!</v>
      </c>
      <c r="DS42" s="26" t="e">
        <f t="shared" si="0"/>
        <v>#DIV/0!</v>
      </c>
    </row>
    <row r="43" spans="1:123" s="25" customFormat="1" ht="48" customHeight="1" x14ac:dyDescent="0.25">
      <c r="A43" s="211" t="s">
        <v>27</v>
      </c>
      <c r="B43" s="212"/>
      <c r="C43" s="212"/>
      <c r="D43" s="212"/>
      <c r="E43" s="212"/>
      <c r="F43" s="212"/>
      <c r="G43" s="212"/>
      <c r="H43" s="212"/>
      <c r="I43" s="213"/>
      <c r="J43" s="35"/>
      <c r="K43" s="214" t="s">
        <v>110</v>
      </c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36"/>
      <c r="BI43" s="175" t="s">
        <v>10</v>
      </c>
      <c r="BJ43" s="176"/>
      <c r="BK43" s="176"/>
      <c r="BL43" s="176"/>
      <c r="BM43" s="176"/>
      <c r="BN43" s="176"/>
      <c r="BO43" s="176"/>
      <c r="BP43" s="176"/>
      <c r="BQ43" s="176"/>
      <c r="BR43" s="176"/>
      <c r="BS43" s="205"/>
      <c r="BT43" s="236">
        <v>28688.6</v>
      </c>
      <c r="BU43" s="237"/>
      <c r="BV43" s="237"/>
      <c r="BW43" s="237"/>
      <c r="BX43" s="237"/>
      <c r="BY43" s="237"/>
      <c r="BZ43" s="237"/>
      <c r="CA43" s="237"/>
      <c r="CB43" s="237"/>
      <c r="CC43" s="238"/>
      <c r="CD43" s="236">
        <v>34474.5</v>
      </c>
      <c r="CE43" s="237"/>
      <c r="CF43" s="237"/>
      <c r="CG43" s="237"/>
      <c r="CH43" s="237"/>
      <c r="CI43" s="237"/>
      <c r="CJ43" s="237"/>
      <c r="CK43" s="237"/>
      <c r="CL43" s="237"/>
      <c r="CM43" s="238"/>
      <c r="CN43" s="208" t="s">
        <v>339</v>
      </c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10"/>
      <c r="DE43" s="25">
        <v>21.221638820151313</v>
      </c>
      <c r="DS43" s="26">
        <f t="shared" si="0"/>
        <v>1.201679412728401</v>
      </c>
    </row>
    <row r="44" spans="1:123" s="25" customFormat="1" ht="67.5" customHeight="1" x14ac:dyDescent="0.25">
      <c r="A44" s="211" t="s">
        <v>29</v>
      </c>
      <c r="B44" s="212"/>
      <c r="C44" s="212"/>
      <c r="D44" s="212"/>
      <c r="E44" s="212"/>
      <c r="F44" s="212"/>
      <c r="G44" s="212"/>
      <c r="H44" s="212"/>
      <c r="I44" s="213"/>
      <c r="J44" s="35"/>
      <c r="K44" s="214" t="s">
        <v>26</v>
      </c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36"/>
      <c r="BI44" s="175" t="s">
        <v>10</v>
      </c>
      <c r="BJ44" s="176"/>
      <c r="BK44" s="176"/>
      <c r="BL44" s="176"/>
      <c r="BM44" s="176"/>
      <c r="BN44" s="176"/>
      <c r="BO44" s="176"/>
      <c r="BP44" s="176"/>
      <c r="BQ44" s="176"/>
      <c r="BR44" s="176"/>
      <c r="BS44" s="205"/>
      <c r="BT44" s="236">
        <v>114308.4</v>
      </c>
      <c r="BU44" s="237"/>
      <c r="BV44" s="237"/>
      <c r="BW44" s="237"/>
      <c r="BX44" s="237"/>
      <c r="BY44" s="237"/>
      <c r="BZ44" s="237"/>
      <c r="CA44" s="237"/>
      <c r="CB44" s="237"/>
      <c r="CC44" s="238"/>
      <c r="CD44" s="236">
        <v>138668.10999999999</v>
      </c>
      <c r="CE44" s="237"/>
      <c r="CF44" s="237"/>
      <c r="CG44" s="237"/>
      <c r="CH44" s="237"/>
      <c r="CI44" s="237"/>
      <c r="CJ44" s="237"/>
      <c r="CK44" s="237"/>
      <c r="CL44" s="237"/>
      <c r="CM44" s="238"/>
      <c r="CN44" s="208" t="s">
        <v>339</v>
      </c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10"/>
      <c r="DE44" s="25">
        <v>27.738632855497471</v>
      </c>
      <c r="DS44" s="26"/>
    </row>
    <row r="45" spans="1:123" s="25" customFormat="1" ht="71.25" customHeight="1" x14ac:dyDescent="0.25">
      <c r="A45" s="211" t="s">
        <v>31</v>
      </c>
      <c r="B45" s="212"/>
      <c r="C45" s="212"/>
      <c r="D45" s="212"/>
      <c r="E45" s="212"/>
      <c r="F45" s="212"/>
      <c r="G45" s="212"/>
      <c r="H45" s="212"/>
      <c r="I45" s="213"/>
      <c r="J45" s="35"/>
      <c r="K45" s="214" t="s">
        <v>28</v>
      </c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36"/>
      <c r="BI45" s="175" t="s">
        <v>10</v>
      </c>
      <c r="BJ45" s="176"/>
      <c r="BK45" s="176"/>
      <c r="BL45" s="176"/>
      <c r="BM45" s="176"/>
      <c r="BN45" s="176"/>
      <c r="BO45" s="176"/>
      <c r="BP45" s="176"/>
      <c r="BQ45" s="176"/>
      <c r="BR45" s="176"/>
      <c r="BS45" s="205"/>
      <c r="BT45" s="236">
        <v>8108.3</v>
      </c>
      <c r="BU45" s="237"/>
      <c r="BV45" s="237"/>
      <c r="BW45" s="237"/>
      <c r="BX45" s="237"/>
      <c r="BY45" s="237"/>
      <c r="BZ45" s="237"/>
      <c r="CA45" s="237"/>
      <c r="CB45" s="237"/>
      <c r="CC45" s="238"/>
      <c r="CD45" s="236">
        <f>18399</f>
        <v>18399</v>
      </c>
      <c r="CE45" s="237"/>
      <c r="CF45" s="237"/>
      <c r="CG45" s="237"/>
      <c r="CH45" s="237"/>
      <c r="CI45" s="237"/>
      <c r="CJ45" s="237"/>
      <c r="CK45" s="237"/>
      <c r="CL45" s="237"/>
      <c r="CM45" s="238"/>
      <c r="CN45" s="208" t="s">
        <v>343</v>
      </c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10"/>
      <c r="DE45" s="25">
        <v>-2.7420711834033682</v>
      </c>
      <c r="DS45" s="26"/>
    </row>
    <row r="46" spans="1:123" s="25" customFormat="1" ht="69.75" customHeight="1" x14ac:dyDescent="0.25">
      <c r="A46" s="211" t="s">
        <v>33</v>
      </c>
      <c r="B46" s="212"/>
      <c r="C46" s="212"/>
      <c r="D46" s="212"/>
      <c r="E46" s="212"/>
      <c r="F46" s="212"/>
      <c r="G46" s="212"/>
      <c r="H46" s="212"/>
      <c r="I46" s="213"/>
      <c r="J46" s="35"/>
      <c r="K46" s="214" t="s">
        <v>30</v>
      </c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36"/>
      <c r="BI46" s="175" t="s">
        <v>10</v>
      </c>
      <c r="BJ46" s="176"/>
      <c r="BK46" s="176"/>
      <c r="BL46" s="176"/>
      <c r="BM46" s="176"/>
      <c r="BN46" s="176"/>
      <c r="BO46" s="176"/>
      <c r="BP46" s="176"/>
      <c r="BQ46" s="176"/>
      <c r="BR46" s="176"/>
      <c r="BS46" s="205"/>
      <c r="BT46" s="236">
        <v>22349</v>
      </c>
      <c r="BU46" s="237"/>
      <c r="BV46" s="237"/>
      <c r="BW46" s="237"/>
      <c r="BX46" s="237"/>
      <c r="BY46" s="237"/>
      <c r="BZ46" s="237"/>
      <c r="CA46" s="237"/>
      <c r="CB46" s="237"/>
      <c r="CC46" s="238"/>
      <c r="CD46" s="236">
        <v>23169.5</v>
      </c>
      <c r="CE46" s="237"/>
      <c r="CF46" s="237"/>
      <c r="CG46" s="237"/>
      <c r="CH46" s="237"/>
      <c r="CI46" s="237"/>
      <c r="CJ46" s="237"/>
      <c r="CK46" s="237"/>
      <c r="CL46" s="237"/>
      <c r="CM46" s="238"/>
      <c r="CN46" s="208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10"/>
      <c r="DE46" s="25">
        <v>247.67765494664036</v>
      </c>
      <c r="DS46" s="26"/>
    </row>
    <row r="47" spans="1:123" s="25" customFormat="1" ht="72.75" customHeight="1" x14ac:dyDescent="0.25">
      <c r="A47" s="211" t="s">
        <v>111</v>
      </c>
      <c r="B47" s="212"/>
      <c r="C47" s="212"/>
      <c r="D47" s="212"/>
      <c r="E47" s="212"/>
      <c r="F47" s="212"/>
      <c r="G47" s="212"/>
      <c r="H47" s="212"/>
      <c r="I47" s="213"/>
      <c r="J47" s="35"/>
      <c r="K47" s="214" t="s">
        <v>112</v>
      </c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36"/>
      <c r="BI47" s="175" t="s">
        <v>10</v>
      </c>
      <c r="BJ47" s="176"/>
      <c r="BK47" s="176"/>
      <c r="BL47" s="176"/>
      <c r="BM47" s="176"/>
      <c r="BN47" s="176"/>
      <c r="BO47" s="176"/>
      <c r="BP47" s="176"/>
      <c r="BQ47" s="176"/>
      <c r="BR47" s="176"/>
      <c r="BS47" s="205"/>
      <c r="BT47" s="236">
        <v>0</v>
      </c>
      <c r="BU47" s="237"/>
      <c r="BV47" s="237"/>
      <c r="BW47" s="237"/>
      <c r="BX47" s="237"/>
      <c r="BY47" s="237"/>
      <c r="BZ47" s="237"/>
      <c r="CA47" s="237"/>
      <c r="CB47" s="237"/>
      <c r="CC47" s="238"/>
      <c r="CD47" s="236">
        <v>0</v>
      </c>
      <c r="CE47" s="237"/>
      <c r="CF47" s="237"/>
      <c r="CG47" s="237"/>
      <c r="CH47" s="237"/>
      <c r="CI47" s="237"/>
      <c r="CJ47" s="237"/>
      <c r="CK47" s="237"/>
      <c r="CL47" s="237"/>
      <c r="CM47" s="238"/>
      <c r="CN47" s="224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6"/>
      <c r="DE47" s="25" t="e">
        <v>#DIV/0!</v>
      </c>
      <c r="DS47" s="26"/>
    </row>
    <row r="48" spans="1:123" s="25" customFormat="1" ht="30" customHeight="1" x14ac:dyDescent="0.25">
      <c r="A48" s="211" t="s">
        <v>113</v>
      </c>
      <c r="B48" s="212"/>
      <c r="C48" s="212"/>
      <c r="D48" s="212"/>
      <c r="E48" s="212"/>
      <c r="F48" s="212"/>
      <c r="G48" s="212"/>
      <c r="H48" s="212"/>
      <c r="I48" s="213"/>
      <c r="J48" s="35"/>
      <c r="K48" s="214" t="s">
        <v>114</v>
      </c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36"/>
      <c r="BI48" s="175" t="s">
        <v>115</v>
      </c>
      <c r="BJ48" s="176"/>
      <c r="BK48" s="176"/>
      <c r="BL48" s="176"/>
      <c r="BM48" s="176"/>
      <c r="BN48" s="176"/>
      <c r="BO48" s="176"/>
      <c r="BP48" s="176"/>
      <c r="BQ48" s="176"/>
      <c r="BR48" s="176"/>
      <c r="BS48" s="205"/>
      <c r="BT48" s="230">
        <v>0</v>
      </c>
      <c r="BU48" s="231"/>
      <c r="BV48" s="231"/>
      <c r="BW48" s="231"/>
      <c r="BX48" s="231"/>
      <c r="BY48" s="231"/>
      <c r="BZ48" s="231"/>
      <c r="CA48" s="231"/>
      <c r="CB48" s="231"/>
      <c r="CC48" s="232"/>
      <c r="CD48" s="230">
        <v>1126</v>
      </c>
      <c r="CE48" s="231"/>
      <c r="CF48" s="231"/>
      <c r="CG48" s="231"/>
      <c r="CH48" s="231"/>
      <c r="CI48" s="231"/>
      <c r="CJ48" s="231"/>
      <c r="CK48" s="231"/>
      <c r="CL48" s="231"/>
      <c r="CM48" s="232"/>
      <c r="CN48" s="224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6"/>
      <c r="DE48" s="25" t="e">
        <v>#VALUE!</v>
      </c>
      <c r="DS48" s="26"/>
    </row>
    <row r="49" spans="1:123" s="25" customFormat="1" ht="111.75" customHeight="1" x14ac:dyDescent="0.25">
      <c r="A49" s="211" t="s">
        <v>116</v>
      </c>
      <c r="B49" s="212"/>
      <c r="C49" s="212"/>
      <c r="D49" s="212"/>
      <c r="E49" s="212"/>
      <c r="F49" s="212"/>
      <c r="G49" s="212"/>
      <c r="H49" s="212"/>
      <c r="I49" s="213"/>
      <c r="J49" s="35"/>
      <c r="K49" s="214" t="s">
        <v>117</v>
      </c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36"/>
      <c r="BI49" s="175" t="s">
        <v>10</v>
      </c>
      <c r="BJ49" s="176"/>
      <c r="BK49" s="176"/>
      <c r="BL49" s="176"/>
      <c r="BM49" s="176"/>
      <c r="BN49" s="176"/>
      <c r="BO49" s="176"/>
      <c r="BP49" s="176"/>
      <c r="BQ49" s="176"/>
      <c r="BR49" s="176"/>
      <c r="BS49" s="205"/>
      <c r="BT49" s="236">
        <v>0</v>
      </c>
      <c r="BU49" s="237"/>
      <c r="BV49" s="237"/>
      <c r="BW49" s="237"/>
      <c r="BX49" s="237"/>
      <c r="BY49" s="237"/>
      <c r="BZ49" s="237"/>
      <c r="CA49" s="237"/>
      <c r="CB49" s="237"/>
      <c r="CC49" s="238"/>
      <c r="CD49" s="236">
        <v>0</v>
      </c>
      <c r="CE49" s="237"/>
      <c r="CF49" s="237"/>
      <c r="CG49" s="237"/>
      <c r="CH49" s="237"/>
      <c r="CI49" s="237"/>
      <c r="CJ49" s="237"/>
      <c r="CK49" s="237"/>
      <c r="CL49" s="237"/>
      <c r="CM49" s="238"/>
      <c r="CN49" s="224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6"/>
      <c r="DE49" s="25" t="e">
        <v>#DIV/0!</v>
      </c>
      <c r="DS49" s="26"/>
    </row>
    <row r="50" spans="1:123" s="25" customFormat="1" ht="15" customHeight="1" x14ac:dyDescent="0.25">
      <c r="A50" s="211" t="s">
        <v>34</v>
      </c>
      <c r="B50" s="212"/>
      <c r="C50" s="212"/>
      <c r="D50" s="212"/>
      <c r="E50" s="212"/>
      <c r="F50" s="212"/>
      <c r="G50" s="212"/>
      <c r="H50" s="212"/>
      <c r="I50" s="213"/>
      <c r="J50" s="35"/>
      <c r="K50" s="214" t="s">
        <v>118</v>
      </c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36"/>
      <c r="BI50" s="175" t="s">
        <v>10</v>
      </c>
      <c r="BJ50" s="176"/>
      <c r="BK50" s="176"/>
      <c r="BL50" s="176"/>
      <c r="BM50" s="176"/>
      <c r="BN50" s="176"/>
      <c r="BO50" s="176"/>
      <c r="BP50" s="176"/>
      <c r="BQ50" s="176"/>
      <c r="BR50" s="176"/>
      <c r="BS50" s="205"/>
      <c r="BT50" s="236">
        <v>270462.8</v>
      </c>
      <c r="BU50" s="237"/>
      <c r="BV50" s="237"/>
      <c r="BW50" s="237"/>
      <c r="BX50" s="237"/>
      <c r="BY50" s="237"/>
      <c r="BZ50" s="237"/>
      <c r="CA50" s="237"/>
      <c r="CB50" s="237"/>
      <c r="CC50" s="238"/>
      <c r="CD50" s="236">
        <v>279490.57145393756</v>
      </c>
      <c r="CE50" s="237"/>
      <c r="CF50" s="237"/>
      <c r="CG50" s="237"/>
      <c r="CH50" s="237"/>
      <c r="CI50" s="237"/>
      <c r="CJ50" s="237"/>
      <c r="CK50" s="237"/>
      <c r="CL50" s="237"/>
      <c r="CM50" s="238"/>
      <c r="CN50" s="173" t="s">
        <v>357</v>
      </c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40"/>
      <c r="DE50" s="25">
        <v>3.3837749218633775</v>
      </c>
      <c r="DS50" s="26"/>
    </row>
    <row r="51" spans="1:123" s="25" customFormat="1" ht="30" customHeight="1" x14ac:dyDescent="0.25">
      <c r="A51" s="211" t="s">
        <v>35</v>
      </c>
      <c r="B51" s="212"/>
      <c r="C51" s="212"/>
      <c r="D51" s="212"/>
      <c r="E51" s="212"/>
      <c r="F51" s="212"/>
      <c r="G51" s="212"/>
      <c r="H51" s="212"/>
      <c r="I51" s="213"/>
      <c r="J51" s="35"/>
      <c r="K51" s="214" t="s">
        <v>119</v>
      </c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36"/>
      <c r="BI51" s="175" t="s">
        <v>10</v>
      </c>
      <c r="BJ51" s="176"/>
      <c r="BK51" s="176"/>
      <c r="BL51" s="176"/>
      <c r="BM51" s="176"/>
      <c r="BN51" s="176"/>
      <c r="BO51" s="176"/>
      <c r="BP51" s="176"/>
      <c r="BQ51" s="176"/>
      <c r="BR51" s="176"/>
      <c r="BS51" s="205"/>
      <c r="BT51" s="236" t="s">
        <v>306</v>
      </c>
      <c r="BU51" s="237"/>
      <c r="BV51" s="237"/>
      <c r="BW51" s="237"/>
      <c r="BX51" s="237"/>
      <c r="BY51" s="237"/>
      <c r="BZ51" s="237"/>
      <c r="CA51" s="237"/>
      <c r="CB51" s="237"/>
      <c r="CC51" s="238"/>
      <c r="CD51" s="236">
        <v>51684.269356075849</v>
      </c>
      <c r="CE51" s="237"/>
      <c r="CF51" s="237"/>
      <c r="CG51" s="237"/>
      <c r="CH51" s="237"/>
      <c r="CI51" s="237"/>
      <c r="CJ51" s="237"/>
      <c r="CK51" s="237"/>
      <c r="CL51" s="237"/>
      <c r="CM51" s="238"/>
      <c r="CN51" s="241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3"/>
      <c r="DE51" s="25" t="e">
        <v>#DIV/0!</v>
      </c>
      <c r="DS51" s="26"/>
    </row>
    <row r="52" spans="1:123" s="25" customFormat="1" ht="47.25" customHeight="1" x14ac:dyDescent="0.25">
      <c r="A52" s="211" t="s">
        <v>36</v>
      </c>
      <c r="B52" s="212"/>
      <c r="C52" s="212"/>
      <c r="D52" s="212"/>
      <c r="E52" s="212"/>
      <c r="F52" s="212"/>
      <c r="G52" s="212"/>
      <c r="H52" s="212"/>
      <c r="I52" s="213"/>
      <c r="J52" s="35"/>
      <c r="K52" s="214" t="s">
        <v>120</v>
      </c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36"/>
      <c r="BI52" s="175" t="s">
        <v>10</v>
      </c>
      <c r="BJ52" s="176"/>
      <c r="BK52" s="176"/>
      <c r="BL52" s="176"/>
      <c r="BM52" s="176"/>
      <c r="BN52" s="176"/>
      <c r="BO52" s="176"/>
      <c r="BP52" s="176"/>
      <c r="BQ52" s="176"/>
      <c r="BR52" s="176"/>
      <c r="BS52" s="205"/>
      <c r="BT52" s="236">
        <v>245922.7</v>
      </c>
      <c r="BU52" s="237"/>
      <c r="BV52" s="237"/>
      <c r="BW52" s="237"/>
      <c r="BX52" s="237"/>
      <c r="BY52" s="237"/>
      <c r="BZ52" s="237"/>
      <c r="CA52" s="237"/>
      <c r="CB52" s="237"/>
      <c r="CC52" s="238"/>
      <c r="CD52" s="236">
        <f>CD18-CD19-CD40-CD50</f>
        <v>-2878.4814539375366</v>
      </c>
      <c r="CE52" s="237"/>
      <c r="CF52" s="237"/>
      <c r="CG52" s="237"/>
      <c r="CH52" s="237"/>
      <c r="CI52" s="237"/>
      <c r="CJ52" s="237"/>
      <c r="CK52" s="237"/>
      <c r="CL52" s="237"/>
      <c r="CM52" s="238"/>
      <c r="CN52" s="241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3"/>
      <c r="DE52" s="25">
        <v>-83.750923007429265</v>
      </c>
      <c r="DS52" s="26"/>
    </row>
    <row r="53" spans="1:123" s="25" customFormat="1" ht="30" customHeight="1" x14ac:dyDescent="0.25">
      <c r="A53" s="211" t="s">
        <v>37</v>
      </c>
      <c r="B53" s="212"/>
      <c r="C53" s="212"/>
      <c r="D53" s="212"/>
      <c r="E53" s="212"/>
      <c r="F53" s="212"/>
      <c r="G53" s="212"/>
      <c r="H53" s="212"/>
      <c r="I53" s="213"/>
      <c r="J53" s="35"/>
      <c r="K53" s="214" t="s">
        <v>119</v>
      </c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36"/>
      <c r="BI53" s="175" t="s">
        <v>10</v>
      </c>
      <c r="BJ53" s="176"/>
      <c r="BK53" s="176"/>
      <c r="BL53" s="176"/>
      <c r="BM53" s="176"/>
      <c r="BN53" s="176"/>
      <c r="BO53" s="176"/>
      <c r="BP53" s="176"/>
      <c r="BQ53" s="176"/>
      <c r="BR53" s="176"/>
      <c r="BS53" s="205"/>
      <c r="BT53" s="236" t="s">
        <v>306</v>
      </c>
      <c r="BU53" s="237"/>
      <c r="BV53" s="237"/>
      <c r="BW53" s="237"/>
      <c r="BX53" s="237"/>
      <c r="BY53" s="237"/>
      <c r="BZ53" s="237"/>
      <c r="CA53" s="237"/>
      <c r="CB53" s="237"/>
      <c r="CC53" s="238"/>
      <c r="CD53" s="236">
        <v>0</v>
      </c>
      <c r="CE53" s="237"/>
      <c r="CF53" s="237"/>
      <c r="CG53" s="237"/>
      <c r="CH53" s="237"/>
      <c r="CI53" s="237"/>
      <c r="CJ53" s="237"/>
      <c r="CK53" s="237"/>
      <c r="CL53" s="237"/>
      <c r="CM53" s="238"/>
      <c r="CN53" s="17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5"/>
      <c r="DE53" s="25" t="e">
        <v>#VALUE!</v>
      </c>
      <c r="DS53" s="26"/>
    </row>
    <row r="54" spans="1:123" s="25" customFormat="1" ht="36.75" customHeight="1" x14ac:dyDescent="0.25">
      <c r="A54" s="211" t="s">
        <v>38</v>
      </c>
      <c r="B54" s="212"/>
      <c r="C54" s="212"/>
      <c r="D54" s="212"/>
      <c r="E54" s="212"/>
      <c r="F54" s="212"/>
      <c r="G54" s="212"/>
      <c r="H54" s="212"/>
      <c r="I54" s="213"/>
      <c r="J54" s="35"/>
      <c r="K54" s="214" t="s">
        <v>39</v>
      </c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36"/>
      <c r="BI54" s="175" t="s">
        <v>10</v>
      </c>
      <c r="BJ54" s="176"/>
      <c r="BK54" s="176"/>
      <c r="BL54" s="176"/>
      <c r="BM54" s="176"/>
      <c r="BN54" s="176"/>
      <c r="BO54" s="176"/>
      <c r="BP54" s="176"/>
      <c r="BQ54" s="176"/>
      <c r="BR54" s="176"/>
      <c r="BS54" s="205"/>
      <c r="BT54" s="236">
        <v>103500</v>
      </c>
      <c r="BU54" s="237"/>
      <c r="BV54" s="237"/>
      <c r="BW54" s="237"/>
      <c r="BX54" s="237"/>
      <c r="BY54" s="237"/>
      <c r="BZ54" s="237"/>
      <c r="CA54" s="237"/>
      <c r="CB54" s="237"/>
      <c r="CC54" s="238"/>
      <c r="CD54" s="221" t="s">
        <v>44</v>
      </c>
      <c r="CE54" s="222"/>
      <c r="CF54" s="222"/>
      <c r="CG54" s="222"/>
      <c r="CH54" s="222"/>
      <c r="CI54" s="222"/>
      <c r="CJ54" s="222"/>
      <c r="CK54" s="222"/>
      <c r="CL54" s="222"/>
      <c r="CM54" s="223"/>
      <c r="CN54" s="224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6"/>
      <c r="DE54" s="25">
        <v>-100</v>
      </c>
      <c r="DS54" s="26"/>
    </row>
    <row r="55" spans="1:123" s="25" customFormat="1" ht="36.6" customHeight="1" x14ac:dyDescent="0.25">
      <c r="A55" s="211" t="s">
        <v>49</v>
      </c>
      <c r="B55" s="212"/>
      <c r="C55" s="212"/>
      <c r="D55" s="212"/>
      <c r="E55" s="212"/>
      <c r="F55" s="212"/>
      <c r="G55" s="212"/>
      <c r="H55" s="212"/>
      <c r="I55" s="213"/>
      <c r="J55" s="35"/>
      <c r="K55" s="214" t="s">
        <v>121</v>
      </c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36"/>
      <c r="BI55" s="175" t="s">
        <v>10</v>
      </c>
      <c r="BJ55" s="176"/>
      <c r="BK55" s="176"/>
      <c r="BL55" s="176"/>
      <c r="BM55" s="176"/>
      <c r="BN55" s="176"/>
      <c r="BO55" s="176"/>
      <c r="BP55" s="176"/>
      <c r="BQ55" s="176"/>
      <c r="BR55" s="176"/>
      <c r="BS55" s="205"/>
      <c r="BT55" s="236">
        <v>-307458.74159847299</v>
      </c>
      <c r="BU55" s="237"/>
      <c r="BV55" s="237"/>
      <c r="BW55" s="237"/>
      <c r="BX55" s="237"/>
      <c r="BY55" s="237"/>
      <c r="BZ55" s="237"/>
      <c r="CA55" s="237"/>
      <c r="CB55" s="237"/>
      <c r="CC55" s="238"/>
      <c r="CD55" s="221" t="s">
        <v>44</v>
      </c>
      <c r="CE55" s="222"/>
      <c r="CF55" s="222"/>
      <c r="CG55" s="222"/>
      <c r="CH55" s="222"/>
      <c r="CI55" s="222"/>
      <c r="CJ55" s="222"/>
      <c r="CK55" s="222"/>
      <c r="CL55" s="222"/>
      <c r="CM55" s="223"/>
      <c r="CN55" s="224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6"/>
      <c r="DE55" s="25">
        <v>-100</v>
      </c>
      <c r="DS55" s="26"/>
    </row>
    <row r="56" spans="1:123" s="25" customFormat="1" ht="15" customHeight="1" x14ac:dyDescent="0.25">
      <c r="A56" s="211" t="s">
        <v>122</v>
      </c>
      <c r="B56" s="212"/>
      <c r="C56" s="212"/>
      <c r="D56" s="212"/>
      <c r="E56" s="212"/>
      <c r="F56" s="212"/>
      <c r="G56" s="212"/>
      <c r="H56" s="212"/>
      <c r="I56" s="213"/>
      <c r="J56" s="35"/>
      <c r="K56" s="214" t="s">
        <v>123</v>
      </c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36"/>
      <c r="BI56" s="175" t="s">
        <v>10</v>
      </c>
      <c r="BJ56" s="176"/>
      <c r="BK56" s="176"/>
      <c r="BL56" s="176"/>
      <c r="BM56" s="176"/>
      <c r="BN56" s="176"/>
      <c r="BO56" s="176"/>
      <c r="BP56" s="176"/>
      <c r="BQ56" s="176"/>
      <c r="BR56" s="176"/>
      <c r="BS56" s="205"/>
      <c r="BT56" s="236">
        <v>0</v>
      </c>
      <c r="BU56" s="237"/>
      <c r="BV56" s="237"/>
      <c r="BW56" s="237"/>
      <c r="BX56" s="237"/>
      <c r="BY56" s="237"/>
      <c r="BZ56" s="237"/>
      <c r="CA56" s="237"/>
      <c r="CB56" s="237"/>
      <c r="CC56" s="238"/>
      <c r="CD56" s="236" t="s">
        <v>44</v>
      </c>
      <c r="CE56" s="237"/>
      <c r="CF56" s="237"/>
      <c r="CG56" s="237"/>
      <c r="CH56" s="237"/>
      <c r="CI56" s="237"/>
      <c r="CJ56" s="237"/>
      <c r="CK56" s="237"/>
      <c r="CL56" s="237"/>
      <c r="CM56" s="238"/>
      <c r="CN56" s="224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6"/>
      <c r="DE56" s="25" t="e">
        <v>#DIV/0!</v>
      </c>
      <c r="DS56" s="26"/>
    </row>
    <row r="57" spans="1:123" s="25" customFormat="1" ht="15" customHeight="1" x14ac:dyDescent="0.25">
      <c r="A57" s="211" t="s">
        <v>124</v>
      </c>
      <c r="B57" s="212"/>
      <c r="C57" s="212"/>
      <c r="D57" s="212"/>
      <c r="E57" s="212"/>
      <c r="F57" s="212"/>
      <c r="G57" s="212"/>
      <c r="H57" s="212"/>
      <c r="I57" s="213"/>
      <c r="J57" s="35"/>
      <c r="K57" s="214" t="s">
        <v>125</v>
      </c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36"/>
      <c r="BI57" s="175" t="s">
        <v>10</v>
      </c>
      <c r="BJ57" s="176"/>
      <c r="BK57" s="176"/>
      <c r="BL57" s="176"/>
      <c r="BM57" s="176"/>
      <c r="BN57" s="176"/>
      <c r="BO57" s="176"/>
      <c r="BP57" s="176"/>
      <c r="BQ57" s="176"/>
      <c r="BR57" s="176"/>
      <c r="BS57" s="205"/>
      <c r="BT57" s="236">
        <v>0</v>
      </c>
      <c r="BU57" s="237"/>
      <c r="BV57" s="237"/>
      <c r="BW57" s="237"/>
      <c r="BX57" s="237"/>
      <c r="BY57" s="237"/>
      <c r="BZ57" s="237"/>
      <c r="CA57" s="237"/>
      <c r="CB57" s="237"/>
      <c r="CC57" s="238"/>
      <c r="CD57" s="236" t="s">
        <v>44</v>
      </c>
      <c r="CE57" s="237"/>
      <c r="CF57" s="237"/>
      <c r="CG57" s="237"/>
      <c r="CH57" s="237"/>
      <c r="CI57" s="237"/>
      <c r="CJ57" s="237"/>
      <c r="CK57" s="237"/>
      <c r="CL57" s="237"/>
      <c r="CM57" s="238"/>
      <c r="CN57" s="224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6"/>
      <c r="DE57" s="25" t="e">
        <v>#DIV/0!</v>
      </c>
      <c r="DS57" s="26"/>
    </row>
    <row r="58" spans="1:123" s="25" customFormat="1" ht="30" hidden="1" customHeight="1" x14ac:dyDescent="0.25">
      <c r="A58" s="211" t="s">
        <v>40</v>
      </c>
      <c r="B58" s="212"/>
      <c r="C58" s="212"/>
      <c r="D58" s="212"/>
      <c r="E58" s="212"/>
      <c r="F58" s="212"/>
      <c r="G58" s="212"/>
      <c r="H58" s="212"/>
      <c r="I58" s="213"/>
      <c r="J58" s="35"/>
      <c r="K58" s="214" t="s">
        <v>210</v>
      </c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36"/>
      <c r="BI58" s="175" t="s">
        <v>10</v>
      </c>
      <c r="BJ58" s="176"/>
      <c r="BK58" s="176"/>
      <c r="BL58" s="176"/>
      <c r="BM58" s="176"/>
      <c r="BN58" s="176"/>
      <c r="BO58" s="176"/>
      <c r="BP58" s="176"/>
      <c r="BQ58" s="176"/>
      <c r="BR58" s="176"/>
      <c r="BS58" s="205"/>
      <c r="BT58" s="236"/>
      <c r="BU58" s="237"/>
      <c r="BV58" s="237"/>
      <c r="BW58" s="237"/>
      <c r="BX58" s="237"/>
      <c r="BY58" s="237"/>
      <c r="BZ58" s="237"/>
      <c r="CA58" s="237"/>
      <c r="CB58" s="237"/>
      <c r="CC58" s="238"/>
      <c r="CD58" s="236"/>
      <c r="CE58" s="237"/>
      <c r="CF58" s="237"/>
      <c r="CG58" s="237"/>
      <c r="CH58" s="237"/>
      <c r="CI58" s="237"/>
      <c r="CJ58" s="237"/>
      <c r="CK58" s="237"/>
      <c r="CL58" s="237"/>
      <c r="CM58" s="238"/>
      <c r="CN58" s="224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6"/>
      <c r="DE58" s="25" t="e">
        <v>#DIV/0!</v>
      </c>
      <c r="DS58" s="26"/>
    </row>
    <row r="59" spans="1:123" s="25" customFormat="1" ht="55.5" customHeight="1" x14ac:dyDescent="0.25">
      <c r="A59" s="211" t="s">
        <v>41</v>
      </c>
      <c r="B59" s="212"/>
      <c r="C59" s="212"/>
      <c r="D59" s="212"/>
      <c r="E59" s="212"/>
      <c r="F59" s="212"/>
      <c r="G59" s="212"/>
      <c r="H59" s="212"/>
      <c r="I59" s="213"/>
      <c r="J59" s="35"/>
      <c r="K59" s="214" t="s">
        <v>126</v>
      </c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36"/>
      <c r="BI59" s="175" t="s">
        <v>10</v>
      </c>
      <c r="BJ59" s="176"/>
      <c r="BK59" s="176"/>
      <c r="BL59" s="176"/>
      <c r="BM59" s="176"/>
      <c r="BN59" s="176"/>
      <c r="BO59" s="176"/>
      <c r="BP59" s="176"/>
      <c r="BQ59" s="176"/>
      <c r="BR59" s="176"/>
      <c r="BS59" s="205"/>
      <c r="BT59" s="236">
        <v>266009</v>
      </c>
      <c r="BU59" s="237"/>
      <c r="BV59" s="237"/>
      <c r="BW59" s="237"/>
      <c r="BX59" s="237"/>
      <c r="BY59" s="237"/>
      <c r="BZ59" s="237"/>
      <c r="CA59" s="237"/>
      <c r="CB59" s="237"/>
      <c r="CC59" s="238"/>
      <c r="CD59" s="236">
        <v>199147.88</v>
      </c>
      <c r="CE59" s="237"/>
      <c r="CF59" s="237"/>
      <c r="CG59" s="237"/>
      <c r="CH59" s="237"/>
      <c r="CI59" s="237"/>
      <c r="CJ59" s="237"/>
      <c r="CK59" s="237"/>
      <c r="CL59" s="237"/>
      <c r="CM59" s="238"/>
      <c r="CN59" s="208" t="s">
        <v>344</v>
      </c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10"/>
      <c r="DE59" s="25">
        <v>-23.242473108097698</v>
      </c>
      <c r="DS59" s="26"/>
    </row>
    <row r="60" spans="1:123" s="25" customFormat="1" ht="15" customHeight="1" x14ac:dyDescent="0.25">
      <c r="A60" s="211" t="s">
        <v>12</v>
      </c>
      <c r="B60" s="212"/>
      <c r="C60" s="212"/>
      <c r="D60" s="212"/>
      <c r="E60" s="212"/>
      <c r="F60" s="212"/>
      <c r="G60" s="212"/>
      <c r="H60" s="212"/>
      <c r="I60" s="213"/>
      <c r="J60" s="35"/>
      <c r="K60" s="214" t="s">
        <v>127</v>
      </c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36"/>
      <c r="BI60" s="175" t="s">
        <v>308</v>
      </c>
      <c r="BJ60" s="176"/>
      <c r="BK60" s="176"/>
      <c r="BL60" s="176"/>
      <c r="BM60" s="176"/>
      <c r="BN60" s="176"/>
      <c r="BO60" s="176"/>
      <c r="BP60" s="176"/>
      <c r="BQ60" s="176"/>
      <c r="BR60" s="176"/>
      <c r="BS60" s="205"/>
      <c r="BT60" s="221">
        <v>197.6499</v>
      </c>
      <c r="BU60" s="222"/>
      <c r="BV60" s="222"/>
      <c r="BW60" s="222"/>
      <c r="BX60" s="222"/>
      <c r="BY60" s="222"/>
      <c r="BZ60" s="222"/>
      <c r="CA60" s="222"/>
      <c r="CB60" s="222"/>
      <c r="CC60" s="223"/>
      <c r="CD60" s="221">
        <v>185.54324650000001</v>
      </c>
      <c r="CE60" s="222"/>
      <c r="CF60" s="222"/>
      <c r="CG60" s="222"/>
      <c r="CH60" s="222"/>
      <c r="CI60" s="222"/>
      <c r="CJ60" s="222"/>
      <c r="CK60" s="222"/>
      <c r="CL60" s="222"/>
      <c r="CM60" s="223"/>
      <c r="CN60" s="224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6"/>
      <c r="DE60" s="25">
        <v>-4.437142595081994</v>
      </c>
      <c r="DS60" s="26"/>
    </row>
    <row r="61" spans="1:123" s="25" customFormat="1" ht="90.75" customHeight="1" x14ac:dyDescent="0.25">
      <c r="A61" s="211" t="s">
        <v>22</v>
      </c>
      <c r="B61" s="212"/>
      <c r="C61" s="212"/>
      <c r="D61" s="212"/>
      <c r="E61" s="212"/>
      <c r="F61" s="212"/>
      <c r="G61" s="212"/>
      <c r="H61" s="212"/>
      <c r="I61" s="213"/>
      <c r="J61" s="35"/>
      <c r="K61" s="214" t="s">
        <v>129</v>
      </c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36"/>
      <c r="BI61" s="175" t="s">
        <v>232</v>
      </c>
      <c r="BJ61" s="176"/>
      <c r="BK61" s="176"/>
      <c r="BL61" s="176"/>
      <c r="BM61" s="176"/>
      <c r="BN61" s="176"/>
      <c r="BO61" s="176"/>
      <c r="BP61" s="176"/>
      <c r="BQ61" s="176"/>
      <c r="BR61" s="176"/>
      <c r="BS61" s="205"/>
      <c r="BT61" s="221">
        <f>BT59/BT60</f>
        <v>1345.8595223169857</v>
      </c>
      <c r="BU61" s="222"/>
      <c r="BV61" s="222"/>
      <c r="BW61" s="222"/>
      <c r="BX61" s="222"/>
      <c r="BY61" s="222"/>
      <c r="BZ61" s="222"/>
      <c r="CA61" s="222"/>
      <c r="CB61" s="222"/>
      <c r="CC61" s="223"/>
      <c r="CD61" s="221">
        <f>CD59/CD60</f>
        <v>1073.3232481194082</v>
      </c>
      <c r="CE61" s="222"/>
      <c r="CF61" s="222"/>
      <c r="CG61" s="222"/>
      <c r="CH61" s="222"/>
      <c r="CI61" s="222"/>
      <c r="CJ61" s="222"/>
      <c r="CK61" s="222"/>
      <c r="CL61" s="222"/>
      <c r="CM61" s="223"/>
      <c r="CN61" s="233" t="s">
        <v>344</v>
      </c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5"/>
      <c r="DE61" s="25">
        <v>-19.678493322289384</v>
      </c>
      <c r="DS61" s="26"/>
    </row>
    <row r="62" spans="1:123" s="25" customFormat="1" ht="15" customHeight="1" x14ac:dyDescent="0.25">
      <c r="A62" s="211" t="s">
        <v>42</v>
      </c>
      <c r="B62" s="212"/>
      <c r="C62" s="212"/>
      <c r="D62" s="212"/>
      <c r="E62" s="212"/>
      <c r="F62" s="212"/>
      <c r="G62" s="212"/>
      <c r="H62" s="212"/>
      <c r="I62" s="213"/>
      <c r="J62" s="35"/>
      <c r="K62" s="214" t="s">
        <v>131</v>
      </c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36"/>
      <c r="BI62" s="175" t="s">
        <v>44</v>
      </c>
      <c r="BJ62" s="176"/>
      <c r="BK62" s="176"/>
      <c r="BL62" s="176"/>
      <c r="BM62" s="176"/>
      <c r="BN62" s="176"/>
      <c r="BO62" s="176"/>
      <c r="BP62" s="176"/>
      <c r="BQ62" s="176"/>
      <c r="BR62" s="176"/>
      <c r="BS62" s="205"/>
      <c r="BT62" s="221" t="s">
        <v>44</v>
      </c>
      <c r="BU62" s="222"/>
      <c r="BV62" s="222"/>
      <c r="BW62" s="222"/>
      <c r="BX62" s="222"/>
      <c r="BY62" s="222"/>
      <c r="BZ62" s="222"/>
      <c r="CA62" s="222"/>
      <c r="CB62" s="222"/>
      <c r="CC62" s="223"/>
      <c r="CD62" s="221" t="s">
        <v>44</v>
      </c>
      <c r="CE62" s="222"/>
      <c r="CF62" s="222"/>
      <c r="CG62" s="222"/>
      <c r="CH62" s="222"/>
      <c r="CI62" s="222"/>
      <c r="CJ62" s="222"/>
      <c r="CK62" s="222"/>
      <c r="CL62" s="222"/>
      <c r="CM62" s="223"/>
      <c r="CN62" s="208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10"/>
      <c r="DE62" s="25" t="e">
        <v>#VALUE!</v>
      </c>
      <c r="DS62" s="26"/>
    </row>
    <row r="63" spans="1:123" s="25" customFormat="1" ht="41.25" customHeight="1" x14ac:dyDescent="0.25">
      <c r="A63" s="211" t="s">
        <v>11</v>
      </c>
      <c r="B63" s="212"/>
      <c r="C63" s="212"/>
      <c r="D63" s="212"/>
      <c r="E63" s="212"/>
      <c r="F63" s="212"/>
      <c r="G63" s="212"/>
      <c r="H63" s="212"/>
      <c r="I63" s="213"/>
      <c r="J63" s="35"/>
      <c r="K63" s="214" t="s">
        <v>132</v>
      </c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36"/>
      <c r="BI63" s="175" t="s">
        <v>43</v>
      </c>
      <c r="BJ63" s="176"/>
      <c r="BK63" s="176"/>
      <c r="BL63" s="176"/>
      <c r="BM63" s="176"/>
      <c r="BN63" s="176"/>
      <c r="BO63" s="176"/>
      <c r="BP63" s="176"/>
      <c r="BQ63" s="176"/>
      <c r="BR63" s="176"/>
      <c r="BS63" s="205"/>
      <c r="BT63" s="221">
        <v>11</v>
      </c>
      <c r="BU63" s="222"/>
      <c r="BV63" s="222"/>
      <c r="BW63" s="222"/>
      <c r="BX63" s="222"/>
      <c r="BY63" s="222"/>
      <c r="BZ63" s="222"/>
      <c r="CA63" s="222"/>
      <c r="CB63" s="222"/>
      <c r="CC63" s="223"/>
      <c r="CD63" s="221" t="s">
        <v>44</v>
      </c>
      <c r="CE63" s="222"/>
      <c r="CF63" s="222"/>
      <c r="CG63" s="222"/>
      <c r="CH63" s="222"/>
      <c r="CI63" s="222"/>
      <c r="CJ63" s="222"/>
      <c r="CK63" s="222"/>
      <c r="CL63" s="222"/>
      <c r="CM63" s="223"/>
      <c r="CN63" s="208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10"/>
      <c r="DE63" s="25" t="e">
        <v>#VALUE!</v>
      </c>
      <c r="DS63" s="26"/>
    </row>
    <row r="64" spans="1:123" s="25" customFormat="1" ht="42.75" customHeight="1" x14ac:dyDescent="0.25">
      <c r="A64" s="211" t="s">
        <v>12</v>
      </c>
      <c r="B64" s="212"/>
      <c r="C64" s="212"/>
      <c r="D64" s="212"/>
      <c r="E64" s="212"/>
      <c r="F64" s="212"/>
      <c r="G64" s="212"/>
      <c r="H64" s="212"/>
      <c r="I64" s="213"/>
      <c r="J64" s="35"/>
      <c r="K64" s="214" t="s">
        <v>45</v>
      </c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36"/>
      <c r="BI64" s="175" t="s">
        <v>43</v>
      </c>
      <c r="BJ64" s="176"/>
      <c r="BK64" s="176"/>
      <c r="BL64" s="176"/>
      <c r="BM64" s="176"/>
      <c r="BN64" s="176"/>
      <c r="BO64" s="176"/>
      <c r="BP64" s="176"/>
      <c r="BQ64" s="176"/>
      <c r="BR64" s="176"/>
      <c r="BS64" s="205"/>
      <c r="BT64" s="221">
        <v>5</v>
      </c>
      <c r="BU64" s="222"/>
      <c r="BV64" s="222"/>
      <c r="BW64" s="222"/>
      <c r="BX64" s="222"/>
      <c r="BY64" s="222"/>
      <c r="BZ64" s="222"/>
      <c r="CA64" s="222"/>
      <c r="CB64" s="222"/>
      <c r="CC64" s="223"/>
      <c r="CD64" s="221" t="s">
        <v>44</v>
      </c>
      <c r="CE64" s="222"/>
      <c r="CF64" s="222"/>
      <c r="CG64" s="222"/>
      <c r="CH64" s="222"/>
      <c r="CI64" s="222"/>
      <c r="CJ64" s="222"/>
      <c r="CK64" s="222"/>
      <c r="CL64" s="222"/>
      <c r="CM64" s="223"/>
      <c r="CN64" s="208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10"/>
      <c r="DE64" s="25" t="e">
        <v>#VALUE!</v>
      </c>
      <c r="DS64" s="26"/>
    </row>
    <row r="65" spans="1:123" s="25" customFormat="1" ht="57" customHeight="1" x14ac:dyDescent="0.25">
      <c r="A65" s="211" t="s">
        <v>133</v>
      </c>
      <c r="B65" s="212"/>
      <c r="C65" s="212"/>
      <c r="D65" s="212"/>
      <c r="E65" s="212"/>
      <c r="F65" s="212"/>
      <c r="G65" s="212"/>
      <c r="H65" s="212"/>
      <c r="I65" s="213"/>
      <c r="J65" s="35"/>
      <c r="K65" s="214" t="s">
        <v>134</v>
      </c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36"/>
      <c r="BI65" s="175" t="s">
        <v>44</v>
      </c>
      <c r="BJ65" s="176"/>
      <c r="BK65" s="176"/>
      <c r="BL65" s="176"/>
      <c r="BM65" s="176"/>
      <c r="BN65" s="176"/>
      <c r="BO65" s="176"/>
      <c r="BP65" s="176"/>
      <c r="BQ65" s="176"/>
      <c r="BR65" s="176"/>
      <c r="BS65" s="205"/>
      <c r="BT65" s="221" t="s">
        <v>44</v>
      </c>
      <c r="BU65" s="222"/>
      <c r="BV65" s="222"/>
      <c r="BW65" s="222"/>
      <c r="BX65" s="222"/>
      <c r="BY65" s="222"/>
      <c r="BZ65" s="222"/>
      <c r="CA65" s="222"/>
      <c r="CB65" s="222"/>
      <c r="CC65" s="223"/>
      <c r="CD65" s="221" t="s">
        <v>44</v>
      </c>
      <c r="CE65" s="222"/>
      <c r="CF65" s="222"/>
      <c r="CG65" s="222"/>
      <c r="CH65" s="222"/>
      <c r="CI65" s="222"/>
      <c r="CJ65" s="222"/>
      <c r="CK65" s="222"/>
      <c r="CL65" s="222"/>
      <c r="CM65" s="223"/>
      <c r="CN65" s="208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10"/>
      <c r="DE65" s="25" t="e">
        <v>#VALUE!</v>
      </c>
      <c r="DS65" s="26"/>
    </row>
    <row r="66" spans="1:123" s="25" customFormat="1" ht="30" customHeight="1" x14ac:dyDescent="0.25">
      <c r="A66" s="211" t="s">
        <v>11</v>
      </c>
      <c r="B66" s="212"/>
      <c r="C66" s="212"/>
      <c r="D66" s="212"/>
      <c r="E66" s="212"/>
      <c r="F66" s="212"/>
      <c r="G66" s="212"/>
      <c r="H66" s="212"/>
      <c r="I66" s="213"/>
      <c r="J66" s="35"/>
      <c r="K66" s="214" t="s">
        <v>135</v>
      </c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36"/>
      <c r="BI66" s="175" t="s">
        <v>136</v>
      </c>
      <c r="BJ66" s="176"/>
      <c r="BK66" s="176"/>
      <c r="BL66" s="176"/>
      <c r="BM66" s="176"/>
      <c r="BN66" s="176"/>
      <c r="BO66" s="176"/>
      <c r="BP66" s="176"/>
      <c r="BQ66" s="176"/>
      <c r="BR66" s="176"/>
      <c r="BS66" s="205"/>
      <c r="BT66" s="221" t="s">
        <v>306</v>
      </c>
      <c r="BU66" s="222"/>
      <c r="BV66" s="222"/>
      <c r="BW66" s="222"/>
      <c r="BX66" s="222"/>
      <c r="BY66" s="222"/>
      <c r="BZ66" s="222"/>
      <c r="CA66" s="222"/>
      <c r="CB66" s="222"/>
      <c r="CC66" s="223"/>
      <c r="CD66" s="230">
        <v>91267</v>
      </c>
      <c r="CE66" s="231"/>
      <c r="CF66" s="231"/>
      <c r="CG66" s="231"/>
      <c r="CH66" s="231"/>
      <c r="CI66" s="231"/>
      <c r="CJ66" s="231"/>
      <c r="CK66" s="231"/>
      <c r="CL66" s="231"/>
      <c r="CM66" s="232"/>
      <c r="CN66" s="224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6"/>
      <c r="DE66" s="25" t="e">
        <v>#DIV/0!</v>
      </c>
      <c r="DS66" s="26"/>
    </row>
    <row r="67" spans="1:123" s="25" customFormat="1" ht="15" customHeight="1" x14ac:dyDescent="0.25">
      <c r="A67" s="211" t="s">
        <v>46</v>
      </c>
      <c r="B67" s="212"/>
      <c r="C67" s="212"/>
      <c r="D67" s="212"/>
      <c r="E67" s="212"/>
      <c r="F67" s="212"/>
      <c r="G67" s="212"/>
      <c r="H67" s="212"/>
      <c r="I67" s="213"/>
      <c r="J67" s="35"/>
      <c r="K67" s="214" t="s">
        <v>137</v>
      </c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36"/>
      <c r="BI67" s="175" t="s">
        <v>138</v>
      </c>
      <c r="BJ67" s="176"/>
      <c r="BK67" s="176"/>
      <c r="BL67" s="176"/>
      <c r="BM67" s="176"/>
      <c r="BN67" s="176"/>
      <c r="BO67" s="176"/>
      <c r="BP67" s="176"/>
      <c r="BQ67" s="176"/>
      <c r="BR67" s="176"/>
      <c r="BS67" s="205"/>
      <c r="BT67" s="221" t="s">
        <v>306</v>
      </c>
      <c r="BU67" s="222"/>
      <c r="BV67" s="222"/>
      <c r="BW67" s="222"/>
      <c r="BX67" s="222"/>
      <c r="BY67" s="222"/>
      <c r="BZ67" s="222"/>
      <c r="CA67" s="222"/>
      <c r="CB67" s="222"/>
      <c r="CC67" s="223"/>
      <c r="CD67" s="221">
        <f>CD68+CD69+CD70</f>
        <v>1333.9</v>
      </c>
      <c r="CE67" s="222"/>
      <c r="CF67" s="222"/>
      <c r="CG67" s="222"/>
      <c r="CH67" s="222"/>
      <c r="CI67" s="222"/>
      <c r="CJ67" s="222"/>
      <c r="CK67" s="222"/>
      <c r="CL67" s="222"/>
      <c r="CM67" s="223"/>
      <c r="CN67" s="224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6"/>
      <c r="DE67" s="25" t="e">
        <v>#VALUE!</v>
      </c>
      <c r="DS67" s="26"/>
    </row>
    <row r="68" spans="1:123" s="25" customFormat="1" ht="39.75" customHeight="1" x14ac:dyDescent="0.25">
      <c r="A68" s="211" t="s">
        <v>56</v>
      </c>
      <c r="B68" s="212"/>
      <c r="C68" s="212"/>
      <c r="D68" s="212"/>
      <c r="E68" s="212"/>
      <c r="F68" s="212"/>
      <c r="G68" s="212"/>
      <c r="H68" s="212"/>
      <c r="I68" s="213"/>
      <c r="J68" s="35"/>
      <c r="K68" s="214" t="s">
        <v>233</v>
      </c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36"/>
      <c r="BI68" s="175" t="s">
        <v>138</v>
      </c>
      <c r="BJ68" s="176"/>
      <c r="BK68" s="176"/>
      <c r="BL68" s="176"/>
      <c r="BM68" s="176"/>
      <c r="BN68" s="176"/>
      <c r="BO68" s="176"/>
      <c r="BP68" s="176"/>
      <c r="BQ68" s="176"/>
      <c r="BR68" s="176"/>
      <c r="BS68" s="205"/>
      <c r="BT68" s="221" t="s">
        <v>306</v>
      </c>
      <c r="BU68" s="222"/>
      <c r="BV68" s="222"/>
      <c r="BW68" s="222"/>
      <c r="BX68" s="222"/>
      <c r="BY68" s="222"/>
      <c r="BZ68" s="222"/>
      <c r="CA68" s="222"/>
      <c r="CB68" s="222"/>
      <c r="CC68" s="223"/>
      <c r="CD68" s="221">
        <v>896.7</v>
      </c>
      <c r="CE68" s="222"/>
      <c r="CF68" s="222"/>
      <c r="CG68" s="222"/>
      <c r="CH68" s="222"/>
      <c r="CI68" s="222"/>
      <c r="CJ68" s="222"/>
      <c r="CK68" s="222"/>
      <c r="CL68" s="222"/>
      <c r="CM68" s="223"/>
      <c r="CN68" s="224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6"/>
      <c r="DE68" s="25" t="e">
        <v>#VALUE!</v>
      </c>
      <c r="DS68" s="26"/>
    </row>
    <row r="69" spans="1:123" s="25" customFormat="1" ht="48.75" customHeight="1" x14ac:dyDescent="0.25">
      <c r="A69" s="211" t="s">
        <v>58</v>
      </c>
      <c r="B69" s="212"/>
      <c r="C69" s="212"/>
      <c r="D69" s="212"/>
      <c r="E69" s="212"/>
      <c r="F69" s="212"/>
      <c r="G69" s="212"/>
      <c r="H69" s="212"/>
      <c r="I69" s="213"/>
      <c r="J69" s="35"/>
      <c r="K69" s="214" t="s">
        <v>234</v>
      </c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36"/>
      <c r="BI69" s="175" t="s">
        <v>138</v>
      </c>
      <c r="BJ69" s="176"/>
      <c r="BK69" s="176"/>
      <c r="BL69" s="176"/>
      <c r="BM69" s="176"/>
      <c r="BN69" s="176"/>
      <c r="BO69" s="176"/>
      <c r="BP69" s="176"/>
      <c r="BQ69" s="176"/>
      <c r="BR69" s="176"/>
      <c r="BS69" s="205"/>
      <c r="BT69" s="221" t="s">
        <v>306</v>
      </c>
      <c r="BU69" s="222"/>
      <c r="BV69" s="222"/>
      <c r="BW69" s="222"/>
      <c r="BX69" s="222"/>
      <c r="BY69" s="222"/>
      <c r="BZ69" s="222"/>
      <c r="CA69" s="222"/>
      <c r="CB69" s="222"/>
      <c r="CC69" s="223"/>
      <c r="CD69" s="221">
        <v>146.30000000000001</v>
      </c>
      <c r="CE69" s="222"/>
      <c r="CF69" s="222"/>
      <c r="CG69" s="222"/>
      <c r="CH69" s="222"/>
      <c r="CI69" s="222"/>
      <c r="CJ69" s="222"/>
      <c r="CK69" s="222"/>
      <c r="CL69" s="222"/>
      <c r="CM69" s="223"/>
      <c r="CN69" s="224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6"/>
      <c r="DE69" s="25" t="e">
        <v>#VALUE!</v>
      </c>
      <c r="DS69" s="26"/>
    </row>
    <row r="70" spans="1:123" s="25" customFormat="1" ht="30" customHeight="1" x14ac:dyDescent="0.25">
      <c r="A70" s="211" t="s">
        <v>211</v>
      </c>
      <c r="B70" s="212"/>
      <c r="C70" s="212"/>
      <c r="D70" s="212"/>
      <c r="E70" s="212"/>
      <c r="F70" s="212"/>
      <c r="G70" s="212"/>
      <c r="H70" s="212"/>
      <c r="I70" s="213"/>
      <c r="J70" s="35"/>
      <c r="K70" s="214" t="s">
        <v>235</v>
      </c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36"/>
      <c r="BI70" s="175" t="s">
        <v>138</v>
      </c>
      <c r="BJ70" s="176"/>
      <c r="BK70" s="176"/>
      <c r="BL70" s="176"/>
      <c r="BM70" s="176"/>
      <c r="BN70" s="176"/>
      <c r="BO70" s="176"/>
      <c r="BP70" s="176"/>
      <c r="BQ70" s="176"/>
      <c r="BR70" s="176"/>
      <c r="BS70" s="205"/>
      <c r="BT70" s="221" t="s">
        <v>306</v>
      </c>
      <c r="BU70" s="222"/>
      <c r="BV70" s="222"/>
      <c r="BW70" s="222"/>
      <c r="BX70" s="222"/>
      <c r="BY70" s="222"/>
      <c r="BZ70" s="222"/>
      <c r="CA70" s="222"/>
      <c r="CB70" s="222"/>
      <c r="CC70" s="223"/>
      <c r="CD70" s="221">
        <v>290.89999999999998</v>
      </c>
      <c r="CE70" s="222"/>
      <c r="CF70" s="222"/>
      <c r="CG70" s="222"/>
      <c r="CH70" s="222"/>
      <c r="CI70" s="222"/>
      <c r="CJ70" s="222"/>
      <c r="CK70" s="222"/>
      <c r="CL70" s="222"/>
      <c r="CM70" s="223"/>
      <c r="CN70" s="224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6"/>
      <c r="DE70" s="25" t="e">
        <v>#VALUE!</v>
      </c>
      <c r="DS70" s="26"/>
    </row>
    <row r="71" spans="1:123" s="25" customFormat="1" ht="30" customHeight="1" x14ac:dyDescent="0.25">
      <c r="A71" s="211" t="s">
        <v>64</v>
      </c>
      <c r="B71" s="212"/>
      <c r="C71" s="212"/>
      <c r="D71" s="212"/>
      <c r="E71" s="212"/>
      <c r="F71" s="212"/>
      <c r="G71" s="212"/>
      <c r="H71" s="212"/>
      <c r="I71" s="213"/>
      <c r="J71" s="35"/>
      <c r="K71" s="214" t="s">
        <v>147</v>
      </c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36"/>
      <c r="BI71" s="175" t="s">
        <v>148</v>
      </c>
      <c r="BJ71" s="176"/>
      <c r="BK71" s="176"/>
      <c r="BL71" s="176"/>
      <c r="BM71" s="176"/>
      <c r="BN71" s="176"/>
      <c r="BO71" s="176"/>
      <c r="BP71" s="176"/>
      <c r="BQ71" s="176"/>
      <c r="BR71" s="176"/>
      <c r="BS71" s="205"/>
      <c r="BT71" s="221" t="s">
        <v>306</v>
      </c>
      <c r="BU71" s="222"/>
      <c r="BV71" s="222"/>
      <c r="BW71" s="222"/>
      <c r="BX71" s="222"/>
      <c r="BY71" s="222"/>
      <c r="BZ71" s="222"/>
      <c r="CA71" s="222"/>
      <c r="CB71" s="222"/>
      <c r="CC71" s="223"/>
      <c r="CD71" s="221">
        <f>CD72+CD73+CD74+CD75</f>
        <v>10691.647000000001</v>
      </c>
      <c r="CE71" s="222"/>
      <c r="CF71" s="222"/>
      <c r="CG71" s="222"/>
      <c r="CH71" s="222"/>
      <c r="CI71" s="222"/>
      <c r="CJ71" s="222"/>
      <c r="CK71" s="222"/>
      <c r="CL71" s="222"/>
      <c r="CM71" s="223"/>
      <c r="CN71" s="227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6"/>
      <c r="DE71" s="25" t="e">
        <v>#VALUE!</v>
      </c>
      <c r="DS71" s="26"/>
    </row>
    <row r="72" spans="1:123" s="25" customFormat="1" ht="30" customHeight="1" x14ac:dyDescent="0.25">
      <c r="A72" s="211" t="s">
        <v>212</v>
      </c>
      <c r="B72" s="212"/>
      <c r="C72" s="212"/>
      <c r="D72" s="212"/>
      <c r="E72" s="212"/>
      <c r="F72" s="212"/>
      <c r="G72" s="212"/>
      <c r="H72" s="212"/>
      <c r="I72" s="213"/>
      <c r="J72" s="35"/>
      <c r="K72" s="214" t="s">
        <v>236</v>
      </c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36"/>
      <c r="BI72" s="175" t="s">
        <v>148</v>
      </c>
      <c r="BJ72" s="176"/>
      <c r="BK72" s="176"/>
      <c r="BL72" s="176"/>
      <c r="BM72" s="176"/>
      <c r="BN72" s="176"/>
      <c r="BO72" s="176"/>
      <c r="BP72" s="176"/>
      <c r="BQ72" s="176"/>
      <c r="BR72" s="176"/>
      <c r="BS72" s="205"/>
      <c r="BT72" s="221" t="s">
        <v>306</v>
      </c>
      <c r="BU72" s="222"/>
      <c r="BV72" s="222"/>
      <c r="BW72" s="222"/>
      <c r="BX72" s="222"/>
      <c r="BY72" s="222"/>
      <c r="BZ72" s="222"/>
      <c r="CA72" s="222"/>
      <c r="CB72" s="222"/>
      <c r="CC72" s="223"/>
      <c r="CD72" s="221">
        <v>1445.33</v>
      </c>
      <c r="CE72" s="222"/>
      <c r="CF72" s="222"/>
      <c r="CG72" s="222"/>
      <c r="CH72" s="222"/>
      <c r="CI72" s="222"/>
      <c r="CJ72" s="222"/>
      <c r="CK72" s="222"/>
      <c r="CL72" s="222"/>
      <c r="CM72" s="223"/>
      <c r="CN72" s="227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6"/>
      <c r="DE72" s="25" t="e">
        <v>#VALUE!</v>
      </c>
      <c r="DS72" s="26"/>
    </row>
    <row r="73" spans="1:123" s="25" customFormat="1" ht="30" customHeight="1" x14ac:dyDescent="0.25">
      <c r="A73" s="211" t="s">
        <v>213</v>
      </c>
      <c r="B73" s="212"/>
      <c r="C73" s="212"/>
      <c r="D73" s="212"/>
      <c r="E73" s="212"/>
      <c r="F73" s="212"/>
      <c r="G73" s="212"/>
      <c r="H73" s="212"/>
      <c r="I73" s="213"/>
      <c r="J73" s="35"/>
      <c r="K73" s="214" t="s">
        <v>237</v>
      </c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36"/>
      <c r="BI73" s="175" t="s">
        <v>148</v>
      </c>
      <c r="BJ73" s="176"/>
      <c r="BK73" s="176"/>
      <c r="BL73" s="176"/>
      <c r="BM73" s="176"/>
      <c r="BN73" s="176"/>
      <c r="BO73" s="176"/>
      <c r="BP73" s="176"/>
      <c r="BQ73" s="176"/>
      <c r="BR73" s="176"/>
      <c r="BS73" s="205"/>
      <c r="BT73" s="221" t="s">
        <v>306</v>
      </c>
      <c r="BU73" s="222"/>
      <c r="BV73" s="222"/>
      <c r="BW73" s="222"/>
      <c r="BX73" s="222"/>
      <c r="BY73" s="222"/>
      <c r="BZ73" s="222"/>
      <c r="CA73" s="222"/>
      <c r="CB73" s="222"/>
      <c r="CC73" s="223"/>
      <c r="CD73" s="221">
        <v>490.65</v>
      </c>
      <c r="CE73" s="222"/>
      <c r="CF73" s="222"/>
      <c r="CG73" s="222"/>
      <c r="CH73" s="222"/>
      <c r="CI73" s="222"/>
      <c r="CJ73" s="222"/>
      <c r="CK73" s="222"/>
      <c r="CL73" s="222"/>
      <c r="CM73" s="223"/>
      <c r="CN73" s="227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9"/>
      <c r="DE73" s="25" t="e">
        <v>#VALUE!</v>
      </c>
      <c r="DS73" s="26"/>
    </row>
    <row r="74" spans="1:123" s="25" customFormat="1" ht="30" customHeight="1" x14ac:dyDescent="0.25">
      <c r="A74" s="211" t="s">
        <v>238</v>
      </c>
      <c r="B74" s="212"/>
      <c r="C74" s="212"/>
      <c r="D74" s="212"/>
      <c r="E74" s="212"/>
      <c r="F74" s="212"/>
      <c r="G74" s="212"/>
      <c r="H74" s="212"/>
      <c r="I74" s="213"/>
      <c r="J74" s="35"/>
      <c r="K74" s="214" t="s">
        <v>239</v>
      </c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36"/>
      <c r="BI74" s="175" t="s">
        <v>148</v>
      </c>
      <c r="BJ74" s="176"/>
      <c r="BK74" s="176"/>
      <c r="BL74" s="176"/>
      <c r="BM74" s="176"/>
      <c r="BN74" s="176"/>
      <c r="BO74" s="176"/>
      <c r="BP74" s="176"/>
      <c r="BQ74" s="176"/>
      <c r="BR74" s="176"/>
      <c r="BS74" s="205"/>
      <c r="BT74" s="221" t="s">
        <v>306</v>
      </c>
      <c r="BU74" s="222"/>
      <c r="BV74" s="222"/>
      <c r="BW74" s="222"/>
      <c r="BX74" s="222"/>
      <c r="BY74" s="222"/>
      <c r="BZ74" s="222"/>
      <c r="CA74" s="222"/>
      <c r="CB74" s="222"/>
      <c r="CC74" s="223"/>
      <c r="CD74" s="221">
        <v>2888.431</v>
      </c>
      <c r="CE74" s="222"/>
      <c r="CF74" s="222"/>
      <c r="CG74" s="222"/>
      <c r="CH74" s="222"/>
      <c r="CI74" s="222"/>
      <c r="CJ74" s="222"/>
      <c r="CK74" s="222"/>
      <c r="CL74" s="222"/>
      <c r="CM74" s="223"/>
      <c r="CN74" s="227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9"/>
      <c r="DE74" s="25" t="e">
        <v>#VALUE!</v>
      </c>
      <c r="DS74" s="26"/>
    </row>
    <row r="75" spans="1:123" s="25" customFormat="1" ht="30" customHeight="1" x14ac:dyDescent="0.25">
      <c r="A75" s="211" t="s">
        <v>240</v>
      </c>
      <c r="B75" s="212"/>
      <c r="C75" s="212"/>
      <c r="D75" s="212"/>
      <c r="E75" s="212"/>
      <c r="F75" s="212"/>
      <c r="G75" s="212"/>
      <c r="H75" s="212"/>
      <c r="I75" s="213"/>
      <c r="J75" s="35"/>
      <c r="K75" s="214" t="s">
        <v>241</v>
      </c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36"/>
      <c r="BI75" s="175" t="s">
        <v>148</v>
      </c>
      <c r="BJ75" s="176"/>
      <c r="BK75" s="176"/>
      <c r="BL75" s="176"/>
      <c r="BM75" s="176"/>
      <c r="BN75" s="176"/>
      <c r="BO75" s="176"/>
      <c r="BP75" s="176"/>
      <c r="BQ75" s="176"/>
      <c r="BR75" s="176"/>
      <c r="BS75" s="205"/>
      <c r="BT75" s="221" t="s">
        <v>306</v>
      </c>
      <c r="BU75" s="222"/>
      <c r="BV75" s="222"/>
      <c r="BW75" s="222"/>
      <c r="BX75" s="222"/>
      <c r="BY75" s="222"/>
      <c r="BZ75" s="222"/>
      <c r="CA75" s="222"/>
      <c r="CB75" s="222"/>
      <c r="CC75" s="223"/>
      <c r="CD75" s="221">
        <v>5867.2359999999999</v>
      </c>
      <c r="CE75" s="222"/>
      <c r="CF75" s="222"/>
      <c r="CG75" s="222"/>
      <c r="CH75" s="222"/>
      <c r="CI75" s="222"/>
      <c r="CJ75" s="222"/>
      <c r="CK75" s="222"/>
      <c r="CL75" s="222"/>
      <c r="CM75" s="223"/>
      <c r="CN75" s="227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9"/>
      <c r="DE75" s="25" t="e">
        <v>#VALUE!</v>
      </c>
      <c r="DS75" s="26"/>
    </row>
    <row r="76" spans="1:123" s="25" customFormat="1" ht="29.25" customHeight="1" x14ac:dyDescent="0.25">
      <c r="A76" s="211" t="s">
        <v>66</v>
      </c>
      <c r="B76" s="212"/>
      <c r="C76" s="212"/>
      <c r="D76" s="212"/>
      <c r="E76" s="212"/>
      <c r="F76" s="212"/>
      <c r="G76" s="212"/>
      <c r="H76" s="212"/>
      <c r="I76" s="213"/>
      <c r="J76" s="35"/>
      <c r="K76" s="214" t="s">
        <v>157</v>
      </c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36"/>
      <c r="BI76" s="175" t="s">
        <v>148</v>
      </c>
      <c r="BJ76" s="176"/>
      <c r="BK76" s="176"/>
      <c r="BL76" s="176"/>
      <c r="BM76" s="176"/>
      <c r="BN76" s="176"/>
      <c r="BO76" s="176"/>
      <c r="BP76" s="176"/>
      <c r="BQ76" s="176"/>
      <c r="BR76" s="176"/>
      <c r="BS76" s="205"/>
      <c r="BT76" s="221" t="s">
        <v>306</v>
      </c>
      <c r="BU76" s="222"/>
      <c r="BV76" s="222"/>
      <c r="BW76" s="222"/>
      <c r="BX76" s="222"/>
      <c r="BY76" s="222"/>
      <c r="BZ76" s="222"/>
      <c r="CA76" s="222"/>
      <c r="CB76" s="222"/>
      <c r="CC76" s="223"/>
      <c r="CD76" s="221">
        <f>CD77+CD78+CD79</f>
        <v>21273.4</v>
      </c>
      <c r="CE76" s="222"/>
      <c r="CF76" s="222"/>
      <c r="CG76" s="222"/>
      <c r="CH76" s="222"/>
      <c r="CI76" s="222"/>
      <c r="CJ76" s="222"/>
      <c r="CK76" s="222"/>
      <c r="CL76" s="222"/>
      <c r="CM76" s="223"/>
      <c r="CN76" s="224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6"/>
      <c r="DE76" s="25" t="e">
        <v>#VALUE!</v>
      </c>
      <c r="DS76" s="26"/>
    </row>
    <row r="77" spans="1:123" s="25" customFormat="1" ht="29.25" customHeight="1" x14ac:dyDescent="0.25">
      <c r="A77" s="211" t="s">
        <v>214</v>
      </c>
      <c r="B77" s="212"/>
      <c r="C77" s="212"/>
      <c r="D77" s="212"/>
      <c r="E77" s="212"/>
      <c r="F77" s="212"/>
      <c r="G77" s="212"/>
      <c r="H77" s="212"/>
      <c r="I77" s="213"/>
      <c r="J77" s="35"/>
      <c r="K77" s="214" t="s">
        <v>242</v>
      </c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36"/>
      <c r="BI77" s="175" t="s">
        <v>148</v>
      </c>
      <c r="BJ77" s="176"/>
      <c r="BK77" s="176"/>
      <c r="BL77" s="176"/>
      <c r="BM77" s="176"/>
      <c r="BN77" s="176"/>
      <c r="BO77" s="176"/>
      <c r="BP77" s="176"/>
      <c r="BQ77" s="176"/>
      <c r="BR77" s="176"/>
      <c r="BS77" s="205"/>
      <c r="BT77" s="221" t="s">
        <v>306</v>
      </c>
      <c r="BU77" s="222"/>
      <c r="BV77" s="222"/>
      <c r="BW77" s="222"/>
      <c r="BX77" s="222"/>
      <c r="BY77" s="222"/>
      <c r="BZ77" s="222"/>
      <c r="CA77" s="222"/>
      <c r="CB77" s="222"/>
      <c r="CC77" s="223"/>
      <c r="CD77" s="221">
        <v>11584.3</v>
      </c>
      <c r="CE77" s="222"/>
      <c r="CF77" s="222"/>
      <c r="CG77" s="222"/>
      <c r="CH77" s="222"/>
      <c r="CI77" s="222"/>
      <c r="CJ77" s="222"/>
      <c r="CK77" s="222"/>
      <c r="CL77" s="222"/>
      <c r="CM77" s="223"/>
      <c r="CN77" s="224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6"/>
      <c r="DE77" s="25" t="e">
        <v>#VALUE!</v>
      </c>
      <c r="DS77" s="26"/>
    </row>
    <row r="78" spans="1:123" s="25" customFormat="1" ht="29.25" customHeight="1" x14ac:dyDescent="0.25">
      <c r="A78" s="211" t="s">
        <v>215</v>
      </c>
      <c r="B78" s="212"/>
      <c r="C78" s="212"/>
      <c r="D78" s="212"/>
      <c r="E78" s="212"/>
      <c r="F78" s="212"/>
      <c r="G78" s="212"/>
      <c r="H78" s="212"/>
      <c r="I78" s="213"/>
      <c r="J78" s="35"/>
      <c r="K78" s="214" t="s">
        <v>243</v>
      </c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36"/>
      <c r="BI78" s="175" t="s">
        <v>148</v>
      </c>
      <c r="BJ78" s="176"/>
      <c r="BK78" s="176"/>
      <c r="BL78" s="176"/>
      <c r="BM78" s="176"/>
      <c r="BN78" s="176"/>
      <c r="BO78" s="176"/>
      <c r="BP78" s="176"/>
      <c r="BQ78" s="176"/>
      <c r="BR78" s="176"/>
      <c r="BS78" s="205"/>
      <c r="BT78" s="221" t="s">
        <v>306</v>
      </c>
      <c r="BU78" s="222"/>
      <c r="BV78" s="222"/>
      <c r="BW78" s="222"/>
      <c r="BX78" s="222"/>
      <c r="BY78" s="222"/>
      <c r="BZ78" s="222"/>
      <c r="CA78" s="222"/>
      <c r="CB78" s="222"/>
      <c r="CC78" s="223"/>
      <c r="CD78" s="221">
        <v>3379</v>
      </c>
      <c r="CE78" s="222"/>
      <c r="CF78" s="222"/>
      <c r="CG78" s="222"/>
      <c r="CH78" s="222"/>
      <c r="CI78" s="222"/>
      <c r="CJ78" s="222"/>
      <c r="CK78" s="222"/>
      <c r="CL78" s="222"/>
      <c r="CM78" s="223"/>
      <c r="CN78" s="224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6"/>
      <c r="DE78" s="25" t="e">
        <v>#VALUE!</v>
      </c>
      <c r="DS78" s="26"/>
    </row>
    <row r="79" spans="1:123" s="25" customFormat="1" ht="30" customHeight="1" x14ac:dyDescent="0.25">
      <c r="A79" s="211" t="s">
        <v>244</v>
      </c>
      <c r="B79" s="212"/>
      <c r="C79" s="212"/>
      <c r="D79" s="212"/>
      <c r="E79" s="212"/>
      <c r="F79" s="212"/>
      <c r="G79" s="212"/>
      <c r="H79" s="212"/>
      <c r="I79" s="213"/>
      <c r="J79" s="35"/>
      <c r="K79" s="214" t="s">
        <v>245</v>
      </c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36"/>
      <c r="BI79" s="175" t="s">
        <v>148</v>
      </c>
      <c r="BJ79" s="176"/>
      <c r="BK79" s="176"/>
      <c r="BL79" s="176"/>
      <c r="BM79" s="176"/>
      <c r="BN79" s="176"/>
      <c r="BO79" s="176"/>
      <c r="BP79" s="176"/>
      <c r="BQ79" s="176"/>
      <c r="BR79" s="176"/>
      <c r="BS79" s="205"/>
      <c r="BT79" s="221" t="s">
        <v>306</v>
      </c>
      <c r="BU79" s="222"/>
      <c r="BV79" s="222"/>
      <c r="BW79" s="222"/>
      <c r="BX79" s="222"/>
      <c r="BY79" s="222"/>
      <c r="BZ79" s="222"/>
      <c r="CA79" s="222"/>
      <c r="CB79" s="222"/>
      <c r="CC79" s="223"/>
      <c r="CD79" s="221">
        <v>6310.1</v>
      </c>
      <c r="CE79" s="222"/>
      <c r="CF79" s="222"/>
      <c r="CG79" s="222"/>
      <c r="CH79" s="222"/>
      <c r="CI79" s="222"/>
      <c r="CJ79" s="222"/>
      <c r="CK79" s="222"/>
      <c r="CL79" s="222"/>
      <c r="CM79" s="223"/>
      <c r="CN79" s="224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6"/>
      <c r="DE79" s="25" t="e">
        <v>#VALUE!</v>
      </c>
      <c r="DS79" s="26"/>
    </row>
    <row r="80" spans="1:123" s="25" customFormat="1" ht="15" customHeight="1" x14ac:dyDescent="0.25">
      <c r="A80" s="211" t="s">
        <v>166</v>
      </c>
      <c r="B80" s="212"/>
      <c r="C80" s="212"/>
      <c r="D80" s="212"/>
      <c r="E80" s="212"/>
      <c r="F80" s="212"/>
      <c r="G80" s="212"/>
      <c r="H80" s="212"/>
      <c r="I80" s="213"/>
      <c r="J80" s="35"/>
      <c r="K80" s="214" t="s">
        <v>167</v>
      </c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36"/>
      <c r="BI80" s="175" t="s">
        <v>55</v>
      </c>
      <c r="BJ80" s="176"/>
      <c r="BK80" s="176"/>
      <c r="BL80" s="176"/>
      <c r="BM80" s="176"/>
      <c r="BN80" s="176"/>
      <c r="BO80" s="176"/>
      <c r="BP80" s="176"/>
      <c r="BQ80" s="176"/>
      <c r="BR80" s="176"/>
      <c r="BS80" s="205"/>
      <c r="BT80" s="221" t="s">
        <v>306</v>
      </c>
      <c r="BU80" s="222"/>
      <c r="BV80" s="222"/>
      <c r="BW80" s="222"/>
      <c r="BX80" s="222"/>
      <c r="BY80" s="222"/>
      <c r="BZ80" s="222"/>
      <c r="CA80" s="222"/>
      <c r="CB80" s="222"/>
      <c r="CC80" s="223"/>
      <c r="CD80" s="221">
        <f>CD81+CD82+CD83+CD84</f>
        <v>7031.9</v>
      </c>
      <c r="CE80" s="222"/>
      <c r="CF80" s="222"/>
      <c r="CG80" s="222"/>
      <c r="CH80" s="222"/>
      <c r="CI80" s="222"/>
      <c r="CJ80" s="222"/>
      <c r="CK80" s="222"/>
      <c r="CL80" s="222"/>
      <c r="CM80" s="223"/>
      <c r="CN80" s="227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6"/>
      <c r="DE80" s="25" t="e">
        <v>#VALUE!</v>
      </c>
      <c r="DS80" s="26"/>
    </row>
    <row r="81" spans="1:123" s="25" customFormat="1" ht="35.25" customHeight="1" x14ac:dyDescent="0.25">
      <c r="A81" s="211" t="s">
        <v>216</v>
      </c>
      <c r="B81" s="212"/>
      <c r="C81" s="212"/>
      <c r="D81" s="212"/>
      <c r="E81" s="212"/>
      <c r="F81" s="212"/>
      <c r="G81" s="212"/>
      <c r="H81" s="212"/>
      <c r="I81" s="213"/>
      <c r="J81" s="35"/>
      <c r="K81" s="214" t="s">
        <v>247</v>
      </c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36"/>
      <c r="BI81" s="175" t="s">
        <v>55</v>
      </c>
      <c r="BJ81" s="176"/>
      <c r="BK81" s="176"/>
      <c r="BL81" s="176"/>
      <c r="BM81" s="176"/>
      <c r="BN81" s="176"/>
      <c r="BO81" s="176"/>
      <c r="BP81" s="176"/>
      <c r="BQ81" s="176"/>
      <c r="BR81" s="176"/>
      <c r="BS81" s="205"/>
      <c r="BT81" s="221" t="s">
        <v>306</v>
      </c>
      <c r="BU81" s="222"/>
      <c r="BV81" s="222"/>
      <c r="BW81" s="222"/>
      <c r="BX81" s="222"/>
      <c r="BY81" s="222"/>
      <c r="BZ81" s="222"/>
      <c r="CA81" s="222"/>
      <c r="CB81" s="222"/>
      <c r="CC81" s="223"/>
      <c r="CD81" s="221">
        <v>1001</v>
      </c>
      <c r="CE81" s="222"/>
      <c r="CF81" s="222"/>
      <c r="CG81" s="222"/>
      <c r="CH81" s="222"/>
      <c r="CI81" s="222"/>
      <c r="CJ81" s="222"/>
      <c r="CK81" s="222"/>
      <c r="CL81" s="222"/>
      <c r="CM81" s="223"/>
      <c r="CN81" s="224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6"/>
      <c r="DE81" s="25" t="e">
        <v>#VALUE!</v>
      </c>
      <c r="DS81" s="26"/>
    </row>
    <row r="82" spans="1:123" s="25" customFormat="1" ht="33" customHeight="1" x14ac:dyDescent="0.25">
      <c r="A82" s="211" t="s">
        <v>217</v>
      </c>
      <c r="B82" s="212"/>
      <c r="C82" s="212"/>
      <c r="D82" s="212"/>
      <c r="E82" s="212"/>
      <c r="F82" s="212"/>
      <c r="G82" s="212"/>
      <c r="H82" s="212"/>
      <c r="I82" s="213"/>
      <c r="J82" s="35"/>
      <c r="K82" s="214" t="s">
        <v>248</v>
      </c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36"/>
      <c r="BI82" s="175" t="s">
        <v>55</v>
      </c>
      <c r="BJ82" s="176"/>
      <c r="BK82" s="176"/>
      <c r="BL82" s="176"/>
      <c r="BM82" s="176"/>
      <c r="BN82" s="176"/>
      <c r="BO82" s="176"/>
      <c r="BP82" s="176"/>
      <c r="BQ82" s="176"/>
      <c r="BR82" s="176"/>
      <c r="BS82" s="205"/>
      <c r="BT82" s="221" t="s">
        <v>306</v>
      </c>
      <c r="BU82" s="222"/>
      <c r="BV82" s="222"/>
      <c r="BW82" s="222"/>
      <c r="BX82" s="222"/>
      <c r="BY82" s="222"/>
      <c r="BZ82" s="222"/>
      <c r="CA82" s="222"/>
      <c r="CB82" s="222"/>
      <c r="CC82" s="223"/>
      <c r="CD82" s="221">
        <v>345.5</v>
      </c>
      <c r="CE82" s="222"/>
      <c r="CF82" s="222"/>
      <c r="CG82" s="222"/>
      <c r="CH82" s="222"/>
      <c r="CI82" s="222"/>
      <c r="CJ82" s="222"/>
      <c r="CK82" s="222"/>
      <c r="CL82" s="222"/>
      <c r="CM82" s="223"/>
      <c r="CN82" s="224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6"/>
      <c r="DE82" s="25" t="e">
        <v>#VALUE!</v>
      </c>
      <c r="DS82" s="26"/>
    </row>
    <row r="83" spans="1:123" s="25" customFormat="1" ht="44.25" customHeight="1" x14ac:dyDescent="0.25">
      <c r="A83" s="211" t="s">
        <v>300</v>
      </c>
      <c r="B83" s="212"/>
      <c r="C83" s="212"/>
      <c r="D83" s="212"/>
      <c r="E83" s="212"/>
      <c r="F83" s="212"/>
      <c r="G83" s="212"/>
      <c r="H83" s="212"/>
      <c r="I83" s="213"/>
      <c r="J83" s="35"/>
      <c r="K83" s="214" t="s">
        <v>249</v>
      </c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36"/>
      <c r="BI83" s="175" t="s">
        <v>55</v>
      </c>
      <c r="BJ83" s="176"/>
      <c r="BK83" s="176"/>
      <c r="BL83" s="176"/>
      <c r="BM83" s="176"/>
      <c r="BN83" s="176"/>
      <c r="BO83" s="176"/>
      <c r="BP83" s="176"/>
      <c r="BQ83" s="176"/>
      <c r="BR83" s="176"/>
      <c r="BS83" s="205"/>
      <c r="BT83" s="221" t="s">
        <v>306</v>
      </c>
      <c r="BU83" s="222"/>
      <c r="BV83" s="222"/>
      <c r="BW83" s="222"/>
      <c r="BX83" s="222"/>
      <c r="BY83" s="222"/>
      <c r="BZ83" s="222"/>
      <c r="CA83" s="222"/>
      <c r="CB83" s="222"/>
      <c r="CC83" s="223"/>
      <c r="CD83" s="221">
        <v>2328.8000000000002</v>
      </c>
      <c r="CE83" s="222"/>
      <c r="CF83" s="222"/>
      <c r="CG83" s="222"/>
      <c r="CH83" s="222"/>
      <c r="CI83" s="222"/>
      <c r="CJ83" s="222"/>
      <c r="CK83" s="222"/>
      <c r="CL83" s="222"/>
      <c r="CM83" s="223"/>
      <c r="CN83" s="224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6"/>
      <c r="DE83" s="25" t="e">
        <v>#VALUE!</v>
      </c>
      <c r="DS83" s="26"/>
    </row>
    <row r="84" spans="1:123" s="25" customFormat="1" ht="30" customHeight="1" x14ac:dyDescent="0.25">
      <c r="A84" s="211" t="s">
        <v>301</v>
      </c>
      <c r="B84" s="212"/>
      <c r="C84" s="212"/>
      <c r="D84" s="212"/>
      <c r="E84" s="212"/>
      <c r="F84" s="212"/>
      <c r="G84" s="212"/>
      <c r="H84" s="212"/>
      <c r="I84" s="213"/>
      <c r="J84" s="35"/>
      <c r="K84" s="214" t="s">
        <v>250</v>
      </c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36"/>
      <c r="BI84" s="175" t="s">
        <v>55</v>
      </c>
      <c r="BJ84" s="176"/>
      <c r="BK84" s="176"/>
      <c r="BL84" s="176"/>
      <c r="BM84" s="176"/>
      <c r="BN84" s="176"/>
      <c r="BO84" s="176"/>
      <c r="BP84" s="176"/>
      <c r="BQ84" s="176"/>
      <c r="BR84" s="176"/>
      <c r="BS84" s="205"/>
      <c r="BT84" s="221" t="s">
        <v>306</v>
      </c>
      <c r="BU84" s="222"/>
      <c r="BV84" s="222"/>
      <c r="BW84" s="222"/>
      <c r="BX84" s="222"/>
      <c r="BY84" s="222"/>
      <c r="BZ84" s="222"/>
      <c r="CA84" s="222"/>
      <c r="CB84" s="222"/>
      <c r="CC84" s="223"/>
      <c r="CD84" s="221">
        <v>3356.6</v>
      </c>
      <c r="CE84" s="222"/>
      <c r="CF84" s="222"/>
      <c r="CG84" s="222"/>
      <c r="CH84" s="222"/>
      <c r="CI84" s="222"/>
      <c r="CJ84" s="222"/>
      <c r="CK84" s="222"/>
      <c r="CL84" s="222"/>
      <c r="CM84" s="223"/>
      <c r="CN84" s="224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6"/>
      <c r="DE84" s="25" t="e">
        <v>#VALUE!</v>
      </c>
      <c r="DS84" s="26"/>
    </row>
    <row r="85" spans="1:123" s="25" customFormat="1" ht="15" customHeight="1" x14ac:dyDescent="0.25">
      <c r="A85" s="211" t="s">
        <v>176</v>
      </c>
      <c r="B85" s="212"/>
      <c r="C85" s="212"/>
      <c r="D85" s="212"/>
      <c r="E85" s="212"/>
      <c r="F85" s="212"/>
      <c r="G85" s="212"/>
      <c r="H85" s="212"/>
      <c r="I85" s="213"/>
      <c r="J85" s="35"/>
      <c r="K85" s="214" t="s">
        <v>177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36"/>
      <c r="BI85" s="175" t="s">
        <v>43</v>
      </c>
      <c r="BJ85" s="176"/>
      <c r="BK85" s="176"/>
      <c r="BL85" s="176"/>
      <c r="BM85" s="176"/>
      <c r="BN85" s="176"/>
      <c r="BO85" s="176"/>
      <c r="BP85" s="176"/>
      <c r="BQ85" s="176"/>
      <c r="BR85" s="176"/>
      <c r="BS85" s="205"/>
      <c r="BT85" s="221" t="s">
        <v>306</v>
      </c>
      <c r="BU85" s="222"/>
      <c r="BV85" s="222"/>
      <c r="BW85" s="222"/>
      <c r="BX85" s="222"/>
      <c r="BY85" s="222"/>
      <c r="BZ85" s="222"/>
      <c r="CA85" s="222"/>
      <c r="CB85" s="222"/>
      <c r="CC85" s="223"/>
      <c r="CD85" s="221">
        <v>2.4300000000000002</v>
      </c>
      <c r="CE85" s="222"/>
      <c r="CF85" s="222"/>
      <c r="CG85" s="222"/>
      <c r="CH85" s="222"/>
      <c r="CI85" s="222"/>
      <c r="CJ85" s="222"/>
      <c r="CK85" s="222"/>
      <c r="CL85" s="222"/>
      <c r="CM85" s="223"/>
      <c r="CN85" s="224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6"/>
      <c r="DE85" s="25" t="e">
        <v>#VALUE!</v>
      </c>
      <c r="DS85" s="26"/>
    </row>
    <row r="86" spans="1:123" s="25" customFormat="1" ht="30" customHeight="1" x14ac:dyDescent="0.25">
      <c r="A86" s="211" t="s">
        <v>178</v>
      </c>
      <c r="B86" s="212"/>
      <c r="C86" s="212"/>
      <c r="D86" s="212"/>
      <c r="E86" s="212"/>
      <c r="F86" s="212"/>
      <c r="G86" s="212"/>
      <c r="H86" s="212"/>
      <c r="I86" s="213"/>
      <c r="J86" s="35"/>
      <c r="K86" s="214" t="s">
        <v>179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36"/>
      <c r="BI86" s="175" t="s">
        <v>10</v>
      </c>
      <c r="BJ86" s="176"/>
      <c r="BK86" s="176"/>
      <c r="BL86" s="176"/>
      <c r="BM86" s="176"/>
      <c r="BN86" s="176"/>
      <c r="BO86" s="176"/>
      <c r="BP86" s="176"/>
      <c r="BQ86" s="176"/>
      <c r="BR86" s="176"/>
      <c r="BS86" s="205"/>
      <c r="BT86" s="221">
        <v>9903.9634800000003</v>
      </c>
      <c r="BU86" s="222"/>
      <c r="BV86" s="222"/>
      <c r="BW86" s="222"/>
      <c r="BX86" s="222"/>
      <c r="BY86" s="222"/>
      <c r="BZ86" s="222"/>
      <c r="CA86" s="222"/>
      <c r="CB86" s="222"/>
      <c r="CC86" s="223"/>
      <c r="CD86" s="221">
        <v>47869.1</v>
      </c>
      <c r="CE86" s="222"/>
      <c r="CF86" s="222"/>
      <c r="CG86" s="222"/>
      <c r="CH86" s="222"/>
      <c r="CI86" s="222"/>
      <c r="CJ86" s="222"/>
      <c r="CK86" s="222"/>
      <c r="CL86" s="222"/>
      <c r="CM86" s="223"/>
      <c r="CN86" s="218"/>
      <c r="CO86" s="219"/>
      <c r="CP86" s="219"/>
      <c r="CQ86" s="219"/>
      <c r="CR86" s="219"/>
      <c r="CS86" s="219"/>
      <c r="CT86" s="219"/>
      <c r="CU86" s="219"/>
      <c r="CV86" s="219"/>
      <c r="CW86" s="219"/>
      <c r="CX86" s="219"/>
      <c r="CY86" s="219"/>
      <c r="CZ86" s="219"/>
      <c r="DA86" s="219"/>
      <c r="DB86" s="219"/>
      <c r="DC86" s="219"/>
      <c r="DD86" s="220"/>
      <c r="DE86" s="25">
        <v>-11.673226628334348</v>
      </c>
      <c r="DS86" s="26"/>
    </row>
    <row r="87" spans="1:123" s="25" customFormat="1" ht="30" customHeight="1" x14ac:dyDescent="0.25">
      <c r="A87" s="211" t="s">
        <v>180</v>
      </c>
      <c r="B87" s="212"/>
      <c r="C87" s="212"/>
      <c r="D87" s="212"/>
      <c r="E87" s="212"/>
      <c r="F87" s="212"/>
      <c r="G87" s="212"/>
      <c r="H87" s="212"/>
      <c r="I87" s="213"/>
      <c r="J87" s="35"/>
      <c r="K87" s="214" t="s">
        <v>181</v>
      </c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36"/>
      <c r="BI87" s="175" t="s">
        <v>10</v>
      </c>
      <c r="BJ87" s="176"/>
      <c r="BK87" s="176"/>
      <c r="BL87" s="176"/>
      <c r="BM87" s="176"/>
      <c r="BN87" s="176"/>
      <c r="BO87" s="176"/>
      <c r="BP87" s="176"/>
      <c r="BQ87" s="176"/>
      <c r="BR87" s="176"/>
      <c r="BS87" s="205"/>
      <c r="BT87" s="221">
        <v>0</v>
      </c>
      <c r="BU87" s="222"/>
      <c r="BV87" s="222"/>
      <c r="BW87" s="222"/>
      <c r="BX87" s="222"/>
      <c r="BY87" s="222"/>
      <c r="BZ87" s="222"/>
      <c r="CA87" s="222"/>
      <c r="CB87" s="222"/>
      <c r="CC87" s="223"/>
      <c r="CD87" s="221">
        <v>9538.5040000000008</v>
      </c>
      <c r="CE87" s="222"/>
      <c r="CF87" s="222"/>
      <c r="CG87" s="222"/>
      <c r="CH87" s="222"/>
      <c r="CI87" s="222"/>
      <c r="CJ87" s="222"/>
      <c r="CK87" s="222"/>
      <c r="CL87" s="222"/>
      <c r="CM87" s="223"/>
      <c r="CN87" s="224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6"/>
      <c r="DE87" s="25" t="e">
        <v>#VALUE!</v>
      </c>
      <c r="DS87" s="26"/>
    </row>
    <row r="88" spans="1:123" s="25" customFormat="1" ht="45" customHeight="1" x14ac:dyDescent="0.25">
      <c r="A88" s="211" t="s">
        <v>182</v>
      </c>
      <c r="B88" s="212"/>
      <c r="C88" s="212"/>
      <c r="D88" s="212"/>
      <c r="E88" s="212"/>
      <c r="F88" s="212"/>
      <c r="G88" s="212"/>
      <c r="H88" s="212"/>
      <c r="I88" s="213"/>
      <c r="J88" s="35"/>
      <c r="K88" s="214" t="s">
        <v>183</v>
      </c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36"/>
      <c r="BI88" s="175" t="s">
        <v>43</v>
      </c>
      <c r="BJ88" s="176"/>
      <c r="BK88" s="176"/>
      <c r="BL88" s="176"/>
      <c r="BM88" s="176"/>
      <c r="BN88" s="176"/>
      <c r="BO88" s="176"/>
      <c r="BP88" s="176"/>
      <c r="BQ88" s="176"/>
      <c r="BR88" s="176"/>
      <c r="BS88" s="205"/>
      <c r="BT88" s="215">
        <v>16.440000000000001</v>
      </c>
      <c r="BU88" s="216"/>
      <c r="BV88" s="216"/>
      <c r="BW88" s="216"/>
      <c r="BX88" s="216"/>
      <c r="BY88" s="216"/>
      <c r="BZ88" s="216"/>
      <c r="CA88" s="216"/>
      <c r="CB88" s="216"/>
      <c r="CC88" s="217"/>
      <c r="CD88" s="215" t="s">
        <v>44</v>
      </c>
      <c r="CE88" s="216"/>
      <c r="CF88" s="216"/>
      <c r="CG88" s="216"/>
      <c r="CH88" s="216"/>
      <c r="CI88" s="216"/>
      <c r="CJ88" s="216"/>
      <c r="CK88" s="216"/>
      <c r="CL88" s="216"/>
      <c r="CM88" s="217"/>
      <c r="CN88" s="208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10"/>
      <c r="DE88" s="25" t="e">
        <v>#VALUE!</v>
      </c>
      <c r="DS88" s="26"/>
    </row>
    <row r="89" spans="1:123" ht="15" customHeight="1" x14ac:dyDescent="0.25"/>
    <row r="90" spans="1:123" s="11" customFormat="1" ht="13.2" x14ac:dyDescent="0.25">
      <c r="G90" s="11" t="s">
        <v>47</v>
      </c>
    </row>
    <row r="91" spans="1:123" s="11" customFormat="1" ht="68.25" customHeight="1" x14ac:dyDescent="0.25">
      <c r="A91" s="167" t="s">
        <v>184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</row>
    <row r="92" spans="1:123" s="11" customFormat="1" ht="25.5" customHeight="1" x14ac:dyDescent="0.25">
      <c r="A92" s="167" t="s">
        <v>185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</row>
    <row r="93" spans="1:123" s="11" customFormat="1" ht="50.25" customHeight="1" x14ac:dyDescent="0.25">
      <c r="A93" s="167" t="s">
        <v>186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</row>
    <row r="94" spans="1:123" s="11" customFormat="1" ht="25.5" customHeight="1" x14ac:dyDescent="0.25">
      <c r="A94" s="167" t="s">
        <v>187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1"/>
    </row>
    <row r="95" spans="1:123" s="11" customFormat="1" ht="25.5" customHeight="1" x14ac:dyDescent="0.25">
      <c r="A95" s="167" t="s">
        <v>188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</row>
    <row r="96" spans="1:123" ht="3" customHeight="1" x14ac:dyDescent="0.25"/>
  </sheetData>
  <mergeCells count="450">
    <mergeCell ref="A47:I47"/>
    <mergeCell ref="A48:I48"/>
    <mergeCell ref="A49:I49"/>
    <mergeCell ref="A50:I50"/>
    <mergeCell ref="A51:I51"/>
    <mergeCell ref="A52:I52"/>
    <mergeCell ref="A53:I53"/>
    <mergeCell ref="A30:I30"/>
    <mergeCell ref="A31:I31"/>
    <mergeCell ref="A32:I32"/>
    <mergeCell ref="A33:I33"/>
    <mergeCell ref="A34:I34"/>
    <mergeCell ref="A35:I35"/>
    <mergeCell ref="A36:I36"/>
    <mergeCell ref="A37:I37"/>
    <mergeCell ref="A44:I44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CN18:DD18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K31:BG31"/>
    <mergeCell ref="BI31:BS31"/>
    <mergeCell ref="BT31:CC31"/>
    <mergeCell ref="CD31:CM31"/>
    <mergeCell ref="CN31:DD31"/>
    <mergeCell ref="K30:BG30"/>
    <mergeCell ref="BI30:BS30"/>
    <mergeCell ref="BT30:CC30"/>
    <mergeCell ref="CD30:CM30"/>
    <mergeCell ref="CN30:DD30"/>
    <mergeCell ref="K33:BG33"/>
    <mergeCell ref="BI33:BS33"/>
    <mergeCell ref="BT33:CC33"/>
    <mergeCell ref="CD33:CM33"/>
    <mergeCell ref="CN33:DD33"/>
    <mergeCell ref="K32:BG32"/>
    <mergeCell ref="BI32:BS32"/>
    <mergeCell ref="BT32:CC32"/>
    <mergeCell ref="CD32:CM32"/>
    <mergeCell ref="CN32:DD32"/>
    <mergeCell ref="K35:BG35"/>
    <mergeCell ref="BI35:BS35"/>
    <mergeCell ref="BT35:CC35"/>
    <mergeCell ref="CD35:CM35"/>
    <mergeCell ref="CN35:DD35"/>
    <mergeCell ref="K34:BG34"/>
    <mergeCell ref="BI34:BS34"/>
    <mergeCell ref="BT34:CC34"/>
    <mergeCell ref="CD34:CM34"/>
    <mergeCell ref="CN34:DD34"/>
    <mergeCell ref="K37:BG37"/>
    <mergeCell ref="BI37:BS37"/>
    <mergeCell ref="BT37:CC37"/>
    <mergeCell ref="CD37:CM37"/>
    <mergeCell ref="CN37:DD37"/>
    <mergeCell ref="K36:BG36"/>
    <mergeCell ref="BI36:BS36"/>
    <mergeCell ref="BT36:CC36"/>
    <mergeCell ref="CD36:CM36"/>
    <mergeCell ref="CN36:DD36"/>
    <mergeCell ref="CN38:DD38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40:DD40"/>
    <mergeCell ref="A41:I41"/>
    <mergeCell ref="K41:BG41"/>
    <mergeCell ref="BI41:BS41"/>
    <mergeCell ref="BT41:CC41"/>
    <mergeCell ref="CD41:CM41"/>
    <mergeCell ref="A40:I40"/>
    <mergeCell ref="K40:BG40"/>
    <mergeCell ref="BI40:BS40"/>
    <mergeCell ref="BT40:CC40"/>
    <mergeCell ref="CD40:CM40"/>
    <mergeCell ref="CN41:DD41"/>
    <mergeCell ref="K44:BG44"/>
    <mergeCell ref="BI44:BS44"/>
    <mergeCell ref="BT44:CC44"/>
    <mergeCell ref="CD44:CM44"/>
    <mergeCell ref="CN44:DD44"/>
    <mergeCell ref="CN45:DD45"/>
    <mergeCell ref="CN42:DD42"/>
    <mergeCell ref="A43:I43"/>
    <mergeCell ref="K43:BG43"/>
    <mergeCell ref="BI43:BS43"/>
    <mergeCell ref="BT43:CC43"/>
    <mergeCell ref="CD43:CM43"/>
    <mergeCell ref="A42:I42"/>
    <mergeCell ref="K42:BG42"/>
    <mergeCell ref="BI42:BS42"/>
    <mergeCell ref="BT42:CC42"/>
    <mergeCell ref="CD42:CM42"/>
    <mergeCell ref="CN43:DD43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A46:I46"/>
    <mergeCell ref="K48:BG48"/>
    <mergeCell ref="BI48:BS48"/>
    <mergeCell ref="BT48:CC48"/>
    <mergeCell ref="CD48:CM48"/>
    <mergeCell ref="CN48:DD48"/>
    <mergeCell ref="K47:BG47"/>
    <mergeCell ref="BI47:BS47"/>
    <mergeCell ref="BT47:CC47"/>
    <mergeCell ref="CD47:CM47"/>
    <mergeCell ref="CN47:DD47"/>
    <mergeCell ref="K50:BG50"/>
    <mergeCell ref="BI50:BS50"/>
    <mergeCell ref="BT50:CC50"/>
    <mergeCell ref="CD50:CM50"/>
    <mergeCell ref="CD52:CM52"/>
    <mergeCell ref="CN50:DD53"/>
    <mergeCell ref="K49:BG49"/>
    <mergeCell ref="BI49:BS49"/>
    <mergeCell ref="BT49:CC49"/>
    <mergeCell ref="CD49:CM49"/>
    <mergeCell ref="CN49:DD49"/>
    <mergeCell ref="K53:BG53"/>
    <mergeCell ref="BI53:BS53"/>
    <mergeCell ref="BT53:CC53"/>
    <mergeCell ref="CD53:CM53"/>
    <mergeCell ref="K52:BG52"/>
    <mergeCell ref="BI52:BS52"/>
    <mergeCell ref="BT52:CC52"/>
    <mergeCell ref="K51:BG51"/>
    <mergeCell ref="BI51:BS51"/>
    <mergeCell ref="BT51:CC51"/>
    <mergeCell ref="CD51:CM51"/>
    <mergeCell ref="CN54:DD54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6:DD56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8:DD58"/>
    <mergeCell ref="A59:I59"/>
    <mergeCell ref="K59:BG59"/>
    <mergeCell ref="BI59:BS59"/>
    <mergeCell ref="BT59:CC59"/>
    <mergeCell ref="CD59:CM59"/>
    <mergeCell ref="A58:I58"/>
    <mergeCell ref="K58:BG58"/>
    <mergeCell ref="BI58:BS58"/>
    <mergeCell ref="BT58:CC58"/>
    <mergeCell ref="CD58:CM58"/>
    <mergeCell ref="CN59:DD59"/>
    <mergeCell ref="CN60:DD60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4:DD64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6:DD66"/>
    <mergeCell ref="A67:I67"/>
    <mergeCell ref="K67:BG67"/>
    <mergeCell ref="BI67:BS67"/>
    <mergeCell ref="BT67:CC67"/>
    <mergeCell ref="CN67:DD67"/>
    <mergeCell ref="A66:I66"/>
    <mergeCell ref="K66:BG66"/>
    <mergeCell ref="BI66:BS66"/>
    <mergeCell ref="BT66:CC66"/>
    <mergeCell ref="CD66:CM66"/>
    <mergeCell ref="CD67:CM67"/>
    <mergeCell ref="CN68:DD68"/>
    <mergeCell ref="A69:I69"/>
    <mergeCell ref="K69:BG69"/>
    <mergeCell ref="BI69:BS69"/>
    <mergeCell ref="BT69:CC69"/>
    <mergeCell ref="CN69:DD69"/>
    <mergeCell ref="A68:I68"/>
    <mergeCell ref="K68:BG68"/>
    <mergeCell ref="BI68:BS68"/>
    <mergeCell ref="BT68:CC68"/>
    <mergeCell ref="CD69:CM69"/>
    <mergeCell ref="CD68:CM68"/>
    <mergeCell ref="CN70:DD70"/>
    <mergeCell ref="A71:I71"/>
    <mergeCell ref="K71:BG71"/>
    <mergeCell ref="BI71:BS71"/>
    <mergeCell ref="BT71:CC71"/>
    <mergeCell ref="CN71:DD71"/>
    <mergeCell ref="A70:I70"/>
    <mergeCell ref="K70:BG70"/>
    <mergeCell ref="BI70:BS70"/>
    <mergeCell ref="BT70:CC70"/>
    <mergeCell ref="CD71:CM71"/>
    <mergeCell ref="CD70:CM70"/>
    <mergeCell ref="CN72:DD72"/>
    <mergeCell ref="A73:I73"/>
    <mergeCell ref="K73:BG73"/>
    <mergeCell ref="BI73:BS73"/>
    <mergeCell ref="BT73:CC73"/>
    <mergeCell ref="CN73:DD73"/>
    <mergeCell ref="A72:I72"/>
    <mergeCell ref="K72:BG72"/>
    <mergeCell ref="BI72:BS72"/>
    <mergeCell ref="BT72:CC72"/>
    <mergeCell ref="CD72:CM72"/>
    <mergeCell ref="CD73:CM73"/>
    <mergeCell ref="CN74:DD74"/>
    <mergeCell ref="A75:I75"/>
    <mergeCell ref="K75:BG75"/>
    <mergeCell ref="BI75:BS75"/>
    <mergeCell ref="BT75:CC75"/>
    <mergeCell ref="CN75:DD75"/>
    <mergeCell ref="A74:I74"/>
    <mergeCell ref="K74:BG74"/>
    <mergeCell ref="BI74:BS74"/>
    <mergeCell ref="BT74:CC74"/>
    <mergeCell ref="CD74:CM74"/>
    <mergeCell ref="CD75:CM75"/>
    <mergeCell ref="CN76:DD76"/>
    <mergeCell ref="A77:I77"/>
    <mergeCell ref="K77:BG77"/>
    <mergeCell ref="BI77:BS77"/>
    <mergeCell ref="BT77:CC77"/>
    <mergeCell ref="CN77:DD77"/>
    <mergeCell ref="A76:I76"/>
    <mergeCell ref="K76:BG76"/>
    <mergeCell ref="BI76:BS76"/>
    <mergeCell ref="BT76:CC76"/>
    <mergeCell ref="CD76:CM76"/>
    <mergeCell ref="CD77:CM77"/>
    <mergeCell ref="CN78:DD78"/>
    <mergeCell ref="A79:I79"/>
    <mergeCell ref="K79:BG79"/>
    <mergeCell ref="BI79:BS79"/>
    <mergeCell ref="BT79:CC79"/>
    <mergeCell ref="CN79:DD79"/>
    <mergeCell ref="A78:I78"/>
    <mergeCell ref="K78:BG78"/>
    <mergeCell ref="BI78:BS78"/>
    <mergeCell ref="BT78:CC78"/>
    <mergeCell ref="CD79:CM79"/>
    <mergeCell ref="CD78:CM78"/>
    <mergeCell ref="CN80:DD80"/>
    <mergeCell ref="A81:I81"/>
    <mergeCell ref="K81:BG81"/>
    <mergeCell ref="BI81:BS81"/>
    <mergeCell ref="BT81:CC81"/>
    <mergeCell ref="CN81:DD81"/>
    <mergeCell ref="A80:I80"/>
    <mergeCell ref="K80:BG80"/>
    <mergeCell ref="BI80:BS80"/>
    <mergeCell ref="BT80:CC80"/>
    <mergeCell ref="CD81:CM81"/>
    <mergeCell ref="CD80:CM80"/>
    <mergeCell ref="CN82:DD82"/>
    <mergeCell ref="A83:I83"/>
    <mergeCell ref="K83:BG83"/>
    <mergeCell ref="BI83:BS83"/>
    <mergeCell ref="BT83:CC83"/>
    <mergeCell ref="CN83:DD83"/>
    <mergeCell ref="A82:I82"/>
    <mergeCell ref="K82:BG82"/>
    <mergeCell ref="BI82:BS82"/>
    <mergeCell ref="BT82:CC82"/>
    <mergeCell ref="CD83:CM83"/>
    <mergeCell ref="CD82:CM82"/>
    <mergeCell ref="CN84:DD84"/>
    <mergeCell ref="A85:I85"/>
    <mergeCell ref="K85:BG85"/>
    <mergeCell ref="BI85:BS85"/>
    <mergeCell ref="BT85:CC85"/>
    <mergeCell ref="CN85:DD85"/>
    <mergeCell ref="A84:I84"/>
    <mergeCell ref="K84:BG84"/>
    <mergeCell ref="BI84:BS84"/>
    <mergeCell ref="BT84:CC84"/>
    <mergeCell ref="CD85:CM85"/>
    <mergeCell ref="CD84:CM84"/>
    <mergeCell ref="CN86:DD86"/>
    <mergeCell ref="A87:I87"/>
    <mergeCell ref="K87:BG87"/>
    <mergeCell ref="BI87:BS87"/>
    <mergeCell ref="BT87:CC87"/>
    <mergeCell ref="CN87:DD87"/>
    <mergeCell ref="A86:I86"/>
    <mergeCell ref="K86:BG86"/>
    <mergeCell ref="BI86:BS86"/>
    <mergeCell ref="CD86:CM86"/>
    <mergeCell ref="BT86:CC86"/>
    <mergeCell ref="CD87:CM87"/>
    <mergeCell ref="A95:DD95"/>
    <mergeCell ref="CN88:DD88"/>
    <mergeCell ref="A91:DD91"/>
    <mergeCell ref="A92:DD92"/>
    <mergeCell ref="A93:DD93"/>
    <mergeCell ref="A94:DD94"/>
    <mergeCell ref="A88:I88"/>
    <mergeCell ref="K88:BG88"/>
    <mergeCell ref="BI88:BS88"/>
    <mergeCell ref="BT88:CC88"/>
    <mergeCell ref="CD88:CM88"/>
  </mergeCells>
  <pageMargins left="0.7" right="0.7" top="0.75" bottom="0.75" header="0.3" footer="0.3"/>
  <pageSetup paperSize="9" scale="59" orientation="portrait" r:id="rId1"/>
  <rowBreaks count="1" manualBreakCount="1">
    <brk id="58" max="10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view="pageBreakPreview" topLeftCell="C1" zoomScale="110" zoomScaleNormal="100" zoomScaleSheetLayoutView="110" workbookViewId="0">
      <selection activeCell="BO18" sqref="BO18:BX18"/>
    </sheetView>
  </sheetViews>
  <sheetFormatPr defaultColWidth="0.88671875" defaultRowHeight="13.8" x14ac:dyDescent="0.25"/>
  <cols>
    <col min="1" max="75" width="0.88671875" style="12"/>
    <col min="76" max="76" width="5.109375" style="12" customWidth="1"/>
    <col min="77" max="84" width="0.88671875" style="12"/>
    <col min="85" max="85" width="3.33203125" style="12" customWidth="1"/>
    <col min="86" max="86" width="2.109375" style="12" customWidth="1"/>
    <col min="87" max="105" width="0.88671875" style="12"/>
    <col min="106" max="106" width="8.44140625" style="12" hidden="1" customWidth="1"/>
    <col min="107" max="107" width="1.109375" style="12" customWidth="1"/>
    <col min="108" max="108" width="2.6640625" style="12" customWidth="1"/>
    <col min="109" max="331" width="0.88671875" style="12"/>
    <col min="332" max="332" width="5.109375" style="12" customWidth="1"/>
    <col min="333" max="340" width="0.88671875" style="12"/>
    <col min="341" max="341" width="3.33203125" style="12" customWidth="1"/>
    <col min="342" max="342" width="2.109375" style="12" customWidth="1"/>
    <col min="343" max="361" width="0.88671875" style="12"/>
    <col min="362" max="362" width="0" style="12" hidden="1" customWidth="1"/>
    <col min="363" max="363" width="1.109375" style="12" customWidth="1"/>
    <col min="364" max="364" width="2.6640625" style="12" customWidth="1"/>
    <col min="365" max="587" width="0.88671875" style="12"/>
    <col min="588" max="588" width="5.109375" style="12" customWidth="1"/>
    <col min="589" max="596" width="0.88671875" style="12"/>
    <col min="597" max="597" width="3.33203125" style="12" customWidth="1"/>
    <col min="598" max="598" width="2.109375" style="12" customWidth="1"/>
    <col min="599" max="617" width="0.88671875" style="12"/>
    <col min="618" max="618" width="0" style="12" hidden="1" customWidth="1"/>
    <col min="619" max="619" width="1.109375" style="12" customWidth="1"/>
    <col min="620" max="620" width="2.6640625" style="12" customWidth="1"/>
    <col min="621" max="843" width="0.88671875" style="12"/>
    <col min="844" max="844" width="5.109375" style="12" customWidth="1"/>
    <col min="845" max="852" width="0.88671875" style="12"/>
    <col min="853" max="853" width="3.33203125" style="12" customWidth="1"/>
    <col min="854" max="854" width="2.109375" style="12" customWidth="1"/>
    <col min="855" max="873" width="0.88671875" style="12"/>
    <col min="874" max="874" width="0" style="12" hidden="1" customWidth="1"/>
    <col min="875" max="875" width="1.109375" style="12" customWidth="1"/>
    <col min="876" max="876" width="2.6640625" style="12" customWidth="1"/>
    <col min="877" max="1099" width="0.88671875" style="12"/>
    <col min="1100" max="1100" width="5.109375" style="12" customWidth="1"/>
    <col min="1101" max="1108" width="0.88671875" style="12"/>
    <col min="1109" max="1109" width="3.33203125" style="12" customWidth="1"/>
    <col min="1110" max="1110" width="2.109375" style="12" customWidth="1"/>
    <col min="1111" max="1129" width="0.88671875" style="12"/>
    <col min="1130" max="1130" width="0" style="12" hidden="1" customWidth="1"/>
    <col min="1131" max="1131" width="1.109375" style="12" customWidth="1"/>
    <col min="1132" max="1132" width="2.6640625" style="12" customWidth="1"/>
    <col min="1133" max="1355" width="0.88671875" style="12"/>
    <col min="1356" max="1356" width="5.109375" style="12" customWidth="1"/>
    <col min="1357" max="1364" width="0.88671875" style="12"/>
    <col min="1365" max="1365" width="3.33203125" style="12" customWidth="1"/>
    <col min="1366" max="1366" width="2.109375" style="12" customWidth="1"/>
    <col min="1367" max="1385" width="0.88671875" style="12"/>
    <col min="1386" max="1386" width="0" style="12" hidden="1" customWidth="1"/>
    <col min="1387" max="1387" width="1.109375" style="12" customWidth="1"/>
    <col min="1388" max="1388" width="2.6640625" style="12" customWidth="1"/>
    <col min="1389" max="1611" width="0.88671875" style="12"/>
    <col min="1612" max="1612" width="5.109375" style="12" customWidth="1"/>
    <col min="1613" max="1620" width="0.88671875" style="12"/>
    <col min="1621" max="1621" width="3.33203125" style="12" customWidth="1"/>
    <col min="1622" max="1622" width="2.109375" style="12" customWidth="1"/>
    <col min="1623" max="1641" width="0.88671875" style="12"/>
    <col min="1642" max="1642" width="0" style="12" hidden="1" customWidth="1"/>
    <col min="1643" max="1643" width="1.109375" style="12" customWidth="1"/>
    <col min="1644" max="1644" width="2.6640625" style="12" customWidth="1"/>
    <col min="1645" max="1867" width="0.88671875" style="12"/>
    <col min="1868" max="1868" width="5.109375" style="12" customWidth="1"/>
    <col min="1869" max="1876" width="0.88671875" style="12"/>
    <col min="1877" max="1877" width="3.33203125" style="12" customWidth="1"/>
    <col min="1878" max="1878" width="2.109375" style="12" customWidth="1"/>
    <col min="1879" max="1897" width="0.88671875" style="12"/>
    <col min="1898" max="1898" width="0" style="12" hidden="1" customWidth="1"/>
    <col min="1899" max="1899" width="1.109375" style="12" customWidth="1"/>
    <col min="1900" max="1900" width="2.6640625" style="12" customWidth="1"/>
    <col min="1901" max="2123" width="0.88671875" style="12"/>
    <col min="2124" max="2124" width="5.109375" style="12" customWidth="1"/>
    <col min="2125" max="2132" width="0.88671875" style="12"/>
    <col min="2133" max="2133" width="3.33203125" style="12" customWidth="1"/>
    <col min="2134" max="2134" width="2.109375" style="12" customWidth="1"/>
    <col min="2135" max="2153" width="0.88671875" style="12"/>
    <col min="2154" max="2154" width="0" style="12" hidden="1" customWidth="1"/>
    <col min="2155" max="2155" width="1.109375" style="12" customWidth="1"/>
    <col min="2156" max="2156" width="2.6640625" style="12" customWidth="1"/>
    <col min="2157" max="2379" width="0.88671875" style="12"/>
    <col min="2380" max="2380" width="5.109375" style="12" customWidth="1"/>
    <col min="2381" max="2388" width="0.88671875" style="12"/>
    <col min="2389" max="2389" width="3.33203125" style="12" customWidth="1"/>
    <col min="2390" max="2390" width="2.109375" style="12" customWidth="1"/>
    <col min="2391" max="2409" width="0.88671875" style="12"/>
    <col min="2410" max="2410" width="0" style="12" hidden="1" customWidth="1"/>
    <col min="2411" max="2411" width="1.109375" style="12" customWidth="1"/>
    <col min="2412" max="2412" width="2.6640625" style="12" customWidth="1"/>
    <col min="2413" max="2635" width="0.88671875" style="12"/>
    <col min="2636" max="2636" width="5.109375" style="12" customWidth="1"/>
    <col min="2637" max="2644" width="0.88671875" style="12"/>
    <col min="2645" max="2645" width="3.33203125" style="12" customWidth="1"/>
    <col min="2646" max="2646" width="2.109375" style="12" customWidth="1"/>
    <col min="2647" max="2665" width="0.88671875" style="12"/>
    <col min="2666" max="2666" width="0" style="12" hidden="1" customWidth="1"/>
    <col min="2667" max="2667" width="1.109375" style="12" customWidth="1"/>
    <col min="2668" max="2668" width="2.6640625" style="12" customWidth="1"/>
    <col min="2669" max="2891" width="0.88671875" style="12"/>
    <col min="2892" max="2892" width="5.109375" style="12" customWidth="1"/>
    <col min="2893" max="2900" width="0.88671875" style="12"/>
    <col min="2901" max="2901" width="3.33203125" style="12" customWidth="1"/>
    <col min="2902" max="2902" width="2.109375" style="12" customWidth="1"/>
    <col min="2903" max="2921" width="0.88671875" style="12"/>
    <col min="2922" max="2922" width="0" style="12" hidden="1" customWidth="1"/>
    <col min="2923" max="2923" width="1.109375" style="12" customWidth="1"/>
    <col min="2924" max="2924" width="2.6640625" style="12" customWidth="1"/>
    <col min="2925" max="3147" width="0.88671875" style="12"/>
    <col min="3148" max="3148" width="5.109375" style="12" customWidth="1"/>
    <col min="3149" max="3156" width="0.88671875" style="12"/>
    <col min="3157" max="3157" width="3.33203125" style="12" customWidth="1"/>
    <col min="3158" max="3158" width="2.109375" style="12" customWidth="1"/>
    <col min="3159" max="3177" width="0.88671875" style="12"/>
    <col min="3178" max="3178" width="0" style="12" hidden="1" customWidth="1"/>
    <col min="3179" max="3179" width="1.109375" style="12" customWidth="1"/>
    <col min="3180" max="3180" width="2.6640625" style="12" customWidth="1"/>
    <col min="3181" max="3403" width="0.88671875" style="12"/>
    <col min="3404" max="3404" width="5.109375" style="12" customWidth="1"/>
    <col min="3405" max="3412" width="0.88671875" style="12"/>
    <col min="3413" max="3413" width="3.33203125" style="12" customWidth="1"/>
    <col min="3414" max="3414" width="2.109375" style="12" customWidth="1"/>
    <col min="3415" max="3433" width="0.88671875" style="12"/>
    <col min="3434" max="3434" width="0" style="12" hidden="1" customWidth="1"/>
    <col min="3435" max="3435" width="1.109375" style="12" customWidth="1"/>
    <col min="3436" max="3436" width="2.6640625" style="12" customWidth="1"/>
    <col min="3437" max="3659" width="0.88671875" style="12"/>
    <col min="3660" max="3660" width="5.109375" style="12" customWidth="1"/>
    <col min="3661" max="3668" width="0.88671875" style="12"/>
    <col min="3669" max="3669" width="3.33203125" style="12" customWidth="1"/>
    <col min="3670" max="3670" width="2.109375" style="12" customWidth="1"/>
    <col min="3671" max="3689" width="0.88671875" style="12"/>
    <col min="3690" max="3690" width="0" style="12" hidden="1" customWidth="1"/>
    <col min="3691" max="3691" width="1.109375" style="12" customWidth="1"/>
    <col min="3692" max="3692" width="2.6640625" style="12" customWidth="1"/>
    <col min="3693" max="3915" width="0.88671875" style="12"/>
    <col min="3916" max="3916" width="5.109375" style="12" customWidth="1"/>
    <col min="3917" max="3924" width="0.88671875" style="12"/>
    <col min="3925" max="3925" width="3.33203125" style="12" customWidth="1"/>
    <col min="3926" max="3926" width="2.109375" style="12" customWidth="1"/>
    <col min="3927" max="3945" width="0.88671875" style="12"/>
    <col min="3946" max="3946" width="0" style="12" hidden="1" customWidth="1"/>
    <col min="3947" max="3947" width="1.109375" style="12" customWidth="1"/>
    <col min="3948" max="3948" width="2.6640625" style="12" customWidth="1"/>
    <col min="3949" max="4171" width="0.88671875" style="12"/>
    <col min="4172" max="4172" width="5.109375" style="12" customWidth="1"/>
    <col min="4173" max="4180" width="0.88671875" style="12"/>
    <col min="4181" max="4181" width="3.33203125" style="12" customWidth="1"/>
    <col min="4182" max="4182" width="2.109375" style="12" customWidth="1"/>
    <col min="4183" max="4201" width="0.88671875" style="12"/>
    <col min="4202" max="4202" width="0" style="12" hidden="1" customWidth="1"/>
    <col min="4203" max="4203" width="1.109375" style="12" customWidth="1"/>
    <col min="4204" max="4204" width="2.6640625" style="12" customWidth="1"/>
    <col min="4205" max="4427" width="0.88671875" style="12"/>
    <col min="4428" max="4428" width="5.109375" style="12" customWidth="1"/>
    <col min="4429" max="4436" width="0.88671875" style="12"/>
    <col min="4437" max="4437" width="3.33203125" style="12" customWidth="1"/>
    <col min="4438" max="4438" width="2.109375" style="12" customWidth="1"/>
    <col min="4439" max="4457" width="0.88671875" style="12"/>
    <col min="4458" max="4458" width="0" style="12" hidden="1" customWidth="1"/>
    <col min="4459" max="4459" width="1.109375" style="12" customWidth="1"/>
    <col min="4460" max="4460" width="2.6640625" style="12" customWidth="1"/>
    <col min="4461" max="4683" width="0.88671875" style="12"/>
    <col min="4684" max="4684" width="5.109375" style="12" customWidth="1"/>
    <col min="4685" max="4692" width="0.88671875" style="12"/>
    <col min="4693" max="4693" width="3.33203125" style="12" customWidth="1"/>
    <col min="4694" max="4694" width="2.109375" style="12" customWidth="1"/>
    <col min="4695" max="4713" width="0.88671875" style="12"/>
    <col min="4714" max="4714" width="0" style="12" hidden="1" customWidth="1"/>
    <col min="4715" max="4715" width="1.109375" style="12" customWidth="1"/>
    <col min="4716" max="4716" width="2.6640625" style="12" customWidth="1"/>
    <col min="4717" max="4939" width="0.88671875" style="12"/>
    <col min="4940" max="4940" width="5.109375" style="12" customWidth="1"/>
    <col min="4941" max="4948" width="0.88671875" style="12"/>
    <col min="4949" max="4949" width="3.33203125" style="12" customWidth="1"/>
    <col min="4950" max="4950" width="2.109375" style="12" customWidth="1"/>
    <col min="4951" max="4969" width="0.88671875" style="12"/>
    <col min="4970" max="4970" width="0" style="12" hidden="1" customWidth="1"/>
    <col min="4971" max="4971" width="1.109375" style="12" customWidth="1"/>
    <col min="4972" max="4972" width="2.6640625" style="12" customWidth="1"/>
    <col min="4973" max="5195" width="0.88671875" style="12"/>
    <col min="5196" max="5196" width="5.109375" style="12" customWidth="1"/>
    <col min="5197" max="5204" width="0.88671875" style="12"/>
    <col min="5205" max="5205" width="3.33203125" style="12" customWidth="1"/>
    <col min="5206" max="5206" width="2.109375" style="12" customWidth="1"/>
    <col min="5207" max="5225" width="0.88671875" style="12"/>
    <col min="5226" max="5226" width="0" style="12" hidden="1" customWidth="1"/>
    <col min="5227" max="5227" width="1.109375" style="12" customWidth="1"/>
    <col min="5228" max="5228" width="2.6640625" style="12" customWidth="1"/>
    <col min="5229" max="5451" width="0.88671875" style="12"/>
    <col min="5452" max="5452" width="5.109375" style="12" customWidth="1"/>
    <col min="5453" max="5460" width="0.88671875" style="12"/>
    <col min="5461" max="5461" width="3.33203125" style="12" customWidth="1"/>
    <col min="5462" max="5462" width="2.109375" style="12" customWidth="1"/>
    <col min="5463" max="5481" width="0.88671875" style="12"/>
    <col min="5482" max="5482" width="0" style="12" hidden="1" customWidth="1"/>
    <col min="5483" max="5483" width="1.109375" style="12" customWidth="1"/>
    <col min="5484" max="5484" width="2.6640625" style="12" customWidth="1"/>
    <col min="5485" max="5707" width="0.88671875" style="12"/>
    <col min="5708" max="5708" width="5.109375" style="12" customWidth="1"/>
    <col min="5709" max="5716" width="0.88671875" style="12"/>
    <col min="5717" max="5717" width="3.33203125" style="12" customWidth="1"/>
    <col min="5718" max="5718" width="2.109375" style="12" customWidth="1"/>
    <col min="5719" max="5737" width="0.88671875" style="12"/>
    <col min="5738" max="5738" width="0" style="12" hidden="1" customWidth="1"/>
    <col min="5739" max="5739" width="1.109375" style="12" customWidth="1"/>
    <col min="5740" max="5740" width="2.6640625" style="12" customWidth="1"/>
    <col min="5741" max="5963" width="0.88671875" style="12"/>
    <col min="5964" max="5964" width="5.109375" style="12" customWidth="1"/>
    <col min="5965" max="5972" width="0.88671875" style="12"/>
    <col min="5973" max="5973" width="3.33203125" style="12" customWidth="1"/>
    <col min="5974" max="5974" width="2.109375" style="12" customWidth="1"/>
    <col min="5975" max="5993" width="0.88671875" style="12"/>
    <col min="5994" max="5994" width="0" style="12" hidden="1" customWidth="1"/>
    <col min="5995" max="5995" width="1.109375" style="12" customWidth="1"/>
    <col min="5996" max="5996" width="2.6640625" style="12" customWidth="1"/>
    <col min="5997" max="6219" width="0.88671875" style="12"/>
    <col min="6220" max="6220" width="5.109375" style="12" customWidth="1"/>
    <col min="6221" max="6228" width="0.88671875" style="12"/>
    <col min="6229" max="6229" width="3.33203125" style="12" customWidth="1"/>
    <col min="6230" max="6230" width="2.109375" style="12" customWidth="1"/>
    <col min="6231" max="6249" width="0.88671875" style="12"/>
    <col min="6250" max="6250" width="0" style="12" hidden="1" customWidth="1"/>
    <col min="6251" max="6251" width="1.109375" style="12" customWidth="1"/>
    <col min="6252" max="6252" width="2.6640625" style="12" customWidth="1"/>
    <col min="6253" max="6475" width="0.88671875" style="12"/>
    <col min="6476" max="6476" width="5.109375" style="12" customWidth="1"/>
    <col min="6477" max="6484" width="0.88671875" style="12"/>
    <col min="6485" max="6485" width="3.33203125" style="12" customWidth="1"/>
    <col min="6486" max="6486" width="2.109375" style="12" customWidth="1"/>
    <col min="6487" max="6505" width="0.88671875" style="12"/>
    <col min="6506" max="6506" width="0" style="12" hidden="1" customWidth="1"/>
    <col min="6507" max="6507" width="1.109375" style="12" customWidth="1"/>
    <col min="6508" max="6508" width="2.6640625" style="12" customWidth="1"/>
    <col min="6509" max="6731" width="0.88671875" style="12"/>
    <col min="6732" max="6732" width="5.109375" style="12" customWidth="1"/>
    <col min="6733" max="6740" width="0.88671875" style="12"/>
    <col min="6741" max="6741" width="3.33203125" style="12" customWidth="1"/>
    <col min="6742" max="6742" width="2.109375" style="12" customWidth="1"/>
    <col min="6743" max="6761" width="0.88671875" style="12"/>
    <col min="6762" max="6762" width="0" style="12" hidden="1" customWidth="1"/>
    <col min="6763" max="6763" width="1.109375" style="12" customWidth="1"/>
    <col min="6764" max="6764" width="2.6640625" style="12" customWidth="1"/>
    <col min="6765" max="6987" width="0.88671875" style="12"/>
    <col min="6988" max="6988" width="5.109375" style="12" customWidth="1"/>
    <col min="6989" max="6996" width="0.88671875" style="12"/>
    <col min="6997" max="6997" width="3.33203125" style="12" customWidth="1"/>
    <col min="6998" max="6998" width="2.109375" style="12" customWidth="1"/>
    <col min="6999" max="7017" width="0.88671875" style="12"/>
    <col min="7018" max="7018" width="0" style="12" hidden="1" customWidth="1"/>
    <col min="7019" max="7019" width="1.109375" style="12" customWidth="1"/>
    <col min="7020" max="7020" width="2.6640625" style="12" customWidth="1"/>
    <col min="7021" max="7243" width="0.88671875" style="12"/>
    <col min="7244" max="7244" width="5.109375" style="12" customWidth="1"/>
    <col min="7245" max="7252" width="0.88671875" style="12"/>
    <col min="7253" max="7253" width="3.33203125" style="12" customWidth="1"/>
    <col min="7254" max="7254" width="2.109375" style="12" customWidth="1"/>
    <col min="7255" max="7273" width="0.88671875" style="12"/>
    <col min="7274" max="7274" width="0" style="12" hidden="1" customWidth="1"/>
    <col min="7275" max="7275" width="1.109375" style="12" customWidth="1"/>
    <col min="7276" max="7276" width="2.6640625" style="12" customWidth="1"/>
    <col min="7277" max="7499" width="0.88671875" style="12"/>
    <col min="7500" max="7500" width="5.109375" style="12" customWidth="1"/>
    <col min="7501" max="7508" width="0.88671875" style="12"/>
    <col min="7509" max="7509" width="3.33203125" style="12" customWidth="1"/>
    <col min="7510" max="7510" width="2.109375" style="12" customWidth="1"/>
    <col min="7511" max="7529" width="0.88671875" style="12"/>
    <col min="7530" max="7530" width="0" style="12" hidden="1" customWidth="1"/>
    <col min="7531" max="7531" width="1.109375" style="12" customWidth="1"/>
    <col min="7532" max="7532" width="2.6640625" style="12" customWidth="1"/>
    <col min="7533" max="7755" width="0.88671875" style="12"/>
    <col min="7756" max="7756" width="5.109375" style="12" customWidth="1"/>
    <col min="7757" max="7764" width="0.88671875" style="12"/>
    <col min="7765" max="7765" width="3.33203125" style="12" customWidth="1"/>
    <col min="7766" max="7766" width="2.109375" style="12" customWidth="1"/>
    <col min="7767" max="7785" width="0.88671875" style="12"/>
    <col min="7786" max="7786" width="0" style="12" hidden="1" customWidth="1"/>
    <col min="7787" max="7787" width="1.109375" style="12" customWidth="1"/>
    <col min="7788" max="7788" width="2.6640625" style="12" customWidth="1"/>
    <col min="7789" max="8011" width="0.88671875" style="12"/>
    <col min="8012" max="8012" width="5.109375" style="12" customWidth="1"/>
    <col min="8013" max="8020" width="0.88671875" style="12"/>
    <col min="8021" max="8021" width="3.33203125" style="12" customWidth="1"/>
    <col min="8022" max="8022" width="2.109375" style="12" customWidth="1"/>
    <col min="8023" max="8041" width="0.88671875" style="12"/>
    <col min="8042" max="8042" width="0" style="12" hidden="1" customWidth="1"/>
    <col min="8043" max="8043" width="1.109375" style="12" customWidth="1"/>
    <col min="8044" max="8044" width="2.6640625" style="12" customWidth="1"/>
    <col min="8045" max="8267" width="0.88671875" style="12"/>
    <col min="8268" max="8268" width="5.109375" style="12" customWidth="1"/>
    <col min="8269" max="8276" width="0.88671875" style="12"/>
    <col min="8277" max="8277" width="3.33203125" style="12" customWidth="1"/>
    <col min="8278" max="8278" width="2.109375" style="12" customWidth="1"/>
    <col min="8279" max="8297" width="0.88671875" style="12"/>
    <col min="8298" max="8298" width="0" style="12" hidden="1" customWidth="1"/>
    <col min="8299" max="8299" width="1.109375" style="12" customWidth="1"/>
    <col min="8300" max="8300" width="2.6640625" style="12" customWidth="1"/>
    <col min="8301" max="8523" width="0.88671875" style="12"/>
    <col min="8524" max="8524" width="5.109375" style="12" customWidth="1"/>
    <col min="8525" max="8532" width="0.88671875" style="12"/>
    <col min="8533" max="8533" width="3.33203125" style="12" customWidth="1"/>
    <col min="8534" max="8534" width="2.109375" style="12" customWidth="1"/>
    <col min="8535" max="8553" width="0.88671875" style="12"/>
    <col min="8554" max="8554" width="0" style="12" hidden="1" customWidth="1"/>
    <col min="8555" max="8555" width="1.109375" style="12" customWidth="1"/>
    <col min="8556" max="8556" width="2.6640625" style="12" customWidth="1"/>
    <col min="8557" max="8779" width="0.88671875" style="12"/>
    <col min="8780" max="8780" width="5.109375" style="12" customWidth="1"/>
    <col min="8781" max="8788" width="0.88671875" style="12"/>
    <col min="8789" max="8789" width="3.33203125" style="12" customWidth="1"/>
    <col min="8790" max="8790" width="2.109375" style="12" customWidth="1"/>
    <col min="8791" max="8809" width="0.88671875" style="12"/>
    <col min="8810" max="8810" width="0" style="12" hidden="1" customWidth="1"/>
    <col min="8811" max="8811" width="1.109375" style="12" customWidth="1"/>
    <col min="8812" max="8812" width="2.6640625" style="12" customWidth="1"/>
    <col min="8813" max="9035" width="0.88671875" style="12"/>
    <col min="9036" max="9036" width="5.109375" style="12" customWidth="1"/>
    <col min="9037" max="9044" width="0.88671875" style="12"/>
    <col min="9045" max="9045" width="3.33203125" style="12" customWidth="1"/>
    <col min="9046" max="9046" width="2.109375" style="12" customWidth="1"/>
    <col min="9047" max="9065" width="0.88671875" style="12"/>
    <col min="9066" max="9066" width="0" style="12" hidden="1" customWidth="1"/>
    <col min="9067" max="9067" width="1.109375" style="12" customWidth="1"/>
    <col min="9068" max="9068" width="2.6640625" style="12" customWidth="1"/>
    <col min="9069" max="9291" width="0.88671875" style="12"/>
    <col min="9292" max="9292" width="5.109375" style="12" customWidth="1"/>
    <col min="9293" max="9300" width="0.88671875" style="12"/>
    <col min="9301" max="9301" width="3.33203125" style="12" customWidth="1"/>
    <col min="9302" max="9302" width="2.109375" style="12" customWidth="1"/>
    <col min="9303" max="9321" width="0.88671875" style="12"/>
    <col min="9322" max="9322" width="0" style="12" hidden="1" customWidth="1"/>
    <col min="9323" max="9323" width="1.109375" style="12" customWidth="1"/>
    <col min="9324" max="9324" width="2.6640625" style="12" customWidth="1"/>
    <col min="9325" max="9547" width="0.88671875" style="12"/>
    <col min="9548" max="9548" width="5.109375" style="12" customWidth="1"/>
    <col min="9549" max="9556" width="0.88671875" style="12"/>
    <col min="9557" max="9557" width="3.33203125" style="12" customWidth="1"/>
    <col min="9558" max="9558" width="2.109375" style="12" customWidth="1"/>
    <col min="9559" max="9577" width="0.88671875" style="12"/>
    <col min="9578" max="9578" width="0" style="12" hidden="1" customWidth="1"/>
    <col min="9579" max="9579" width="1.109375" style="12" customWidth="1"/>
    <col min="9580" max="9580" width="2.6640625" style="12" customWidth="1"/>
    <col min="9581" max="9803" width="0.88671875" style="12"/>
    <col min="9804" max="9804" width="5.109375" style="12" customWidth="1"/>
    <col min="9805" max="9812" width="0.88671875" style="12"/>
    <col min="9813" max="9813" width="3.33203125" style="12" customWidth="1"/>
    <col min="9814" max="9814" width="2.109375" style="12" customWidth="1"/>
    <col min="9815" max="9833" width="0.88671875" style="12"/>
    <col min="9834" max="9834" width="0" style="12" hidden="1" customWidth="1"/>
    <col min="9835" max="9835" width="1.109375" style="12" customWidth="1"/>
    <col min="9836" max="9836" width="2.6640625" style="12" customWidth="1"/>
    <col min="9837" max="10059" width="0.88671875" style="12"/>
    <col min="10060" max="10060" width="5.109375" style="12" customWidth="1"/>
    <col min="10061" max="10068" width="0.88671875" style="12"/>
    <col min="10069" max="10069" width="3.33203125" style="12" customWidth="1"/>
    <col min="10070" max="10070" width="2.109375" style="12" customWidth="1"/>
    <col min="10071" max="10089" width="0.88671875" style="12"/>
    <col min="10090" max="10090" width="0" style="12" hidden="1" customWidth="1"/>
    <col min="10091" max="10091" width="1.109375" style="12" customWidth="1"/>
    <col min="10092" max="10092" width="2.6640625" style="12" customWidth="1"/>
    <col min="10093" max="10315" width="0.88671875" style="12"/>
    <col min="10316" max="10316" width="5.109375" style="12" customWidth="1"/>
    <col min="10317" max="10324" width="0.88671875" style="12"/>
    <col min="10325" max="10325" width="3.33203125" style="12" customWidth="1"/>
    <col min="10326" max="10326" width="2.109375" style="12" customWidth="1"/>
    <col min="10327" max="10345" width="0.88671875" style="12"/>
    <col min="10346" max="10346" width="0" style="12" hidden="1" customWidth="1"/>
    <col min="10347" max="10347" width="1.109375" style="12" customWidth="1"/>
    <col min="10348" max="10348" width="2.6640625" style="12" customWidth="1"/>
    <col min="10349" max="10571" width="0.88671875" style="12"/>
    <col min="10572" max="10572" width="5.109375" style="12" customWidth="1"/>
    <col min="10573" max="10580" width="0.88671875" style="12"/>
    <col min="10581" max="10581" width="3.33203125" style="12" customWidth="1"/>
    <col min="10582" max="10582" width="2.109375" style="12" customWidth="1"/>
    <col min="10583" max="10601" width="0.88671875" style="12"/>
    <col min="10602" max="10602" width="0" style="12" hidden="1" customWidth="1"/>
    <col min="10603" max="10603" width="1.109375" style="12" customWidth="1"/>
    <col min="10604" max="10604" width="2.6640625" style="12" customWidth="1"/>
    <col min="10605" max="10827" width="0.88671875" style="12"/>
    <col min="10828" max="10828" width="5.109375" style="12" customWidth="1"/>
    <col min="10829" max="10836" width="0.88671875" style="12"/>
    <col min="10837" max="10837" width="3.33203125" style="12" customWidth="1"/>
    <col min="10838" max="10838" width="2.109375" style="12" customWidth="1"/>
    <col min="10839" max="10857" width="0.88671875" style="12"/>
    <col min="10858" max="10858" width="0" style="12" hidden="1" customWidth="1"/>
    <col min="10859" max="10859" width="1.109375" style="12" customWidth="1"/>
    <col min="10860" max="10860" width="2.6640625" style="12" customWidth="1"/>
    <col min="10861" max="11083" width="0.88671875" style="12"/>
    <col min="11084" max="11084" width="5.109375" style="12" customWidth="1"/>
    <col min="11085" max="11092" width="0.88671875" style="12"/>
    <col min="11093" max="11093" width="3.33203125" style="12" customWidth="1"/>
    <col min="11094" max="11094" width="2.109375" style="12" customWidth="1"/>
    <col min="11095" max="11113" width="0.88671875" style="12"/>
    <col min="11114" max="11114" width="0" style="12" hidden="1" customWidth="1"/>
    <col min="11115" max="11115" width="1.109375" style="12" customWidth="1"/>
    <col min="11116" max="11116" width="2.6640625" style="12" customWidth="1"/>
    <col min="11117" max="11339" width="0.88671875" style="12"/>
    <col min="11340" max="11340" width="5.109375" style="12" customWidth="1"/>
    <col min="11341" max="11348" width="0.88671875" style="12"/>
    <col min="11349" max="11349" width="3.33203125" style="12" customWidth="1"/>
    <col min="11350" max="11350" width="2.109375" style="12" customWidth="1"/>
    <col min="11351" max="11369" width="0.88671875" style="12"/>
    <col min="11370" max="11370" width="0" style="12" hidden="1" customWidth="1"/>
    <col min="11371" max="11371" width="1.109375" style="12" customWidth="1"/>
    <col min="11372" max="11372" width="2.6640625" style="12" customWidth="1"/>
    <col min="11373" max="11595" width="0.88671875" style="12"/>
    <col min="11596" max="11596" width="5.109375" style="12" customWidth="1"/>
    <col min="11597" max="11604" width="0.88671875" style="12"/>
    <col min="11605" max="11605" width="3.33203125" style="12" customWidth="1"/>
    <col min="11606" max="11606" width="2.109375" style="12" customWidth="1"/>
    <col min="11607" max="11625" width="0.88671875" style="12"/>
    <col min="11626" max="11626" width="0" style="12" hidden="1" customWidth="1"/>
    <col min="11627" max="11627" width="1.109375" style="12" customWidth="1"/>
    <col min="11628" max="11628" width="2.6640625" style="12" customWidth="1"/>
    <col min="11629" max="11851" width="0.88671875" style="12"/>
    <col min="11852" max="11852" width="5.109375" style="12" customWidth="1"/>
    <col min="11853" max="11860" width="0.88671875" style="12"/>
    <col min="11861" max="11861" width="3.33203125" style="12" customWidth="1"/>
    <col min="11862" max="11862" width="2.109375" style="12" customWidth="1"/>
    <col min="11863" max="11881" width="0.88671875" style="12"/>
    <col min="11882" max="11882" width="0" style="12" hidden="1" customWidth="1"/>
    <col min="11883" max="11883" width="1.109375" style="12" customWidth="1"/>
    <col min="11884" max="11884" width="2.6640625" style="12" customWidth="1"/>
    <col min="11885" max="12107" width="0.88671875" style="12"/>
    <col min="12108" max="12108" width="5.109375" style="12" customWidth="1"/>
    <col min="12109" max="12116" width="0.88671875" style="12"/>
    <col min="12117" max="12117" width="3.33203125" style="12" customWidth="1"/>
    <col min="12118" max="12118" width="2.109375" style="12" customWidth="1"/>
    <col min="12119" max="12137" width="0.88671875" style="12"/>
    <col min="12138" max="12138" width="0" style="12" hidden="1" customWidth="1"/>
    <col min="12139" max="12139" width="1.109375" style="12" customWidth="1"/>
    <col min="12140" max="12140" width="2.6640625" style="12" customWidth="1"/>
    <col min="12141" max="12363" width="0.88671875" style="12"/>
    <col min="12364" max="12364" width="5.109375" style="12" customWidth="1"/>
    <col min="12365" max="12372" width="0.88671875" style="12"/>
    <col min="12373" max="12373" width="3.33203125" style="12" customWidth="1"/>
    <col min="12374" max="12374" width="2.109375" style="12" customWidth="1"/>
    <col min="12375" max="12393" width="0.88671875" style="12"/>
    <col min="12394" max="12394" width="0" style="12" hidden="1" customWidth="1"/>
    <col min="12395" max="12395" width="1.109375" style="12" customWidth="1"/>
    <col min="12396" max="12396" width="2.6640625" style="12" customWidth="1"/>
    <col min="12397" max="12619" width="0.88671875" style="12"/>
    <col min="12620" max="12620" width="5.109375" style="12" customWidth="1"/>
    <col min="12621" max="12628" width="0.88671875" style="12"/>
    <col min="12629" max="12629" width="3.33203125" style="12" customWidth="1"/>
    <col min="12630" max="12630" width="2.109375" style="12" customWidth="1"/>
    <col min="12631" max="12649" width="0.88671875" style="12"/>
    <col min="12650" max="12650" width="0" style="12" hidden="1" customWidth="1"/>
    <col min="12651" max="12651" width="1.109375" style="12" customWidth="1"/>
    <col min="12652" max="12652" width="2.6640625" style="12" customWidth="1"/>
    <col min="12653" max="12875" width="0.88671875" style="12"/>
    <col min="12876" max="12876" width="5.109375" style="12" customWidth="1"/>
    <col min="12877" max="12884" width="0.88671875" style="12"/>
    <col min="12885" max="12885" width="3.33203125" style="12" customWidth="1"/>
    <col min="12886" max="12886" width="2.109375" style="12" customWidth="1"/>
    <col min="12887" max="12905" width="0.88671875" style="12"/>
    <col min="12906" max="12906" width="0" style="12" hidden="1" customWidth="1"/>
    <col min="12907" max="12907" width="1.109375" style="12" customWidth="1"/>
    <col min="12908" max="12908" width="2.6640625" style="12" customWidth="1"/>
    <col min="12909" max="13131" width="0.88671875" style="12"/>
    <col min="13132" max="13132" width="5.109375" style="12" customWidth="1"/>
    <col min="13133" max="13140" width="0.88671875" style="12"/>
    <col min="13141" max="13141" width="3.33203125" style="12" customWidth="1"/>
    <col min="13142" max="13142" width="2.109375" style="12" customWidth="1"/>
    <col min="13143" max="13161" width="0.88671875" style="12"/>
    <col min="13162" max="13162" width="0" style="12" hidden="1" customWidth="1"/>
    <col min="13163" max="13163" width="1.109375" style="12" customWidth="1"/>
    <col min="13164" max="13164" width="2.6640625" style="12" customWidth="1"/>
    <col min="13165" max="13387" width="0.88671875" style="12"/>
    <col min="13388" max="13388" width="5.109375" style="12" customWidth="1"/>
    <col min="13389" max="13396" width="0.88671875" style="12"/>
    <col min="13397" max="13397" width="3.33203125" style="12" customWidth="1"/>
    <col min="13398" max="13398" width="2.109375" style="12" customWidth="1"/>
    <col min="13399" max="13417" width="0.88671875" style="12"/>
    <col min="13418" max="13418" width="0" style="12" hidden="1" customWidth="1"/>
    <col min="13419" max="13419" width="1.109375" style="12" customWidth="1"/>
    <col min="13420" max="13420" width="2.6640625" style="12" customWidth="1"/>
    <col min="13421" max="13643" width="0.88671875" style="12"/>
    <col min="13644" max="13644" width="5.109375" style="12" customWidth="1"/>
    <col min="13645" max="13652" width="0.88671875" style="12"/>
    <col min="13653" max="13653" width="3.33203125" style="12" customWidth="1"/>
    <col min="13654" max="13654" width="2.109375" style="12" customWidth="1"/>
    <col min="13655" max="13673" width="0.88671875" style="12"/>
    <col min="13674" max="13674" width="0" style="12" hidden="1" customWidth="1"/>
    <col min="13675" max="13675" width="1.109375" style="12" customWidth="1"/>
    <col min="13676" max="13676" width="2.6640625" style="12" customWidth="1"/>
    <col min="13677" max="13899" width="0.88671875" style="12"/>
    <col min="13900" max="13900" width="5.109375" style="12" customWidth="1"/>
    <col min="13901" max="13908" width="0.88671875" style="12"/>
    <col min="13909" max="13909" width="3.33203125" style="12" customWidth="1"/>
    <col min="13910" max="13910" width="2.109375" style="12" customWidth="1"/>
    <col min="13911" max="13929" width="0.88671875" style="12"/>
    <col min="13930" max="13930" width="0" style="12" hidden="1" customWidth="1"/>
    <col min="13931" max="13931" width="1.109375" style="12" customWidth="1"/>
    <col min="13932" max="13932" width="2.6640625" style="12" customWidth="1"/>
    <col min="13933" max="14155" width="0.88671875" style="12"/>
    <col min="14156" max="14156" width="5.109375" style="12" customWidth="1"/>
    <col min="14157" max="14164" width="0.88671875" style="12"/>
    <col min="14165" max="14165" width="3.33203125" style="12" customWidth="1"/>
    <col min="14166" max="14166" width="2.109375" style="12" customWidth="1"/>
    <col min="14167" max="14185" width="0.88671875" style="12"/>
    <col min="14186" max="14186" width="0" style="12" hidden="1" customWidth="1"/>
    <col min="14187" max="14187" width="1.109375" style="12" customWidth="1"/>
    <col min="14188" max="14188" width="2.6640625" style="12" customWidth="1"/>
    <col min="14189" max="14411" width="0.88671875" style="12"/>
    <col min="14412" max="14412" width="5.109375" style="12" customWidth="1"/>
    <col min="14413" max="14420" width="0.88671875" style="12"/>
    <col min="14421" max="14421" width="3.33203125" style="12" customWidth="1"/>
    <col min="14422" max="14422" width="2.109375" style="12" customWidth="1"/>
    <col min="14423" max="14441" width="0.88671875" style="12"/>
    <col min="14442" max="14442" width="0" style="12" hidden="1" customWidth="1"/>
    <col min="14443" max="14443" width="1.109375" style="12" customWidth="1"/>
    <col min="14444" max="14444" width="2.6640625" style="12" customWidth="1"/>
    <col min="14445" max="14667" width="0.88671875" style="12"/>
    <col min="14668" max="14668" width="5.109375" style="12" customWidth="1"/>
    <col min="14669" max="14676" width="0.88671875" style="12"/>
    <col min="14677" max="14677" width="3.33203125" style="12" customWidth="1"/>
    <col min="14678" max="14678" width="2.109375" style="12" customWidth="1"/>
    <col min="14679" max="14697" width="0.88671875" style="12"/>
    <col min="14698" max="14698" width="0" style="12" hidden="1" customWidth="1"/>
    <col min="14699" max="14699" width="1.109375" style="12" customWidth="1"/>
    <col min="14700" max="14700" width="2.6640625" style="12" customWidth="1"/>
    <col min="14701" max="14923" width="0.88671875" style="12"/>
    <col min="14924" max="14924" width="5.109375" style="12" customWidth="1"/>
    <col min="14925" max="14932" width="0.88671875" style="12"/>
    <col min="14933" max="14933" width="3.33203125" style="12" customWidth="1"/>
    <col min="14934" max="14934" width="2.109375" style="12" customWidth="1"/>
    <col min="14935" max="14953" width="0.88671875" style="12"/>
    <col min="14954" max="14954" width="0" style="12" hidden="1" customWidth="1"/>
    <col min="14955" max="14955" width="1.109375" style="12" customWidth="1"/>
    <col min="14956" max="14956" width="2.6640625" style="12" customWidth="1"/>
    <col min="14957" max="15179" width="0.88671875" style="12"/>
    <col min="15180" max="15180" width="5.109375" style="12" customWidth="1"/>
    <col min="15181" max="15188" width="0.88671875" style="12"/>
    <col min="15189" max="15189" width="3.33203125" style="12" customWidth="1"/>
    <col min="15190" max="15190" width="2.109375" style="12" customWidth="1"/>
    <col min="15191" max="15209" width="0.88671875" style="12"/>
    <col min="15210" max="15210" width="0" style="12" hidden="1" customWidth="1"/>
    <col min="15211" max="15211" width="1.109375" style="12" customWidth="1"/>
    <col min="15212" max="15212" width="2.6640625" style="12" customWidth="1"/>
    <col min="15213" max="15435" width="0.88671875" style="12"/>
    <col min="15436" max="15436" width="5.109375" style="12" customWidth="1"/>
    <col min="15437" max="15444" width="0.88671875" style="12"/>
    <col min="15445" max="15445" width="3.33203125" style="12" customWidth="1"/>
    <col min="15446" max="15446" width="2.109375" style="12" customWidth="1"/>
    <col min="15447" max="15465" width="0.88671875" style="12"/>
    <col min="15466" max="15466" width="0" style="12" hidden="1" customWidth="1"/>
    <col min="15467" max="15467" width="1.109375" style="12" customWidth="1"/>
    <col min="15468" max="15468" width="2.6640625" style="12" customWidth="1"/>
    <col min="15469" max="15691" width="0.88671875" style="12"/>
    <col min="15692" max="15692" width="5.109375" style="12" customWidth="1"/>
    <col min="15693" max="15700" width="0.88671875" style="12"/>
    <col min="15701" max="15701" width="3.33203125" style="12" customWidth="1"/>
    <col min="15702" max="15702" width="2.109375" style="12" customWidth="1"/>
    <col min="15703" max="15721" width="0.88671875" style="12"/>
    <col min="15722" max="15722" width="0" style="12" hidden="1" customWidth="1"/>
    <col min="15723" max="15723" width="1.109375" style="12" customWidth="1"/>
    <col min="15724" max="15724" width="2.6640625" style="12" customWidth="1"/>
    <col min="15725" max="15947" width="0.88671875" style="12"/>
    <col min="15948" max="15948" width="5.109375" style="12" customWidth="1"/>
    <col min="15949" max="15956" width="0.88671875" style="12"/>
    <col min="15957" max="15957" width="3.33203125" style="12" customWidth="1"/>
    <col min="15958" max="15958" width="2.109375" style="12" customWidth="1"/>
    <col min="15959" max="15977" width="0.88671875" style="12"/>
    <col min="15978" max="15978" width="0" style="12" hidden="1" customWidth="1"/>
    <col min="15979" max="15979" width="1.109375" style="12" customWidth="1"/>
    <col min="15980" max="15980" width="2.6640625" style="12" customWidth="1"/>
    <col min="15981" max="16203" width="0.88671875" style="12"/>
    <col min="16204" max="16204" width="5.109375" style="12" customWidth="1"/>
    <col min="16205" max="16212" width="0.88671875" style="12"/>
    <col min="16213" max="16213" width="3.33203125" style="12" customWidth="1"/>
    <col min="16214" max="16214" width="2.109375" style="12" customWidth="1"/>
    <col min="16215" max="16233" width="0.88671875" style="12"/>
    <col min="16234" max="16234" width="0" style="12" hidden="1" customWidth="1"/>
    <col min="16235" max="16235" width="1.109375" style="12" customWidth="1"/>
    <col min="16236" max="16236" width="2.6640625" style="12" customWidth="1"/>
    <col min="16237" max="16384" width="0.88671875" style="12"/>
  </cols>
  <sheetData>
    <row r="1" spans="1:105" s="11" customFormat="1" ht="12" customHeight="1" x14ac:dyDescent="0.25">
      <c r="BL1" s="11" t="s">
        <v>218</v>
      </c>
    </row>
    <row r="2" spans="1:105" s="11" customFormat="1" ht="12" customHeight="1" x14ac:dyDescent="0.25">
      <c r="BL2" s="11" t="s">
        <v>76</v>
      </c>
    </row>
    <row r="3" spans="1:105" s="11" customFormat="1" ht="12" customHeight="1" x14ac:dyDescent="0.25">
      <c r="BL3" s="11" t="s">
        <v>77</v>
      </c>
    </row>
    <row r="5" spans="1:105" s="13" customFormat="1" ht="14.25" customHeight="1" x14ac:dyDescent="0.3">
      <c r="A5" s="168" t="s">
        <v>191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</row>
    <row r="6" spans="1:105" s="13" customFormat="1" ht="14.25" customHeight="1" x14ac:dyDescent="0.3">
      <c r="A6" s="206" t="s">
        <v>192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</row>
    <row r="7" spans="1:105" s="13" customFormat="1" ht="14.25" customHeight="1" x14ac:dyDescent="0.3">
      <c r="A7" s="168" t="s">
        <v>193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</row>
    <row r="8" spans="1:105" s="13" customFormat="1" ht="14.25" customHeight="1" x14ac:dyDescent="0.3">
      <c r="A8" s="206" t="s">
        <v>194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</row>
    <row r="9" spans="1:105" s="13" customFormat="1" ht="14.25" customHeight="1" x14ac:dyDescent="0.3">
      <c r="A9" s="206" t="s">
        <v>195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</row>
    <row r="10" spans="1:105" ht="21" customHeight="1" x14ac:dyDescent="0.25"/>
    <row r="11" spans="1:105" x14ac:dyDescent="0.25">
      <c r="C11" s="21" t="s">
        <v>219</v>
      </c>
      <c r="D11" s="21"/>
    </row>
    <row r="12" spans="1:105" x14ac:dyDescent="0.25">
      <c r="C12" s="21" t="s">
        <v>220</v>
      </c>
      <c r="D12" s="21"/>
      <c r="Q12" s="310" t="s">
        <v>317</v>
      </c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</row>
    <row r="13" spans="1:105" x14ac:dyDescent="0.25">
      <c r="C13" s="21" t="s">
        <v>80</v>
      </c>
      <c r="D13" s="21"/>
      <c r="J13" s="312" t="s">
        <v>81</v>
      </c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</row>
    <row r="14" spans="1:105" x14ac:dyDescent="0.25">
      <c r="C14" s="21" t="s">
        <v>82</v>
      </c>
      <c r="D14" s="21"/>
      <c r="J14" s="313" t="s">
        <v>222</v>
      </c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</row>
    <row r="15" spans="1:105" ht="7.5" customHeight="1" x14ac:dyDescent="0.25"/>
    <row r="16" spans="1:105" s="27" customFormat="1" ht="16.5" customHeight="1" x14ac:dyDescent="0.3">
      <c r="A16" s="173" t="s">
        <v>69</v>
      </c>
      <c r="B16" s="253"/>
      <c r="C16" s="253"/>
      <c r="D16" s="253"/>
      <c r="E16" s="253"/>
      <c r="F16" s="253"/>
      <c r="G16" s="254"/>
      <c r="H16" s="258" t="s">
        <v>6</v>
      </c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4"/>
      <c r="BD16" s="258" t="s">
        <v>50</v>
      </c>
      <c r="BE16" s="253"/>
      <c r="BF16" s="253"/>
      <c r="BG16" s="253"/>
      <c r="BH16" s="253"/>
      <c r="BI16" s="253"/>
      <c r="BJ16" s="253"/>
      <c r="BK16" s="253"/>
      <c r="BL16" s="253"/>
      <c r="BM16" s="253"/>
      <c r="BN16" s="254"/>
      <c r="BO16" s="175" t="s">
        <v>316</v>
      </c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205"/>
      <c r="CI16" s="258" t="s">
        <v>70</v>
      </c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4"/>
    </row>
    <row r="17" spans="1:106" s="27" customFormat="1" ht="16.5" customHeight="1" x14ac:dyDescent="0.3">
      <c r="A17" s="255"/>
      <c r="B17" s="256"/>
      <c r="C17" s="256"/>
      <c r="D17" s="256"/>
      <c r="E17" s="256"/>
      <c r="F17" s="256"/>
      <c r="G17" s="257"/>
      <c r="H17" s="255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7"/>
      <c r="BD17" s="255"/>
      <c r="BE17" s="256"/>
      <c r="BF17" s="256"/>
      <c r="BG17" s="256"/>
      <c r="BH17" s="256"/>
      <c r="BI17" s="256"/>
      <c r="BJ17" s="256"/>
      <c r="BK17" s="256"/>
      <c r="BL17" s="256"/>
      <c r="BM17" s="256"/>
      <c r="BN17" s="257"/>
      <c r="BO17" s="175" t="s">
        <v>71</v>
      </c>
      <c r="BP17" s="176"/>
      <c r="BQ17" s="176"/>
      <c r="BR17" s="176"/>
      <c r="BS17" s="176"/>
      <c r="BT17" s="176"/>
      <c r="BU17" s="176"/>
      <c r="BV17" s="176"/>
      <c r="BW17" s="176"/>
      <c r="BX17" s="205"/>
      <c r="BY17" s="175" t="s">
        <v>51</v>
      </c>
      <c r="BZ17" s="176"/>
      <c r="CA17" s="176"/>
      <c r="CB17" s="176"/>
      <c r="CC17" s="176"/>
      <c r="CD17" s="176"/>
      <c r="CE17" s="176"/>
      <c r="CF17" s="176"/>
      <c r="CG17" s="176"/>
      <c r="CH17" s="205"/>
      <c r="CI17" s="255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7"/>
    </row>
    <row r="18" spans="1:106" s="27" customFormat="1" ht="45" customHeight="1" x14ac:dyDescent="0.3">
      <c r="A18" s="282" t="s">
        <v>11</v>
      </c>
      <c r="B18" s="283"/>
      <c r="C18" s="283"/>
      <c r="D18" s="283"/>
      <c r="E18" s="283"/>
      <c r="F18" s="283"/>
      <c r="G18" s="284"/>
      <c r="H18" s="28"/>
      <c r="I18" s="259" t="s">
        <v>67</v>
      </c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60"/>
      <c r="BD18" s="175" t="s">
        <v>10</v>
      </c>
      <c r="BE18" s="176"/>
      <c r="BF18" s="176"/>
      <c r="BG18" s="176"/>
      <c r="BH18" s="176"/>
      <c r="BI18" s="176"/>
      <c r="BJ18" s="176"/>
      <c r="BK18" s="176"/>
      <c r="BL18" s="176"/>
      <c r="BM18" s="176"/>
      <c r="BN18" s="205"/>
      <c r="BO18" s="221">
        <v>2971501.4711192893</v>
      </c>
      <c r="BP18" s="222"/>
      <c r="BQ18" s="222"/>
      <c r="BR18" s="222"/>
      <c r="BS18" s="222"/>
      <c r="BT18" s="222"/>
      <c r="BU18" s="222"/>
      <c r="BV18" s="222"/>
      <c r="BW18" s="222"/>
      <c r="BX18" s="223"/>
      <c r="BY18" s="221">
        <v>3243561.4215979334</v>
      </c>
      <c r="BZ18" s="294"/>
      <c r="CA18" s="294"/>
      <c r="CB18" s="294"/>
      <c r="CC18" s="294"/>
      <c r="CD18" s="294"/>
      <c r="CE18" s="294"/>
      <c r="CF18" s="294"/>
      <c r="CG18" s="294"/>
      <c r="CH18" s="295"/>
      <c r="CI18" s="309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3"/>
      <c r="DB18" s="33">
        <v>10.671967280199198</v>
      </c>
    </row>
    <row r="19" spans="1:106" s="27" customFormat="1" ht="16.5" customHeight="1" x14ac:dyDescent="0.3">
      <c r="A19" s="273" t="s">
        <v>46</v>
      </c>
      <c r="B19" s="274"/>
      <c r="C19" s="274"/>
      <c r="D19" s="274"/>
      <c r="E19" s="274"/>
      <c r="F19" s="274"/>
      <c r="G19" s="275"/>
      <c r="H19" s="29"/>
      <c r="I19" s="264" t="s">
        <v>196</v>
      </c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5"/>
      <c r="BD19" s="270" t="s">
        <v>10</v>
      </c>
      <c r="BE19" s="271"/>
      <c r="BF19" s="271"/>
      <c r="BG19" s="271"/>
      <c r="BH19" s="271"/>
      <c r="BI19" s="271"/>
      <c r="BJ19" s="271"/>
      <c r="BK19" s="271"/>
      <c r="BL19" s="271"/>
      <c r="BM19" s="271"/>
      <c r="BN19" s="272"/>
      <c r="BO19" s="236">
        <v>9903.9634800000003</v>
      </c>
      <c r="BP19" s="237"/>
      <c r="BQ19" s="237"/>
      <c r="BR19" s="237"/>
      <c r="BS19" s="237"/>
      <c r="BT19" s="237"/>
      <c r="BU19" s="237"/>
      <c r="BV19" s="237"/>
      <c r="BW19" s="237"/>
      <c r="BX19" s="238"/>
      <c r="BY19" s="236">
        <f>BY23</f>
        <v>47869.101479999998</v>
      </c>
      <c r="BZ19" s="237"/>
      <c r="CA19" s="237"/>
      <c r="CB19" s="237"/>
      <c r="CC19" s="237"/>
      <c r="CD19" s="237"/>
      <c r="CE19" s="237"/>
      <c r="CF19" s="237"/>
      <c r="CG19" s="237"/>
      <c r="CH19" s="238"/>
      <c r="CI19" s="297" t="s">
        <v>351</v>
      </c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9"/>
      <c r="DB19" s="33">
        <v>14.208722412046896</v>
      </c>
    </row>
    <row r="20" spans="1:106" s="27" customFormat="1" ht="16.5" customHeight="1" x14ac:dyDescent="0.3">
      <c r="A20" s="276"/>
      <c r="B20" s="277"/>
      <c r="C20" s="277"/>
      <c r="D20" s="277"/>
      <c r="E20" s="277"/>
      <c r="F20" s="277"/>
      <c r="G20" s="278"/>
      <c r="H20" s="30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7"/>
      <c r="BD20" s="270" t="s">
        <v>54</v>
      </c>
      <c r="BE20" s="271"/>
      <c r="BF20" s="271"/>
      <c r="BG20" s="271"/>
      <c r="BH20" s="271"/>
      <c r="BI20" s="271"/>
      <c r="BJ20" s="271"/>
      <c r="BK20" s="271"/>
      <c r="BL20" s="271"/>
      <c r="BM20" s="271"/>
      <c r="BN20" s="272"/>
      <c r="BO20" s="306">
        <v>0</v>
      </c>
      <c r="BP20" s="307"/>
      <c r="BQ20" s="307"/>
      <c r="BR20" s="307"/>
      <c r="BS20" s="307"/>
      <c r="BT20" s="307"/>
      <c r="BU20" s="307"/>
      <c r="BV20" s="307"/>
      <c r="BW20" s="307"/>
      <c r="BX20" s="308"/>
      <c r="BY20" s="306">
        <v>0.14000000000000001</v>
      </c>
      <c r="BZ20" s="307"/>
      <c r="CA20" s="307"/>
      <c r="CB20" s="307"/>
      <c r="CC20" s="307"/>
      <c r="CD20" s="307"/>
      <c r="CE20" s="307"/>
      <c r="CF20" s="307"/>
      <c r="CG20" s="307"/>
      <c r="CH20" s="308"/>
      <c r="CI20" s="300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2"/>
      <c r="DB20" s="33" t="e">
        <v>#DIV/0!</v>
      </c>
    </row>
    <row r="21" spans="1:106" s="27" customFormat="1" ht="16.5" customHeight="1" x14ac:dyDescent="0.3">
      <c r="A21" s="279"/>
      <c r="B21" s="280"/>
      <c r="C21" s="280"/>
      <c r="D21" s="280"/>
      <c r="E21" s="280"/>
      <c r="F21" s="280"/>
      <c r="G21" s="281"/>
      <c r="H21" s="31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9"/>
      <c r="BD21" s="270" t="s">
        <v>55</v>
      </c>
      <c r="BE21" s="271"/>
      <c r="BF21" s="271"/>
      <c r="BG21" s="271"/>
      <c r="BH21" s="271"/>
      <c r="BI21" s="271"/>
      <c r="BJ21" s="271"/>
      <c r="BK21" s="271"/>
      <c r="BL21" s="271"/>
      <c r="BM21" s="271"/>
      <c r="BN21" s="272"/>
      <c r="BO21" s="236">
        <v>27.35</v>
      </c>
      <c r="BP21" s="237"/>
      <c r="BQ21" s="237"/>
      <c r="BR21" s="237"/>
      <c r="BS21" s="237"/>
      <c r="BT21" s="237"/>
      <c r="BU21" s="237"/>
      <c r="BV21" s="237"/>
      <c r="BW21" s="237"/>
      <c r="BX21" s="238"/>
      <c r="BY21" s="236">
        <v>27.35</v>
      </c>
      <c r="BZ21" s="237"/>
      <c r="CA21" s="237"/>
      <c r="CB21" s="237"/>
      <c r="CC21" s="237"/>
      <c r="CD21" s="237"/>
      <c r="CE21" s="237"/>
      <c r="CF21" s="237"/>
      <c r="CG21" s="237"/>
      <c r="CH21" s="238"/>
      <c r="CI21" s="300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2"/>
      <c r="DB21" s="33">
        <v>-34.553720985881782</v>
      </c>
    </row>
    <row r="22" spans="1:106" s="27" customFormat="1" ht="30" customHeight="1" x14ac:dyDescent="0.3">
      <c r="A22" s="282" t="s">
        <v>56</v>
      </c>
      <c r="B22" s="283"/>
      <c r="C22" s="283"/>
      <c r="D22" s="283"/>
      <c r="E22" s="283"/>
      <c r="F22" s="283"/>
      <c r="G22" s="284"/>
      <c r="H22" s="28"/>
      <c r="I22" s="259" t="s">
        <v>57</v>
      </c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60"/>
      <c r="BD22" s="270" t="s">
        <v>10</v>
      </c>
      <c r="BE22" s="271"/>
      <c r="BF22" s="271"/>
      <c r="BG22" s="271"/>
      <c r="BH22" s="271"/>
      <c r="BI22" s="271"/>
      <c r="BJ22" s="271"/>
      <c r="BK22" s="271"/>
      <c r="BL22" s="271"/>
      <c r="BM22" s="271"/>
      <c r="BN22" s="272"/>
      <c r="BO22" s="221">
        <v>0</v>
      </c>
      <c r="BP22" s="222"/>
      <c r="BQ22" s="222"/>
      <c r="BR22" s="222"/>
      <c r="BS22" s="222"/>
      <c r="BT22" s="222"/>
      <c r="BU22" s="222"/>
      <c r="BV22" s="222"/>
      <c r="BW22" s="222"/>
      <c r="BX22" s="223"/>
      <c r="BY22" s="221">
        <v>0</v>
      </c>
      <c r="BZ22" s="222"/>
      <c r="CA22" s="222"/>
      <c r="CB22" s="222"/>
      <c r="CC22" s="222"/>
      <c r="CD22" s="222"/>
      <c r="CE22" s="222"/>
      <c r="CF22" s="222"/>
      <c r="CG22" s="222"/>
      <c r="CH22" s="223"/>
      <c r="CI22" s="300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2"/>
      <c r="DB22" s="33" t="e">
        <v>#DIV/0!</v>
      </c>
    </row>
    <row r="23" spans="1:106" s="27" customFormat="1" ht="16.5" customHeight="1" x14ac:dyDescent="0.3">
      <c r="A23" s="273" t="s">
        <v>58</v>
      </c>
      <c r="B23" s="274"/>
      <c r="C23" s="274"/>
      <c r="D23" s="274"/>
      <c r="E23" s="274"/>
      <c r="F23" s="274"/>
      <c r="G23" s="275"/>
      <c r="H23" s="29"/>
      <c r="I23" s="264" t="s">
        <v>197</v>
      </c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5"/>
      <c r="BD23" s="270" t="s">
        <v>10</v>
      </c>
      <c r="BE23" s="271"/>
      <c r="BF23" s="271"/>
      <c r="BG23" s="271"/>
      <c r="BH23" s="271"/>
      <c r="BI23" s="271"/>
      <c r="BJ23" s="271"/>
      <c r="BK23" s="271"/>
      <c r="BL23" s="271"/>
      <c r="BM23" s="271"/>
      <c r="BN23" s="272"/>
      <c r="BO23" s="236">
        <v>9903.9634800000003</v>
      </c>
      <c r="BP23" s="237"/>
      <c r="BQ23" s="237"/>
      <c r="BR23" s="237"/>
      <c r="BS23" s="237"/>
      <c r="BT23" s="237"/>
      <c r="BU23" s="237"/>
      <c r="BV23" s="237"/>
      <c r="BW23" s="237"/>
      <c r="BX23" s="238"/>
      <c r="BY23" s="236">
        <f>BY26+BY29+BY32</f>
        <v>47869.101479999998</v>
      </c>
      <c r="BZ23" s="237"/>
      <c r="CA23" s="237"/>
      <c r="CB23" s="237"/>
      <c r="CC23" s="237"/>
      <c r="CD23" s="237"/>
      <c r="CE23" s="237"/>
      <c r="CF23" s="237"/>
      <c r="CG23" s="237"/>
      <c r="CH23" s="238"/>
      <c r="CI23" s="300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2"/>
      <c r="DB23" s="33">
        <v>14.208722412046896</v>
      </c>
    </row>
    <row r="24" spans="1:106" s="27" customFormat="1" ht="16.5" customHeight="1" x14ac:dyDescent="0.3">
      <c r="A24" s="276"/>
      <c r="B24" s="277"/>
      <c r="C24" s="277"/>
      <c r="D24" s="277"/>
      <c r="E24" s="277"/>
      <c r="F24" s="277"/>
      <c r="G24" s="278"/>
      <c r="H24" s="30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7"/>
      <c r="BD24" s="270" t="s">
        <v>54</v>
      </c>
      <c r="BE24" s="271"/>
      <c r="BF24" s="271"/>
      <c r="BG24" s="271"/>
      <c r="BH24" s="271"/>
      <c r="BI24" s="271"/>
      <c r="BJ24" s="271"/>
      <c r="BK24" s="271"/>
      <c r="BL24" s="271"/>
      <c r="BM24" s="271"/>
      <c r="BN24" s="272"/>
      <c r="BO24" s="236">
        <v>0</v>
      </c>
      <c r="BP24" s="237"/>
      <c r="BQ24" s="237"/>
      <c r="BR24" s="237"/>
      <c r="BS24" s="237"/>
      <c r="BT24" s="237"/>
      <c r="BU24" s="237"/>
      <c r="BV24" s="237"/>
      <c r="BW24" s="237"/>
      <c r="BX24" s="238"/>
      <c r="BY24" s="306">
        <v>0.14000000000000001</v>
      </c>
      <c r="BZ24" s="307"/>
      <c r="CA24" s="307"/>
      <c r="CB24" s="307"/>
      <c r="CC24" s="307"/>
      <c r="CD24" s="307"/>
      <c r="CE24" s="307"/>
      <c r="CF24" s="307"/>
      <c r="CG24" s="307"/>
      <c r="CH24" s="308"/>
      <c r="CI24" s="300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2"/>
      <c r="DB24" s="33" t="e">
        <v>#DIV/0!</v>
      </c>
    </row>
    <row r="25" spans="1:106" s="27" customFormat="1" ht="16.5" customHeight="1" x14ac:dyDescent="0.3">
      <c r="A25" s="279"/>
      <c r="B25" s="280"/>
      <c r="C25" s="280"/>
      <c r="D25" s="280"/>
      <c r="E25" s="280"/>
      <c r="F25" s="280"/>
      <c r="G25" s="281"/>
      <c r="H25" s="31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9"/>
      <c r="BD25" s="270" t="s">
        <v>55</v>
      </c>
      <c r="BE25" s="271"/>
      <c r="BF25" s="271"/>
      <c r="BG25" s="271"/>
      <c r="BH25" s="271"/>
      <c r="BI25" s="271"/>
      <c r="BJ25" s="271"/>
      <c r="BK25" s="271"/>
      <c r="BL25" s="271"/>
      <c r="BM25" s="271"/>
      <c r="BN25" s="272"/>
      <c r="BO25" s="236">
        <v>4.8</v>
      </c>
      <c r="BP25" s="237"/>
      <c r="BQ25" s="237"/>
      <c r="BR25" s="237"/>
      <c r="BS25" s="237"/>
      <c r="BT25" s="237"/>
      <c r="BU25" s="237"/>
      <c r="BV25" s="237"/>
      <c r="BW25" s="237"/>
      <c r="BX25" s="238"/>
      <c r="BY25" s="236">
        <v>16.684999999999999</v>
      </c>
      <c r="BZ25" s="237"/>
      <c r="CA25" s="237"/>
      <c r="CB25" s="237"/>
      <c r="CC25" s="237"/>
      <c r="CD25" s="237"/>
      <c r="CE25" s="237"/>
      <c r="CF25" s="237"/>
      <c r="CG25" s="237"/>
      <c r="CH25" s="238"/>
      <c r="CI25" s="300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2"/>
      <c r="DB25" s="33">
        <v>-34.553720985881782</v>
      </c>
    </row>
    <row r="26" spans="1:106" s="27" customFormat="1" ht="16.5" customHeight="1" x14ac:dyDescent="0.3">
      <c r="A26" s="273" t="s">
        <v>59</v>
      </c>
      <c r="B26" s="274"/>
      <c r="C26" s="274"/>
      <c r="D26" s="274"/>
      <c r="E26" s="274"/>
      <c r="F26" s="274"/>
      <c r="G26" s="275"/>
      <c r="H26" s="29"/>
      <c r="I26" s="264" t="s">
        <v>198</v>
      </c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5"/>
      <c r="BD26" s="270" t="s">
        <v>10</v>
      </c>
      <c r="BE26" s="271"/>
      <c r="BF26" s="271"/>
      <c r="BG26" s="271"/>
      <c r="BH26" s="271"/>
      <c r="BI26" s="271"/>
      <c r="BJ26" s="271"/>
      <c r="BK26" s="271"/>
      <c r="BL26" s="271"/>
      <c r="BM26" s="271"/>
      <c r="BN26" s="272"/>
      <c r="BO26" s="236">
        <v>9290.1634800000011</v>
      </c>
      <c r="BP26" s="237"/>
      <c r="BQ26" s="237"/>
      <c r="BR26" s="237"/>
      <c r="BS26" s="237"/>
      <c r="BT26" s="237"/>
      <c r="BU26" s="237"/>
      <c r="BV26" s="237"/>
      <c r="BW26" s="237"/>
      <c r="BX26" s="238"/>
      <c r="BY26" s="236">
        <f>37851.26226-9555.54</f>
        <v>28295.722260000002</v>
      </c>
      <c r="BZ26" s="237"/>
      <c r="CA26" s="237"/>
      <c r="CB26" s="237"/>
      <c r="CC26" s="237"/>
      <c r="CD26" s="237"/>
      <c r="CE26" s="237"/>
      <c r="CF26" s="237"/>
      <c r="CG26" s="237"/>
      <c r="CH26" s="238"/>
      <c r="CI26" s="300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2"/>
      <c r="DB26" s="33">
        <v>-5.4046233124464322</v>
      </c>
    </row>
    <row r="27" spans="1:106" s="27" customFormat="1" ht="16.5" customHeight="1" x14ac:dyDescent="0.3">
      <c r="A27" s="276"/>
      <c r="B27" s="277"/>
      <c r="C27" s="277"/>
      <c r="D27" s="277"/>
      <c r="E27" s="277"/>
      <c r="F27" s="277"/>
      <c r="G27" s="278"/>
      <c r="H27" s="30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7"/>
      <c r="BD27" s="270" t="s">
        <v>54</v>
      </c>
      <c r="BE27" s="271"/>
      <c r="BF27" s="271"/>
      <c r="BG27" s="271"/>
      <c r="BH27" s="271"/>
      <c r="BI27" s="271"/>
      <c r="BJ27" s="271"/>
      <c r="BK27" s="271"/>
      <c r="BL27" s="271"/>
      <c r="BM27" s="271"/>
      <c r="BN27" s="272"/>
      <c r="BO27" s="236">
        <v>0</v>
      </c>
      <c r="BP27" s="237"/>
      <c r="BQ27" s="237"/>
      <c r="BR27" s="237"/>
      <c r="BS27" s="237"/>
      <c r="BT27" s="237"/>
      <c r="BU27" s="237"/>
      <c r="BV27" s="237"/>
      <c r="BW27" s="237"/>
      <c r="BX27" s="238"/>
      <c r="BY27" s="306">
        <v>4.0000000000000008E-2</v>
      </c>
      <c r="BZ27" s="307"/>
      <c r="CA27" s="307"/>
      <c r="CB27" s="307"/>
      <c r="CC27" s="307"/>
      <c r="CD27" s="307"/>
      <c r="CE27" s="307"/>
      <c r="CF27" s="307"/>
      <c r="CG27" s="307"/>
      <c r="CH27" s="308"/>
      <c r="CI27" s="300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2"/>
      <c r="DB27" s="33" t="e">
        <v>#DIV/0!</v>
      </c>
    </row>
    <row r="28" spans="1:106" s="27" customFormat="1" ht="16.5" customHeight="1" x14ac:dyDescent="0.3">
      <c r="A28" s="279"/>
      <c r="B28" s="280"/>
      <c r="C28" s="280"/>
      <c r="D28" s="280"/>
      <c r="E28" s="280"/>
      <c r="F28" s="280"/>
      <c r="G28" s="281"/>
      <c r="H28" s="31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9"/>
      <c r="BD28" s="270" t="s">
        <v>55</v>
      </c>
      <c r="BE28" s="271"/>
      <c r="BF28" s="271"/>
      <c r="BG28" s="271"/>
      <c r="BH28" s="271"/>
      <c r="BI28" s="271"/>
      <c r="BJ28" s="271"/>
      <c r="BK28" s="271"/>
      <c r="BL28" s="271"/>
      <c r="BM28" s="271"/>
      <c r="BN28" s="272"/>
      <c r="BO28" s="236">
        <v>4.8</v>
      </c>
      <c r="BP28" s="237"/>
      <c r="BQ28" s="237"/>
      <c r="BR28" s="237"/>
      <c r="BS28" s="237"/>
      <c r="BT28" s="237"/>
      <c r="BU28" s="237"/>
      <c r="BV28" s="237"/>
      <c r="BW28" s="237"/>
      <c r="BX28" s="238"/>
      <c r="BY28" s="236">
        <v>16.305</v>
      </c>
      <c r="BZ28" s="237"/>
      <c r="CA28" s="237"/>
      <c r="CB28" s="237"/>
      <c r="CC28" s="237"/>
      <c r="CD28" s="237"/>
      <c r="CE28" s="237"/>
      <c r="CF28" s="237"/>
      <c r="CG28" s="237"/>
      <c r="CH28" s="238"/>
      <c r="CI28" s="300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2"/>
      <c r="DB28" s="33">
        <v>-34.553720985881782</v>
      </c>
    </row>
    <row r="29" spans="1:106" s="27" customFormat="1" ht="16.5" customHeight="1" x14ac:dyDescent="0.3">
      <c r="A29" s="273" t="s">
        <v>61</v>
      </c>
      <c r="B29" s="274"/>
      <c r="C29" s="274"/>
      <c r="D29" s="274"/>
      <c r="E29" s="274"/>
      <c r="F29" s="274"/>
      <c r="G29" s="275"/>
      <c r="H29" s="29"/>
      <c r="I29" s="264" t="s">
        <v>199</v>
      </c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5"/>
      <c r="BD29" s="270" t="s">
        <v>10</v>
      </c>
      <c r="BE29" s="271"/>
      <c r="BF29" s="271"/>
      <c r="BG29" s="271"/>
      <c r="BH29" s="271"/>
      <c r="BI29" s="271"/>
      <c r="BJ29" s="271"/>
      <c r="BK29" s="271"/>
      <c r="BL29" s="271"/>
      <c r="BM29" s="271"/>
      <c r="BN29" s="272"/>
      <c r="BO29" s="236">
        <v>0</v>
      </c>
      <c r="BP29" s="237"/>
      <c r="BQ29" s="237"/>
      <c r="BR29" s="237"/>
      <c r="BS29" s="237"/>
      <c r="BT29" s="237"/>
      <c r="BU29" s="237"/>
      <c r="BV29" s="237"/>
      <c r="BW29" s="237"/>
      <c r="BX29" s="238"/>
      <c r="BY29" s="236">
        <v>648.39150000000006</v>
      </c>
      <c r="BZ29" s="237"/>
      <c r="CA29" s="237"/>
      <c r="CB29" s="237"/>
      <c r="CC29" s="237"/>
      <c r="CD29" s="237"/>
      <c r="CE29" s="237"/>
      <c r="CF29" s="237"/>
      <c r="CG29" s="237"/>
      <c r="CH29" s="238"/>
      <c r="CI29" s="300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2"/>
      <c r="DB29" s="33" t="e">
        <v>#DIV/0!</v>
      </c>
    </row>
    <row r="30" spans="1:106" s="27" customFormat="1" ht="16.5" customHeight="1" x14ac:dyDescent="0.3">
      <c r="A30" s="276"/>
      <c r="B30" s="277"/>
      <c r="C30" s="277"/>
      <c r="D30" s="277"/>
      <c r="E30" s="277"/>
      <c r="F30" s="277"/>
      <c r="G30" s="278"/>
      <c r="H30" s="30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7"/>
      <c r="BD30" s="270" t="s">
        <v>54</v>
      </c>
      <c r="BE30" s="271"/>
      <c r="BF30" s="271"/>
      <c r="BG30" s="271"/>
      <c r="BH30" s="271"/>
      <c r="BI30" s="271"/>
      <c r="BJ30" s="271"/>
      <c r="BK30" s="271"/>
      <c r="BL30" s="271"/>
      <c r="BM30" s="271"/>
      <c r="BN30" s="272"/>
      <c r="BO30" s="236">
        <v>0</v>
      </c>
      <c r="BP30" s="237"/>
      <c r="BQ30" s="237"/>
      <c r="BR30" s="237"/>
      <c r="BS30" s="237"/>
      <c r="BT30" s="237"/>
      <c r="BU30" s="237"/>
      <c r="BV30" s="237"/>
      <c r="BW30" s="237"/>
      <c r="BX30" s="238"/>
      <c r="BY30" s="236">
        <v>0.1</v>
      </c>
      <c r="BZ30" s="237"/>
      <c r="CA30" s="237"/>
      <c r="CB30" s="237"/>
      <c r="CC30" s="237"/>
      <c r="CD30" s="237"/>
      <c r="CE30" s="237"/>
      <c r="CF30" s="237"/>
      <c r="CG30" s="237"/>
      <c r="CH30" s="238"/>
      <c r="CI30" s="300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2"/>
      <c r="DB30" s="33" t="e">
        <v>#DIV/0!</v>
      </c>
    </row>
    <row r="31" spans="1:106" s="27" customFormat="1" ht="16.5" customHeight="1" x14ac:dyDescent="0.3">
      <c r="A31" s="279"/>
      <c r="B31" s="280"/>
      <c r="C31" s="280"/>
      <c r="D31" s="280"/>
      <c r="E31" s="280"/>
      <c r="F31" s="280"/>
      <c r="G31" s="281"/>
      <c r="H31" s="31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9"/>
      <c r="BD31" s="270" t="s">
        <v>55</v>
      </c>
      <c r="BE31" s="271"/>
      <c r="BF31" s="271"/>
      <c r="BG31" s="271"/>
      <c r="BH31" s="271"/>
      <c r="BI31" s="271"/>
      <c r="BJ31" s="271"/>
      <c r="BK31" s="271"/>
      <c r="BL31" s="271"/>
      <c r="BM31" s="271"/>
      <c r="BN31" s="272"/>
      <c r="BO31" s="236">
        <v>0</v>
      </c>
      <c r="BP31" s="237"/>
      <c r="BQ31" s="237"/>
      <c r="BR31" s="237"/>
      <c r="BS31" s="237"/>
      <c r="BT31" s="237"/>
      <c r="BU31" s="237"/>
      <c r="BV31" s="237"/>
      <c r="BW31" s="237"/>
      <c r="BX31" s="238"/>
      <c r="BY31" s="236">
        <v>0.38</v>
      </c>
      <c r="BZ31" s="237"/>
      <c r="CA31" s="237"/>
      <c r="CB31" s="237"/>
      <c r="CC31" s="237"/>
      <c r="CD31" s="237"/>
      <c r="CE31" s="237"/>
      <c r="CF31" s="237"/>
      <c r="CG31" s="237"/>
      <c r="CH31" s="238"/>
      <c r="CI31" s="300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2"/>
      <c r="DB31" s="33" t="e">
        <v>#DIV/0!</v>
      </c>
    </row>
    <row r="32" spans="1:106" s="27" customFormat="1" ht="16.5" customHeight="1" x14ac:dyDescent="0.3">
      <c r="A32" s="273" t="s">
        <v>63</v>
      </c>
      <c r="B32" s="274"/>
      <c r="C32" s="274"/>
      <c r="D32" s="274"/>
      <c r="E32" s="274"/>
      <c r="F32" s="274"/>
      <c r="G32" s="275"/>
      <c r="H32" s="29"/>
      <c r="I32" s="264" t="s">
        <v>200</v>
      </c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5"/>
      <c r="BD32" s="270" t="s">
        <v>10</v>
      </c>
      <c r="BE32" s="271"/>
      <c r="BF32" s="271"/>
      <c r="BG32" s="271"/>
      <c r="BH32" s="271"/>
      <c r="BI32" s="271"/>
      <c r="BJ32" s="271"/>
      <c r="BK32" s="271"/>
      <c r="BL32" s="271"/>
      <c r="BM32" s="271"/>
      <c r="BN32" s="272"/>
      <c r="BO32" s="236">
        <v>613.80000000000007</v>
      </c>
      <c r="BP32" s="237"/>
      <c r="BQ32" s="237"/>
      <c r="BR32" s="237"/>
      <c r="BS32" s="237"/>
      <c r="BT32" s="237"/>
      <c r="BU32" s="237"/>
      <c r="BV32" s="237"/>
      <c r="BW32" s="237"/>
      <c r="BX32" s="238"/>
      <c r="BY32" s="236">
        <v>18924.987719999997</v>
      </c>
      <c r="BZ32" s="237"/>
      <c r="CA32" s="237"/>
      <c r="CB32" s="237"/>
      <c r="CC32" s="237"/>
      <c r="CD32" s="237"/>
      <c r="CE32" s="237"/>
      <c r="CF32" s="237"/>
      <c r="CG32" s="237"/>
      <c r="CH32" s="238"/>
      <c r="CI32" s="300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2"/>
      <c r="DB32" s="33" t="e">
        <v>#DIV/0!</v>
      </c>
    </row>
    <row r="33" spans="1:106" s="27" customFormat="1" ht="16.5" customHeight="1" x14ac:dyDescent="0.3">
      <c r="A33" s="276"/>
      <c r="B33" s="277"/>
      <c r="C33" s="277"/>
      <c r="D33" s="277"/>
      <c r="E33" s="277"/>
      <c r="F33" s="277"/>
      <c r="G33" s="278"/>
      <c r="H33" s="30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7"/>
      <c r="BD33" s="270" t="s">
        <v>54</v>
      </c>
      <c r="BE33" s="271"/>
      <c r="BF33" s="271"/>
      <c r="BG33" s="271"/>
      <c r="BH33" s="271"/>
      <c r="BI33" s="271"/>
      <c r="BJ33" s="271"/>
      <c r="BK33" s="271"/>
      <c r="BL33" s="271"/>
      <c r="BM33" s="271"/>
      <c r="BN33" s="272"/>
      <c r="BO33" s="236">
        <v>0</v>
      </c>
      <c r="BP33" s="237"/>
      <c r="BQ33" s="237"/>
      <c r="BR33" s="237"/>
      <c r="BS33" s="237"/>
      <c r="BT33" s="237"/>
      <c r="BU33" s="237"/>
      <c r="BV33" s="237"/>
      <c r="BW33" s="237"/>
      <c r="BX33" s="238"/>
      <c r="BY33" s="236">
        <v>0</v>
      </c>
      <c r="BZ33" s="237"/>
      <c r="CA33" s="237"/>
      <c r="CB33" s="237"/>
      <c r="CC33" s="237"/>
      <c r="CD33" s="237"/>
      <c r="CE33" s="237"/>
      <c r="CF33" s="237"/>
      <c r="CG33" s="237"/>
      <c r="CH33" s="238"/>
      <c r="CI33" s="300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2"/>
      <c r="DB33" s="33" t="e">
        <v>#DIV/0!</v>
      </c>
    </row>
    <row r="34" spans="1:106" s="27" customFormat="1" ht="16.5" customHeight="1" x14ac:dyDescent="0.3">
      <c r="A34" s="279"/>
      <c r="B34" s="280"/>
      <c r="C34" s="280"/>
      <c r="D34" s="280"/>
      <c r="E34" s="280"/>
      <c r="F34" s="280"/>
      <c r="G34" s="281"/>
      <c r="H34" s="31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9"/>
      <c r="BD34" s="270" t="s">
        <v>55</v>
      </c>
      <c r="BE34" s="271"/>
      <c r="BF34" s="271"/>
      <c r="BG34" s="271"/>
      <c r="BH34" s="271"/>
      <c r="BI34" s="271"/>
      <c r="BJ34" s="271"/>
      <c r="BK34" s="271"/>
      <c r="BL34" s="271"/>
      <c r="BM34" s="271"/>
      <c r="BN34" s="272"/>
      <c r="BO34" s="236">
        <v>0</v>
      </c>
      <c r="BP34" s="237"/>
      <c r="BQ34" s="237"/>
      <c r="BR34" s="237"/>
      <c r="BS34" s="237"/>
      <c r="BT34" s="237"/>
      <c r="BU34" s="237"/>
      <c r="BV34" s="237"/>
      <c r="BW34" s="237"/>
      <c r="BX34" s="238"/>
      <c r="BY34" s="236">
        <v>0</v>
      </c>
      <c r="BZ34" s="237"/>
      <c r="CA34" s="237"/>
      <c r="CB34" s="237"/>
      <c r="CC34" s="237"/>
      <c r="CD34" s="237"/>
      <c r="CE34" s="237"/>
      <c r="CF34" s="237"/>
      <c r="CG34" s="237"/>
      <c r="CH34" s="238"/>
      <c r="CI34" s="303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5"/>
      <c r="DB34" s="33" t="e">
        <v>#DIV/0!</v>
      </c>
    </row>
    <row r="35" spans="1:106" s="27" customFormat="1" ht="25.2" customHeight="1" x14ac:dyDescent="0.3">
      <c r="A35" s="273" t="s">
        <v>64</v>
      </c>
      <c r="B35" s="274"/>
      <c r="C35" s="274"/>
      <c r="D35" s="274"/>
      <c r="E35" s="274"/>
      <c r="F35" s="274"/>
      <c r="G35" s="275"/>
      <c r="H35" s="29"/>
      <c r="I35" s="264" t="s">
        <v>65</v>
      </c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5"/>
      <c r="BD35" s="270" t="s">
        <v>10</v>
      </c>
      <c r="BE35" s="271"/>
      <c r="BF35" s="271"/>
      <c r="BG35" s="271"/>
      <c r="BH35" s="271"/>
      <c r="BI35" s="271"/>
      <c r="BJ35" s="271"/>
      <c r="BK35" s="271"/>
      <c r="BL35" s="271"/>
      <c r="BM35" s="271"/>
      <c r="BN35" s="272"/>
      <c r="BO35" s="221">
        <v>270462.8</v>
      </c>
      <c r="BP35" s="222"/>
      <c r="BQ35" s="222"/>
      <c r="BR35" s="222"/>
      <c r="BS35" s="222"/>
      <c r="BT35" s="222"/>
      <c r="BU35" s="222"/>
      <c r="BV35" s="222"/>
      <c r="BW35" s="222"/>
      <c r="BX35" s="223"/>
      <c r="BY35" s="221">
        <f>8435.94+279490.56</f>
        <v>287926.5</v>
      </c>
      <c r="BZ35" s="222"/>
      <c r="CA35" s="222"/>
      <c r="CB35" s="222"/>
      <c r="CC35" s="222"/>
      <c r="CD35" s="222"/>
      <c r="CE35" s="222"/>
      <c r="CF35" s="222"/>
      <c r="CG35" s="222"/>
      <c r="CH35" s="223"/>
      <c r="CI35" s="285" t="s">
        <v>352</v>
      </c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7"/>
      <c r="DB35" s="33" t="e">
        <v>#DIV/0!</v>
      </c>
    </row>
    <row r="36" spans="1:106" s="27" customFormat="1" ht="22.95" customHeight="1" x14ac:dyDescent="0.3">
      <c r="A36" s="276"/>
      <c r="B36" s="277"/>
      <c r="C36" s="277"/>
      <c r="D36" s="277"/>
      <c r="E36" s="277"/>
      <c r="F36" s="277"/>
      <c r="G36" s="278"/>
      <c r="H36" s="30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7"/>
      <c r="BD36" s="270" t="s">
        <v>54</v>
      </c>
      <c r="BE36" s="271"/>
      <c r="BF36" s="271"/>
      <c r="BG36" s="271"/>
      <c r="BH36" s="271"/>
      <c r="BI36" s="271"/>
      <c r="BJ36" s="271"/>
      <c r="BK36" s="271"/>
      <c r="BL36" s="271"/>
      <c r="BM36" s="271"/>
      <c r="BN36" s="272"/>
      <c r="BO36" s="221">
        <v>0</v>
      </c>
      <c r="BP36" s="222"/>
      <c r="BQ36" s="222"/>
      <c r="BR36" s="222"/>
      <c r="BS36" s="222"/>
      <c r="BT36" s="222"/>
      <c r="BU36" s="222"/>
      <c r="BV36" s="222"/>
      <c r="BW36" s="222"/>
      <c r="BX36" s="223"/>
      <c r="BY36" s="221">
        <v>0.76000000000000012</v>
      </c>
      <c r="BZ36" s="222"/>
      <c r="CA36" s="222"/>
      <c r="CB36" s="222"/>
      <c r="CC36" s="222"/>
      <c r="CD36" s="222"/>
      <c r="CE36" s="222"/>
      <c r="CF36" s="222"/>
      <c r="CG36" s="222"/>
      <c r="CH36" s="223"/>
      <c r="CI36" s="288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90"/>
      <c r="DB36" s="33" t="e">
        <v>#DIV/0!</v>
      </c>
    </row>
    <row r="37" spans="1:106" s="27" customFormat="1" ht="37.950000000000003" customHeight="1" x14ac:dyDescent="0.3">
      <c r="A37" s="279"/>
      <c r="B37" s="280"/>
      <c r="C37" s="280"/>
      <c r="D37" s="280"/>
      <c r="E37" s="280"/>
      <c r="F37" s="280"/>
      <c r="G37" s="281"/>
      <c r="H37" s="31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9"/>
      <c r="BD37" s="270" t="s">
        <v>55</v>
      </c>
      <c r="BE37" s="271"/>
      <c r="BF37" s="271"/>
      <c r="BG37" s="271"/>
      <c r="BH37" s="271"/>
      <c r="BI37" s="271"/>
      <c r="BJ37" s="271"/>
      <c r="BK37" s="271"/>
      <c r="BL37" s="271"/>
      <c r="BM37" s="271"/>
      <c r="BN37" s="272"/>
      <c r="BO37" s="296">
        <v>0</v>
      </c>
      <c r="BP37" s="294"/>
      <c r="BQ37" s="294"/>
      <c r="BR37" s="294"/>
      <c r="BS37" s="294"/>
      <c r="BT37" s="294"/>
      <c r="BU37" s="294"/>
      <c r="BV37" s="294"/>
      <c r="BW37" s="294"/>
      <c r="BX37" s="295"/>
      <c r="BY37" s="296">
        <v>4.0199999999999996</v>
      </c>
      <c r="BZ37" s="294"/>
      <c r="CA37" s="294"/>
      <c r="CB37" s="294"/>
      <c r="CC37" s="294"/>
      <c r="CD37" s="294"/>
      <c r="CE37" s="294"/>
      <c r="CF37" s="294"/>
      <c r="CG37" s="294"/>
      <c r="CH37" s="295"/>
      <c r="CI37" s="291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3"/>
      <c r="DB37" s="33" t="e">
        <v>#DIV/0!</v>
      </c>
    </row>
    <row r="38" spans="1:106" s="27" customFormat="1" ht="45" customHeight="1" x14ac:dyDescent="0.3">
      <c r="A38" s="282" t="s">
        <v>66</v>
      </c>
      <c r="B38" s="283"/>
      <c r="C38" s="283"/>
      <c r="D38" s="283"/>
      <c r="E38" s="283"/>
      <c r="F38" s="283"/>
      <c r="G38" s="284"/>
      <c r="H38" s="28"/>
      <c r="I38" s="259" t="s">
        <v>68</v>
      </c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60"/>
      <c r="BD38" s="175" t="s">
        <v>10</v>
      </c>
      <c r="BE38" s="176"/>
      <c r="BF38" s="176"/>
      <c r="BG38" s="176"/>
      <c r="BH38" s="176"/>
      <c r="BI38" s="176"/>
      <c r="BJ38" s="176"/>
      <c r="BK38" s="176"/>
      <c r="BL38" s="176"/>
      <c r="BM38" s="176"/>
      <c r="BN38" s="205"/>
      <c r="BO38" s="221">
        <f>BO18+BO19-BO35</f>
        <v>2710942.6345992894</v>
      </c>
      <c r="BP38" s="294"/>
      <c r="BQ38" s="294"/>
      <c r="BR38" s="294"/>
      <c r="BS38" s="294"/>
      <c r="BT38" s="294"/>
      <c r="BU38" s="294"/>
      <c r="BV38" s="294"/>
      <c r="BW38" s="294"/>
      <c r="BX38" s="295"/>
      <c r="BY38" s="221">
        <f>BY18+BY19-BY35</f>
        <v>3003504.0230779336</v>
      </c>
      <c r="BZ38" s="222"/>
      <c r="CA38" s="222"/>
      <c r="CB38" s="222"/>
      <c r="CC38" s="222"/>
      <c r="CD38" s="222"/>
      <c r="CE38" s="222"/>
      <c r="CF38" s="222"/>
      <c r="CG38" s="222"/>
      <c r="CH38" s="223"/>
      <c r="CI38" s="261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3"/>
      <c r="DB38" s="33">
        <v>9.2911825526259122</v>
      </c>
    </row>
    <row r="40" spans="1:106" s="11" customFormat="1" ht="13.2" x14ac:dyDescent="0.25">
      <c r="A40" s="11" t="s">
        <v>47</v>
      </c>
    </row>
    <row r="41" spans="1:106" s="11" customFormat="1" ht="13.2" x14ac:dyDescent="0.25"/>
    <row r="42" spans="1:106" s="11" customFormat="1" ht="25.5" customHeight="1" x14ac:dyDescent="0.25">
      <c r="A42" s="167" t="s">
        <v>221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</row>
    <row r="43" spans="1:106" s="11" customFormat="1" ht="3" customHeight="1" x14ac:dyDescent="0.25"/>
  </sheetData>
  <mergeCells count="101">
    <mergeCell ref="BY30:CH30"/>
    <mergeCell ref="BY20:CH20"/>
    <mergeCell ref="A5:DA5"/>
    <mergeCell ref="A6:DA6"/>
    <mergeCell ref="A7:DA7"/>
    <mergeCell ref="A8:DA8"/>
    <mergeCell ref="A9:DA9"/>
    <mergeCell ref="A23:G25"/>
    <mergeCell ref="A26:G28"/>
    <mergeCell ref="A29:G31"/>
    <mergeCell ref="I22:BC22"/>
    <mergeCell ref="BD22:BN22"/>
    <mergeCell ref="I19:BC21"/>
    <mergeCell ref="BD19:BN19"/>
    <mergeCell ref="BD20:BN20"/>
    <mergeCell ref="BD21:BN21"/>
    <mergeCell ref="BO19:BX19"/>
    <mergeCell ref="BY19:CH19"/>
    <mergeCell ref="BO22:BX22"/>
    <mergeCell ref="BY22:CH22"/>
    <mergeCell ref="BO20:BX20"/>
    <mergeCell ref="BO18:BX18"/>
    <mergeCell ref="BY18:CH18"/>
    <mergeCell ref="I29:BC31"/>
    <mergeCell ref="A32:G34"/>
    <mergeCell ref="A18:G18"/>
    <mergeCell ref="A19:G21"/>
    <mergeCell ref="A22:G22"/>
    <mergeCell ref="I18:BC18"/>
    <mergeCell ref="BD18:BN18"/>
    <mergeCell ref="CI18:DA18"/>
    <mergeCell ref="Q12:DA12"/>
    <mergeCell ref="J13:BH13"/>
    <mergeCell ref="BO21:BX21"/>
    <mergeCell ref="BY21:CH21"/>
    <mergeCell ref="BO23:BX23"/>
    <mergeCell ref="BY23:CH23"/>
    <mergeCell ref="BO24:BX24"/>
    <mergeCell ref="BY24:CH24"/>
    <mergeCell ref="BO25:BX25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BY32:CH32"/>
    <mergeCell ref="BO31:BX31"/>
    <mergeCell ref="BY31:CH31"/>
    <mergeCell ref="CI19:DA34"/>
    <mergeCell ref="I23:BC25"/>
    <mergeCell ref="BD23:BN23"/>
    <mergeCell ref="BD24:BN24"/>
    <mergeCell ref="BD25:BN25"/>
    <mergeCell ref="I26:BC28"/>
    <mergeCell ref="BD26:BN26"/>
    <mergeCell ref="BD27:BN27"/>
    <mergeCell ref="BD28:BN28"/>
    <mergeCell ref="BY25:CH25"/>
    <mergeCell ref="BY33:CH33"/>
    <mergeCell ref="BO34:BX34"/>
    <mergeCell ref="BY34:CH34"/>
    <mergeCell ref="BO26:BX26"/>
    <mergeCell ref="BY26:CH26"/>
    <mergeCell ref="BO27:BX27"/>
    <mergeCell ref="BY27:CH27"/>
    <mergeCell ref="BO28:BX28"/>
    <mergeCell ref="BY28:CH28"/>
    <mergeCell ref="BO29:BX29"/>
    <mergeCell ref="BY29:CH29"/>
    <mergeCell ref="BD29:BN29"/>
    <mergeCell ref="BD30:BN30"/>
    <mergeCell ref="BD31:BN31"/>
    <mergeCell ref="I32:BC34"/>
    <mergeCell ref="BD32:BN32"/>
    <mergeCell ref="BD33:BN33"/>
    <mergeCell ref="BD34:BN34"/>
    <mergeCell ref="BO33:BX33"/>
    <mergeCell ref="BO32:BX32"/>
    <mergeCell ref="BO30:BX30"/>
    <mergeCell ref="A42:DA42"/>
    <mergeCell ref="I38:BC38"/>
    <mergeCell ref="BD38:BN38"/>
    <mergeCell ref="CI38:DA38"/>
    <mergeCell ref="I35:BC37"/>
    <mergeCell ref="BD35:BN35"/>
    <mergeCell ref="BD36:BN36"/>
    <mergeCell ref="BD37:BN37"/>
    <mergeCell ref="A35:G37"/>
    <mergeCell ref="A38:G38"/>
    <mergeCell ref="CI35:DA37"/>
    <mergeCell ref="BO38:BX38"/>
    <mergeCell ref="BY38:CH38"/>
    <mergeCell ref="BO35:BX35"/>
    <mergeCell ref="BY35:CH35"/>
    <mergeCell ref="BO36:BX36"/>
    <mergeCell ref="BY36:CH36"/>
    <mergeCell ref="BO37:BX37"/>
    <mergeCell ref="BY37:CH37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98"/>
  <sheetViews>
    <sheetView view="pageBreakPreview" topLeftCell="A65" zoomScale="85" zoomScaleNormal="100" zoomScaleSheetLayoutView="85" workbookViewId="0">
      <selection activeCell="CD19" sqref="CD19:CM19"/>
    </sheetView>
  </sheetViews>
  <sheetFormatPr defaultColWidth="0.88671875" defaultRowHeight="13.8" x14ac:dyDescent="0.25"/>
  <cols>
    <col min="1" max="58" width="0.88671875" style="79"/>
    <col min="59" max="59" width="1.88671875" style="79" customWidth="1"/>
    <col min="60" max="60" width="0.88671875" style="79" hidden="1" customWidth="1"/>
    <col min="61" max="80" width="0.88671875" style="79"/>
    <col min="81" max="81" width="11.109375" style="79" customWidth="1"/>
    <col min="82" max="90" width="0.88671875" style="79"/>
    <col min="91" max="91" width="10.88671875" style="79" customWidth="1"/>
    <col min="92" max="99" width="0.88671875" style="79"/>
    <col min="100" max="100" width="16.109375" style="79" customWidth="1"/>
    <col min="101" max="107" width="0.88671875" style="79"/>
    <col min="108" max="108" width="23.88671875" style="79" customWidth="1"/>
    <col min="109" max="109" width="12.109375" style="79" hidden="1" customWidth="1"/>
    <col min="110" max="119" width="0.88671875" style="79"/>
    <col min="120" max="120" width="27.88671875" style="79" customWidth="1"/>
    <col min="121" max="335" width="0.88671875" style="79"/>
    <col min="336" max="336" width="11.109375" style="79" customWidth="1"/>
    <col min="337" max="345" width="0.88671875" style="79"/>
    <col min="346" max="346" width="10.88671875" style="79" customWidth="1"/>
    <col min="347" max="591" width="0.88671875" style="79"/>
    <col min="592" max="592" width="11.109375" style="79" customWidth="1"/>
    <col min="593" max="601" width="0.88671875" style="79"/>
    <col min="602" max="602" width="10.88671875" style="79" customWidth="1"/>
    <col min="603" max="847" width="0.88671875" style="79"/>
    <col min="848" max="848" width="11.109375" style="79" customWidth="1"/>
    <col min="849" max="857" width="0.88671875" style="79"/>
    <col min="858" max="858" width="10.88671875" style="79" customWidth="1"/>
    <col min="859" max="1103" width="0.88671875" style="79"/>
    <col min="1104" max="1104" width="11.109375" style="79" customWidth="1"/>
    <col min="1105" max="1113" width="0.88671875" style="79"/>
    <col min="1114" max="1114" width="10.88671875" style="79" customWidth="1"/>
    <col min="1115" max="1359" width="0.88671875" style="79"/>
    <col min="1360" max="1360" width="11.109375" style="79" customWidth="1"/>
    <col min="1361" max="1369" width="0.88671875" style="79"/>
    <col min="1370" max="1370" width="10.88671875" style="79" customWidth="1"/>
    <col min="1371" max="1615" width="0.88671875" style="79"/>
    <col min="1616" max="1616" width="11.109375" style="79" customWidth="1"/>
    <col min="1617" max="1625" width="0.88671875" style="79"/>
    <col min="1626" max="1626" width="10.88671875" style="79" customWidth="1"/>
    <col min="1627" max="1871" width="0.88671875" style="79"/>
    <col min="1872" max="1872" width="11.109375" style="79" customWidth="1"/>
    <col min="1873" max="1881" width="0.88671875" style="79"/>
    <col min="1882" max="1882" width="10.88671875" style="79" customWidth="1"/>
    <col min="1883" max="2127" width="0.88671875" style="79"/>
    <col min="2128" max="2128" width="11.109375" style="79" customWidth="1"/>
    <col min="2129" max="2137" width="0.88671875" style="79"/>
    <col min="2138" max="2138" width="10.88671875" style="79" customWidth="1"/>
    <col min="2139" max="2383" width="0.88671875" style="79"/>
    <col min="2384" max="2384" width="11.109375" style="79" customWidth="1"/>
    <col min="2385" max="2393" width="0.88671875" style="79"/>
    <col min="2394" max="2394" width="10.88671875" style="79" customWidth="1"/>
    <col min="2395" max="2639" width="0.88671875" style="79"/>
    <col min="2640" max="2640" width="11.109375" style="79" customWidth="1"/>
    <col min="2641" max="2649" width="0.88671875" style="79"/>
    <col min="2650" max="2650" width="10.88671875" style="79" customWidth="1"/>
    <col min="2651" max="2895" width="0.88671875" style="79"/>
    <col min="2896" max="2896" width="11.109375" style="79" customWidth="1"/>
    <col min="2897" max="2905" width="0.88671875" style="79"/>
    <col min="2906" max="2906" width="10.88671875" style="79" customWidth="1"/>
    <col min="2907" max="3151" width="0.88671875" style="79"/>
    <col min="3152" max="3152" width="11.109375" style="79" customWidth="1"/>
    <col min="3153" max="3161" width="0.88671875" style="79"/>
    <col min="3162" max="3162" width="10.88671875" style="79" customWidth="1"/>
    <col min="3163" max="3407" width="0.88671875" style="79"/>
    <col min="3408" max="3408" width="11.109375" style="79" customWidth="1"/>
    <col min="3409" max="3417" width="0.88671875" style="79"/>
    <col min="3418" max="3418" width="10.88671875" style="79" customWidth="1"/>
    <col min="3419" max="3663" width="0.88671875" style="79"/>
    <col min="3664" max="3664" width="11.109375" style="79" customWidth="1"/>
    <col min="3665" max="3673" width="0.88671875" style="79"/>
    <col min="3674" max="3674" width="10.88671875" style="79" customWidth="1"/>
    <col min="3675" max="3919" width="0.88671875" style="79"/>
    <col min="3920" max="3920" width="11.109375" style="79" customWidth="1"/>
    <col min="3921" max="3929" width="0.88671875" style="79"/>
    <col min="3930" max="3930" width="10.88671875" style="79" customWidth="1"/>
    <col min="3931" max="4175" width="0.88671875" style="79"/>
    <col min="4176" max="4176" width="11.109375" style="79" customWidth="1"/>
    <col min="4177" max="4185" width="0.88671875" style="79"/>
    <col min="4186" max="4186" width="10.88671875" style="79" customWidth="1"/>
    <col min="4187" max="4431" width="0.88671875" style="79"/>
    <col min="4432" max="4432" width="11.109375" style="79" customWidth="1"/>
    <col min="4433" max="4441" width="0.88671875" style="79"/>
    <col min="4442" max="4442" width="10.88671875" style="79" customWidth="1"/>
    <col min="4443" max="4687" width="0.88671875" style="79"/>
    <col min="4688" max="4688" width="11.109375" style="79" customWidth="1"/>
    <col min="4689" max="4697" width="0.88671875" style="79"/>
    <col min="4698" max="4698" width="10.88671875" style="79" customWidth="1"/>
    <col min="4699" max="4943" width="0.88671875" style="79"/>
    <col min="4944" max="4944" width="11.109375" style="79" customWidth="1"/>
    <col min="4945" max="4953" width="0.88671875" style="79"/>
    <col min="4954" max="4954" width="10.88671875" style="79" customWidth="1"/>
    <col min="4955" max="5199" width="0.88671875" style="79"/>
    <col min="5200" max="5200" width="11.109375" style="79" customWidth="1"/>
    <col min="5201" max="5209" width="0.88671875" style="79"/>
    <col min="5210" max="5210" width="10.88671875" style="79" customWidth="1"/>
    <col min="5211" max="5455" width="0.88671875" style="79"/>
    <col min="5456" max="5456" width="11.109375" style="79" customWidth="1"/>
    <col min="5457" max="5465" width="0.88671875" style="79"/>
    <col min="5466" max="5466" width="10.88671875" style="79" customWidth="1"/>
    <col min="5467" max="5711" width="0.88671875" style="79"/>
    <col min="5712" max="5712" width="11.109375" style="79" customWidth="1"/>
    <col min="5713" max="5721" width="0.88671875" style="79"/>
    <col min="5722" max="5722" width="10.88671875" style="79" customWidth="1"/>
    <col min="5723" max="5967" width="0.88671875" style="79"/>
    <col min="5968" max="5968" width="11.109375" style="79" customWidth="1"/>
    <col min="5969" max="5977" width="0.88671875" style="79"/>
    <col min="5978" max="5978" width="10.88671875" style="79" customWidth="1"/>
    <col min="5979" max="6223" width="0.88671875" style="79"/>
    <col min="6224" max="6224" width="11.109375" style="79" customWidth="1"/>
    <col min="6225" max="6233" width="0.88671875" style="79"/>
    <col min="6234" max="6234" width="10.88671875" style="79" customWidth="1"/>
    <col min="6235" max="6479" width="0.88671875" style="79"/>
    <col min="6480" max="6480" width="11.109375" style="79" customWidth="1"/>
    <col min="6481" max="6489" width="0.88671875" style="79"/>
    <col min="6490" max="6490" width="10.88671875" style="79" customWidth="1"/>
    <col min="6491" max="6735" width="0.88671875" style="79"/>
    <col min="6736" max="6736" width="11.109375" style="79" customWidth="1"/>
    <col min="6737" max="6745" width="0.88671875" style="79"/>
    <col min="6746" max="6746" width="10.88671875" style="79" customWidth="1"/>
    <col min="6747" max="6991" width="0.88671875" style="79"/>
    <col min="6992" max="6992" width="11.109375" style="79" customWidth="1"/>
    <col min="6993" max="7001" width="0.88671875" style="79"/>
    <col min="7002" max="7002" width="10.88671875" style="79" customWidth="1"/>
    <col min="7003" max="7247" width="0.88671875" style="79"/>
    <col min="7248" max="7248" width="11.109375" style="79" customWidth="1"/>
    <col min="7249" max="7257" width="0.88671875" style="79"/>
    <col min="7258" max="7258" width="10.88671875" style="79" customWidth="1"/>
    <col min="7259" max="7503" width="0.88671875" style="79"/>
    <col min="7504" max="7504" width="11.109375" style="79" customWidth="1"/>
    <col min="7505" max="7513" width="0.88671875" style="79"/>
    <col min="7514" max="7514" width="10.88671875" style="79" customWidth="1"/>
    <col min="7515" max="7759" width="0.88671875" style="79"/>
    <col min="7760" max="7760" width="11.109375" style="79" customWidth="1"/>
    <col min="7761" max="7769" width="0.88671875" style="79"/>
    <col min="7770" max="7770" width="10.88671875" style="79" customWidth="1"/>
    <col min="7771" max="8015" width="0.88671875" style="79"/>
    <col min="8016" max="8016" width="11.109375" style="79" customWidth="1"/>
    <col min="8017" max="8025" width="0.88671875" style="79"/>
    <col min="8026" max="8026" width="10.88671875" style="79" customWidth="1"/>
    <col min="8027" max="8271" width="0.88671875" style="79"/>
    <col min="8272" max="8272" width="11.109375" style="79" customWidth="1"/>
    <col min="8273" max="8281" width="0.88671875" style="79"/>
    <col min="8282" max="8282" width="10.88671875" style="79" customWidth="1"/>
    <col min="8283" max="8527" width="0.88671875" style="79"/>
    <col min="8528" max="8528" width="11.109375" style="79" customWidth="1"/>
    <col min="8529" max="8537" width="0.88671875" style="79"/>
    <col min="8538" max="8538" width="10.88671875" style="79" customWidth="1"/>
    <col min="8539" max="8783" width="0.88671875" style="79"/>
    <col min="8784" max="8784" width="11.109375" style="79" customWidth="1"/>
    <col min="8785" max="8793" width="0.88671875" style="79"/>
    <col min="8794" max="8794" width="10.88671875" style="79" customWidth="1"/>
    <col min="8795" max="9039" width="0.88671875" style="79"/>
    <col min="9040" max="9040" width="11.109375" style="79" customWidth="1"/>
    <col min="9041" max="9049" width="0.88671875" style="79"/>
    <col min="9050" max="9050" width="10.88671875" style="79" customWidth="1"/>
    <col min="9051" max="9295" width="0.88671875" style="79"/>
    <col min="9296" max="9296" width="11.109375" style="79" customWidth="1"/>
    <col min="9297" max="9305" width="0.88671875" style="79"/>
    <col min="9306" max="9306" width="10.88671875" style="79" customWidth="1"/>
    <col min="9307" max="9551" width="0.88671875" style="79"/>
    <col min="9552" max="9552" width="11.109375" style="79" customWidth="1"/>
    <col min="9553" max="9561" width="0.88671875" style="79"/>
    <col min="9562" max="9562" width="10.88671875" style="79" customWidth="1"/>
    <col min="9563" max="9807" width="0.88671875" style="79"/>
    <col min="9808" max="9808" width="11.109375" style="79" customWidth="1"/>
    <col min="9809" max="9817" width="0.88671875" style="79"/>
    <col min="9818" max="9818" width="10.88671875" style="79" customWidth="1"/>
    <col min="9819" max="10063" width="0.88671875" style="79"/>
    <col min="10064" max="10064" width="11.109375" style="79" customWidth="1"/>
    <col min="10065" max="10073" width="0.88671875" style="79"/>
    <col min="10074" max="10074" width="10.88671875" style="79" customWidth="1"/>
    <col min="10075" max="10319" width="0.88671875" style="79"/>
    <col min="10320" max="10320" width="11.109375" style="79" customWidth="1"/>
    <col min="10321" max="10329" width="0.88671875" style="79"/>
    <col min="10330" max="10330" width="10.88671875" style="79" customWidth="1"/>
    <col min="10331" max="10575" width="0.88671875" style="79"/>
    <col min="10576" max="10576" width="11.109375" style="79" customWidth="1"/>
    <col min="10577" max="10585" width="0.88671875" style="79"/>
    <col min="10586" max="10586" width="10.88671875" style="79" customWidth="1"/>
    <col min="10587" max="10831" width="0.88671875" style="79"/>
    <col min="10832" max="10832" width="11.109375" style="79" customWidth="1"/>
    <col min="10833" max="10841" width="0.88671875" style="79"/>
    <col min="10842" max="10842" width="10.88671875" style="79" customWidth="1"/>
    <col min="10843" max="11087" width="0.88671875" style="79"/>
    <col min="11088" max="11088" width="11.109375" style="79" customWidth="1"/>
    <col min="11089" max="11097" width="0.88671875" style="79"/>
    <col min="11098" max="11098" width="10.88671875" style="79" customWidth="1"/>
    <col min="11099" max="11343" width="0.88671875" style="79"/>
    <col min="11344" max="11344" width="11.109375" style="79" customWidth="1"/>
    <col min="11345" max="11353" width="0.88671875" style="79"/>
    <col min="11354" max="11354" width="10.88671875" style="79" customWidth="1"/>
    <col min="11355" max="11599" width="0.88671875" style="79"/>
    <col min="11600" max="11600" width="11.109375" style="79" customWidth="1"/>
    <col min="11601" max="11609" width="0.88671875" style="79"/>
    <col min="11610" max="11610" width="10.88671875" style="79" customWidth="1"/>
    <col min="11611" max="11855" width="0.88671875" style="79"/>
    <col min="11856" max="11856" width="11.109375" style="79" customWidth="1"/>
    <col min="11857" max="11865" width="0.88671875" style="79"/>
    <col min="11866" max="11866" width="10.88671875" style="79" customWidth="1"/>
    <col min="11867" max="12111" width="0.88671875" style="79"/>
    <col min="12112" max="12112" width="11.109375" style="79" customWidth="1"/>
    <col min="12113" max="12121" width="0.88671875" style="79"/>
    <col min="12122" max="12122" width="10.88671875" style="79" customWidth="1"/>
    <col min="12123" max="12367" width="0.88671875" style="79"/>
    <col min="12368" max="12368" width="11.109375" style="79" customWidth="1"/>
    <col min="12369" max="12377" width="0.88671875" style="79"/>
    <col min="12378" max="12378" width="10.88671875" style="79" customWidth="1"/>
    <col min="12379" max="12623" width="0.88671875" style="79"/>
    <col min="12624" max="12624" width="11.109375" style="79" customWidth="1"/>
    <col min="12625" max="12633" width="0.88671875" style="79"/>
    <col min="12634" max="12634" width="10.88671875" style="79" customWidth="1"/>
    <col min="12635" max="12879" width="0.88671875" style="79"/>
    <col min="12880" max="12880" width="11.109375" style="79" customWidth="1"/>
    <col min="12881" max="12889" width="0.88671875" style="79"/>
    <col min="12890" max="12890" width="10.88671875" style="79" customWidth="1"/>
    <col min="12891" max="13135" width="0.88671875" style="79"/>
    <col min="13136" max="13136" width="11.109375" style="79" customWidth="1"/>
    <col min="13137" max="13145" width="0.88671875" style="79"/>
    <col min="13146" max="13146" width="10.88671875" style="79" customWidth="1"/>
    <col min="13147" max="13391" width="0.88671875" style="79"/>
    <col min="13392" max="13392" width="11.109375" style="79" customWidth="1"/>
    <col min="13393" max="13401" width="0.88671875" style="79"/>
    <col min="13402" max="13402" width="10.88671875" style="79" customWidth="1"/>
    <col min="13403" max="13647" width="0.88671875" style="79"/>
    <col min="13648" max="13648" width="11.109375" style="79" customWidth="1"/>
    <col min="13649" max="13657" width="0.88671875" style="79"/>
    <col min="13658" max="13658" width="10.88671875" style="79" customWidth="1"/>
    <col min="13659" max="13903" width="0.88671875" style="79"/>
    <col min="13904" max="13904" width="11.109375" style="79" customWidth="1"/>
    <col min="13905" max="13913" width="0.88671875" style="79"/>
    <col min="13914" max="13914" width="10.88671875" style="79" customWidth="1"/>
    <col min="13915" max="14159" width="0.88671875" style="79"/>
    <col min="14160" max="14160" width="11.109375" style="79" customWidth="1"/>
    <col min="14161" max="14169" width="0.88671875" style="79"/>
    <col min="14170" max="14170" width="10.88671875" style="79" customWidth="1"/>
    <col min="14171" max="14415" width="0.88671875" style="79"/>
    <col min="14416" max="14416" width="11.109375" style="79" customWidth="1"/>
    <col min="14417" max="14425" width="0.88671875" style="79"/>
    <col min="14426" max="14426" width="10.88671875" style="79" customWidth="1"/>
    <col min="14427" max="14671" width="0.88671875" style="79"/>
    <col min="14672" max="14672" width="11.109375" style="79" customWidth="1"/>
    <col min="14673" max="14681" width="0.88671875" style="79"/>
    <col min="14682" max="14682" width="10.88671875" style="79" customWidth="1"/>
    <col min="14683" max="14927" width="0.88671875" style="79"/>
    <col min="14928" max="14928" width="11.109375" style="79" customWidth="1"/>
    <col min="14929" max="14937" width="0.88671875" style="79"/>
    <col min="14938" max="14938" width="10.88671875" style="79" customWidth="1"/>
    <col min="14939" max="15183" width="0.88671875" style="79"/>
    <col min="15184" max="15184" width="11.109375" style="79" customWidth="1"/>
    <col min="15185" max="15193" width="0.88671875" style="79"/>
    <col min="15194" max="15194" width="10.88671875" style="79" customWidth="1"/>
    <col min="15195" max="15439" width="0.88671875" style="79"/>
    <col min="15440" max="15440" width="11.109375" style="79" customWidth="1"/>
    <col min="15441" max="15449" width="0.88671875" style="79"/>
    <col min="15450" max="15450" width="10.88671875" style="79" customWidth="1"/>
    <col min="15451" max="15695" width="0.88671875" style="79"/>
    <col min="15696" max="15696" width="11.109375" style="79" customWidth="1"/>
    <col min="15697" max="15705" width="0.88671875" style="79"/>
    <col min="15706" max="15706" width="10.88671875" style="79" customWidth="1"/>
    <col min="15707" max="15951" width="0.88671875" style="79"/>
    <col min="15952" max="15952" width="11.109375" style="79" customWidth="1"/>
    <col min="15953" max="15961" width="0.88671875" style="79"/>
    <col min="15962" max="15962" width="10.88671875" style="79" customWidth="1"/>
    <col min="15963" max="16207" width="0.88671875" style="79"/>
    <col min="16208" max="16208" width="11.109375" style="79" customWidth="1"/>
    <col min="16209" max="16217" width="0.88671875" style="79"/>
    <col min="16218" max="16218" width="10.88671875" style="79" customWidth="1"/>
    <col min="16219" max="16384" width="0.88671875" style="79"/>
  </cols>
  <sheetData>
    <row r="1" spans="1:108" s="78" customFormat="1" ht="12" customHeight="1" x14ac:dyDescent="0.25">
      <c r="BO1" s="78" t="s">
        <v>75</v>
      </c>
    </row>
    <row r="2" spans="1:108" s="78" customFormat="1" ht="12" customHeight="1" x14ac:dyDescent="0.25">
      <c r="BO2" s="78" t="s">
        <v>76</v>
      </c>
    </row>
    <row r="3" spans="1:108" s="78" customFormat="1" ht="12" customHeight="1" x14ac:dyDescent="0.25">
      <c r="BO3" s="78" t="s">
        <v>77</v>
      </c>
    </row>
    <row r="4" spans="1:108" ht="21" customHeight="1" x14ac:dyDescent="0.25"/>
    <row r="5" spans="1:108" s="80" customFormat="1" ht="14.25" customHeight="1" x14ac:dyDescent="0.3">
      <c r="A5" s="390" t="s">
        <v>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</row>
    <row r="6" spans="1:108" s="80" customFormat="1" ht="14.25" customHeight="1" x14ac:dyDescent="0.3">
      <c r="A6" s="390" t="s">
        <v>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</row>
    <row r="7" spans="1:108" s="80" customFormat="1" ht="14.25" customHeight="1" x14ac:dyDescent="0.3">
      <c r="A7" s="390" t="s">
        <v>78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</row>
    <row r="8" spans="1:108" s="80" customFormat="1" ht="14.25" customHeight="1" x14ac:dyDescent="0.3">
      <c r="A8" s="390" t="s">
        <v>4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</row>
    <row r="9" spans="1:108" ht="21" customHeight="1" x14ac:dyDescent="0.25"/>
    <row r="10" spans="1:108" x14ac:dyDescent="0.25">
      <c r="C10" s="81" t="s">
        <v>79</v>
      </c>
      <c r="D10" s="81"/>
      <c r="AG10" s="391" t="s">
        <v>318</v>
      </c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</row>
    <row r="11" spans="1:108" x14ac:dyDescent="0.25">
      <c r="C11" s="81" t="s">
        <v>80</v>
      </c>
      <c r="D11" s="81"/>
      <c r="J11" s="392" t="s">
        <v>81</v>
      </c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CC11" s="91"/>
      <c r="CM11" s="91"/>
    </row>
    <row r="12" spans="1:108" x14ac:dyDescent="0.25">
      <c r="C12" s="81" t="s">
        <v>82</v>
      </c>
      <c r="D12" s="81"/>
      <c r="J12" s="393" t="s">
        <v>302</v>
      </c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3">
        <v>118213.14851314086</v>
      </c>
    </row>
    <row r="13" spans="1:108" x14ac:dyDescent="0.25">
      <c r="C13" s="81" t="s">
        <v>84</v>
      </c>
      <c r="D13" s="81"/>
      <c r="AQ13" s="394" t="s">
        <v>203</v>
      </c>
      <c r="AR13" s="394"/>
      <c r="AS13" s="394"/>
      <c r="AT13" s="394"/>
      <c r="AU13" s="394"/>
      <c r="AV13" s="394"/>
      <c r="AW13" s="394"/>
      <c r="AX13" s="394"/>
      <c r="AY13" s="395" t="s">
        <v>72</v>
      </c>
      <c r="AZ13" s="395"/>
      <c r="BA13" s="394" t="s">
        <v>204</v>
      </c>
      <c r="BB13" s="394"/>
      <c r="BC13" s="394"/>
      <c r="BD13" s="394"/>
      <c r="BE13" s="394"/>
      <c r="BF13" s="394"/>
      <c r="BG13" s="394"/>
      <c r="BH13" s="394"/>
      <c r="BI13" s="79" t="s">
        <v>85</v>
      </c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3">
        <v>0</v>
      </c>
    </row>
    <row r="14" spans="1:108" ht="15" customHeight="1" x14ac:dyDescent="0.25">
      <c r="CC14" s="93">
        <v>2371815.1082023857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3">
        <v>1991999.78241</v>
      </c>
    </row>
    <row r="15" spans="1:108" s="94" customFormat="1" x14ac:dyDescent="0.25">
      <c r="A15" s="359" t="s">
        <v>5</v>
      </c>
      <c r="B15" s="384"/>
      <c r="C15" s="384"/>
      <c r="D15" s="384"/>
      <c r="E15" s="384"/>
      <c r="F15" s="384"/>
      <c r="G15" s="384"/>
      <c r="H15" s="384"/>
      <c r="I15" s="385"/>
      <c r="J15" s="389" t="s">
        <v>6</v>
      </c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5"/>
      <c r="BI15" s="359" t="s">
        <v>50</v>
      </c>
      <c r="BJ15" s="384"/>
      <c r="BK15" s="384"/>
      <c r="BL15" s="384"/>
      <c r="BM15" s="384"/>
      <c r="BN15" s="384"/>
      <c r="BO15" s="384"/>
      <c r="BP15" s="384"/>
      <c r="BQ15" s="384"/>
      <c r="BR15" s="384"/>
      <c r="BS15" s="385"/>
      <c r="BT15" s="324" t="s">
        <v>316</v>
      </c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6"/>
      <c r="CN15" s="359" t="s">
        <v>7</v>
      </c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1"/>
    </row>
    <row r="16" spans="1:108" s="94" customFormat="1" x14ac:dyDescent="0.25">
      <c r="A16" s="386"/>
      <c r="B16" s="387"/>
      <c r="C16" s="387"/>
      <c r="D16" s="387"/>
      <c r="E16" s="387"/>
      <c r="F16" s="387"/>
      <c r="G16" s="387"/>
      <c r="H16" s="387"/>
      <c r="I16" s="388"/>
      <c r="J16" s="386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8"/>
      <c r="BI16" s="386"/>
      <c r="BJ16" s="387"/>
      <c r="BK16" s="387"/>
      <c r="BL16" s="387"/>
      <c r="BM16" s="387"/>
      <c r="BN16" s="387"/>
      <c r="BO16" s="387"/>
      <c r="BP16" s="387"/>
      <c r="BQ16" s="387"/>
      <c r="BR16" s="387"/>
      <c r="BS16" s="388"/>
      <c r="BT16" s="324" t="s">
        <v>48</v>
      </c>
      <c r="BU16" s="325"/>
      <c r="BV16" s="325"/>
      <c r="BW16" s="325"/>
      <c r="BX16" s="325"/>
      <c r="BY16" s="325"/>
      <c r="BZ16" s="325"/>
      <c r="CA16" s="325"/>
      <c r="CB16" s="325"/>
      <c r="CC16" s="326"/>
      <c r="CD16" s="324" t="s">
        <v>8</v>
      </c>
      <c r="CE16" s="325"/>
      <c r="CF16" s="325"/>
      <c r="CG16" s="325"/>
      <c r="CH16" s="325"/>
      <c r="CI16" s="325"/>
      <c r="CJ16" s="325"/>
      <c r="CK16" s="325"/>
      <c r="CL16" s="325"/>
      <c r="CM16" s="326"/>
      <c r="CN16" s="365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7"/>
    </row>
    <row r="17" spans="1:109" s="94" customFormat="1" ht="15" customHeight="1" x14ac:dyDescent="0.25">
      <c r="A17" s="320" t="s">
        <v>9</v>
      </c>
      <c r="B17" s="321"/>
      <c r="C17" s="321"/>
      <c r="D17" s="321"/>
      <c r="E17" s="321"/>
      <c r="F17" s="321"/>
      <c r="G17" s="321"/>
      <c r="H17" s="321"/>
      <c r="I17" s="322"/>
      <c r="J17" s="95"/>
      <c r="K17" s="323" t="s">
        <v>86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96"/>
      <c r="BI17" s="324" t="s">
        <v>44</v>
      </c>
      <c r="BJ17" s="325"/>
      <c r="BK17" s="325"/>
      <c r="BL17" s="325"/>
      <c r="BM17" s="325"/>
      <c r="BN17" s="325"/>
      <c r="BO17" s="325"/>
      <c r="BP17" s="325"/>
      <c r="BQ17" s="325"/>
      <c r="BR17" s="325"/>
      <c r="BS17" s="326"/>
      <c r="BT17" s="324" t="s">
        <v>44</v>
      </c>
      <c r="BU17" s="325"/>
      <c r="BV17" s="325"/>
      <c r="BW17" s="325"/>
      <c r="BX17" s="325"/>
      <c r="BY17" s="325"/>
      <c r="BZ17" s="325"/>
      <c r="CA17" s="325"/>
      <c r="CB17" s="325"/>
      <c r="CC17" s="326"/>
      <c r="CD17" s="324" t="s">
        <v>44</v>
      </c>
      <c r="CE17" s="325"/>
      <c r="CF17" s="325"/>
      <c r="CG17" s="325"/>
      <c r="CH17" s="325"/>
      <c r="CI17" s="325"/>
      <c r="CJ17" s="325"/>
      <c r="CK17" s="325"/>
      <c r="CL17" s="325"/>
      <c r="CM17" s="326"/>
      <c r="CN17" s="317" t="s">
        <v>44</v>
      </c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9"/>
    </row>
    <row r="18" spans="1:109" s="94" customFormat="1" ht="30" customHeight="1" x14ac:dyDescent="0.25">
      <c r="A18" s="320" t="s">
        <v>11</v>
      </c>
      <c r="B18" s="321"/>
      <c r="C18" s="321"/>
      <c r="D18" s="321"/>
      <c r="E18" s="321"/>
      <c r="F18" s="321"/>
      <c r="G18" s="321"/>
      <c r="H18" s="321"/>
      <c r="I18" s="322"/>
      <c r="J18" s="95"/>
      <c r="K18" s="323" t="s">
        <v>87</v>
      </c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96"/>
      <c r="BI18" s="324" t="s">
        <v>10</v>
      </c>
      <c r="BJ18" s="325"/>
      <c r="BK18" s="325"/>
      <c r="BL18" s="325"/>
      <c r="BM18" s="325"/>
      <c r="BN18" s="325"/>
      <c r="BO18" s="325"/>
      <c r="BP18" s="325"/>
      <c r="BQ18" s="325"/>
      <c r="BR18" s="325"/>
      <c r="BS18" s="326"/>
      <c r="BT18" s="368">
        <f>BT19+BT40+BT50+BT52+BT54+BT55</f>
        <v>2098380.0100000002</v>
      </c>
      <c r="BU18" s="369"/>
      <c r="BV18" s="369"/>
      <c r="BW18" s="369"/>
      <c r="BX18" s="369"/>
      <c r="BY18" s="369"/>
      <c r="BZ18" s="369"/>
      <c r="CA18" s="369"/>
      <c r="CB18" s="369"/>
      <c r="CC18" s="370"/>
      <c r="CD18" s="368">
        <f>CD19+CD40+CD50+CD52</f>
        <v>1481481.1199999999</v>
      </c>
      <c r="CE18" s="369"/>
      <c r="CF18" s="369"/>
      <c r="CG18" s="369"/>
      <c r="CH18" s="369"/>
      <c r="CI18" s="369"/>
      <c r="CJ18" s="369"/>
      <c r="CK18" s="369"/>
      <c r="CL18" s="369"/>
      <c r="CM18" s="370"/>
      <c r="CN18" s="375" t="s">
        <v>358</v>
      </c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6"/>
      <c r="DA18" s="376"/>
      <c r="DB18" s="376"/>
      <c r="DC18" s="376"/>
      <c r="DD18" s="377"/>
      <c r="DE18" s="97">
        <v>-0.19727825642210817</v>
      </c>
    </row>
    <row r="19" spans="1:109" s="94" customFormat="1" ht="48" customHeight="1" x14ac:dyDescent="0.25">
      <c r="A19" s="320" t="s">
        <v>12</v>
      </c>
      <c r="B19" s="321"/>
      <c r="C19" s="321"/>
      <c r="D19" s="321"/>
      <c r="E19" s="321"/>
      <c r="F19" s="321"/>
      <c r="G19" s="321"/>
      <c r="H19" s="321"/>
      <c r="I19" s="322"/>
      <c r="J19" s="95"/>
      <c r="K19" s="323" t="s">
        <v>13</v>
      </c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96"/>
      <c r="BI19" s="324" t="s">
        <v>10</v>
      </c>
      <c r="BJ19" s="325"/>
      <c r="BK19" s="325"/>
      <c r="BL19" s="325"/>
      <c r="BM19" s="325"/>
      <c r="BN19" s="325"/>
      <c r="BO19" s="325"/>
      <c r="BP19" s="325"/>
      <c r="BQ19" s="325"/>
      <c r="BR19" s="325"/>
      <c r="BS19" s="326"/>
      <c r="BT19" s="356">
        <f>BT20+BT27+BT25</f>
        <v>1040474.9</v>
      </c>
      <c r="BU19" s="357"/>
      <c r="BV19" s="357"/>
      <c r="BW19" s="357"/>
      <c r="BX19" s="357"/>
      <c r="BY19" s="357"/>
      <c r="BZ19" s="357"/>
      <c r="CA19" s="357"/>
      <c r="CB19" s="357"/>
      <c r="CC19" s="358"/>
      <c r="CD19" s="356">
        <f>CD20+CD27+CD25</f>
        <v>782083.27</v>
      </c>
      <c r="CE19" s="357"/>
      <c r="CF19" s="357"/>
      <c r="CG19" s="357"/>
      <c r="CH19" s="357"/>
      <c r="CI19" s="357"/>
      <c r="CJ19" s="357"/>
      <c r="CK19" s="357"/>
      <c r="CL19" s="357"/>
      <c r="CM19" s="358"/>
      <c r="CN19" s="378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80"/>
      <c r="DE19" s="97">
        <v>-0.17264386620690131</v>
      </c>
    </row>
    <row r="20" spans="1:109" s="94" customFormat="1" ht="45.75" hidden="1" customHeight="1" x14ac:dyDescent="0.25">
      <c r="A20" s="320" t="s">
        <v>14</v>
      </c>
      <c r="B20" s="321"/>
      <c r="C20" s="321"/>
      <c r="D20" s="321"/>
      <c r="E20" s="321"/>
      <c r="F20" s="321"/>
      <c r="G20" s="321"/>
      <c r="H20" s="321"/>
      <c r="I20" s="322"/>
      <c r="J20" s="95"/>
      <c r="K20" s="323" t="s">
        <v>15</v>
      </c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96"/>
      <c r="BI20" s="324" t="s">
        <v>10</v>
      </c>
      <c r="BJ20" s="325"/>
      <c r="BK20" s="325"/>
      <c r="BL20" s="325"/>
      <c r="BM20" s="325"/>
      <c r="BN20" s="325"/>
      <c r="BO20" s="325"/>
      <c r="BP20" s="325"/>
      <c r="BQ20" s="325"/>
      <c r="BR20" s="325"/>
      <c r="BS20" s="326"/>
      <c r="BT20" s="356">
        <f>BT21+BT23</f>
        <v>329629.8</v>
      </c>
      <c r="BU20" s="357"/>
      <c r="BV20" s="357"/>
      <c r="BW20" s="357"/>
      <c r="BX20" s="357"/>
      <c r="BY20" s="357"/>
      <c r="BZ20" s="357"/>
      <c r="CA20" s="357"/>
      <c r="CB20" s="357"/>
      <c r="CC20" s="358"/>
      <c r="CD20" s="356">
        <f>CD21+CD23</f>
        <v>123380.74</v>
      </c>
      <c r="CE20" s="357"/>
      <c r="CF20" s="357"/>
      <c r="CG20" s="357"/>
      <c r="CH20" s="357"/>
      <c r="CI20" s="357"/>
      <c r="CJ20" s="357"/>
      <c r="CK20" s="357"/>
      <c r="CL20" s="357"/>
      <c r="CM20" s="358"/>
      <c r="CN20" s="378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80"/>
      <c r="DE20" s="97">
        <v>-0.50599820270463403</v>
      </c>
    </row>
    <row r="21" spans="1:109" s="94" customFormat="1" ht="60.75" hidden="1" customHeight="1" x14ac:dyDescent="0.25">
      <c r="A21" s="320" t="s">
        <v>16</v>
      </c>
      <c r="B21" s="321"/>
      <c r="C21" s="321"/>
      <c r="D21" s="321"/>
      <c r="E21" s="321"/>
      <c r="F21" s="321"/>
      <c r="G21" s="321"/>
      <c r="H21" s="321"/>
      <c r="I21" s="322"/>
      <c r="J21" s="95"/>
      <c r="K21" s="323" t="s">
        <v>88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96"/>
      <c r="BI21" s="324" t="s">
        <v>10</v>
      </c>
      <c r="BJ21" s="325"/>
      <c r="BK21" s="325"/>
      <c r="BL21" s="325"/>
      <c r="BM21" s="325"/>
      <c r="BN21" s="325"/>
      <c r="BO21" s="325"/>
      <c r="BP21" s="325"/>
      <c r="BQ21" s="325"/>
      <c r="BR21" s="325"/>
      <c r="BS21" s="326"/>
      <c r="BT21" s="356">
        <v>166294</v>
      </c>
      <c r="BU21" s="357"/>
      <c r="BV21" s="357"/>
      <c r="BW21" s="357"/>
      <c r="BX21" s="357"/>
      <c r="BY21" s="357"/>
      <c r="BZ21" s="357"/>
      <c r="CA21" s="357"/>
      <c r="CB21" s="357"/>
      <c r="CC21" s="358"/>
      <c r="CD21" s="356">
        <v>96845.61</v>
      </c>
      <c r="CE21" s="357"/>
      <c r="CF21" s="357"/>
      <c r="CG21" s="357"/>
      <c r="CH21" s="357"/>
      <c r="CI21" s="357"/>
      <c r="CJ21" s="357"/>
      <c r="CK21" s="357"/>
      <c r="CL21" s="357"/>
      <c r="CM21" s="358"/>
      <c r="CN21" s="378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80"/>
      <c r="DE21" s="97">
        <v>-0.18814633185136265</v>
      </c>
    </row>
    <row r="22" spans="1:109" s="94" customFormat="1" ht="15" hidden="1" customHeight="1" x14ac:dyDescent="0.25">
      <c r="A22" s="320" t="s">
        <v>73</v>
      </c>
      <c r="B22" s="321"/>
      <c r="C22" s="321"/>
      <c r="D22" s="321"/>
      <c r="E22" s="321"/>
      <c r="F22" s="321"/>
      <c r="G22" s="321"/>
      <c r="H22" s="321"/>
      <c r="I22" s="322"/>
      <c r="J22" s="95"/>
      <c r="K22" s="323" t="s">
        <v>17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96"/>
      <c r="BI22" s="324" t="s">
        <v>10</v>
      </c>
      <c r="BJ22" s="325"/>
      <c r="BK22" s="325"/>
      <c r="BL22" s="325"/>
      <c r="BM22" s="325"/>
      <c r="BN22" s="325"/>
      <c r="BO22" s="325"/>
      <c r="BP22" s="325"/>
      <c r="BQ22" s="325"/>
      <c r="BR22" s="325"/>
      <c r="BS22" s="326"/>
      <c r="BT22" s="356"/>
      <c r="BU22" s="357"/>
      <c r="BV22" s="357"/>
      <c r="BW22" s="357"/>
      <c r="BX22" s="357"/>
      <c r="BY22" s="357"/>
      <c r="BZ22" s="357"/>
      <c r="CA22" s="357"/>
      <c r="CB22" s="357"/>
      <c r="CC22" s="358"/>
      <c r="CD22" s="356"/>
      <c r="CE22" s="357"/>
      <c r="CF22" s="357"/>
      <c r="CG22" s="357"/>
      <c r="CH22" s="357"/>
      <c r="CI22" s="357"/>
      <c r="CJ22" s="357"/>
      <c r="CK22" s="357"/>
      <c r="CL22" s="357"/>
      <c r="CM22" s="358"/>
      <c r="CN22" s="378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80"/>
      <c r="DE22" s="97" t="e">
        <v>#DIV/0!</v>
      </c>
    </row>
    <row r="23" spans="1:109" s="94" customFormat="1" ht="58.5" hidden="1" customHeight="1" x14ac:dyDescent="0.25">
      <c r="A23" s="320" t="s">
        <v>89</v>
      </c>
      <c r="B23" s="321"/>
      <c r="C23" s="321"/>
      <c r="D23" s="321"/>
      <c r="E23" s="321"/>
      <c r="F23" s="321"/>
      <c r="G23" s="321"/>
      <c r="H23" s="321"/>
      <c r="I23" s="322"/>
      <c r="J23" s="95"/>
      <c r="K23" s="323" t="s">
        <v>90</v>
      </c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96"/>
      <c r="BI23" s="324" t="s">
        <v>10</v>
      </c>
      <c r="BJ23" s="325"/>
      <c r="BK23" s="325"/>
      <c r="BL23" s="325"/>
      <c r="BM23" s="325"/>
      <c r="BN23" s="325"/>
      <c r="BO23" s="325"/>
      <c r="BP23" s="325"/>
      <c r="BQ23" s="325"/>
      <c r="BR23" s="325"/>
      <c r="BS23" s="326"/>
      <c r="BT23" s="356">
        <v>163335.79999999999</v>
      </c>
      <c r="BU23" s="357"/>
      <c r="BV23" s="357"/>
      <c r="BW23" s="357"/>
      <c r="BX23" s="357"/>
      <c r="BY23" s="357"/>
      <c r="BZ23" s="357"/>
      <c r="CA23" s="357"/>
      <c r="CB23" s="357"/>
      <c r="CC23" s="358"/>
      <c r="CD23" s="356">
        <v>26535.13</v>
      </c>
      <c r="CE23" s="357"/>
      <c r="CF23" s="357"/>
      <c r="CG23" s="357"/>
      <c r="CH23" s="357"/>
      <c r="CI23" s="357"/>
      <c r="CJ23" s="357"/>
      <c r="CK23" s="357"/>
      <c r="CL23" s="357"/>
      <c r="CM23" s="358"/>
      <c r="CN23" s="378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80"/>
      <c r="DE23" s="97">
        <v>-0.82960665601907613</v>
      </c>
    </row>
    <row r="24" spans="1:109" s="94" customFormat="1" ht="15" hidden="1" customHeight="1" x14ac:dyDescent="0.25">
      <c r="A24" s="320" t="s">
        <v>91</v>
      </c>
      <c r="B24" s="321"/>
      <c r="C24" s="321"/>
      <c r="D24" s="321"/>
      <c r="E24" s="321"/>
      <c r="F24" s="321"/>
      <c r="G24" s="321"/>
      <c r="H24" s="321"/>
      <c r="I24" s="322"/>
      <c r="J24" s="95"/>
      <c r="K24" s="323" t="s">
        <v>17</v>
      </c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96"/>
      <c r="BI24" s="324" t="s">
        <v>10</v>
      </c>
      <c r="BJ24" s="325"/>
      <c r="BK24" s="325"/>
      <c r="BL24" s="325"/>
      <c r="BM24" s="325"/>
      <c r="BN24" s="325"/>
      <c r="BO24" s="325"/>
      <c r="BP24" s="325"/>
      <c r="BQ24" s="325"/>
      <c r="BR24" s="325"/>
      <c r="BS24" s="326"/>
      <c r="BT24" s="356"/>
      <c r="BU24" s="357"/>
      <c r="BV24" s="357"/>
      <c r="BW24" s="357"/>
      <c r="BX24" s="357"/>
      <c r="BY24" s="357"/>
      <c r="BZ24" s="357"/>
      <c r="CA24" s="357"/>
      <c r="CB24" s="357"/>
      <c r="CC24" s="358"/>
      <c r="CD24" s="356"/>
      <c r="CE24" s="357"/>
      <c r="CF24" s="357"/>
      <c r="CG24" s="357"/>
      <c r="CH24" s="357"/>
      <c r="CI24" s="357"/>
      <c r="CJ24" s="357"/>
      <c r="CK24" s="357"/>
      <c r="CL24" s="357"/>
      <c r="CM24" s="358"/>
      <c r="CN24" s="378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80"/>
      <c r="DE24" s="97" t="e">
        <v>#DIV/0!</v>
      </c>
    </row>
    <row r="25" spans="1:109" s="94" customFormat="1" ht="44.25" hidden="1" customHeight="1" x14ac:dyDescent="0.25">
      <c r="A25" s="320" t="s">
        <v>18</v>
      </c>
      <c r="B25" s="321"/>
      <c r="C25" s="321"/>
      <c r="D25" s="321"/>
      <c r="E25" s="321"/>
      <c r="F25" s="321"/>
      <c r="G25" s="321"/>
      <c r="H25" s="321"/>
      <c r="I25" s="322"/>
      <c r="J25" s="95"/>
      <c r="K25" s="323" t="s">
        <v>19</v>
      </c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96"/>
      <c r="BI25" s="324" t="s">
        <v>10</v>
      </c>
      <c r="BJ25" s="325"/>
      <c r="BK25" s="325"/>
      <c r="BL25" s="325"/>
      <c r="BM25" s="325"/>
      <c r="BN25" s="325"/>
      <c r="BO25" s="325"/>
      <c r="BP25" s="325"/>
      <c r="BQ25" s="325"/>
      <c r="BR25" s="325"/>
      <c r="BS25" s="326"/>
      <c r="BT25" s="356">
        <v>535004.80000000005</v>
      </c>
      <c r="BU25" s="357"/>
      <c r="BV25" s="357"/>
      <c r="BW25" s="357"/>
      <c r="BX25" s="357"/>
      <c r="BY25" s="357"/>
      <c r="BZ25" s="357"/>
      <c r="CA25" s="357"/>
      <c r="CB25" s="357"/>
      <c r="CC25" s="358"/>
      <c r="CD25" s="356">
        <v>574439.1</v>
      </c>
      <c r="CE25" s="357"/>
      <c r="CF25" s="357"/>
      <c r="CG25" s="357"/>
      <c r="CH25" s="357"/>
      <c r="CI25" s="357"/>
      <c r="CJ25" s="357"/>
      <c r="CK25" s="357"/>
      <c r="CL25" s="357"/>
      <c r="CM25" s="358"/>
      <c r="CN25" s="378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80"/>
      <c r="DE25" s="97">
        <v>0.33484367156475336</v>
      </c>
    </row>
    <row r="26" spans="1:109" s="94" customFormat="1" ht="15" hidden="1" customHeight="1" x14ac:dyDescent="0.25">
      <c r="A26" s="320" t="s">
        <v>20</v>
      </c>
      <c r="B26" s="321"/>
      <c r="C26" s="321"/>
      <c r="D26" s="321"/>
      <c r="E26" s="321"/>
      <c r="F26" s="321"/>
      <c r="G26" s="321"/>
      <c r="H26" s="321"/>
      <c r="I26" s="322"/>
      <c r="J26" s="95"/>
      <c r="K26" s="323" t="s">
        <v>17</v>
      </c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96"/>
      <c r="BI26" s="324" t="s">
        <v>10</v>
      </c>
      <c r="BJ26" s="325"/>
      <c r="BK26" s="325"/>
      <c r="BL26" s="325"/>
      <c r="BM26" s="325"/>
      <c r="BN26" s="325"/>
      <c r="BO26" s="325"/>
      <c r="BP26" s="325"/>
      <c r="BQ26" s="325"/>
      <c r="BR26" s="325"/>
      <c r="BS26" s="326"/>
      <c r="BT26" s="356"/>
      <c r="BU26" s="357"/>
      <c r="BV26" s="357"/>
      <c r="BW26" s="357"/>
      <c r="BX26" s="357"/>
      <c r="BY26" s="357"/>
      <c r="BZ26" s="357"/>
      <c r="CA26" s="357"/>
      <c r="CB26" s="357"/>
      <c r="CC26" s="358"/>
      <c r="CD26" s="356"/>
      <c r="CE26" s="357"/>
      <c r="CF26" s="357"/>
      <c r="CG26" s="357"/>
      <c r="CH26" s="357"/>
      <c r="CI26" s="357"/>
      <c r="CJ26" s="357"/>
      <c r="CK26" s="357"/>
      <c r="CL26" s="357"/>
      <c r="CM26" s="358"/>
      <c r="CN26" s="378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80"/>
      <c r="DE26" s="97" t="e">
        <v>#DIV/0!</v>
      </c>
    </row>
    <row r="27" spans="1:109" s="94" customFormat="1" ht="57" hidden="1" customHeight="1" x14ac:dyDescent="0.25">
      <c r="A27" s="320" t="s">
        <v>21</v>
      </c>
      <c r="B27" s="321"/>
      <c r="C27" s="321"/>
      <c r="D27" s="321"/>
      <c r="E27" s="321"/>
      <c r="F27" s="321"/>
      <c r="G27" s="321"/>
      <c r="H27" s="321"/>
      <c r="I27" s="322"/>
      <c r="J27" s="95"/>
      <c r="K27" s="373" t="s">
        <v>92</v>
      </c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96"/>
      <c r="BI27" s="324" t="s">
        <v>10</v>
      </c>
      <c r="BJ27" s="325"/>
      <c r="BK27" s="325"/>
      <c r="BL27" s="325"/>
      <c r="BM27" s="325"/>
      <c r="BN27" s="325"/>
      <c r="BO27" s="325"/>
      <c r="BP27" s="325"/>
      <c r="BQ27" s="325"/>
      <c r="BR27" s="325"/>
      <c r="BS27" s="326"/>
      <c r="BT27" s="356">
        <f>BT28+BT29</f>
        <v>175840.30000000002</v>
      </c>
      <c r="BU27" s="357"/>
      <c r="BV27" s="357"/>
      <c r="BW27" s="357"/>
      <c r="BX27" s="357"/>
      <c r="BY27" s="357"/>
      <c r="BZ27" s="357"/>
      <c r="CA27" s="357"/>
      <c r="CB27" s="357"/>
      <c r="CC27" s="358"/>
      <c r="CD27" s="356">
        <f>CD28+CD29</f>
        <v>84263.43</v>
      </c>
      <c r="CE27" s="357"/>
      <c r="CF27" s="357"/>
      <c r="CG27" s="357"/>
      <c r="CH27" s="357"/>
      <c r="CI27" s="357"/>
      <c r="CJ27" s="357"/>
      <c r="CK27" s="357"/>
      <c r="CL27" s="357"/>
      <c r="CM27" s="358"/>
      <c r="CN27" s="378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80"/>
      <c r="DE27" s="97">
        <v>-0.63701055617776026</v>
      </c>
    </row>
    <row r="28" spans="1:109" s="94" customFormat="1" ht="36" hidden="1" customHeight="1" x14ac:dyDescent="0.25">
      <c r="A28" s="320" t="s">
        <v>93</v>
      </c>
      <c r="B28" s="321"/>
      <c r="C28" s="321"/>
      <c r="D28" s="321"/>
      <c r="E28" s="321"/>
      <c r="F28" s="321"/>
      <c r="G28" s="321"/>
      <c r="H28" s="321"/>
      <c r="I28" s="322"/>
      <c r="J28" s="95"/>
      <c r="K28" s="323" t="s">
        <v>94</v>
      </c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96"/>
      <c r="BI28" s="324" t="s">
        <v>10</v>
      </c>
      <c r="BJ28" s="325"/>
      <c r="BK28" s="325"/>
      <c r="BL28" s="325"/>
      <c r="BM28" s="325"/>
      <c r="BN28" s="325"/>
      <c r="BO28" s="325"/>
      <c r="BP28" s="325"/>
      <c r="BQ28" s="325"/>
      <c r="BR28" s="325"/>
      <c r="BS28" s="326"/>
      <c r="BT28" s="356">
        <v>392.6</v>
      </c>
      <c r="BU28" s="357"/>
      <c r="BV28" s="357"/>
      <c r="BW28" s="357"/>
      <c r="BX28" s="357"/>
      <c r="BY28" s="357"/>
      <c r="BZ28" s="357"/>
      <c r="CA28" s="357"/>
      <c r="CB28" s="357"/>
      <c r="CC28" s="358"/>
      <c r="CD28" s="356">
        <v>83.6</v>
      </c>
      <c r="CE28" s="357"/>
      <c r="CF28" s="357"/>
      <c r="CG28" s="357"/>
      <c r="CH28" s="357"/>
      <c r="CI28" s="357"/>
      <c r="CJ28" s="357"/>
      <c r="CK28" s="357"/>
      <c r="CL28" s="357"/>
      <c r="CM28" s="358"/>
      <c r="CN28" s="378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80"/>
      <c r="DE28" s="97">
        <v>-0.15031875913873682</v>
      </c>
    </row>
    <row r="29" spans="1:109" s="94" customFormat="1" ht="36" hidden="1" customHeight="1" x14ac:dyDescent="0.25">
      <c r="A29" s="320" t="s">
        <v>95</v>
      </c>
      <c r="B29" s="321"/>
      <c r="C29" s="321"/>
      <c r="D29" s="321"/>
      <c r="E29" s="321"/>
      <c r="F29" s="321"/>
      <c r="G29" s="321"/>
      <c r="H29" s="321"/>
      <c r="I29" s="322"/>
      <c r="J29" s="95"/>
      <c r="K29" s="323" t="s">
        <v>96</v>
      </c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96"/>
      <c r="BI29" s="324"/>
      <c r="BJ29" s="325"/>
      <c r="BK29" s="325"/>
      <c r="BL29" s="325"/>
      <c r="BM29" s="325"/>
      <c r="BN29" s="325"/>
      <c r="BO29" s="325"/>
      <c r="BP29" s="325"/>
      <c r="BQ29" s="325"/>
      <c r="BR29" s="325"/>
      <c r="BS29" s="326"/>
      <c r="BT29" s="356">
        <f>BT30+BT31+BT32+BT33+BT34+BT35+BT36+BT37+BT38+BT39</f>
        <v>175447.7</v>
      </c>
      <c r="BU29" s="357"/>
      <c r="BV29" s="357"/>
      <c r="BW29" s="357"/>
      <c r="BX29" s="357"/>
      <c r="BY29" s="357"/>
      <c r="BZ29" s="357"/>
      <c r="CA29" s="357"/>
      <c r="CB29" s="357"/>
      <c r="CC29" s="358"/>
      <c r="CD29" s="356">
        <f>CD30+CD31+CD32+CD33+CD34+CD35+CD36+CD37+CD38+CD39</f>
        <v>84179.829999999987</v>
      </c>
      <c r="CE29" s="357"/>
      <c r="CF29" s="357"/>
      <c r="CG29" s="357"/>
      <c r="CH29" s="357"/>
      <c r="CI29" s="357"/>
      <c r="CJ29" s="357"/>
      <c r="CK29" s="357"/>
      <c r="CL29" s="357"/>
      <c r="CM29" s="358"/>
      <c r="CN29" s="378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80"/>
      <c r="DE29" s="97">
        <v>-0.63776058280148618</v>
      </c>
    </row>
    <row r="30" spans="1:109" s="94" customFormat="1" ht="36" hidden="1" customHeight="1" x14ac:dyDescent="0.25">
      <c r="A30" s="320" t="s">
        <v>97</v>
      </c>
      <c r="B30" s="321"/>
      <c r="C30" s="321"/>
      <c r="D30" s="321"/>
      <c r="E30" s="321"/>
      <c r="F30" s="321"/>
      <c r="G30" s="321"/>
      <c r="H30" s="321"/>
      <c r="I30" s="322"/>
      <c r="J30" s="372" t="s">
        <v>98</v>
      </c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4"/>
      <c r="BI30" s="324" t="s">
        <v>10</v>
      </c>
      <c r="BJ30" s="325"/>
      <c r="BK30" s="325"/>
      <c r="BL30" s="325"/>
      <c r="BM30" s="325"/>
      <c r="BN30" s="325"/>
      <c r="BO30" s="325"/>
      <c r="BP30" s="325"/>
      <c r="BQ30" s="325"/>
      <c r="BR30" s="325"/>
      <c r="BS30" s="326"/>
      <c r="BT30" s="356">
        <v>8364.9</v>
      </c>
      <c r="BU30" s="357"/>
      <c r="BV30" s="357"/>
      <c r="BW30" s="357"/>
      <c r="BX30" s="357"/>
      <c r="BY30" s="357"/>
      <c r="BZ30" s="357"/>
      <c r="CA30" s="357"/>
      <c r="CB30" s="357"/>
      <c r="CC30" s="358"/>
      <c r="CD30" s="356">
        <v>4215.8999999999996</v>
      </c>
      <c r="CE30" s="357"/>
      <c r="CF30" s="357"/>
      <c r="CG30" s="357"/>
      <c r="CH30" s="357"/>
      <c r="CI30" s="357"/>
      <c r="CJ30" s="357"/>
      <c r="CK30" s="357"/>
      <c r="CL30" s="357"/>
      <c r="CM30" s="358"/>
      <c r="CN30" s="378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80"/>
      <c r="DE30" s="97">
        <v>-0.3347185990010686</v>
      </c>
    </row>
    <row r="31" spans="1:109" s="94" customFormat="1" ht="36" hidden="1" customHeight="1" x14ac:dyDescent="0.25">
      <c r="A31" s="320" t="s">
        <v>99</v>
      </c>
      <c r="B31" s="321"/>
      <c r="C31" s="321"/>
      <c r="D31" s="321"/>
      <c r="E31" s="321"/>
      <c r="F31" s="321"/>
      <c r="G31" s="321"/>
      <c r="H31" s="321"/>
      <c r="I31" s="322"/>
      <c r="J31" s="344" t="s">
        <v>205</v>
      </c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6"/>
      <c r="BI31" s="324" t="s">
        <v>10</v>
      </c>
      <c r="BJ31" s="325"/>
      <c r="BK31" s="325"/>
      <c r="BL31" s="325"/>
      <c r="BM31" s="325"/>
      <c r="BN31" s="325"/>
      <c r="BO31" s="325"/>
      <c r="BP31" s="325"/>
      <c r="BQ31" s="325"/>
      <c r="BR31" s="325"/>
      <c r="BS31" s="326"/>
      <c r="BT31" s="356">
        <v>31695.1</v>
      </c>
      <c r="BU31" s="357"/>
      <c r="BV31" s="357"/>
      <c r="BW31" s="357"/>
      <c r="BX31" s="357"/>
      <c r="BY31" s="357"/>
      <c r="BZ31" s="357"/>
      <c r="CA31" s="357"/>
      <c r="CB31" s="357"/>
      <c r="CC31" s="358"/>
      <c r="CD31" s="356">
        <v>19056.8</v>
      </c>
      <c r="CE31" s="357"/>
      <c r="CF31" s="357"/>
      <c r="CG31" s="357"/>
      <c r="CH31" s="357"/>
      <c r="CI31" s="357"/>
      <c r="CJ31" s="357"/>
      <c r="CK31" s="357"/>
      <c r="CL31" s="357"/>
      <c r="CM31" s="358"/>
      <c r="CN31" s="378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80"/>
      <c r="DE31" s="97">
        <v>-0.2520842102061529</v>
      </c>
    </row>
    <row r="32" spans="1:109" s="94" customFormat="1" ht="30" hidden="1" customHeight="1" x14ac:dyDescent="0.25">
      <c r="A32" s="320" t="s">
        <v>101</v>
      </c>
      <c r="B32" s="321"/>
      <c r="C32" s="321"/>
      <c r="D32" s="321"/>
      <c r="E32" s="321"/>
      <c r="F32" s="321"/>
      <c r="G32" s="321"/>
      <c r="H32" s="321"/>
      <c r="I32" s="322"/>
      <c r="J32" s="344" t="s">
        <v>207</v>
      </c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6"/>
      <c r="BI32" s="324" t="s">
        <v>10</v>
      </c>
      <c r="BJ32" s="325"/>
      <c r="BK32" s="325"/>
      <c r="BL32" s="325"/>
      <c r="BM32" s="325"/>
      <c r="BN32" s="325"/>
      <c r="BO32" s="325"/>
      <c r="BP32" s="325"/>
      <c r="BQ32" s="325"/>
      <c r="BR32" s="325"/>
      <c r="BS32" s="326"/>
      <c r="BT32" s="356">
        <v>59.2</v>
      </c>
      <c r="BU32" s="357"/>
      <c r="BV32" s="357"/>
      <c r="BW32" s="357"/>
      <c r="BX32" s="357"/>
      <c r="BY32" s="357"/>
      <c r="BZ32" s="357"/>
      <c r="CA32" s="357"/>
      <c r="CB32" s="357"/>
      <c r="CC32" s="358"/>
      <c r="CD32" s="356">
        <v>6395</v>
      </c>
      <c r="CE32" s="357"/>
      <c r="CF32" s="357"/>
      <c r="CG32" s="357"/>
      <c r="CH32" s="357"/>
      <c r="CI32" s="357"/>
      <c r="CJ32" s="357"/>
      <c r="CK32" s="357"/>
      <c r="CL32" s="357"/>
      <c r="CM32" s="358"/>
      <c r="CN32" s="378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80"/>
      <c r="DE32" s="97">
        <v>103.92325770741085</v>
      </c>
    </row>
    <row r="33" spans="1:109" s="94" customFormat="1" ht="30" hidden="1" customHeight="1" x14ac:dyDescent="0.25">
      <c r="A33" s="320" t="s">
        <v>103</v>
      </c>
      <c r="B33" s="321"/>
      <c r="C33" s="321"/>
      <c r="D33" s="321"/>
      <c r="E33" s="321"/>
      <c r="F33" s="321"/>
      <c r="G33" s="321"/>
      <c r="H33" s="321"/>
      <c r="I33" s="322"/>
      <c r="J33" s="344" t="s">
        <v>225</v>
      </c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6"/>
      <c r="BI33" s="324" t="s">
        <v>10</v>
      </c>
      <c r="BJ33" s="325"/>
      <c r="BK33" s="325"/>
      <c r="BL33" s="325"/>
      <c r="BM33" s="325"/>
      <c r="BN33" s="325"/>
      <c r="BO33" s="325"/>
      <c r="BP33" s="325"/>
      <c r="BQ33" s="325"/>
      <c r="BR33" s="325"/>
      <c r="BS33" s="326"/>
      <c r="BT33" s="356">
        <v>4244.8999999999996</v>
      </c>
      <c r="BU33" s="357"/>
      <c r="BV33" s="357"/>
      <c r="BW33" s="357"/>
      <c r="BX33" s="357"/>
      <c r="BY33" s="357"/>
      <c r="BZ33" s="357"/>
      <c r="CA33" s="357"/>
      <c r="CB33" s="357"/>
      <c r="CC33" s="358"/>
      <c r="CD33" s="356">
        <v>767.82</v>
      </c>
      <c r="CE33" s="357"/>
      <c r="CF33" s="357"/>
      <c r="CG33" s="357"/>
      <c r="CH33" s="357"/>
      <c r="CI33" s="357"/>
      <c r="CJ33" s="357"/>
      <c r="CK33" s="357"/>
      <c r="CL33" s="357"/>
      <c r="CM33" s="358"/>
      <c r="CN33" s="378"/>
      <c r="CO33" s="379"/>
      <c r="CP33" s="379"/>
      <c r="CQ33" s="379"/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80"/>
      <c r="DE33" s="97">
        <v>-0.78628374790065048</v>
      </c>
    </row>
    <row r="34" spans="1:109" s="94" customFormat="1" ht="30" hidden="1" customHeight="1" x14ac:dyDescent="0.25">
      <c r="A34" s="320" t="s">
        <v>105</v>
      </c>
      <c r="B34" s="321"/>
      <c r="C34" s="321"/>
      <c r="D34" s="321"/>
      <c r="E34" s="321"/>
      <c r="F34" s="321"/>
      <c r="G34" s="321"/>
      <c r="H34" s="321"/>
      <c r="I34" s="322"/>
      <c r="J34" s="371" t="s">
        <v>226</v>
      </c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6"/>
      <c r="BI34" s="324" t="s">
        <v>10</v>
      </c>
      <c r="BJ34" s="325"/>
      <c r="BK34" s="325"/>
      <c r="BL34" s="325"/>
      <c r="BM34" s="325"/>
      <c r="BN34" s="325"/>
      <c r="BO34" s="325"/>
      <c r="BP34" s="325"/>
      <c r="BQ34" s="325"/>
      <c r="BR34" s="325"/>
      <c r="BS34" s="326"/>
      <c r="BT34" s="356">
        <v>15797.3</v>
      </c>
      <c r="BU34" s="357"/>
      <c r="BV34" s="357"/>
      <c r="BW34" s="357"/>
      <c r="BX34" s="357"/>
      <c r="BY34" s="357"/>
      <c r="BZ34" s="357"/>
      <c r="CA34" s="357"/>
      <c r="CB34" s="357"/>
      <c r="CC34" s="358"/>
      <c r="CD34" s="356">
        <v>18226.16</v>
      </c>
      <c r="CE34" s="357"/>
      <c r="CF34" s="357"/>
      <c r="CG34" s="357"/>
      <c r="CH34" s="357"/>
      <c r="CI34" s="357"/>
      <c r="CJ34" s="357"/>
      <c r="CK34" s="357"/>
      <c r="CL34" s="357"/>
      <c r="CM34" s="358"/>
      <c r="CN34" s="378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80"/>
      <c r="DE34" s="97">
        <v>-0.77628657614866858</v>
      </c>
    </row>
    <row r="35" spans="1:109" s="94" customFormat="1" ht="30" hidden="1" customHeight="1" x14ac:dyDescent="0.25">
      <c r="A35" s="320" t="s">
        <v>107</v>
      </c>
      <c r="B35" s="321"/>
      <c r="C35" s="321"/>
      <c r="D35" s="321"/>
      <c r="E35" s="321"/>
      <c r="F35" s="321"/>
      <c r="G35" s="321"/>
      <c r="H35" s="321"/>
      <c r="I35" s="322"/>
      <c r="J35" s="371" t="s">
        <v>100</v>
      </c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6"/>
      <c r="BI35" s="324" t="s">
        <v>10</v>
      </c>
      <c r="BJ35" s="325"/>
      <c r="BK35" s="325"/>
      <c r="BL35" s="325"/>
      <c r="BM35" s="325"/>
      <c r="BN35" s="325"/>
      <c r="BO35" s="325"/>
      <c r="BP35" s="325"/>
      <c r="BQ35" s="325"/>
      <c r="BR35" s="325"/>
      <c r="BS35" s="326"/>
      <c r="BT35" s="356">
        <v>6897.4</v>
      </c>
      <c r="BU35" s="357"/>
      <c r="BV35" s="357"/>
      <c r="BW35" s="357"/>
      <c r="BX35" s="357"/>
      <c r="BY35" s="357"/>
      <c r="BZ35" s="357"/>
      <c r="CA35" s="357"/>
      <c r="CB35" s="357"/>
      <c r="CC35" s="358"/>
      <c r="CD35" s="356">
        <v>4335.25</v>
      </c>
      <c r="CE35" s="357"/>
      <c r="CF35" s="357"/>
      <c r="CG35" s="357"/>
      <c r="CH35" s="357"/>
      <c r="CI35" s="357"/>
      <c r="CJ35" s="357"/>
      <c r="CK35" s="357"/>
      <c r="CL35" s="357"/>
      <c r="CM35" s="358"/>
      <c r="CN35" s="378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80"/>
      <c r="DE35" s="97">
        <v>-0.31684633419361508</v>
      </c>
    </row>
    <row r="36" spans="1:109" s="94" customFormat="1" ht="30" hidden="1" customHeight="1" x14ac:dyDescent="0.25">
      <c r="A36" s="320" t="s">
        <v>227</v>
      </c>
      <c r="B36" s="321"/>
      <c r="C36" s="321"/>
      <c r="D36" s="321"/>
      <c r="E36" s="321"/>
      <c r="F36" s="321"/>
      <c r="G36" s="321"/>
      <c r="H36" s="321"/>
      <c r="I36" s="322"/>
      <c r="J36" s="371" t="s">
        <v>102</v>
      </c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6"/>
      <c r="BI36" s="324" t="s">
        <v>10</v>
      </c>
      <c r="BJ36" s="325"/>
      <c r="BK36" s="325"/>
      <c r="BL36" s="325"/>
      <c r="BM36" s="325"/>
      <c r="BN36" s="325"/>
      <c r="BO36" s="325"/>
      <c r="BP36" s="325"/>
      <c r="BQ36" s="325"/>
      <c r="BR36" s="325"/>
      <c r="BS36" s="326"/>
      <c r="BT36" s="356">
        <v>2988.7</v>
      </c>
      <c r="BU36" s="357"/>
      <c r="BV36" s="357"/>
      <c r="BW36" s="357"/>
      <c r="BX36" s="357"/>
      <c r="BY36" s="357"/>
      <c r="BZ36" s="357"/>
      <c r="CA36" s="357"/>
      <c r="CB36" s="357"/>
      <c r="CC36" s="358"/>
      <c r="CD36" s="356">
        <v>1543.24</v>
      </c>
      <c r="CE36" s="357"/>
      <c r="CF36" s="357"/>
      <c r="CG36" s="357"/>
      <c r="CH36" s="357"/>
      <c r="CI36" s="357"/>
      <c r="CJ36" s="357"/>
      <c r="CK36" s="357"/>
      <c r="CL36" s="357"/>
      <c r="CM36" s="358"/>
      <c r="CN36" s="378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80"/>
      <c r="DE36" s="97">
        <v>-0.6597398362101512</v>
      </c>
    </row>
    <row r="37" spans="1:109" s="94" customFormat="1" ht="30" hidden="1" customHeight="1" x14ac:dyDescent="0.25">
      <c r="A37" s="320" t="s">
        <v>228</v>
      </c>
      <c r="B37" s="321"/>
      <c r="C37" s="321"/>
      <c r="D37" s="321"/>
      <c r="E37" s="321"/>
      <c r="F37" s="321"/>
      <c r="G37" s="321"/>
      <c r="H37" s="321"/>
      <c r="I37" s="322"/>
      <c r="J37" s="371" t="s">
        <v>104</v>
      </c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6"/>
      <c r="BI37" s="324" t="s">
        <v>10</v>
      </c>
      <c r="BJ37" s="325"/>
      <c r="BK37" s="325"/>
      <c r="BL37" s="325"/>
      <c r="BM37" s="325"/>
      <c r="BN37" s="325"/>
      <c r="BO37" s="325"/>
      <c r="BP37" s="325"/>
      <c r="BQ37" s="325"/>
      <c r="BR37" s="325"/>
      <c r="BS37" s="326"/>
      <c r="BT37" s="356">
        <v>4563.5</v>
      </c>
      <c r="BU37" s="357"/>
      <c r="BV37" s="357"/>
      <c r="BW37" s="357"/>
      <c r="BX37" s="357"/>
      <c r="BY37" s="357"/>
      <c r="BZ37" s="357"/>
      <c r="CA37" s="357"/>
      <c r="CB37" s="357"/>
      <c r="CC37" s="358"/>
      <c r="CD37" s="356">
        <v>3871.98</v>
      </c>
      <c r="CE37" s="357"/>
      <c r="CF37" s="357"/>
      <c r="CG37" s="357"/>
      <c r="CH37" s="357"/>
      <c r="CI37" s="357"/>
      <c r="CJ37" s="357"/>
      <c r="CK37" s="357"/>
      <c r="CL37" s="357"/>
      <c r="CM37" s="358"/>
      <c r="CN37" s="378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80"/>
      <c r="DE37" s="97" t="e">
        <v>#DIV/0!</v>
      </c>
    </row>
    <row r="38" spans="1:109" s="94" customFormat="1" ht="30" hidden="1" customHeight="1" x14ac:dyDescent="0.25">
      <c r="A38" s="320" t="s">
        <v>230</v>
      </c>
      <c r="B38" s="321"/>
      <c r="C38" s="321"/>
      <c r="D38" s="321"/>
      <c r="E38" s="321"/>
      <c r="F38" s="321"/>
      <c r="G38" s="321"/>
      <c r="H38" s="321"/>
      <c r="I38" s="322"/>
      <c r="J38" s="371" t="s">
        <v>313</v>
      </c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6"/>
      <c r="BI38" s="324" t="s">
        <v>10</v>
      </c>
      <c r="BJ38" s="325"/>
      <c r="BK38" s="325"/>
      <c r="BL38" s="325"/>
      <c r="BM38" s="325"/>
      <c r="BN38" s="325"/>
      <c r="BO38" s="325"/>
      <c r="BP38" s="325"/>
      <c r="BQ38" s="325"/>
      <c r="BR38" s="325"/>
      <c r="BS38" s="326"/>
      <c r="BT38" s="356">
        <v>5425.1</v>
      </c>
      <c r="BU38" s="357"/>
      <c r="BV38" s="357"/>
      <c r="BW38" s="357"/>
      <c r="BX38" s="357"/>
      <c r="BY38" s="357"/>
      <c r="BZ38" s="357"/>
      <c r="CA38" s="357"/>
      <c r="CB38" s="357"/>
      <c r="CC38" s="358"/>
      <c r="CD38" s="356">
        <v>5581.65</v>
      </c>
      <c r="CE38" s="357"/>
      <c r="CF38" s="357"/>
      <c r="CG38" s="357"/>
      <c r="CH38" s="357"/>
      <c r="CI38" s="357"/>
      <c r="CJ38" s="357"/>
      <c r="CK38" s="357"/>
      <c r="CL38" s="357"/>
      <c r="CM38" s="358"/>
      <c r="CN38" s="378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80"/>
      <c r="DE38" s="97">
        <v>9.9057258732822895E-2</v>
      </c>
    </row>
    <row r="39" spans="1:109" s="94" customFormat="1" ht="30" hidden="1" customHeight="1" x14ac:dyDescent="0.25">
      <c r="A39" s="320" t="s">
        <v>231</v>
      </c>
      <c r="B39" s="321"/>
      <c r="C39" s="321"/>
      <c r="D39" s="321"/>
      <c r="E39" s="321"/>
      <c r="F39" s="321"/>
      <c r="G39" s="321"/>
      <c r="H39" s="321"/>
      <c r="I39" s="322"/>
      <c r="J39" s="371" t="s">
        <v>108</v>
      </c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6"/>
      <c r="BI39" s="324" t="s">
        <v>10</v>
      </c>
      <c r="BJ39" s="325"/>
      <c r="BK39" s="325"/>
      <c r="BL39" s="325"/>
      <c r="BM39" s="325"/>
      <c r="BN39" s="325"/>
      <c r="BO39" s="325"/>
      <c r="BP39" s="325"/>
      <c r="BQ39" s="325"/>
      <c r="BR39" s="325"/>
      <c r="BS39" s="326"/>
      <c r="BT39" s="356">
        <v>95411.6</v>
      </c>
      <c r="BU39" s="357"/>
      <c r="BV39" s="357"/>
      <c r="BW39" s="357"/>
      <c r="BX39" s="357"/>
      <c r="BY39" s="357"/>
      <c r="BZ39" s="357"/>
      <c r="CA39" s="357"/>
      <c r="CB39" s="357"/>
      <c r="CC39" s="358"/>
      <c r="CD39" s="356">
        <v>20186.03</v>
      </c>
      <c r="CE39" s="357"/>
      <c r="CF39" s="357"/>
      <c r="CG39" s="357"/>
      <c r="CH39" s="357"/>
      <c r="CI39" s="357"/>
      <c r="CJ39" s="357"/>
      <c r="CK39" s="357"/>
      <c r="CL39" s="357"/>
      <c r="CM39" s="358"/>
      <c r="CN39" s="378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80"/>
      <c r="DE39" s="97">
        <v>-0.77035202120380608</v>
      </c>
    </row>
    <row r="40" spans="1:109" s="94" customFormat="1" ht="30" customHeight="1" x14ac:dyDescent="0.25">
      <c r="A40" s="320" t="s">
        <v>22</v>
      </c>
      <c r="B40" s="321"/>
      <c r="C40" s="321"/>
      <c r="D40" s="321"/>
      <c r="E40" s="321"/>
      <c r="F40" s="321"/>
      <c r="G40" s="321"/>
      <c r="H40" s="321"/>
      <c r="I40" s="322"/>
      <c r="J40" s="95"/>
      <c r="K40" s="323" t="s">
        <v>23</v>
      </c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96"/>
      <c r="BI40" s="324" t="s">
        <v>10</v>
      </c>
      <c r="BJ40" s="325"/>
      <c r="BK40" s="325"/>
      <c r="BL40" s="325"/>
      <c r="BM40" s="325"/>
      <c r="BN40" s="325"/>
      <c r="BO40" s="325"/>
      <c r="BP40" s="325"/>
      <c r="BQ40" s="325"/>
      <c r="BR40" s="325"/>
      <c r="BS40" s="326"/>
      <c r="BT40" s="356">
        <f>BT41+BT42+BT43+BT44+BT45+BT46+BT47+BT49</f>
        <v>576195.30999999994</v>
      </c>
      <c r="BU40" s="357"/>
      <c r="BV40" s="357"/>
      <c r="BW40" s="357"/>
      <c r="BX40" s="357"/>
      <c r="BY40" s="357"/>
      <c r="BZ40" s="357"/>
      <c r="CA40" s="357"/>
      <c r="CB40" s="357"/>
      <c r="CC40" s="358"/>
      <c r="CD40" s="356">
        <f>CD41+CD42+CD43+CD44+CD45+CD46+CD47+CD49</f>
        <v>497328.46</v>
      </c>
      <c r="CE40" s="357"/>
      <c r="CF40" s="357"/>
      <c r="CG40" s="357"/>
      <c r="CH40" s="357"/>
      <c r="CI40" s="357"/>
      <c r="CJ40" s="357"/>
      <c r="CK40" s="357"/>
      <c r="CL40" s="357"/>
      <c r="CM40" s="358"/>
      <c r="CN40" s="381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3"/>
      <c r="DE40" s="97">
        <v>-0.27777607885640265</v>
      </c>
    </row>
    <row r="41" spans="1:109" s="94" customFormat="1" ht="60" customHeight="1" x14ac:dyDescent="0.25">
      <c r="A41" s="320" t="s">
        <v>24</v>
      </c>
      <c r="B41" s="321"/>
      <c r="C41" s="321"/>
      <c r="D41" s="321"/>
      <c r="E41" s="321"/>
      <c r="F41" s="321"/>
      <c r="G41" s="321"/>
      <c r="H41" s="321"/>
      <c r="I41" s="322"/>
      <c r="J41" s="95"/>
      <c r="K41" s="323" t="s">
        <v>353</v>
      </c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96"/>
      <c r="BI41" s="324" t="s">
        <v>10</v>
      </c>
      <c r="BJ41" s="325"/>
      <c r="BK41" s="325"/>
      <c r="BL41" s="325"/>
      <c r="BM41" s="325"/>
      <c r="BN41" s="325"/>
      <c r="BO41" s="325"/>
      <c r="BP41" s="325"/>
      <c r="BQ41" s="325"/>
      <c r="BR41" s="325"/>
      <c r="BS41" s="326"/>
      <c r="BT41" s="356">
        <v>223932.3</v>
      </c>
      <c r="BU41" s="357"/>
      <c r="BV41" s="357"/>
      <c r="BW41" s="357"/>
      <c r="BX41" s="357"/>
      <c r="BY41" s="357"/>
      <c r="BZ41" s="357"/>
      <c r="CA41" s="357"/>
      <c r="CB41" s="357"/>
      <c r="CC41" s="358"/>
      <c r="CD41" s="356">
        <v>190522.17</v>
      </c>
      <c r="CE41" s="357"/>
      <c r="CF41" s="357"/>
      <c r="CG41" s="357"/>
      <c r="CH41" s="357"/>
      <c r="CI41" s="357"/>
      <c r="CJ41" s="357"/>
      <c r="CK41" s="357"/>
      <c r="CL41" s="357"/>
      <c r="CM41" s="358"/>
      <c r="CN41" s="317" t="s">
        <v>355</v>
      </c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9"/>
      <c r="DE41" s="97">
        <v>-0.31549618558682013</v>
      </c>
    </row>
    <row r="42" spans="1:109" s="94" customFormat="1" ht="45" customHeight="1" x14ac:dyDescent="0.25">
      <c r="A42" s="320" t="s">
        <v>25</v>
      </c>
      <c r="B42" s="321"/>
      <c r="C42" s="321"/>
      <c r="D42" s="321"/>
      <c r="E42" s="321"/>
      <c r="F42" s="321"/>
      <c r="G42" s="321"/>
      <c r="H42" s="321"/>
      <c r="I42" s="322"/>
      <c r="J42" s="95"/>
      <c r="K42" s="323" t="s">
        <v>109</v>
      </c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96"/>
      <c r="BI42" s="324" t="s">
        <v>10</v>
      </c>
      <c r="BJ42" s="325"/>
      <c r="BK42" s="325"/>
      <c r="BL42" s="325"/>
      <c r="BM42" s="325"/>
      <c r="BN42" s="325"/>
      <c r="BO42" s="325"/>
      <c r="BP42" s="325"/>
      <c r="BQ42" s="325"/>
      <c r="BR42" s="325"/>
      <c r="BS42" s="326"/>
      <c r="BT42" s="356">
        <v>0</v>
      </c>
      <c r="BU42" s="357"/>
      <c r="BV42" s="357"/>
      <c r="BW42" s="357"/>
      <c r="BX42" s="357"/>
      <c r="BY42" s="357"/>
      <c r="BZ42" s="357"/>
      <c r="CA42" s="357"/>
      <c r="CB42" s="357"/>
      <c r="CC42" s="358"/>
      <c r="CD42" s="356">
        <v>0</v>
      </c>
      <c r="CE42" s="357"/>
      <c r="CF42" s="357"/>
      <c r="CG42" s="357"/>
      <c r="CH42" s="357"/>
      <c r="CI42" s="357"/>
      <c r="CJ42" s="357"/>
      <c r="CK42" s="357"/>
      <c r="CL42" s="357"/>
      <c r="CM42" s="358"/>
      <c r="CN42" s="344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6"/>
      <c r="DE42" s="97" t="e">
        <v>#DIV/0!</v>
      </c>
    </row>
    <row r="43" spans="1:109" s="94" customFormat="1" ht="15" customHeight="1" x14ac:dyDescent="0.25">
      <c r="A43" s="320" t="s">
        <v>27</v>
      </c>
      <c r="B43" s="321"/>
      <c r="C43" s="321"/>
      <c r="D43" s="321"/>
      <c r="E43" s="321"/>
      <c r="F43" s="321"/>
      <c r="G43" s="321"/>
      <c r="H43" s="321"/>
      <c r="I43" s="322"/>
      <c r="J43" s="95"/>
      <c r="K43" s="323" t="s">
        <v>110</v>
      </c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96"/>
      <c r="BI43" s="324" t="s">
        <v>10</v>
      </c>
      <c r="BJ43" s="325"/>
      <c r="BK43" s="325"/>
      <c r="BL43" s="325"/>
      <c r="BM43" s="325"/>
      <c r="BN43" s="325"/>
      <c r="BO43" s="325"/>
      <c r="BP43" s="325"/>
      <c r="BQ43" s="325"/>
      <c r="BR43" s="325"/>
      <c r="BS43" s="326"/>
      <c r="BT43" s="356">
        <v>101879.11</v>
      </c>
      <c r="BU43" s="357"/>
      <c r="BV43" s="357"/>
      <c r="BW43" s="357"/>
      <c r="BX43" s="357"/>
      <c r="BY43" s="357"/>
      <c r="BZ43" s="357"/>
      <c r="CA43" s="357"/>
      <c r="CB43" s="357"/>
      <c r="CC43" s="358"/>
      <c r="CD43" s="356">
        <v>116546.73</v>
      </c>
      <c r="CE43" s="357"/>
      <c r="CF43" s="357"/>
      <c r="CG43" s="357"/>
      <c r="CH43" s="357"/>
      <c r="CI43" s="357"/>
      <c r="CJ43" s="357"/>
      <c r="CK43" s="357"/>
      <c r="CL43" s="357"/>
      <c r="CM43" s="358"/>
      <c r="CN43" s="359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1"/>
      <c r="DE43" s="97">
        <v>6.7333463677451002</v>
      </c>
    </row>
    <row r="44" spans="1:109" s="94" customFormat="1" ht="15" customHeight="1" x14ac:dyDescent="0.25">
      <c r="A44" s="320" t="s">
        <v>29</v>
      </c>
      <c r="B44" s="321"/>
      <c r="C44" s="321"/>
      <c r="D44" s="321"/>
      <c r="E44" s="321"/>
      <c r="F44" s="321"/>
      <c r="G44" s="321"/>
      <c r="H44" s="321"/>
      <c r="I44" s="322"/>
      <c r="J44" s="95"/>
      <c r="K44" s="323" t="s">
        <v>26</v>
      </c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96"/>
      <c r="BI44" s="324" t="s">
        <v>10</v>
      </c>
      <c r="BJ44" s="325"/>
      <c r="BK44" s="325"/>
      <c r="BL44" s="325"/>
      <c r="BM44" s="325"/>
      <c r="BN44" s="325"/>
      <c r="BO44" s="325"/>
      <c r="BP44" s="325"/>
      <c r="BQ44" s="325"/>
      <c r="BR44" s="325"/>
      <c r="BS44" s="326"/>
      <c r="BT44" s="356">
        <v>161571.5</v>
      </c>
      <c r="BU44" s="357"/>
      <c r="BV44" s="357"/>
      <c r="BW44" s="357"/>
      <c r="BX44" s="357"/>
      <c r="BY44" s="357"/>
      <c r="BZ44" s="357"/>
      <c r="CA44" s="357"/>
      <c r="CB44" s="357"/>
      <c r="CC44" s="358"/>
      <c r="CD44" s="356">
        <v>169855.02</v>
      </c>
      <c r="CE44" s="357"/>
      <c r="CF44" s="357"/>
      <c r="CG44" s="357"/>
      <c r="CH44" s="357"/>
      <c r="CI44" s="357"/>
      <c r="CJ44" s="357"/>
      <c r="CK44" s="357"/>
      <c r="CL44" s="357"/>
      <c r="CM44" s="358"/>
      <c r="CN44" s="359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1"/>
      <c r="DE44" s="97">
        <v>0.57191365188768639</v>
      </c>
    </row>
    <row r="45" spans="1:109" s="94" customFormat="1" ht="27" customHeight="1" x14ac:dyDescent="0.25">
      <c r="A45" s="320" t="s">
        <v>31</v>
      </c>
      <c r="B45" s="321"/>
      <c r="C45" s="321"/>
      <c r="D45" s="321"/>
      <c r="E45" s="321"/>
      <c r="F45" s="321"/>
      <c r="G45" s="321"/>
      <c r="H45" s="321"/>
      <c r="I45" s="322"/>
      <c r="J45" s="95"/>
      <c r="K45" s="323" t="s">
        <v>28</v>
      </c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96"/>
      <c r="BI45" s="324" t="s">
        <v>10</v>
      </c>
      <c r="BJ45" s="325"/>
      <c r="BK45" s="325"/>
      <c r="BL45" s="325"/>
      <c r="BM45" s="325"/>
      <c r="BN45" s="325"/>
      <c r="BO45" s="325"/>
      <c r="BP45" s="325"/>
      <c r="BQ45" s="325"/>
      <c r="BR45" s="325"/>
      <c r="BS45" s="326"/>
      <c r="BT45" s="356">
        <v>60558.400000000001</v>
      </c>
      <c r="BU45" s="357"/>
      <c r="BV45" s="357"/>
      <c r="BW45" s="357"/>
      <c r="BX45" s="357"/>
      <c r="BY45" s="357"/>
      <c r="BZ45" s="357"/>
      <c r="CA45" s="357"/>
      <c r="CB45" s="357"/>
      <c r="CC45" s="358"/>
      <c r="CD45" s="356">
        <v>0</v>
      </c>
      <c r="CE45" s="357"/>
      <c r="CF45" s="357"/>
      <c r="CG45" s="357"/>
      <c r="CH45" s="357"/>
      <c r="CI45" s="357"/>
      <c r="CJ45" s="357"/>
      <c r="CK45" s="357"/>
      <c r="CL45" s="357"/>
      <c r="CM45" s="358"/>
      <c r="CN45" s="359" t="s">
        <v>339</v>
      </c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1"/>
      <c r="DE45" s="97">
        <v>-1</v>
      </c>
    </row>
    <row r="46" spans="1:109" s="94" customFormat="1" ht="15" customHeight="1" x14ac:dyDescent="0.25">
      <c r="A46" s="320" t="s">
        <v>33</v>
      </c>
      <c r="B46" s="321"/>
      <c r="C46" s="321"/>
      <c r="D46" s="321"/>
      <c r="E46" s="321"/>
      <c r="F46" s="321"/>
      <c r="G46" s="321"/>
      <c r="H46" s="321"/>
      <c r="I46" s="322"/>
      <c r="J46" s="95"/>
      <c r="K46" s="323" t="s">
        <v>30</v>
      </c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96"/>
      <c r="BI46" s="324" t="s">
        <v>10</v>
      </c>
      <c r="BJ46" s="325"/>
      <c r="BK46" s="325"/>
      <c r="BL46" s="325"/>
      <c r="BM46" s="325"/>
      <c r="BN46" s="325"/>
      <c r="BO46" s="325"/>
      <c r="BP46" s="325"/>
      <c r="BQ46" s="325"/>
      <c r="BR46" s="325"/>
      <c r="BS46" s="326"/>
      <c r="BT46" s="356">
        <v>18254</v>
      </c>
      <c r="BU46" s="357"/>
      <c r="BV46" s="357"/>
      <c r="BW46" s="357"/>
      <c r="BX46" s="357"/>
      <c r="BY46" s="357"/>
      <c r="BZ46" s="357"/>
      <c r="CA46" s="357"/>
      <c r="CB46" s="357"/>
      <c r="CC46" s="358"/>
      <c r="CD46" s="356">
        <v>20404.54</v>
      </c>
      <c r="CE46" s="357"/>
      <c r="CF46" s="357"/>
      <c r="CG46" s="357"/>
      <c r="CH46" s="357"/>
      <c r="CI46" s="357"/>
      <c r="CJ46" s="357"/>
      <c r="CK46" s="357"/>
      <c r="CL46" s="357"/>
      <c r="CM46" s="358"/>
      <c r="CN46" s="359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1"/>
      <c r="DE46" s="97">
        <v>-0.40037715730324841</v>
      </c>
    </row>
    <row r="47" spans="1:109" s="94" customFormat="1" ht="72.75" customHeight="1" x14ac:dyDescent="0.25">
      <c r="A47" s="320" t="s">
        <v>111</v>
      </c>
      <c r="B47" s="321"/>
      <c r="C47" s="321"/>
      <c r="D47" s="321"/>
      <c r="E47" s="321"/>
      <c r="F47" s="321"/>
      <c r="G47" s="321"/>
      <c r="H47" s="321"/>
      <c r="I47" s="322"/>
      <c r="J47" s="95"/>
      <c r="K47" s="323" t="s">
        <v>112</v>
      </c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96"/>
      <c r="BI47" s="324" t="s">
        <v>10</v>
      </c>
      <c r="BJ47" s="325"/>
      <c r="BK47" s="325"/>
      <c r="BL47" s="325"/>
      <c r="BM47" s="325"/>
      <c r="BN47" s="325"/>
      <c r="BO47" s="325"/>
      <c r="BP47" s="325"/>
      <c r="BQ47" s="325"/>
      <c r="BR47" s="325"/>
      <c r="BS47" s="326"/>
      <c r="BT47" s="368">
        <v>0</v>
      </c>
      <c r="BU47" s="369"/>
      <c r="BV47" s="369"/>
      <c r="BW47" s="369"/>
      <c r="BX47" s="369"/>
      <c r="BY47" s="369"/>
      <c r="BZ47" s="369"/>
      <c r="CA47" s="369"/>
      <c r="CB47" s="369"/>
      <c r="CC47" s="370"/>
      <c r="CD47" s="368">
        <v>0</v>
      </c>
      <c r="CE47" s="369"/>
      <c r="CF47" s="369"/>
      <c r="CG47" s="369"/>
      <c r="CH47" s="369"/>
      <c r="CI47" s="369"/>
      <c r="CJ47" s="369"/>
      <c r="CK47" s="369"/>
      <c r="CL47" s="369"/>
      <c r="CM47" s="370"/>
      <c r="CN47" s="344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  <c r="CY47" s="345"/>
      <c r="CZ47" s="345"/>
      <c r="DA47" s="345"/>
      <c r="DB47" s="345"/>
      <c r="DC47" s="345"/>
      <c r="DD47" s="346"/>
      <c r="DE47" s="97" t="e">
        <v>#DIV/0!</v>
      </c>
    </row>
    <row r="48" spans="1:109" s="94" customFormat="1" ht="30" customHeight="1" x14ac:dyDescent="0.25">
      <c r="A48" s="320" t="s">
        <v>113</v>
      </c>
      <c r="B48" s="321"/>
      <c r="C48" s="321"/>
      <c r="D48" s="321"/>
      <c r="E48" s="321"/>
      <c r="F48" s="321"/>
      <c r="G48" s="321"/>
      <c r="H48" s="321"/>
      <c r="I48" s="322"/>
      <c r="J48" s="95"/>
      <c r="K48" s="323" t="s">
        <v>114</v>
      </c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96"/>
      <c r="BI48" s="324" t="s">
        <v>115</v>
      </c>
      <c r="BJ48" s="325"/>
      <c r="BK48" s="325"/>
      <c r="BL48" s="325"/>
      <c r="BM48" s="325"/>
      <c r="BN48" s="325"/>
      <c r="BO48" s="325"/>
      <c r="BP48" s="325"/>
      <c r="BQ48" s="325"/>
      <c r="BR48" s="325"/>
      <c r="BS48" s="326"/>
      <c r="BT48" s="350">
        <v>0</v>
      </c>
      <c r="BU48" s="351"/>
      <c r="BV48" s="351"/>
      <c r="BW48" s="351"/>
      <c r="BX48" s="351"/>
      <c r="BY48" s="351"/>
      <c r="BZ48" s="351"/>
      <c r="CA48" s="351"/>
      <c r="CB48" s="351"/>
      <c r="CC48" s="352"/>
      <c r="CD48" s="350">
        <v>1182</v>
      </c>
      <c r="CE48" s="351"/>
      <c r="CF48" s="351"/>
      <c r="CG48" s="351"/>
      <c r="CH48" s="351"/>
      <c r="CI48" s="351"/>
      <c r="CJ48" s="351"/>
      <c r="CK48" s="351"/>
      <c r="CL48" s="351"/>
      <c r="CM48" s="352"/>
      <c r="CN48" s="335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7"/>
      <c r="DE48" s="97" t="e">
        <v>#DIV/0!</v>
      </c>
    </row>
    <row r="49" spans="1:109" s="94" customFormat="1" ht="111.75" customHeight="1" x14ac:dyDescent="0.25">
      <c r="A49" s="320" t="s">
        <v>116</v>
      </c>
      <c r="B49" s="321"/>
      <c r="C49" s="321"/>
      <c r="D49" s="321"/>
      <c r="E49" s="321"/>
      <c r="F49" s="321"/>
      <c r="G49" s="321"/>
      <c r="H49" s="321"/>
      <c r="I49" s="322"/>
      <c r="J49" s="95"/>
      <c r="K49" s="323" t="s">
        <v>117</v>
      </c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96"/>
      <c r="BI49" s="324" t="s">
        <v>10</v>
      </c>
      <c r="BJ49" s="325"/>
      <c r="BK49" s="325"/>
      <c r="BL49" s="325"/>
      <c r="BM49" s="325"/>
      <c r="BN49" s="325"/>
      <c r="BO49" s="325"/>
      <c r="BP49" s="325"/>
      <c r="BQ49" s="325"/>
      <c r="BR49" s="325"/>
      <c r="BS49" s="326"/>
      <c r="BT49" s="356">
        <v>10000</v>
      </c>
      <c r="BU49" s="357"/>
      <c r="BV49" s="357"/>
      <c r="BW49" s="357"/>
      <c r="BX49" s="357"/>
      <c r="BY49" s="357"/>
      <c r="BZ49" s="357"/>
      <c r="CA49" s="357"/>
      <c r="CB49" s="357"/>
      <c r="CC49" s="358"/>
      <c r="CD49" s="356">
        <v>0</v>
      </c>
      <c r="CE49" s="357"/>
      <c r="CF49" s="357"/>
      <c r="CG49" s="357"/>
      <c r="CH49" s="357"/>
      <c r="CI49" s="357"/>
      <c r="CJ49" s="357"/>
      <c r="CK49" s="357"/>
      <c r="CL49" s="357"/>
      <c r="CM49" s="358"/>
      <c r="CN49" s="344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45"/>
      <c r="DD49" s="346"/>
      <c r="DE49" s="97">
        <v>-1</v>
      </c>
    </row>
    <row r="50" spans="1:109" s="94" customFormat="1" ht="15" customHeight="1" x14ac:dyDescent="0.25">
      <c r="A50" s="320" t="s">
        <v>34</v>
      </c>
      <c r="B50" s="321"/>
      <c r="C50" s="321"/>
      <c r="D50" s="321"/>
      <c r="E50" s="321"/>
      <c r="F50" s="321"/>
      <c r="G50" s="321"/>
      <c r="H50" s="321"/>
      <c r="I50" s="322"/>
      <c r="J50" s="95"/>
      <c r="K50" s="323" t="s">
        <v>118</v>
      </c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96"/>
      <c r="BI50" s="324" t="s">
        <v>10</v>
      </c>
      <c r="BJ50" s="325"/>
      <c r="BK50" s="325"/>
      <c r="BL50" s="325"/>
      <c r="BM50" s="325"/>
      <c r="BN50" s="325"/>
      <c r="BO50" s="325"/>
      <c r="BP50" s="325"/>
      <c r="BQ50" s="325"/>
      <c r="BR50" s="325"/>
      <c r="BS50" s="326"/>
      <c r="BT50" s="356">
        <v>308528.2</v>
      </c>
      <c r="BU50" s="357"/>
      <c r="BV50" s="357"/>
      <c r="BW50" s="357"/>
      <c r="BX50" s="357"/>
      <c r="BY50" s="357"/>
      <c r="BZ50" s="357"/>
      <c r="CA50" s="357"/>
      <c r="CB50" s="357"/>
      <c r="CC50" s="358"/>
      <c r="CD50" s="356">
        <v>299664.57</v>
      </c>
      <c r="CE50" s="357"/>
      <c r="CF50" s="357"/>
      <c r="CG50" s="357"/>
      <c r="CH50" s="357"/>
      <c r="CI50" s="357"/>
      <c r="CJ50" s="357"/>
      <c r="CK50" s="357"/>
      <c r="CL50" s="357"/>
      <c r="CM50" s="358"/>
      <c r="CN50" s="359" t="s">
        <v>357</v>
      </c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1"/>
      <c r="DE50" s="97">
        <v>-3.6226195341856227E-2</v>
      </c>
    </row>
    <row r="51" spans="1:109" s="94" customFormat="1" ht="30" customHeight="1" x14ac:dyDescent="0.25">
      <c r="A51" s="320" t="s">
        <v>35</v>
      </c>
      <c r="B51" s="321"/>
      <c r="C51" s="321"/>
      <c r="D51" s="321"/>
      <c r="E51" s="321"/>
      <c r="F51" s="321"/>
      <c r="G51" s="321"/>
      <c r="H51" s="321"/>
      <c r="I51" s="322"/>
      <c r="J51" s="95"/>
      <c r="K51" s="323" t="s">
        <v>119</v>
      </c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96"/>
      <c r="BI51" s="324" t="s">
        <v>10</v>
      </c>
      <c r="BJ51" s="325"/>
      <c r="BK51" s="325"/>
      <c r="BL51" s="325"/>
      <c r="BM51" s="325"/>
      <c r="BN51" s="325"/>
      <c r="BO51" s="325"/>
      <c r="BP51" s="325"/>
      <c r="BQ51" s="325"/>
      <c r="BR51" s="325"/>
      <c r="BS51" s="326"/>
      <c r="BT51" s="314" t="s">
        <v>306</v>
      </c>
      <c r="BU51" s="315"/>
      <c r="BV51" s="315"/>
      <c r="BW51" s="315"/>
      <c r="BX51" s="315"/>
      <c r="BY51" s="315"/>
      <c r="BZ51" s="315"/>
      <c r="CA51" s="315"/>
      <c r="CB51" s="315"/>
      <c r="CC51" s="316"/>
      <c r="CD51" s="356">
        <f>154399/1.18</f>
        <v>130846.61016949153</v>
      </c>
      <c r="CE51" s="357"/>
      <c r="CF51" s="357"/>
      <c r="CG51" s="357"/>
      <c r="CH51" s="357"/>
      <c r="CI51" s="357"/>
      <c r="CJ51" s="357"/>
      <c r="CK51" s="357"/>
      <c r="CL51" s="357"/>
      <c r="CM51" s="358"/>
      <c r="CN51" s="362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4"/>
      <c r="DE51" s="97">
        <v>0.11639016464171448</v>
      </c>
    </row>
    <row r="52" spans="1:109" s="94" customFormat="1" ht="52.5" customHeight="1" x14ac:dyDescent="0.25">
      <c r="A52" s="320" t="s">
        <v>36</v>
      </c>
      <c r="B52" s="321"/>
      <c r="C52" s="321"/>
      <c r="D52" s="321"/>
      <c r="E52" s="321"/>
      <c r="F52" s="321"/>
      <c r="G52" s="321"/>
      <c r="H52" s="321"/>
      <c r="I52" s="322"/>
      <c r="J52" s="95"/>
      <c r="K52" s="323" t="s">
        <v>120</v>
      </c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96"/>
      <c r="BI52" s="324" t="s">
        <v>10</v>
      </c>
      <c r="BJ52" s="325"/>
      <c r="BK52" s="325"/>
      <c r="BL52" s="325"/>
      <c r="BM52" s="325"/>
      <c r="BN52" s="325"/>
      <c r="BO52" s="325"/>
      <c r="BP52" s="325"/>
      <c r="BQ52" s="325"/>
      <c r="BR52" s="325"/>
      <c r="BS52" s="326"/>
      <c r="BT52" s="356">
        <v>311903</v>
      </c>
      <c r="BU52" s="357"/>
      <c r="BV52" s="357"/>
      <c r="BW52" s="357"/>
      <c r="BX52" s="357"/>
      <c r="BY52" s="357"/>
      <c r="BZ52" s="357"/>
      <c r="CA52" s="357"/>
      <c r="CB52" s="357"/>
      <c r="CC52" s="358"/>
      <c r="CD52" s="356">
        <v>-97595.180000000168</v>
      </c>
      <c r="CE52" s="357"/>
      <c r="CF52" s="357"/>
      <c r="CG52" s="357"/>
      <c r="CH52" s="357"/>
      <c r="CI52" s="357"/>
      <c r="CJ52" s="357"/>
      <c r="CK52" s="357"/>
      <c r="CL52" s="357"/>
      <c r="CM52" s="358"/>
      <c r="CN52" s="365"/>
      <c r="CO52" s="366"/>
      <c r="CP52" s="366"/>
      <c r="CQ52" s="366"/>
      <c r="CR52" s="366"/>
      <c r="CS52" s="366"/>
      <c r="CT52" s="366"/>
      <c r="CU52" s="366"/>
      <c r="CV52" s="366"/>
      <c r="CW52" s="366"/>
      <c r="CX52" s="366"/>
      <c r="CY52" s="366"/>
      <c r="CZ52" s="366"/>
      <c r="DA52" s="366"/>
      <c r="DB52" s="366"/>
      <c r="DC52" s="366"/>
      <c r="DD52" s="367"/>
      <c r="DE52" s="97">
        <v>-0.49583991143659756</v>
      </c>
    </row>
    <row r="53" spans="1:109" s="94" customFormat="1" ht="30" customHeight="1" x14ac:dyDescent="0.25">
      <c r="A53" s="320" t="s">
        <v>37</v>
      </c>
      <c r="B53" s="321"/>
      <c r="C53" s="321"/>
      <c r="D53" s="321"/>
      <c r="E53" s="321"/>
      <c r="F53" s="321"/>
      <c r="G53" s="321"/>
      <c r="H53" s="321"/>
      <c r="I53" s="322"/>
      <c r="J53" s="95"/>
      <c r="K53" s="323" t="s">
        <v>119</v>
      </c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96"/>
      <c r="BI53" s="324" t="s">
        <v>10</v>
      </c>
      <c r="BJ53" s="325"/>
      <c r="BK53" s="325"/>
      <c r="BL53" s="325"/>
      <c r="BM53" s="325"/>
      <c r="BN53" s="325"/>
      <c r="BO53" s="325"/>
      <c r="BP53" s="325"/>
      <c r="BQ53" s="325"/>
      <c r="BR53" s="325"/>
      <c r="BS53" s="326"/>
      <c r="BT53" s="356" t="s">
        <v>306</v>
      </c>
      <c r="BU53" s="357"/>
      <c r="BV53" s="357"/>
      <c r="BW53" s="357"/>
      <c r="BX53" s="357"/>
      <c r="BY53" s="357"/>
      <c r="BZ53" s="357"/>
      <c r="CA53" s="357"/>
      <c r="CB53" s="357"/>
      <c r="CC53" s="358"/>
      <c r="CD53" s="356">
        <v>0</v>
      </c>
      <c r="CE53" s="357"/>
      <c r="CF53" s="357"/>
      <c r="CG53" s="357"/>
      <c r="CH53" s="357"/>
      <c r="CI53" s="357"/>
      <c r="CJ53" s="357"/>
      <c r="CK53" s="357"/>
      <c r="CL53" s="357"/>
      <c r="CM53" s="358"/>
      <c r="CN53" s="344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5"/>
      <c r="DA53" s="345"/>
      <c r="DB53" s="345"/>
      <c r="DC53" s="345"/>
      <c r="DD53" s="346"/>
      <c r="DE53" s="97" t="e">
        <v>#DIV/0!</v>
      </c>
    </row>
    <row r="54" spans="1:109" s="94" customFormat="1" ht="38.25" customHeight="1" x14ac:dyDescent="0.25">
      <c r="A54" s="320" t="s">
        <v>38</v>
      </c>
      <c r="B54" s="321"/>
      <c r="C54" s="321"/>
      <c r="D54" s="321"/>
      <c r="E54" s="321"/>
      <c r="F54" s="321"/>
      <c r="G54" s="321"/>
      <c r="H54" s="321"/>
      <c r="I54" s="322"/>
      <c r="J54" s="95"/>
      <c r="K54" s="323" t="s">
        <v>39</v>
      </c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96"/>
      <c r="BI54" s="324" t="s">
        <v>10</v>
      </c>
      <c r="BJ54" s="325"/>
      <c r="BK54" s="325"/>
      <c r="BL54" s="325"/>
      <c r="BM54" s="325"/>
      <c r="BN54" s="325"/>
      <c r="BO54" s="325"/>
      <c r="BP54" s="325"/>
      <c r="BQ54" s="325"/>
      <c r="BR54" s="325"/>
      <c r="BS54" s="326"/>
      <c r="BT54" s="356">
        <v>11751.4</v>
      </c>
      <c r="BU54" s="357"/>
      <c r="BV54" s="357"/>
      <c r="BW54" s="357"/>
      <c r="BX54" s="357"/>
      <c r="BY54" s="357"/>
      <c r="BZ54" s="357"/>
      <c r="CA54" s="357"/>
      <c r="CB54" s="357"/>
      <c r="CC54" s="358"/>
      <c r="CD54" s="356" t="s">
        <v>44</v>
      </c>
      <c r="CE54" s="357"/>
      <c r="CF54" s="357"/>
      <c r="CG54" s="357"/>
      <c r="CH54" s="357"/>
      <c r="CI54" s="357"/>
      <c r="CJ54" s="357"/>
      <c r="CK54" s="357"/>
      <c r="CL54" s="357"/>
      <c r="CM54" s="358"/>
      <c r="CN54" s="344"/>
      <c r="CO54" s="345"/>
      <c r="CP54" s="345"/>
      <c r="CQ54" s="345"/>
      <c r="CR54" s="345"/>
      <c r="CS54" s="345"/>
      <c r="CT54" s="345"/>
      <c r="CU54" s="345"/>
      <c r="CV54" s="345"/>
      <c r="CW54" s="345"/>
      <c r="CX54" s="345"/>
      <c r="CY54" s="345"/>
      <c r="CZ54" s="345"/>
      <c r="DA54" s="345"/>
      <c r="DB54" s="345"/>
      <c r="DC54" s="345"/>
      <c r="DD54" s="346"/>
      <c r="DE54" s="97">
        <v>-1</v>
      </c>
    </row>
    <row r="55" spans="1:109" s="94" customFormat="1" ht="30" customHeight="1" x14ac:dyDescent="0.25">
      <c r="A55" s="320" t="s">
        <v>49</v>
      </c>
      <c r="B55" s="321"/>
      <c r="C55" s="321"/>
      <c r="D55" s="321"/>
      <c r="E55" s="321"/>
      <c r="F55" s="321"/>
      <c r="G55" s="321"/>
      <c r="H55" s="321"/>
      <c r="I55" s="322"/>
      <c r="J55" s="95"/>
      <c r="K55" s="323" t="s">
        <v>121</v>
      </c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96"/>
      <c r="BI55" s="324" t="s">
        <v>10</v>
      </c>
      <c r="BJ55" s="325"/>
      <c r="BK55" s="325"/>
      <c r="BL55" s="325"/>
      <c r="BM55" s="325"/>
      <c r="BN55" s="325"/>
      <c r="BO55" s="325"/>
      <c r="BP55" s="325"/>
      <c r="BQ55" s="325"/>
      <c r="BR55" s="325"/>
      <c r="BS55" s="326"/>
      <c r="BT55" s="356">
        <v>-150472.79999999999</v>
      </c>
      <c r="BU55" s="357"/>
      <c r="BV55" s="357"/>
      <c r="BW55" s="357"/>
      <c r="BX55" s="357"/>
      <c r="BY55" s="357"/>
      <c r="BZ55" s="357"/>
      <c r="CA55" s="357"/>
      <c r="CB55" s="357"/>
      <c r="CC55" s="358"/>
      <c r="CD55" s="356" t="s">
        <v>44</v>
      </c>
      <c r="CE55" s="357"/>
      <c r="CF55" s="357"/>
      <c r="CG55" s="357"/>
      <c r="CH55" s="357"/>
      <c r="CI55" s="357"/>
      <c r="CJ55" s="357"/>
      <c r="CK55" s="357"/>
      <c r="CL55" s="357"/>
      <c r="CM55" s="358"/>
      <c r="CN55" s="344"/>
      <c r="CO55" s="345"/>
      <c r="CP55" s="345"/>
      <c r="CQ55" s="345"/>
      <c r="CR55" s="345"/>
      <c r="CS55" s="345"/>
      <c r="CT55" s="345"/>
      <c r="CU55" s="345"/>
      <c r="CV55" s="345"/>
      <c r="CW55" s="345"/>
      <c r="CX55" s="345"/>
      <c r="CY55" s="345"/>
      <c r="CZ55" s="345"/>
      <c r="DA55" s="345"/>
      <c r="DB55" s="345"/>
      <c r="DC55" s="345"/>
      <c r="DD55" s="346"/>
      <c r="DE55" s="97" t="e">
        <v>#DIV/0!</v>
      </c>
    </row>
    <row r="56" spans="1:109" s="94" customFormat="1" x14ac:dyDescent="0.25">
      <c r="A56" s="320" t="s">
        <v>122</v>
      </c>
      <c r="B56" s="321"/>
      <c r="C56" s="321"/>
      <c r="D56" s="321"/>
      <c r="E56" s="321"/>
      <c r="F56" s="321"/>
      <c r="G56" s="321"/>
      <c r="H56" s="321"/>
      <c r="I56" s="322"/>
      <c r="J56" s="95"/>
      <c r="K56" s="323" t="s">
        <v>123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96"/>
      <c r="BI56" s="324" t="s">
        <v>10</v>
      </c>
      <c r="BJ56" s="325"/>
      <c r="BK56" s="325"/>
      <c r="BL56" s="325"/>
      <c r="BM56" s="325"/>
      <c r="BN56" s="325"/>
      <c r="BO56" s="325"/>
      <c r="BP56" s="325"/>
      <c r="BQ56" s="325"/>
      <c r="BR56" s="325"/>
      <c r="BS56" s="326"/>
      <c r="BT56" s="356">
        <v>0</v>
      </c>
      <c r="BU56" s="357"/>
      <c r="BV56" s="357"/>
      <c r="BW56" s="357"/>
      <c r="BX56" s="357"/>
      <c r="BY56" s="357"/>
      <c r="BZ56" s="357"/>
      <c r="CA56" s="357"/>
      <c r="CB56" s="357"/>
      <c r="CC56" s="358"/>
      <c r="CD56" s="356" t="s">
        <v>44</v>
      </c>
      <c r="CE56" s="357"/>
      <c r="CF56" s="357"/>
      <c r="CG56" s="357"/>
      <c r="CH56" s="357"/>
      <c r="CI56" s="357"/>
      <c r="CJ56" s="357"/>
      <c r="CK56" s="357"/>
      <c r="CL56" s="357"/>
      <c r="CM56" s="358"/>
      <c r="CN56" s="344"/>
      <c r="CO56" s="345"/>
      <c r="CP56" s="345"/>
      <c r="CQ56" s="345"/>
      <c r="CR56" s="345"/>
      <c r="CS56" s="345"/>
      <c r="CT56" s="345"/>
      <c r="CU56" s="345"/>
      <c r="CV56" s="345"/>
      <c r="CW56" s="345"/>
      <c r="CX56" s="345"/>
      <c r="CY56" s="345"/>
      <c r="CZ56" s="345"/>
      <c r="DA56" s="345"/>
      <c r="DB56" s="345"/>
      <c r="DC56" s="345"/>
      <c r="DD56" s="346"/>
      <c r="DE56" s="97" t="e">
        <v>#DIV/0!</v>
      </c>
    </row>
    <row r="57" spans="1:109" s="94" customFormat="1" x14ac:dyDescent="0.25">
      <c r="A57" s="320" t="s">
        <v>124</v>
      </c>
      <c r="B57" s="321"/>
      <c r="C57" s="321"/>
      <c r="D57" s="321"/>
      <c r="E57" s="321"/>
      <c r="F57" s="321"/>
      <c r="G57" s="321"/>
      <c r="H57" s="321"/>
      <c r="I57" s="322"/>
      <c r="J57" s="95"/>
      <c r="K57" s="323" t="s">
        <v>125</v>
      </c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96"/>
      <c r="BI57" s="324" t="s">
        <v>10</v>
      </c>
      <c r="BJ57" s="325"/>
      <c r="BK57" s="325"/>
      <c r="BL57" s="325"/>
      <c r="BM57" s="325"/>
      <c r="BN57" s="325"/>
      <c r="BO57" s="325"/>
      <c r="BP57" s="325"/>
      <c r="BQ57" s="325"/>
      <c r="BR57" s="325"/>
      <c r="BS57" s="326"/>
      <c r="BT57" s="356">
        <v>0</v>
      </c>
      <c r="BU57" s="357"/>
      <c r="BV57" s="357"/>
      <c r="BW57" s="357"/>
      <c r="BX57" s="357"/>
      <c r="BY57" s="357"/>
      <c r="BZ57" s="357"/>
      <c r="CA57" s="357"/>
      <c r="CB57" s="357"/>
      <c r="CC57" s="358"/>
      <c r="CD57" s="356" t="s">
        <v>44</v>
      </c>
      <c r="CE57" s="357"/>
      <c r="CF57" s="357"/>
      <c r="CG57" s="357"/>
      <c r="CH57" s="357"/>
      <c r="CI57" s="357"/>
      <c r="CJ57" s="357"/>
      <c r="CK57" s="357"/>
      <c r="CL57" s="357"/>
      <c r="CM57" s="358"/>
      <c r="CN57" s="344"/>
      <c r="CO57" s="345"/>
      <c r="CP57" s="345"/>
      <c r="CQ57" s="345"/>
      <c r="CR57" s="345"/>
      <c r="CS57" s="345"/>
      <c r="CT57" s="345"/>
      <c r="CU57" s="345"/>
      <c r="CV57" s="345"/>
      <c r="CW57" s="345"/>
      <c r="CX57" s="345"/>
      <c r="CY57" s="345"/>
      <c r="CZ57" s="345"/>
      <c r="DA57" s="345"/>
      <c r="DB57" s="345"/>
      <c r="DC57" s="345"/>
      <c r="DD57" s="346"/>
      <c r="DE57" s="97" t="e">
        <v>#DIV/0!</v>
      </c>
    </row>
    <row r="58" spans="1:109" s="94" customFormat="1" ht="30" hidden="1" customHeight="1" x14ac:dyDescent="0.25">
      <c r="A58" s="320" t="s">
        <v>40</v>
      </c>
      <c r="B58" s="321"/>
      <c r="C58" s="321"/>
      <c r="D58" s="321"/>
      <c r="E58" s="321"/>
      <c r="F58" s="321"/>
      <c r="G58" s="321"/>
      <c r="H58" s="321"/>
      <c r="I58" s="322"/>
      <c r="J58" s="95"/>
      <c r="K58" s="323" t="s">
        <v>210</v>
      </c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96"/>
      <c r="BI58" s="324" t="s">
        <v>10</v>
      </c>
      <c r="BJ58" s="325"/>
      <c r="BK58" s="325"/>
      <c r="BL58" s="325"/>
      <c r="BM58" s="325"/>
      <c r="BN58" s="325"/>
      <c r="BO58" s="325"/>
      <c r="BP58" s="325"/>
      <c r="BQ58" s="325"/>
      <c r="BR58" s="325"/>
      <c r="BS58" s="326"/>
      <c r="BT58" s="356"/>
      <c r="BU58" s="357"/>
      <c r="BV58" s="357"/>
      <c r="BW58" s="357"/>
      <c r="BX58" s="357"/>
      <c r="BY58" s="357"/>
      <c r="BZ58" s="357"/>
      <c r="CA58" s="357"/>
      <c r="CB58" s="357"/>
      <c r="CC58" s="358"/>
      <c r="CD58" s="356"/>
      <c r="CE58" s="357"/>
      <c r="CF58" s="357"/>
      <c r="CG58" s="357"/>
      <c r="CH58" s="357"/>
      <c r="CI58" s="357"/>
      <c r="CJ58" s="357"/>
      <c r="CK58" s="357"/>
      <c r="CL58" s="357"/>
      <c r="CM58" s="358"/>
      <c r="CN58" s="344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  <c r="DB58" s="345"/>
      <c r="DC58" s="345"/>
      <c r="DD58" s="346"/>
      <c r="DE58" s="97" t="e">
        <v>#DIV/0!</v>
      </c>
    </row>
    <row r="59" spans="1:109" s="94" customFormat="1" ht="43.5" customHeight="1" x14ac:dyDescent="0.25">
      <c r="A59" s="320" t="s">
        <v>41</v>
      </c>
      <c r="B59" s="321"/>
      <c r="C59" s="321"/>
      <c r="D59" s="321"/>
      <c r="E59" s="321"/>
      <c r="F59" s="321"/>
      <c r="G59" s="321"/>
      <c r="H59" s="321"/>
      <c r="I59" s="322"/>
      <c r="J59" s="95"/>
      <c r="K59" s="323" t="s">
        <v>126</v>
      </c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96"/>
      <c r="BI59" s="324" t="s">
        <v>10</v>
      </c>
      <c r="BJ59" s="325"/>
      <c r="BK59" s="325"/>
      <c r="BL59" s="325"/>
      <c r="BM59" s="325"/>
      <c r="BN59" s="325"/>
      <c r="BO59" s="325"/>
      <c r="BP59" s="325"/>
      <c r="BQ59" s="325"/>
      <c r="BR59" s="325"/>
      <c r="BS59" s="326"/>
      <c r="BT59" s="356">
        <v>365469.2</v>
      </c>
      <c r="BU59" s="357"/>
      <c r="BV59" s="357"/>
      <c r="BW59" s="357"/>
      <c r="BX59" s="357"/>
      <c r="BY59" s="357"/>
      <c r="BZ59" s="357"/>
      <c r="CA59" s="357"/>
      <c r="CB59" s="357"/>
      <c r="CC59" s="358"/>
      <c r="CD59" s="356">
        <v>439076.58</v>
      </c>
      <c r="CE59" s="357"/>
      <c r="CF59" s="357"/>
      <c r="CG59" s="357"/>
      <c r="CH59" s="357"/>
      <c r="CI59" s="357"/>
      <c r="CJ59" s="357"/>
      <c r="CK59" s="357"/>
      <c r="CL59" s="357"/>
      <c r="CM59" s="358"/>
      <c r="CN59" s="330" t="s">
        <v>345</v>
      </c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2"/>
      <c r="DE59" s="97">
        <v>3.0943486168178769E-2</v>
      </c>
    </row>
    <row r="60" spans="1:109" s="94" customFormat="1" ht="15" customHeight="1" x14ac:dyDescent="0.25">
      <c r="A60" s="320" t="s">
        <v>12</v>
      </c>
      <c r="B60" s="321"/>
      <c r="C60" s="321"/>
      <c r="D60" s="321"/>
      <c r="E60" s="321"/>
      <c r="F60" s="321"/>
      <c r="G60" s="321"/>
      <c r="H60" s="321"/>
      <c r="I60" s="322"/>
      <c r="J60" s="95"/>
      <c r="K60" s="323" t="s">
        <v>127</v>
      </c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96"/>
      <c r="BI60" s="324" t="s">
        <v>308</v>
      </c>
      <c r="BJ60" s="325"/>
      <c r="BK60" s="325"/>
      <c r="BL60" s="325"/>
      <c r="BM60" s="325"/>
      <c r="BN60" s="325"/>
      <c r="BO60" s="325"/>
      <c r="BP60" s="325"/>
      <c r="BQ60" s="325"/>
      <c r="BR60" s="325"/>
      <c r="BS60" s="326"/>
      <c r="BT60" s="356">
        <v>355</v>
      </c>
      <c r="BU60" s="357"/>
      <c r="BV60" s="357"/>
      <c r="BW60" s="357"/>
      <c r="BX60" s="357"/>
      <c r="BY60" s="357"/>
      <c r="BZ60" s="357"/>
      <c r="CA60" s="357"/>
      <c r="CB60" s="357"/>
      <c r="CC60" s="358"/>
      <c r="CD60" s="356">
        <v>334.741763193</v>
      </c>
      <c r="CE60" s="357"/>
      <c r="CF60" s="357"/>
      <c r="CG60" s="357"/>
      <c r="CH60" s="357"/>
      <c r="CI60" s="357"/>
      <c r="CJ60" s="357"/>
      <c r="CK60" s="357"/>
      <c r="CL60" s="357"/>
      <c r="CM60" s="358"/>
      <c r="CN60" s="317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9"/>
      <c r="DE60" s="97">
        <v>4.1188464899504673E-2</v>
      </c>
    </row>
    <row r="61" spans="1:109" s="94" customFormat="1" ht="41.25" customHeight="1" x14ac:dyDescent="0.25">
      <c r="A61" s="320" t="s">
        <v>22</v>
      </c>
      <c r="B61" s="321"/>
      <c r="C61" s="321"/>
      <c r="D61" s="321"/>
      <c r="E61" s="321"/>
      <c r="F61" s="321"/>
      <c r="G61" s="321"/>
      <c r="H61" s="321"/>
      <c r="I61" s="322"/>
      <c r="J61" s="95"/>
      <c r="K61" s="323" t="s">
        <v>129</v>
      </c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96"/>
      <c r="BI61" s="324" t="s">
        <v>309</v>
      </c>
      <c r="BJ61" s="325"/>
      <c r="BK61" s="325"/>
      <c r="BL61" s="325"/>
      <c r="BM61" s="325"/>
      <c r="BN61" s="325"/>
      <c r="BO61" s="325"/>
      <c r="BP61" s="325"/>
      <c r="BQ61" s="325"/>
      <c r="BR61" s="325"/>
      <c r="BS61" s="326"/>
      <c r="BT61" s="356">
        <f>BT59/BT60</f>
        <v>1029.4907042253521</v>
      </c>
      <c r="BU61" s="357"/>
      <c r="BV61" s="357"/>
      <c r="BW61" s="357"/>
      <c r="BX61" s="357"/>
      <c r="BY61" s="357"/>
      <c r="BZ61" s="357"/>
      <c r="CA61" s="357"/>
      <c r="CB61" s="357"/>
      <c r="CC61" s="358"/>
      <c r="CD61" s="356">
        <f>CD59/CD60</f>
        <v>1311.6874805574957</v>
      </c>
      <c r="CE61" s="357"/>
      <c r="CF61" s="357"/>
      <c r="CG61" s="357"/>
      <c r="CH61" s="357"/>
      <c r="CI61" s="357"/>
      <c r="CJ61" s="357"/>
      <c r="CK61" s="357"/>
      <c r="CL61" s="357"/>
      <c r="CM61" s="358"/>
      <c r="CN61" s="330" t="s">
        <v>359</v>
      </c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2"/>
      <c r="DE61" s="97">
        <v>-9.8396967280220959E-3</v>
      </c>
    </row>
    <row r="62" spans="1:109" s="94" customFormat="1" ht="15" customHeight="1" x14ac:dyDescent="0.25">
      <c r="A62" s="320" t="s">
        <v>42</v>
      </c>
      <c r="B62" s="321"/>
      <c r="C62" s="321"/>
      <c r="D62" s="321"/>
      <c r="E62" s="321"/>
      <c r="F62" s="321"/>
      <c r="G62" s="321"/>
      <c r="H62" s="321"/>
      <c r="I62" s="322"/>
      <c r="J62" s="95"/>
      <c r="K62" s="323" t="s">
        <v>131</v>
      </c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96"/>
      <c r="BI62" s="324" t="s">
        <v>44</v>
      </c>
      <c r="BJ62" s="325"/>
      <c r="BK62" s="325"/>
      <c r="BL62" s="325"/>
      <c r="BM62" s="325"/>
      <c r="BN62" s="325"/>
      <c r="BO62" s="325"/>
      <c r="BP62" s="325"/>
      <c r="BQ62" s="325"/>
      <c r="BR62" s="325"/>
      <c r="BS62" s="326"/>
      <c r="BT62" s="327" t="s">
        <v>44</v>
      </c>
      <c r="BU62" s="328"/>
      <c r="BV62" s="328"/>
      <c r="BW62" s="328"/>
      <c r="BX62" s="328"/>
      <c r="BY62" s="328"/>
      <c r="BZ62" s="328"/>
      <c r="CA62" s="328"/>
      <c r="CB62" s="328"/>
      <c r="CC62" s="329"/>
      <c r="CD62" s="327" t="s">
        <v>44</v>
      </c>
      <c r="CE62" s="328"/>
      <c r="CF62" s="328"/>
      <c r="CG62" s="328"/>
      <c r="CH62" s="328"/>
      <c r="CI62" s="328"/>
      <c r="CJ62" s="328"/>
      <c r="CK62" s="328"/>
      <c r="CL62" s="328"/>
      <c r="CM62" s="329"/>
      <c r="CN62" s="317" t="s">
        <v>44</v>
      </c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9"/>
      <c r="DE62" s="97" t="e">
        <v>#VALUE!</v>
      </c>
    </row>
    <row r="63" spans="1:109" s="94" customFormat="1" ht="29.25" customHeight="1" x14ac:dyDescent="0.25">
      <c r="A63" s="320" t="s">
        <v>11</v>
      </c>
      <c r="B63" s="321"/>
      <c r="C63" s="321"/>
      <c r="D63" s="321"/>
      <c r="E63" s="321"/>
      <c r="F63" s="321"/>
      <c r="G63" s="321"/>
      <c r="H63" s="321"/>
      <c r="I63" s="322"/>
      <c r="J63" s="95"/>
      <c r="K63" s="323" t="s">
        <v>132</v>
      </c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96"/>
      <c r="BI63" s="324" t="s">
        <v>43</v>
      </c>
      <c r="BJ63" s="325"/>
      <c r="BK63" s="325"/>
      <c r="BL63" s="325"/>
      <c r="BM63" s="325"/>
      <c r="BN63" s="325"/>
      <c r="BO63" s="325"/>
      <c r="BP63" s="325"/>
      <c r="BQ63" s="325"/>
      <c r="BR63" s="325"/>
      <c r="BS63" s="326"/>
      <c r="BT63" s="353">
        <v>11</v>
      </c>
      <c r="BU63" s="354"/>
      <c r="BV63" s="354"/>
      <c r="BW63" s="354"/>
      <c r="BX63" s="354"/>
      <c r="BY63" s="354"/>
      <c r="BZ63" s="354"/>
      <c r="CA63" s="354"/>
      <c r="CB63" s="354"/>
      <c r="CC63" s="355"/>
      <c r="CD63" s="327" t="s">
        <v>44</v>
      </c>
      <c r="CE63" s="328"/>
      <c r="CF63" s="328"/>
      <c r="CG63" s="328"/>
      <c r="CH63" s="328"/>
      <c r="CI63" s="328"/>
      <c r="CJ63" s="328"/>
      <c r="CK63" s="328"/>
      <c r="CL63" s="328"/>
      <c r="CM63" s="329"/>
      <c r="CN63" s="317" t="s">
        <v>44</v>
      </c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9"/>
      <c r="DE63" s="97" t="e">
        <v>#VALUE!</v>
      </c>
    </row>
    <row r="64" spans="1:109" s="94" customFormat="1" ht="24" customHeight="1" x14ac:dyDescent="0.25">
      <c r="A64" s="320" t="s">
        <v>12</v>
      </c>
      <c r="B64" s="321"/>
      <c r="C64" s="321"/>
      <c r="D64" s="321"/>
      <c r="E64" s="321"/>
      <c r="F64" s="321"/>
      <c r="G64" s="321"/>
      <c r="H64" s="321"/>
      <c r="I64" s="322"/>
      <c r="J64" s="95"/>
      <c r="K64" s="323" t="s">
        <v>45</v>
      </c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96"/>
      <c r="BI64" s="324" t="s">
        <v>43</v>
      </c>
      <c r="BJ64" s="325"/>
      <c r="BK64" s="325"/>
      <c r="BL64" s="325"/>
      <c r="BM64" s="325"/>
      <c r="BN64" s="325"/>
      <c r="BO64" s="325"/>
      <c r="BP64" s="325"/>
      <c r="BQ64" s="325"/>
      <c r="BR64" s="325"/>
      <c r="BS64" s="326"/>
      <c r="BT64" s="353">
        <v>9</v>
      </c>
      <c r="BU64" s="354"/>
      <c r="BV64" s="354"/>
      <c r="BW64" s="354"/>
      <c r="BX64" s="354"/>
      <c r="BY64" s="354"/>
      <c r="BZ64" s="354"/>
      <c r="CA64" s="354"/>
      <c r="CB64" s="354"/>
      <c r="CC64" s="355"/>
      <c r="CD64" s="327" t="s">
        <v>44</v>
      </c>
      <c r="CE64" s="328"/>
      <c r="CF64" s="328"/>
      <c r="CG64" s="328"/>
      <c r="CH64" s="328"/>
      <c r="CI64" s="328"/>
      <c r="CJ64" s="328"/>
      <c r="CK64" s="328"/>
      <c r="CL64" s="328"/>
      <c r="CM64" s="329"/>
      <c r="CN64" s="317" t="s">
        <v>44</v>
      </c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9"/>
      <c r="DE64" s="97" t="e">
        <v>#VALUE!</v>
      </c>
    </row>
    <row r="65" spans="1:109" s="94" customFormat="1" ht="57" customHeight="1" x14ac:dyDescent="0.25">
      <c r="A65" s="320" t="s">
        <v>133</v>
      </c>
      <c r="B65" s="321"/>
      <c r="C65" s="321"/>
      <c r="D65" s="321"/>
      <c r="E65" s="321"/>
      <c r="F65" s="321"/>
      <c r="G65" s="321"/>
      <c r="H65" s="321"/>
      <c r="I65" s="322"/>
      <c r="J65" s="95"/>
      <c r="K65" s="323" t="s">
        <v>134</v>
      </c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96"/>
      <c r="BI65" s="324" t="s">
        <v>44</v>
      </c>
      <c r="BJ65" s="325"/>
      <c r="BK65" s="325"/>
      <c r="BL65" s="325"/>
      <c r="BM65" s="325"/>
      <c r="BN65" s="325"/>
      <c r="BO65" s="325"/>
      <c r="BP65" s="325"/>
      <c r="BQ65" s="325"/>
      <c r="BR65" s="325"/>
      <c r="BS65" s="326"/>
      <c r="BT65" s="327" t="s">
        <v>44</v>
      </c>
      <c r="BU65" s="328"/>
      <c r="BV65" s="328"/>
      <c r="BW65" s="328"/>
      <c r="BX65" s="328"/>
      <c r="BY65" s="328"/>
      <c r="BZ65" s="328"/>
      <c r="CA65" s="328"/>
      <c r="CB65" s="328"/>
      <c r="CC65" s="329"/>
      <c r="CD65" s="327" t="s">
        <v>44</v>
      </c>
      <c r="CE65" s="328"/>
      <c r="CF65" s="328"/>
      <c r="CG65" s="328"/>
      <c r="CH65" s="328"/>
      <c r="CI65" s="328"/>
      <c r="CJ65" s="328"/>
      <c r="CK65" s="328"/>
      <c r="CL65" s="328"/>
      <c r="CM65" s="329"/>
      <c r="CN65" s="317" t="s">
        <v>44</v>
      </c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9"/>
      <c r="DE65" s="97" t="e">
        <v>#VALUE!</v>
      </c>
    </row>
    <row r="66" spans="1:109" s="94" customFormat="1" ht="30" customHeight="1" x14ac:dyDescent="0.25">
      <c r="A66" s="320" t="s">
        <v>11</v>
      </c>
      <c r="B66" s="321"/>
      <c r="C66" s="321"/>
      <c r="D66" s="321"/>
      <c r="E66" s="321"/>
      <c r="F66" s="321"/>
      <c r="G66" s="321"/>
      <c r="H66" s="321"/>
      <c r="I66" s="322"/>
      <c r="J66" s="95"/>
      <c r="K66" s="323" t="s">
        <v>135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96"/>
      <c r="BI66" s="324" t="s">
        <v>136</v>
      </c>
      <c r="BJ66" s="325"/>
      <c r="BK66" s="325"/>
      <c r="BL66" s="325"/>
      <c r="BM66" s="325"/>
      <c r="BN66" s="325"/>
      <c r="BO66" s="325"/>
      <c r="BP66" s="325"/>
      <c r="BQ66" s="325"/>
      <c r="BR66" s="325"/>
      <c r="BS66" s="326"/>
      <c r="BT66" s="327" t="s">
        <v>306</v>
      </c>
      <c r="BU66" s="328"/>
      <c r="BV66" s="328"/>
      <c r="BW66" s="328"/>
      <c r="BX66" s="328"/>
      <c r="BY66" s="328"/>
      <c r="BZ66" s="328"/>
      <c r="CA66" s="328"/>
      <c r="CB66" s="328"/>
      <c r="CC66" s="329"/>
      <c r="CD66" s="350">
        <v>110466</v>
      </c>
      <c r="CE66" s="351"/>
      <c r="CF66" s="351"/>
      <c r="CG66" s="351"/>
      <c r="CH66" s="351"/>
      <c r="CI66" s="351"/>
      <c r="CJ66" s="351"/>
      <c r="CK66" s="351"/>
      <c r="CL66" s="351"/>
      <c r="CM66" s="352"/>
      <c r="CN66" s="344"/>
      <c r="CO66" s="345"/>
      <c r="CP66" s="345"/>
      <c r="CQ66" s="345"/>
      <c r="CR66" s="345"/>
      <c r="CS66" s="345"/>
      <c r="CT66" s="345"/>
      <c r="CU66" s="345"/>
      <c r="CV66" s="345"/>
      <c r="CW66" s="345"/>
      <c r="CX66" s="345"/>
      <c r="CY66" s="345"/>
      <c r="CZ66" s="345"/>
      <c r="DA66" s="345"/>
      <c r="DB66" s="345"/>
      <c r="DC66" s="345"/>
      <c r="DD66" s="346"/>
      <c r="DE66" s="97" t="e">
        <v>#VALUE!</v>
      </c>
    </row>
    <row r="67" spans="1:109" s="94" customFormat="1" ht="15" customHeight="1" x14ac:dyDescent="0.25">
      <c r="A67" s="320" t="s">
        <v>46</v>
      </c>
      <c r="B67" s="321"/>
      <c r="C67" s="321"/>
      <c r="D67" s="321"/>
      <c r="E67" s="321"/>
      <c r="F67" s="321"/>
      <c r="G67" s="321"/>
      <c r="H67" s="321"/>
      <c r="I67" s="322"/>
      <c r="J67" s="95"/>
      <c r="K67" s="323" t="s">
        <v>137</v>
      </c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96"/>
      <c r="BI67" s="324" t="s">
        <v>138</v>
      </c>
      <c r="BJ67" s="325"/>
      <c r="BK67" s="325"/>
      <c r="BL67" s="325"/>
      <c r="BM67" s="325"/>
      <c r="BN67" s="325"/>
      <c r="BO67" s="325"/>
      <c r="BP67" s="325"/>
      <c r="BQ67" s="325"/>
      <c r="BR67" s="325"/>
      <c r="BS67" s="326"/>
      <c r="BT67" s="327" t="s">
        <v>306</v>
      </c>
      <c r="BU67" s="328"/>
      <c r="BV67" s="328"/>
      <c r="BW67" s="328"/>
      <c r="BX67" s="328"/>
      <c r="BY67" s="328"/>
      <c r="BZ67" s="328"/>
      <c r="CA67" s="328"/>
      <c r="CB67" s="328"/>
      <c r="CC67" s="329"/>
      <c r="CD67" s="341">
        <f>CD68+CD69+CD70</f>
        <v>1871.5</v>
      </c>
      <c r="CE67" s="342"/>
      <c r="CF67" s="342"/>
      <c r="CG67" s="342"/>
      <c r="CH67" s="342"/>
      <c r="CI67" s="342"/>
      <c r="CJ67" s="342"/>
      <c r="CK67" s="342"/>
      <c r="CL67" s="342"/>
      <c r="CM67" s="343"/>
      <c r="CN67" s="344"/>
      <c r="CO67" s="345"/>
      <c r="CP67" s="345"/>
      <c r="CQ67" s="345"/>
      <c r="CR67" s="345"/>
      <c r="CS67" s="345"/>
      <c r="CT67" s="345"/>
      <c r="CU67" s="345"/>
      <c r="CV67" s="345"/>
      <c r="CW67" s="345"/>
      <c r="CX67" s="345"/>
      <c r="CY67" s="345"/>
      <c r="CZ67" s="345"/>
      <c r="DA67" s="345"/>
      <c r="DB67" s="345"/>
      <c r="DC67" s="345"/>
      <c r="DD67" s="346"/>
      <c r="DE67" s="97" t="e">
        <v>#VALUE!</v>
      </c>
    </row>
    <row r="68" spans="1:109" s="94" customFormat="1" ht="27" customHeight="1" x14ac:dyDescent="0.25">
      <c r="A68" s="320" t="s">
        <v>56</v>
      </c>
      <c r="B68" s="321"/>
      <c r="C68" s="321"/>
      <c r="D68" s="321"/>
      <c r="E68" s="321"/>
      <c r="F68" s="321"/>
      <c r="G68" s="321"/>
      <c r="H68" s="321"/>
      <c r="I68" s="322"/>
      <c r="J68" s="135"/>
      <c r="K68" s="323" t="s">
        <v>233</v>
      </c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134"/>
      <c r="BI68" s="324" t="s">
        <v>138</v>
      </c>
      <c r="BJ68" s="325"/>
      <c r="BK68" s="325"/>
      <c r="BL68" s="325"/>
      <c r="BM68" s="325"/>
      <c r="BN68" s="325"/>
      <c r="BO68" s="325"/>
      <c r="BP68" s="325"/>
      <c r="BQ68" s="325"/>
      <c r="BR68" s="325"/>
      <c r="BS68" s="326"/>
      <c r="BT68" s="327" t="s">
        <v>306</v>
      </c>
      <c r="BU68" s="328"/>
      <c r="BV68" s="328"/>
      <c r="BW68" s="328"/>
      <c r="BX68" s="328"/>
      <c r="BY68" s="328"/>
      <c r="BZ68" s="328"/>
      <c r="CA68" s="328"/>
      <c r="CB68" s="328"/>
      <c r="CC68" s="329"/>
      <c r="CD68" s="314">
        <v>1174.4000000000001</v>
      </c>
      <c r="CE68" s="315"/>
      <c r="CF68" s="315"/>
      <c r="CG68" s="315"/>
      <c r="CH68" s="315"/>
      <c r="CI68" s="315"/>
      <c r="CJ68" s="315"/>
      <c r="CK68" s="315"/>
      <c r="CL68" s="315"/>
      <c r="CM68" s="316"/>
      <c r="CN68" s="317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9"/>
      <c r="DE68" s="97"/>
    </row>
    <row r="69" spans="1:109" s="94" customFormat="1" ht="27.6" customHeight="1" x14ac:dyDescent="0.25">
      <c r="A69" s="320" t="s">
        <v>58</v>
      </c>
      <c r="B69" s="321"/>
      <c r="C69" s="321"/>
      <c r="D69" s="321"/>
      <c r="E69" s="321"/>
      <c r="F69" s="321"/>
      <c r="G69" s="321"/>
      <c r="H69" s="321"/>
      <c r="I69" s="322"/>
      <c r="J69" s="135"/>
      <c r="K69" s="323" t="s">
        <v>324</v>
      </c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134"/>
      <c r="BI69" s="324" t="s">
        <v>138</v>
      </c>
      <c r="BJ69" s="325"/>
      <c r="BK69" s="325"/>
      <c r="BL69" s="325"/>
      <c r="BM69" s="325"/>
      <c r="BN69" s="325"/>
      <c r="BO69" s="325"/>
      <c r="BP69" s="325"/>
      <c r="BQ69" s="325"/>
      <c r="BR69" s="325"/>
      <c r="BS69" s="326"/>
      <c r="BT69" s="327" t="s">
        <v>306</v>
      </c>
      <c r="BU69" s="328"/>
      <c r="BV69" s="328"/>
      <c r="BW69" s="328"/>
      <c r="BX69" s="328"/>
      <c r="BY69" s="328"/>
      <c r="BZ69" s="328"/>
      <c r="CA69" s="328"/>
      <c r="CB69" s="328"/>
      <c r="CC69" s="329"/>
      <c r="CD69" s="314">
        <v>205.6</v>
      </c>
      <c r="CE69" s="315"/>
      <c r="CF69" s="315"/>
      <c r="CG69" s="315"/>
      <c r="CH69" s="315"/>
      <c r="CI69" s="315"/>
      <c r="CJ69" s="315"/>
      <c r="CK69" s="315"/>
      <c r="CL69" s="315"/>
      <c r="CM69" s="316"/>
      <c r="CN69" s="317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9"/>
      <c r="DE69" s="97"/>
    </row>
    <row r="70" spans="1:109" s="94" customFormat="1" ht="25.2" customHeight="1" x14ac:dyDescent="0.25">
      <c r="A70" s="320" t="s">
        <v>211</v>
      </c>
      <c r="B70" s="321"/>
      <c r="C70" s="321"/>
      <c r="D70" s="321"/>
      <c r="E70" s="321"/>
      <c r="F70" s="321"/>
      <c r="G70" s="321"/>
      <c r="H70" s="321"/>
      <c r="I70" s="322"/>
      <c r="J70" s="135"/>
      <c r="K70" s="323" t="s">
        <v>325</v>
      </c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134"/>
      <c r="BI70" s="324" t="s">
        <v>138</v>
      </c>
      <c r="BJ70" s="325"/>
      <c r="BK70" s="325"/>
      <c r="BL70" s="325"/>
      <c r="BM70" s="325"/>
      <c r="BN70" s="325"/>
      <c r="BO70" s="325"/>
      <c r="BP70" s="325"/>
      <c r="BQ70" s="325"/>
      <c r="BR70" s="325"/>
      <c r="BS70" s="326"/>
      <c r="BT70" s="327" t="s">
        <v>306</v>
      </c>
      <c r="BU70" s="328"/>
      <c r="BV70" s="328"/>
      <c r="BW70" s="328"/>
      <c r="BX70" s="328"/>
      <c r="BY70" s="328"/>
      <c r="BZ70" s="328"/>
      <c r="CA70" s="328"/>
      <c r="CB70" s="328"/>
      <c r="CC70" s="329"/>
      <c r="CD70" s="314">
        <v>491.5</v>
      </c>
      <c r="CE70" s="315"/>
      <c r="CF70" s="315"/>
      <c r="CG70" s="315"/>
      <c r="CH70" s="315"/>
      <c r="CI70" s="315"/>
      <c r="CJ70" s="315"/>
      <c r="CK70" s="315"/>
      <c r="CL70" s="315"/>
      <c r="CM70" s="316"/>
      <c r="CN70" s="317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9"/>
      <c r="DE70" s="97"/>
    </row>
    <row r="71" spans="1:109" s="94" customFormat="1" ht="47.25" customHeight="1" x14ac:dyDescent="0.25">
      <c r="A71" s="320" t="s">
        <v>323</v>
      </c>
      <c r="B71" s="321"/>
      <c r="C71" s="321"/>
      <c r="D71" s="321"/>
      <c r="E71" s="321"/>
      <c r="F71" s="321"/>
      <c r="G71" s="321"/>
      <c r="H71" s="321"/>
      <c r="I71" s="322"/>
      <c r="J71" s="95"/>
      <c r="K71" s="323" t="s">
        <v>326</v>
      </c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96"/>
      <c r="BI71" s="324" t="s">
        <v>138</v>
      </c>
      <c r="BJ71" s="325"/>
      <c r="BK71" s="325"/>
      <c r="BL71" s="325"/>
      <c r="BM71" s="325"/>
      <c r="BN71" s="325"/>
      <c r="BO71" s="325"/>
      <c r="BP71" s="325"/>
      <c r="BQ71" s="325"/>
      <c r="BR71" s="325"/>
      <c r="BS71" s="326"/>
      <c r="BT71" s="327" t="s">
        <v>306</v>
      </c>
      <c r="BU71" s="328"/>
      <c r="BV71" s="328"/>
      <c r="BW71" s="328"/>
      <c r="BX71" s="328"/>
      <c r="BY71" s="328"/>
      <c r="BZ71" s="328"/>
      <c r="CA71" s="328"/>
      <c r="CB71" s="328"/>
      <c r="CC71" s="329"/>
      <c r="CD71" s="341">
        <v>0</v>
      </c>
      <c r="CE71" s="342"/>
      <c r="CF71" s="342"/>
      <c r="CG71" s="342"/>
      <c r="CH71" s="342"/>
      <c r="CI71" s="342"/>
      <c r="CJ71" s="342"/>
      <c r="CK71" s="342"/>
      <c r="CL71" s="342"/>
      <c r="CM71" s="343"/>
      <c r="CN71" s="344"/>
      <c r="CO71" s="345"/>
      <c r="CP71" s="345"/>
      <c r="CQ71" s="345"/>
      <c r="CR71" s="345"/>
      <c r="CS71" s="345"/>
      <c r="CT71" s="345"/>
      <c r="CU71" s="345"/>
      <c r="CV71" s="345"/>
      <c r="CW71" s="345"/>
      <c r="CX71" s="345"/>
      <c r="CY71" s="345"/>
      <c r="CZ71" s="345"/>
      <c r="DA71" s="345"/>
      <c r="DB71" s="345"/>
      <c r="DC71" s="345"/>
      <c r="DD71" s="346"/>
      <c r="DE71" s="97" t="e">
        <v>#VALUE!</v>
      </c>
    </row>
    <row r="72" spans="1:109" s="94" customFormat="1" ht="28.5" customHeight="1" x14ac:dyDescent="0.25">
      <c r="A72" s="320" t="s">
        <v>64</v>
      </c>
      <c r="B72" s="321"/>
      <c r="C72" s="321"/>
      <c r="D72" s="321"/>
      <c r="E72" s="321"/>
      <c r="F72" s="321"/>
      <c r="G72" s="321"/>
      <c r="H72" s="321"/>
      <c r="I72" s="322"/>
      <c r="J72" s="95"/>
      <c r="K72" s="323" t="s">
        <v>147</v>
      </c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96"/>
      <c r="BI72" s="324" t="s">
        <v>148</v>
      </c>
      <c r="BJ72" s="325"/>
      <c r="BK72" s="325"/>
      <c r="BL72" s="325"/>
      <c r="BM72" s="325"/>
      <c r="BN72" s="325"/>
      <c r="BO72" s="325"/>
      <c r="BP72" s="325"/>
      <c r="BQ72" s="325"/>
      <c r="BR72" s="325"/>
      <c r="BS72" s="326"/>
      <c r="BT72" s="327" t="s">
        <v>306</v>
      </c>
      <c r="BU72" s="328"/>
      <c r="BV72" s="328"/>
      <c r="BW72" s="328"/>
      <c r="BX72" s="328"/>
      <c r="BY72" s="328"/>
      <c r="BZ72" s="328"/>
      <c r="CA72" s="328"/>
      <c r="CB72" s="328"/>
      <c r="CC72" s="329"/>
      <c r="CD72" s="341">
        <f>CD73+CD74+CD75+CD76</f>
        <v>13217.5</v>
      </c>
      <c r="CE72" s="342"/>
      <c r="CF72" s="342"/>
      <c r="CG72" s="342"/>
      <c r="CH72" s="342"/>
      <c r="CI72" s="342"/>
      <c r="CJ72" s="342"/>
      <c r="CK72" s="342"/>
      <c r="CL72" s="342"/>
      <c r="CM72" s="343"/>
      <c r="CN72" s="344"/>
      <c r="CO72" s="345"/>
      <c r="CP72" s="345"/>
      <c r="CQ72" s="345"/>
      <c r="CR72" s="345"/>
      <c r="CS72" s="345"/>
      <c r="CT72" s="345"/>
      <c r="CU72" s="345"/>
      <c r="CV72" s="345"/>
      <c r="CW72" s="345"/>
      <c r="CX72" s="345"/>
      <c r="CY72" s="345"/>
      <c r="CZ72" s="345"/>
      <c r="DA72" s="345"/>
      <c r="DB72" s="345"/>
      <c r="DC72" s="345"/>
      <c r="DD72" s="346"/>
      <c r="DE72" s="97" t="e">
        <v>#VALUE!</v>
      </c>
    </row>
    <row r="73" spans="1:109" s="94" customFormat="1" ht="28.5" customHeight="1" x14ac:dyDescent="0.25">
      <c r="A73" s="320" t="s">
        <v>212</v>
      </c>
      <c r="B73" s="321"/>
      <c r="C73" s="321"/>
      <c r="D73" s="321"/>
      <c r="E73" s="321"/>
      <c r="F73" s="321"/>
      <c r="G73" s="321"/>
      <c r="H73" s="321"/>
      <c r="I73" s="322"/>
      <c r="J73" s="136"/>
      <c r="K73" s="323" t="s">
        <v>236</v>
      </c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137"/>
      <c r="BI73" s="324" t="s">
        <v>148</v>
      </c>
      <c r="BJ73" s="325"/>
      <c r="BK73" s="325"/>
      <c r="BL73" s="325"/>
      <c r="BM73" s="325"/>
      <c r="BN73" s="325"/>
      <c r="BO73" s="325"/>
      <c r="BP73" s="325"/>
      <c r="BQ73" s="325"/>
      <c r="BR73" s="325"/>
      <c r="BS73" s="326"/>
      <c r="BT73" s="327" t="s">
        <v>306</v>
      </c>
      <c r="BU73" s="328"/>
      <c r="BV73" s="328"/>
      <c r="BW73" s="328"/>
      <c r="BX73" s="328"/>
      <c r="BY73" s="328"/>
      <c r="BZ73" s="328"/>
      <c r="CA73" s="328"/>
      <c r="CB73" s="328"/>
      <c r="CC73" s="329"/>
      <c r="CD73" s="314">
        <v>1029.74</v>
      </c>
      <c r="CE73" s="315"/>
      <c r="CF73" s="315"/>
      <c r="CG73" s="315"/>
      <c r="CH73" s="315"/>
      <c r="CI73" s="315"/>
      <c r="CJ73" s="315"/>
      <c r="CK73" s="315"/>
      <c r="CL73" s="315"/>
      <c r="CM73" s="316"/>
      <c r="CN73" s="344"/>
      <c r="CO73" s="345"/>
      <c r="CP73" s="345"/>
      <c r="CQ73" s="345"/>
      <c r="CR73" s="345"/>
      <c r="CS73" s="345"/>
      <c r="CT73" s="345"/>
      <c r="CU73" s="345"/>
      <c r="CV73" s="345"/>
      <c r="CW73" s="345"/>
      <c r="CX73" s="345"/>
      <c r="CY73" s="345"/>
      <c r="CZ73" s="345"/>
      <c r="DA73" s="345"/>
      <c r="DB73" s="345"/>
      <c r="DC73" s="345"/>
      <c r="DD73" s="346"/>
      <c r="DE73" s="97"/>
    </row>
    <row r="74" spans="1:109" s="94" customFormat="1" ht="28.5" customHeight="1" x14ac:dyDescent="0.25">
      <c r="A74" s="320" t="s">
        <v>213</v>
      </c>
      <c r="B74" s="321"/>
      <c r="C74" s="321"/>
      <c r="D74" s="321"/>
      <c r="E74" s="321"/>
      <c r="F74" s="321"/>
      <c r="G74" s="321"/>
      <c r="H74" s="321"/>
      <c r="I74" s="322"/>
      <c r="J74" s="136"/>
      <c r="K74" s="323" t="s">
        <v>327</v>
      </c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137"/>
      <c r="BI74" s="324" t="s">
        <v>148</v>
      </c>
      <c r="BJ74" s="325"/>
      <c r="BK74" s="325"/>
      <c r="BL74" s="325"/>
      <c r="BM74" s="325"/>
      <c r="BN74" s="325"/>
      <c r="BO74" s="325"/>
      <c r="BP74" s="325"/>
      <c r="BQ74" s="325"/>
      <c r="BR74" s="325"/>
      <c r="BS74" s="326"/>
      <c r="BT74" s="327" t="s">
        <v>306</v>
      </c>
      <c r="BU74" s="328"/>
      <c r="BV74" s="328"/>
      <c r="BW74" s="328"/>
      <c r="BX74" s="328"/>
      <c r="BY74" s="328"/>
      <c r="BZ74" s="328"/>
      <c r="CA74" s="328"/>
      <c r="CB74" s="328"/>
      <c r="CC74" s="329"/>
      <c r="CD74" s="314">
        <v>569.20000000000005</v>
      </c>
      <c r="CE74" s="315"/>
      <c r="CF74" s="315"/>
      <c r="CG74" s="315"/>
      <c r="CH74" s="315"/>
      <c r="CI74" s="315"/>
      <c r="CJ74" s="315"/>
      <c r="CK74" s="315"/>
      <c r="CL74" s="315"/>
      <c r="CM74" s="316"/>
      <c r="CN74" s="344"/>
      <c r="CO74" s="345"/>
      <c r="CP74" s="345"/>
      <c r="CQ74" s="345"/>
      <c r="CR74" s="345"/>
      <c r="CS74" s="345"/>
      <c r="CT74" s="345"/>
      <c r="CU74" s="345"/>
      <c r="CV74" s="345"/>
      <c r="CW74" s="345"/>
      <c r="CX74" s="345"/>
      <c r="CY74" s="345"/>
      <c r="CZ74" s="345"/>
      <c r="DA74" s="345"/>
      <c r="DB74" s="345"/>
      <c r="DC74" s="345"/>
      <c r="DD74" s="346"/>
      <c r="DE74" s="97"/>
    </row>
    <row r="75" spans="1:109" s="94" customFormat="1" ht="28.5" customHeight="1" x14ac:dyDescent="0.25">
      <c r="A75" s="320" t="s">
        <v>238</v>
      </c>
      <c r="B75" s="321"/>
      <c r="C75" s="321"/>
      <c r="D75" s="321"/>
      <c r="E75" s="321"/>
      <c r="F75" s="321"/>
      <c r="G75" s="321"/>
      <c r="H75" s="321"/>
      <c r="I75" s="322"/>
      <c r="J75" s="136"/>
      <c r="K75" s="323" t="s">
        <v>328</v>
      </c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137"/>
      <c r="BI75" s="324" t="s">
        <v>148</v>
      </c>
      <c r="BJ75" s="325"/>
      <c r="BK75" s="325"/>
      <c r="BL75" s="325"/>
      <c r="BM75" s="325"/>
      <c r="BN75" s="325"/>
      <c r="BO75" s="325"/>
      <c r="BP75" s="325"/>
      <c r="BQ75" s="325"/>
      <c r="BR75" s="325"/>
      <c r="BS75" s="326"/>
      <c r="BT75" s="327" t="s">
        <v>306</v>
      </c>
      <c r="BU75" s="328"/>
      <c r="BV75" s="328"/>
      <c r="BW75" s="328"/>
      <c r="BX75" s="328"/>
      <c r="BY75" s="328"/>
      <c r="BZ75" s="328"/>
      <c r="CA75" s="328"/>
      <c r="CB75" s="328"/>
      <c r="CC75" s="329"/>
      <c r="CD75" s="314">
        <v>4079.96</v>
      </c>
      <c r="CE75" s="315"/>
      <c r="CF75" s="315"/>
      <c r="CG75" s="315"/>
      <c r="CH75" s="315"/>
      <c r="CI75" s="315"/>
      <c r="CJ75" s="315"/>
      <c r="CK75" s="315"/>
      <c r="CL75" s="315"/>
      <c r="CM75" s="316"/>
      <c r="CN75" s="344"/>
      <c r="CO75" s="345"/>
      <c r="CP75" s="345"/>
      <c r="CQ75" s="345"/>
      <c r="CR75" s="345"/>
      <c r="CS75" s="345"/>
      <c r="CT75" s="345"/>
      <c r="CU75" s="345"/>
      <c r="CV75" s="345"/>
      <c r="CW75" s="345"/>
      <c r="CX75" s="345"/>
      <c r="CY75" s="345"/>
      <c r="CZ75" s="345"/>
      <c r="DA75" s="345"/>
      <c r="DB75" s="345"/>
      <c r="DC75" s="345"/>
      <c r="DD75" s="346"/>
      <c r="DE75" s="97"/>
    </row>
    <row r="76" spans="1:109" s="94" customFormat="1" ht="22.2" customHeight="1" x14ac:dyDescent="0.25">
      <c r="A76" s="320" t="s">
        <v>240</v>
      </c>
      <c r="B76" s="321"/>
      <c r="C76" s="321"/>
      <c r="D76" s="321"/>
      <c r="E76" s="321"/>
      <c r="F76" s="321"/>
      <c r="G76" s="321"/>
      <c r="H76" s="321"/>
      <c r="I76" s="322"/>
      <c r="J76" s="95"/>
      <c r="K76" s="323" t="s">
        <v>241</v>
      </c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96"/>
      <c r="BI76" s="324" t="s">
        <v>148</v>
      </c>
      <c r="BJ76" s="325"/>
      <c r="BK76" s="325"/>
      <c r="BL76" s="325"/>
      <c r="BM76" s="325"/>
      <c r="BN76" s="325"/>
      <c r="BO76" s="325"/>
      <c r="BP76" s="325"/>
      <c r="BQ76" s="325"/>
      <c r="BR76" s="325"/>
      <c r="BS76" s="326"/>
      <c r="BT76" s="327" t="s">
        <v>306</v>
      </c>
      <c r="BU76" s="328"/>
      <c r="BV76" s="328"/>
      <c r="BW76" s="328"/>
      <c r="BX76" s="328"/>
      <c r="BY76" s="328"/>
      <c r="BZ76" s="328"/>
      <c r="CA76" s="328"/>
      <c r="CB76" s="328"/>
      <c r="CC76" s="329"/>
      <c r="CD76" s="314">
        <v>7538.6</v>
      </c>
      <c r="CE76" s="315"/>
      <c r="CF76" s="315"/>
      <c r="CG76" s="315"/>
      <c r="CH76" s="315"/>
      <c r="CI76" s="315"/>
      <c r="CJ76" s="315"/>
      <c r="CK76" s="315"/>
      <c r="CL76" s="315"/>
      <c r="CM76" s="316"/>
      <c r="CN76" s="344"/>
      <c r="CO76" s="345"/>
      <c r="CP76" s="345"/>
      <c r="CQ76" s="345"/>
      <c r="CR76" s="345"/>
      <c r="CS76" s="345"/>
      <c r="CT76" s="345"/>
      <c r="CU76" s="345"/>
      <c r="CV76" s="345"/>
      <c r="CW76" s="345"/>
      <c r="CX76" s="345"/>
      <c r="CY76" s="345"/>
      <c r="CZ76" s="345"/>
      <c r="DA76" s="345"/>
      <c r="DB76" s="345"/>
      <c r="DC76" s="345"/>
      <c r="DD76" s="346"/>
      <c r="DE76" s="97" t="e">
        <v>#VALUE!</v>
      </c>
    </row>
    <row r="77" spans="1:109" s="94" customFormat="1" x14ac:dyDescent="0.25">
      <c r="A77" s="320" t="s">
        <v>66</v>
      </c>
      <c r="B77" s="321"/>
      <c r="C77" s="321"/>
      <c r="D77" s="321"/>
      <c r="E77" s="321"/>
      <c r="F77" s="321"/>
      <c r="G77" s="321"/>
      <c r="H77" s="321"/>
      <c r="I77" s="322"/>
      <c r="J77" s="95"/>
      <c r="K77" s="323" t="s">
        <v>157</v>
      </c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96"/>
      <c r="BI77" s="324" t="s">
        <v>148</v>
      </c>
      <c r="BJ77" s="325"/>
      <c r="BK77" s="325"/>
      <c r="BL77" s="325"/>
      <c r="BM77" s="325"/>
      <c r="BN77" s="325"/>
      <c r="BO77" s="325"/>
      <c r="BP77" s="325"/>
      <c r="BQ77" s="325"/>
      <c r="BR77" s="325"/>
      <c r="BS77" s="326"/>
      <c r="BT77" s="327" t="s">
        <v>306</v>
      </c>
      <c r="BU77" s="328"/>
      <c r="BV77" s="328"/>
      <c r="BW77" s="328"/>
      <c r="BX77" s="328"/>
      <c r="BY77" s="328"/>
      <c r="BZ77" s="328"/>
      <c r="CA77" s="328"/>
      <c r="CB77" s="328"/>
      <c r="CC77" s="329"/>
      <c r="CD77" s="341">
        <f>CD78+CD79+CD80</f>
        <v>27726.800000000003</v>
      </c>
      <c r="CE77" s="342"/>
      <c r="CF77" s="342"/>
      <c r="CG77" s="342"/>
      <c r="CH77" s="342"/>
      <c r="CI77" s="342"/>
      <c r="CJ77" s="342"/>
      <c r="CK77" s="342"/>
      <c r="CL77" s="342"/>
      <c r="CM77" s="343"/>
      <c r="CN77" s="396"/>
      <c r="CO77" s="345"/>
      <c r="CP77" s="345"/>
      <c r="CQ77" s="345"/>
      <c r="CR77" s="345"/>
      <c r="CS77" s="345"/>
      <c r="CT77" s="345"/>
      <c r="CU77" s="345"/>
      <c r="CV77" s="345"/>
      <c r="CW77" s="345"/>
      <c r="CX77" s="345"/>
      <c r="CY77" s="345"/>
      <c r="CZ77" s="345"/>
      <c r="DA77" s="345"/>
      <c r="DB77" s="345"/>
      <c r="DC77" s="345"/>
      <c r="DD77" s="346"/>
      <c r="DE77" s="97" t="e">
        <v>#VALUE!</v>
      </c>
    </row>
    <row r="78" spans="1:109" s="94" customFormat="1" ht="30" customHeight="1" x14ac:dyDescent="0.25">
      <c r="A78" s="320" t="s">
        <v>214</v>
      </c>
      <c r="B78" s="321"/>
      <c r="C78" s="321"/>
      <c r="D78" s="321"/>
      <c r="E78" s="321"/>
      <c r="F78" s="321"/>
      <c r="G78" s="321"/>
      <c r="H78" s="321"/>
      <c r="I78" s="322"/>
      <c r="J78" s="95"/>
      <c r="K78" s="323" t="s">
        <v>242</v>
      </c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96"/>
      <c r="BI78" s="324" t="s">
        <v>148</v>
      </c>
      <c r="BJ78" s="325"/>
      <c r="BK78" s="325"/>
      <c r="BL78" s="325"/>
      <c r="BM78" s="325"/>
      <c r="BN78" s="325"/>
      <c r="BO78" s="325"/>
      <c r="BP78" s="325"/>
      <c r="BQ78" s="325"/>
      <c r="BR78" s="325"/>
      <c r="BS78" s="326"/>
      <c r="BT78" s="327" t="s">
        <v>306</v>
      </c>
      <c r="BU78" s="328"/>
      <c r="BV78" s="328"/>
      <c r="BW78" s="328"/>
      <c r="BX78" s="328"/>
      <c r="BY78" s="328"/>
      <c r="BZ78" s="328"/>
      <c r="CA78" s="328"/>
      <c r="CB78" s="328"/>
      <c r="CC78" s="329"/>
      <c r="CD78" s="314">
        <v>7268.5</v>
      </c>
      <c r="CE78" s="315"/>
      <c r="CF78" s="315"/>
      <c r="CG78" s="315"/>
      <c r="CH78" s="315"/>
      <c r="CI78" s="315"/>
      <c r="CJ78" s="315"/>
      <c r="CK78" s="315"/>
      <c r="CL78" s="315"/>
      <c r="CM78" s="316"/>
      <c r="CN78" s="344"/>
      <c r="CO78" s="345"/>
      <c r="CP78" s="345"/>
      <c r="CQ78" s="345"/>
      <c r="CR78" s="345"/>
      <c r="CS78" s="345"/>
      <c r="CT78" s="345"/>
      <c r="CU78" s="345"/>
      <c r="CV78" s="345"/>
      <c r="CW78" s="345"/>
      <c r="CX78" s="345"/>
      <c r="CY78" s="345"/>
      <c r="CZ78" s="345"/>
      <c r="DA78" s="345"/>
      <c r="DB78" s="345"/>
      <c r="DC78" s="345"/>
      <c r="DD78" s="346"/>
      <c r="DE78" s="97" t="e">
        <v>#VALUE!</v>
      </c>
    </row>
    <row r="79" spans="1:109" s="94" customFormat="1" ht="30" customHeight="1" x14ac:dyDescent="0.25">
      <c r="A79" s="320" t="s">
        <v>215</v>
      </c>
      <c r="B79" s="321"/>
      <c r="C79" s="321"/>
      <c r="D79" s="321"/>
      <c r="E79" s="321"/>
      <c r="F79" s="321"/>
      <c r="G79" s="321"/>
      <c r="H79" s="321"/>
      <c r="I79" s="322"/>
      <c r="J79" s="136"/>
      <c r="K79" s="323" t="s">
        <v>329</v>
      </c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137"/>
      <c r="BI79" s="324" t="s">
        <v>148</v>
      </c>
      <c r="BJ79" s="325"/>
      <c r="BK79" s="325"/>
      <c r="BL79" s="325"/>
      <c r="BM79" s="325"/>
      <c r="BN79" s="325"/>
      <c r="BO79" s="325"/>
      <c r="BP79" s="325"/>
      <c r="BQ79" s="325"/>
      <c r="BR79" s="325"/>
      <c r="BS79" s="326"/>
      <c r="BT79" s="327" t="s">
        <v>306</v>
      </c>
      <c r="BU79" s="328"/>
      <c r="BV79" s="328"/>
      <c r="BW79" s="328"/>
      <c r="BX79" s="328"/>
      <c r="BY79" s="328"/>
      <c r="BZ79" s="328"/>
      <c r="CA79" s="328"/>
      <c r="CB79" s="328"/>
      <c r="CC79" s="329"/>
      <c r="CD79" s="314">
        <v>4140.1000000000004</v>
      </c>
      <c r="CE79" s="315"/>
      <c r="CF79" s="315"/>
      <c r="CG79" s="315"/>
      <c r="CH79" s="315"/>
      <c r="CI79" s="315"/>
      <c r="CJ79" s="315"/>
      <c r="CK79" s="315"/>
      <c r="CL79" s="315"/>
      <c r="CM79" s="316"/>
      <c r="CN79" s="344"/>
      <c r="CO79" s="345"/>
      <c r="CP79" s="345"/>
      <c r="CQ79" s="345"/>
      <c r="CR79" s="345"/>
      <c r="CS79" s="345"/>
      <c r="CT79" s="345"/>
      <c r="CU79" s="345"/>
      <c r="CV79" s="345"/>
      <c r="CW79" s="345"/>
      <c r="CX79" s="345"/>
      <c r="CY79" s="345"/>
      <c r="CZ79" s="345"/>
      <c r="DA79" s="345"/>
      <c r="DB79" s="345"/>
      <c r="DC79" s="345"/>
      <c r="DD79" s="346"/>
      <c r="DE79" s="97"/>
    </row>
    <row r="80" spans="1:109" s="94" customFormat="1" ht="30" customHeight="1" x14ac:dyDescent="0.25">
      <c r="A80" s="320" t="s">
        <v>244</v>
      </c>
      <c r="B80" s="321"/>
      <c r="C80" s="321"/>
      <c r="D80" s="321"/>
      <c r="E80" s="321"/>
      <c r="F80" s="321"/>
      <c r="G80" s="321"/>
      <c r="H80" s="321"/>
      <c r="I80" s="322"/>
      <c r="J80" s="136"/>
      <c r="K80" s="323" t="s">
        <v>330</v>
      </c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137"/>
      <c r="BI80" s="324" t="s">
        <v>148</v>
      </c>
      <c r="BJ80" s="325"/>
      <c r="BK80" s="325"/>
      <c r="BL80" s="325"/>
      <c r="BM80" s="325"/>
      <c r="BN80" s="325"/>
      <c r="BO80" s="325"/>
      <c r="BP80" s="325"/>
      <c r="BQ80" s="325"/>
      <c r="BR80" s="325"/>
      <c r="BS80" s="326"/>
      <c r="BT80" s="327" t="s">
        <v>306</v>
      </c>
      <c r="BU80" s="328"/>
      <c r="BV80" s="328"/>
      <c r="BW80" s="328"/>
      <c r="BX80" s="328"/>
      <c r="BY80" s="328"/>
      <c r="BZ80" s="328"/>
      <c r="CA80" s="328"/>
      <c r="CB80" s="328"/>
      <c r="CC80" s="329"/>
      <c r="CD80" s="314">
        <v>16318.2</v>
      </c>
      <c r="CE80" s="315"/>
      <c r="CF80" s="315"/>
      <c r="CG80" s="315"/>
      <c r="CH80" s="315"/>
      <c r="CI80" s="315"/>
      <c r="CJ80" s="315"/>
      <c r="CK80" s="315"/>
      <c r="CL80" s="315"/>
      <c r="CM80" s="316"/>
      <c r="CN80" s="344"/>
      <c r="CO80" s="345"/>
      <c r="CP80" s="345"/>
      <c r="CQ80" s="345"/>
      <c r="CR80" s="345"/>
      <c r="CS80" s="345"/>
      <c r="CT80" s="345"/>
      <c r="CU80" s="345"/>
      <c r="CV80" s="345"/>
      <c r="CW80" s="345"/>
      <c r="CX80" s="345"/>
      <c r="CY80" s="345"/>
      <c r="CZ80" s="345"/>
      <c r="DA80" s="345"/>
      <c r="DB80" s="345"/>
      <c r="DC80" s="345"/>
      <c r="DD80" s="346"/>
      <c r="DE80" s="97"/>
    </row>
    <row r="81" spans="1:109" s="94" customFormat="1" ht="30" customHeight="1" x14ac:dyDescent="0.25">
      <c r="A81" s="320" t="s">
        <v>307</v>
      </c>
      <c r="B81" s="321"/>
      <c r="C81" s="321"/>
      <c r="D81" s="321"/>
      <c r="E81" s="321"/>
      <c r="F81" s="321"/>
      <c r="G81" s="321"/>
      <c r="H81" s="321"/>
      <c r="I81" s="322"/>
      <c r="J81" s="136"/>
      <c r="K81" s="323" t="s">
        <v>331</v>
      </c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137"/>
      <c r="BI81" s="324" t="s">
        <v>148</v>
      </c>
      <c r="BJ81" s="325"/>
      <c r="BK81" s="325"/>
      <c r="BL81" s="325"/>
      <c r="BM81" s="325"/>
      <c r="BN81" s="325"/>
      <c r="BO81" s="325"/>
      <c r="BP81" s="325"/>
      <c r="BQ81" s="325"/>
      <c r="BR81" s="325"/>
      <c r="BS81" s="326"/>
      <c r="BT81" s="327" t="s">
        <v>306</v>
      </c>
      <c r="BU81" s="328"/>
      <c r="BV81" s="328"/>
      <c r="BW81" s="328"/>
      <c r="BX81" s="328"/>
      <c r="BY81" s="328"/>
      <c r="BZ81" s="328"/>
      <c r="CA81" s="328"/>
      <c r="CB81" s="328"/>
      <c r="CC81" s="329"/>
      <c r="CD81" s="341">
        <v>0</v>
      </c>
      <c r="CE81" s="342"/>
      <c r="CF81" s="342"/>
      <c r="CG81" s="342"/>
      <c r="CH81" s="342"/>
      <c r="CI81" s="342"/>
      <c r="CJ81" s="342"/>
      <c r="CK81" s="342"/>
      <c r="CL81" s="342"/>
      <c r="CM81" s="343"/>
      <c r="CN81" s="344"/>
      <c r="CO81" s="345"/>
      <c r="CP81" s="345"/>
      <c r="CQ81" s="345"/>
      <c r="CR81" s="345"/>
      <c r="CS81" s="345"/>
      <c r="CT81" s="345"/>
      <c r="CU81" s="345"/>
      <c r="CV81" s="345"/>
      <c r="CW81" s="345"/>
      <c r="CX81" s="345"/>
      <c r="CY81" s="345"/>
      <c r="CZ81" s="345"/>
      <c r="DA81" s="345"/>
      <c r="DB81" s="345"/>
      <c r="DC81" s="345"/>
      <c r="DD81" s="346"/>
      <c r="DE81" s="97"/>
    </row>
    <row r="82" spans="1:109" s="94" customFormat="1" ht="15" customHeight="1" x14ac:dyDescent="0.25">
      <c r="A82" s="320" t="s">
        <v>166</v>
      </c>
      <c r="B82" s="321"/>
      <c r="C82" s="321"/>
      <c r="D82" s="321"/>
      <c r="E82" s="321"/>
      <c r="F82" s="321"/>
      <c r="G82" s="321"/>
      <c r="H82" s="321"/>
      <c r="I82" s="322"/>
      <c r="J82" s="95"/>
      <c r="K82" s="323" t="s">
        <v>167</v>
      </c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96"/>
      <c r="BI82" s="324" t="s">
        <v>55</v>
      </c>
      <c r="BJ82" s="325"/>
      <c r="BK82" s="325"/>
      <c r="BL82" s="325"/>
      <c r="BM82" s="325"/>
      <c r="BN82" s="325"/>
      <c r="BO82" s="325"/>
      <c r="BP82" s="325"/>
      <c r="BQ82" s="325"/>
      <c r="BR82" s="325"/>
      <c r="BS82" s="326"/>
      <c r="BT82" s="327" t="s">
        <v>306</v>
      </c>
      <c r="BU82" s="328"/>
      <c r="BV82" s="328"/>
      <c r="BW82" s="328"/>
      <c r="BX82" s="328"/>
      <c r="BY82" s="328"/>
      <c r="BZ82" s="328"/>
      <c r="CA82" s="328"/>
      <c r="CB82" s="328"/>
      <c r="CC82" s="329"/>
      <c r="CD82" s="341">
        <f>CD83+CD84+CD85+CD86</f>
        <v>8367.64</v>
      </c>
      <c r="CE82" s="342"/>
      <c r="CF82" s="342"/>
      <c r="CG82" s="342"/>
      <c r="CH82" s="342"/>
      <c r="CI82" s="342"/>
      <c r="CJ82" s="342"/>
      <c r="CK82" s="342"/>
      <c r="CL82" s="342"/>
      <c r="CM82" s="343"/>
      <c r="CN82" s="344"/>
      <c r="CO82" s="345"/>
      <c r="CP82" s="345"/>
      <c r="CQ82" s="345"/>
      <c r="CR82" s="345"/>
      <c r="CS82" s="345"/>
      <c r="CT82" s="345"/>
      <c r="CU82" s="345"/>
      <c r="CV82" s="345"/>
      <c r="CW82" s="345"/>
      <c r="CX82" s="345"/>
      <c r="CY82" s="345"/>
      <c r="CZ82" s="345"/>
      <c r="DA82" s="345"/>
      <c r="DB82" s="345"/>
      <c r="DC82" s="345"/>
      <c r="DD82" s="346"/>
      <c r="DE82" s="97" t="e">
        <v>#VALUE!</v>
      </c>
    </row>
    <row r="83" spans="1:109" s="94" customFormat="1" ht="27.6" customHeight="1" x14ac:dyDescent="0.25">
      <c r="A83" s="320" t="s">
        <v>216</v>
      </c>
      <c r="B83" s="321"/>
      <c r="C83" s="321"/>
      <c r="D83" s="321"/>
      <c r="E83" s="321"/>
      <c r="F83" s="321"/>
      <c r="G83" s="321"/>
      <c r="H83" s="321"/>
      <c r="I83" s="322"/>
      <c r="J83" s="136"/>
      <c r="K83" s="323" t="s">
        <v>247</v>
      </c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137"/>
      <c r="BI83" s="324" t="s">
        <v>55</v>
      </c>
      <c r="BJ83" s="325"/>
      <c r="BK83" s="325"/>
      <c r="BL83" s="325"/>
      <c r="BM83" s="325"/>
      <c r="BN83" s="325"/>
      <c r="BO83" s="325"/>
      <c r="BP83" s="325"/>
      <c r="BQ83" s="325"/>
      <c r="BR83" s="325"/>
      <c r="BS83" s="326"/>
      <c r="BT83" s="327" t="s">
        <v>306</v>
      </c>
      <c r="BU83" s="328"/>
      <c r="BV83" s="328"/>
      <c r="BW83" s="328"/>
      <c r="BX83" s="328"/>
      <c r="BY83" s="328"/>
      <c r="BZ83" s="328"/>
      <c r="CA83" s="328"/>
      <c r="CB83" s="328"/>
      <c r="CC83" s="329"/>
      <c r="CD83" s="314">
        <v>695</v>
      </c>
      <c r="CE83" s="315"/>
      <c r="CF83" s="315"/>
      <c r="CG83" s="315"/>
      <c r="CH83" s="315"/>
      <c r="CI83" s="315"/>
      <c r="CJ83" s="315"/>
      <c r="CK83" s="315"/>
      <c r="CL83" s="315"/>
      <c r="CM83" s="316"/>
      <c r="CN83" s="344"/>
      <c r="CO83" s="345"/>
      <c r="CP83" s="345"/>
      <c r="CQ83" s="345"/>
      <c r="CR83" s="345"/>
      <c r="CS83" s="345"/>
      <c r="CT83" s="345"/>
      <c r="CU83" s="345"/>
      <c r="CV83" s="345"/>
      <c r="CW83" s="345"/>
      <c r="CX83" s="345"/>
      <c r="CY83" s="345"/>
      <c r="CZ83" s="345"/>
      <c r="DA83" s="345"/>
      <c r="DB83" s="345"/>
      <c r="DC83" s="345"/>
      <c r="DD83" s="346"/>
      <c r="DE83" s="97"/>
    </row>
    <row r="84" spans="1:109" s="94" customFormat="1" ht="23.4" customHeight="1" x14ac:dyDescent="0.25">
      <c r="A84" s="320" t="s">
        <v>217</v>
      </c>
      <c r="B84" s="321"/>
      <c r="C84" s="321"/>
      <c r="D84" s="321"/>
      <c r="E84" s="321"/>
      <c r="F84" s="321"/>
      <c r="G84" s="321"/>
      <c r="H84" s="321"/>
      <c r="I84" s="322"/>
      <c r="J84" s="136"/>
      <c r="K84" s="323" t="s">
        <v>332</v>
      </c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137"/>
      <c r="BI84" s="324" t="s">
        <v>55</v>
      </c>
      <c r="BJ84" s="325"/>
      <c r="BK84" s="325"/>
      <c r="BL84" s="325"/>
      <c r="BM84" s="325"/>
      <c r="BN84" s="325"/>
      <c r="BO84" s="325"/>
      <c r="BP84" s="325"/>
      <c r="BQ84" s="325"/>
      <c r="BR84" s="325"/>
      <c r="BS84" s="326"/>
      <c r="BT84" s="327" t="s">
        <v>306</v>
      </c>
      <c r="BU84" s="328"/>
      <c r="BV84" s="328"/>
      <c r="BW84" s="328"/>
      <c r="BX84" s="328"/>
      <c r="BY84" s="328"/>
      <c r="BZ84" s="328"/>
      <c r="CA84" s="328"/>
      <c r="CB84" s="328"/>
      <c r="CC84" s="329"/>
      <c r="CD84" s="314">
        <v>464</v>
      </c>
      <c r="CE84" s="315"/>
      <c r="CF84" s="315"/>
      <c r="CG84" s="315"/>
      <c r="CH84" s="315"/>
      <c r="CI84" s="315"/>
      <c r="CJ84" s="315"/>
      <c r="CK84" s="315"/>
      <c r="CL84" s="315"/>
      <c r="CM84" s="316"/>
      <c r="CN84" s="344"/>
      <c r="CO84" s="345"/>
      <c r="CP84" s="345"/>
      <c r="CQ84" s="345"/>
      <c r="CR84" s="345"/>
      <c r="CS84" s="345"/>
      <c r="CT84" s="345"/>
      <c r="CU84" s="345"/>
      <c r="CV84" s="345"/>
      <c r="CW84" s="345"/>
      <c r="CX84" s="345"/>
      <c r="CY84" s="345"/>
      <c r="CZ84" s="345"/>
      <c r="DA84" s="345"/>
      <c r="DB84" s="345"/>
      <c r="DC84" s="345"/>
      <c r="DD84" s="346"/>
      <c r="DE84" s="97"/>
    </row>
    <row r="85" spans="1:109" s="94" customFormat="1" ht="25.95" customHeight="1" x14ac:dyDescent="0.25">
      <c r="A85" s="320" t="s">
        <v>300</v>
      </c>
      <c r="B85" s="321"/>
      <c r="C85" s="321"/>
      <c r="D85" s="321"/>
      <c r="E85" s="321"/>
      <c r="F85" s="321"/>
      <c r="G85" s="321"/>
      <c r="H85" s="321"/>
      <c r="I85" s="322"/>
      <c r="J85" s="136"/>
      <c r="K85" s="323" t="s">
        <v>333</v>
      </c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137"/>
      <c r="BI85" s="324" t="s">
        <v>55</v>
      </c>
      <c r="BJ85" s="325"/>
      <c r="BK85" s="325"/>
      <c r="BL85" s="325"/>
      <c r="BM85" s="325"/>
      <c r="BN85" s="325"/>
      <c r="BO85" s="325"/>
      <c r="BP85" s="325"/>
      <c r="BQ85" s="325"/>
      <c r="BR85" s="325"/>
      <c r="BS85" s="326"/>
      <c r="BT85" s="327" t="s">
        <v>306</v>
      </c>
      <c r="BU85" s="328"/>
      <c r="BV85" s="328"/>
      <c r="BW85" s="328"/>
      <c r="BX85" s="328"/>
      <c r="BY85" s="328"/>
      <c r="BZ85" s="328"/>
      <c r="CA85" s="328"/>
      <c r="CB85" s="328"/>
      <c r="CC85" s="329"/>
      <c r="CD85" s="314">
        <v>2308.5300000000002</v>
      </c>
      <c r="CE85" s="315"/>
      <c r="CF85" s="315"/>
      <c r="CG85" s="315"/>
      <c r="CH85" s="315"/>
      <c r="CI85" s="315"/>
      <c r="CJ85" s="315"/>
      <c r="CK85" s="315"/>
      <c r="CL85" s="315"/>
      <c r="CM85" s="316"/>
      <c r="CN85" s="344"/>
      <c r="CO85" s="345"/>
      <c r="CP85" s="345"/>
      <c r="CQ85" s="345"/>
      <c r="CR85" s="345"/>
      <c r="CS85" s="345"/>
      <c r="CT85" s="345"/>
      <c r="CU85" s="345"/>
      <c r="CV85" s="345"/>
      <c r="CW85" s="345"/>
      <c r="CX85" s="345"/>
      <c r="CY85" s="345"/>
      <c r="CZ85" s="345"/>
      <c r="DA85" s="345"/>
      <c r="DB85" s="345"/>
      <c r="DC85" s="345"/>
      <c r="DD85" s="346"/>
      <c r="DE85" s="97"/>
    </row>
    <row r="86" spans="1:109" s="94" customFormat="1" ht="24" customHeight="1" x14ac:dyDescent="0.25">
      <c r="A86" s="320" t="s">
        <v>301</v>
      </c>
      <c r="B86" s="321"/>
      <c r="C86" s="321"/>
      <c r="D86" s="321"/>
      <c r="E86" s="321"/>
      <c r="F86" s="321"/>
      <c r="G86" s="321"/>
      <c r="H86" s="321"/>
      <c r="I86" s="322"/>
      <c r="J86" s="95"/>
      <c r="K86" s="323" t="s">
        <v>247</v>
      </c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96"/>
      <c r="BI86" s="324" t="s">
        <v>55</v>
      </c>
      <c r="BJ86" s="325"/>
      <c r="BK86" s="325"/>
      <c r="BL86" s="325"/>
      <c r="BM86" s="325"/>
      <c r="BN86" s="325"/>
      <c r="BO86" s="325"/>
      <c r="BP86" s="325"/>
      <c r="BQ86" s="325"/>
      <c r="BR86" s="325"/>
      <c r="BS86" s="326"/>
      <c r="BT86" s="327" t="s">
        <v>306</v>
      </c>
      <c r="BU86" s="328"/>
      <c r="BV86" s="328"/>
      <c r="BW86" s="328"/>
      <c r="BX86" s="328"/>
      <c r="BY86" s="328"/>
      <c r="BZ86" s="328"/>
      <c r="CA86" s="328"/>
      <c r="CB86" s="328"/>
      <c r="CC86" s="329"/>
      <c r="CD86" s="314">
        <v>4900.1099999999997</v>
      </c>
      <c r="CE86" s="315"/>
      <c r="CF86" s="315"/>
      <c r="CG86" s="315"/>
      <c r="CH86" s="315"/>
      <c r="CI86" s="315"/>
      <c r="CJ86" s="315"/>
      <c r="CK86" s="315"/>
      <c r="CL86" s="315"/>
      <c r="CM86" s="316"/>
      <c r="CN86" s="344"/>
      <c r="CO86" s="345"/>
      <c r="CP86" s="345"/>
      <c r="CQ86" s="345"/>
      <c r="CR86" s="345"/>
      <c r="CS86" s="345"/>
      <c r="CT86" s="345"/>
      <c r="CU86" s="345"/>
      <c r="CV86" s="345"/>
      <c r="CW86" s="345"/>
      <c r="CX86" s="345"/>
      <c r="CY86" s="345"/>
      <c r="CZ86" s="345"/>
      <c r="DA86" s="345"/>
      <c r="DB86" s="345"/>
      <c r="DC86" s="345"/>
      <c r="DD86" s="346"/>
      <c r="DE86" s="97" t="e">
        <v>#VALUE!</v>
      </c>
    </row>
    <row r="87" spans="1:109" s="94" customFormat="1" ht="15" customHeight="1" x14ac:dyDescent="0.25">
      <c r="A87" s="320" t="s">
        <v>176</v>
      </c>
      <c r="B87" s="321"/>
      <c r="C87" s="321"/>
      <c r="D87" s="321"/>
      <c r="E87" s="321"/>
      <c r="F87" s="321"/>
      <c r="G87" s="321"/>
      <c r="H87" s="321"/>
      <c r="I87" s="322"/>
      <c r="J87" s="95"/>
      <c r="K87" s="323" t="s">
        <v>177</v>
      </c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96"/>
      <c r="BI87" s="324" t="s">
        <v>43</v>
      </c>
      <c r="BJ87" s="325"/>
      <c r="BK87" s="325"/>
      <c r="BL87" s="325"/>
      <c r="BM87" s="325"/>
      <c r="BN87" s="325"/>
      <c r="BO87" s="325"/>
      <c r="BP87" s="325"/>
      <c r="BQ87" s="325"/>
      <c r="BR87" s="325"/>
      <c r="BS87" s="326"/>
      <c r="BT87" s="327" t="s">
        <v>306</v>
      </c>
      <c r="BU87" s="328"/>
      <c r="BV87" s="328"/>
      <c r="BW87" s="328"/>
      <c r="BX87" s="328"/>
      <c r="BY87" s="328"/>
      <c r="BZ87" s="328"/>
      <c r="CA87" s="328"/>
      <c r="CB87" s="328"/>
      <c r="CC87" s="329"/>
      <c r="CD87" s="347">
        <v>11.99</v>
      </c>
      <c r="CE87" s="348"/>
      <c r="CF87" s="348"/>
      <c r="CG87" s="348"/>
      <c r="CH87" s="348"/>
      <c r="CI87" s="348"/>
      <c r="CJ87" s="348"/>
      <c r="CK87" s="348"/>
      <c r="CL87" s="348"/>
      <c r="CM87" s="349"/>
      <c r="CN87" s="344"/>
      <c r="CO87" s="345"/>
      <c r="CP87" s="345"/>
      <c r="CQ87" s="345"/>
      <c r="CR87" s="345"/>
      <c r="CS87" s="345"/>
      <c r="CT87" s="345"/>
      <c r="CU87" s="345"/>
      <c r="CV87" s="345"/>
      <c r="CW87" s="345"/>
      <c r="CX87" s="345"/>
      <c r="CY87" s="345"/>
      <c r="CZ87" s="345"/>
      <c r="DA87" s="345"/>
      <c r="DB87" s="345"/>
      <c r="DC87" s="345"/>
      <c r="DD87" s="346"/>
      <c r="DE87" s="97" t="e">
        <v>#VALUE!</v>
      </c>
    </row>
    <row r="88" spans="1:109" s="94" customFormat="1" ht="30" customHeight="1" x14ac:dyDescent="0.25">
      <c r="A88" s="320" t="s">
        <v>178</v>
      </c>
      <c r="B88" s="321"/>
      <c r="C88" s="321"/>
      <c r="D88" s="321"/>
      <c r="E88" s="321"/>
      <c r="F88" s="321"/>
      <c r="G88" s="321"/>
      <c r="H88" s="321"/>
      <c r="I88" s="322"/>
      <c r="J88" s="95"/>
      <c r="K88" s="323" t="s">
        <v>179</v>
      </c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96"/>
      <c r="BI88" s="324" t="s">
        <v>10</v>
      </c>
      <c r="BJ88" s="325"/>
      <c r="BK88" s="325"/>
      <c r="BL88" s="325"/>
      <c r="BM88" s="325"/>
      <c r="BN88" s="325"/>
      <c r="BO88" s="325"/>
      <c r="BP88" s="325"/>
      <c r="BQ88" s="325"/>
      <c r="BR88" s="325"/>
      <c r="BS88" s="326"/>
      <c r="BT88" s="314">
        <v>127754</v>
      </c>
      <c r="BU88" s="315"/>
      <c r="BV88" s="315"/>
      <c r="BW88" s="315"/>
      <c r="BX88" s="315"/>
      <c r="BY88" s="315"/>
      <c r="BZ88" s="315"/>
      <c r="CA88" s="315"/>
      <c r="CB88" s="315"/>
      <c r="CC88" s="316"/>
      <c r="CD88" s="314">
        <v>41081.800000000003</v>
      </c>
      <c r="CE88" s="315"/>
      <c r="CF88" s="315"/>
      <c r="CG88" s="315"/>
      <c r="CH88" s="315"/>
      <c r="CI88" s="315"/>
      <c r="CJ88" s="315"/>
      <c r="CK88" s="315"/>
      <c r="CL88" s="315"/>
      <c r="CM88" s="316"/>
      <c r="CN88" s="338"/>
      <c r="CO88" s="339"/>
      <c r="CP88" s="339"/>
      <c r="CQ88" s="339"/>
      <c r="CR88" s="339"/>
      <c r="CS88" s="339"/>
      <c r="CT88" s="339"/>
      <c r="CU88" s="339"/>
      <c r="CV88" s="339"/>
      <c r="CW88" s="339"/>
      <c r="CX88" s="339"/>
      <c r="CY88" s="339"/>
      <c r="CZ88" s="339"/>
      <c r="DA88" s="339"/>
      <c r="DB88" s="339"/>
      <c r="DC88" s="339"/>
      <c r="DD88" s="340"/>
      <c r="DE88" s="97">
        <v>2.7390582392639029E-2</v>
      </c>
    </row>
    <row r="89" spans="1:109" s="94" customFormat="1" ht="30" customHeight="1" x14ac:dyDescent="0.25">
      <c r="A89" s="320" t="s">
        <v>180</v>
      </c>
      <c r="B89" s="321"/>
      <c r="C89" s="321"/>
      <c r="D89" s="321"/>
      <c r="E89" s="321"/>
      <c r="F89" s="321"/>
      <c r="G89" s="321"/>
      <c r="H89" s="321"/>
      <c r="I89" s="322"/>
      <c r="J89" s="95"/>
      <c r="K89" s="323" t="s">
        <v>181</v>
      </c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96"/>
      <c r="BI89" s="324" t="s">
        <v>10</v>
      </c>
      <c r="BJ89" s="325"/>
      <c r="BK89" s="325"/>
      <c r="BL89" s="325"/>
      <c r="BM89" s="325"/>
      <c r="BN89" s="325"/>
      <c r="BO89" s="325"/>
      <c r="BP89" s="325"/>
      <c r="BQ89" s="325"/>
      <c r="BR89" s="325"/>
      <c r="BS89" s="326"/>
      <c r="BT89" s="341">
        <v>0</v>
      </c>
      <c r="BU89" s="342"/>
      <c r="BV89" s="342"/>
      <c r="BW89" s="342"/>
      <c r="BX89" s="342"/>
      <c r="BY89" s="342"/>
      <c r="BZ89" s="342"/>
      <c r="CA89" s="342"/>
      <c r="CB89" s="342"/>
      <c r="CC89" s="343"/>
      <c r="CD89" s="341">
        <v>3994.6509999999998</v>
      </c>
      <c r="CE89" s="342"/>
      <c r="CF89" s="342"/>
      <c r="CG89" s="342"/>
      <c r="CH89" s="342"/>
      <c r="CI89" s="342"/>
      <c r="CJ89" s="342"/>
      <c r="CK89" s="342"/>
      <c r="CL89" s="342"/>
      <c r="CM89" s="343"/>
      <c r="CN89" s="344"/>
      <c r="CO89" s="345"/>
      <c r="CP89" s="345"/>
      <c r="CQ89" s="345"/>
      <c r="CR89" s="345"/>
      <c r="CS89" s="345"/>
      <c r="CT89" s="345"/>
      <c r="CU89" s="345"/>
      <c r="CV89" s="345"/>
      <c r="CW89" s="345"/>
      <c r="CX89" s="345"/>
      <c r="CY89" s="345"/>
      <c r="CZ89" s="345"/>
      <c r="DA89" s="345"/>
      <c r="DB89" s="345"/>
      <c r="DC89" s="345"/>
      <c r="DD89" s="346"/>
      <c r="DE89" s="97" t="e">
        <v>#DIV/0!</v>
      </c>
    </row>
    <row r="90" spans="1:109" s="94" customFormat="1" ht="45" customHeight="1" x14ac:dyDescent="0.25">
      <c r="A90" s="320" t="s">
        <v>182</v>
      </c>
      <c r="B90" s="321"/>
      <c r="C90" s="321"/>
      <c r="D90" s="321"/>
      <c r="E90" s="321"/>
      <c r="F90" s="321"/>
      <c r="G90" s="321"/>
      <c r="H90" s="321"/>
      <c r="I90" s="322"/>
      <c r="J90" s="95"/>
      <c r="K90" s="323" t="s">
        <v>183</v>
      </c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96"/>
      <c r="BI90" s="324" t="s">
        <v>43</v>
      </c>
      <c r="BJ90" s="325"/>
      <c r="BK90" s="325"/>
      <c r="BL90" s="325"/>
      <c r="BM90" s="325"/>
      <c r="BN90" s="325"/>
      <c r="BO90" s="325"/>
      <c r="BP90" s="325"/>
      <c r="BQ90" s="325"/>
      <c r="BR90" s="325"/>
      <c r="BS90" s="326"/>
      <c r="BT90" s="335">
        <v>21.45</v>
      </c>
      <c r="BU90" s="336"/>
      <c r="BV90" s="336"/>
      <c r="BW90" s="336"/>
      <c r="BX90" s="336"/>
      <c r="BY90" s="336"/>
      <c r="BZ90" s="336"/>
      <c r="CA90" s="336"/>
      <c r="CB90" s="336"/>
      <c r="CC90" s="337"/>
      <c r="CD90" s="324" t="s">
        <v>44</v>
      </c>
      <c r="CE90" s="325"/>
      <c r="CF90" s="325"/>
      <c r="CG90" s="325"/>
      <c r="CH90" s="325"/>
      <c r="CI90" s="325"/>
      <c r="CJ90" s="325"/>
      <c r="CK90" s="325"/>
      <c r="CL90" s="325"/>
      <c r="CM90" s="326"/>
      <c r="CN90" s="317" t="s">
        <v>44</v>
      </c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  <c r="DA90" s="318"/>
      <c r="DB90" s="318"/>
      <c r="DC90" s="318"/>
      <c r="DD90" s="319"/>
      <c r="DE90" s="97" t="e">
        <v>#VALUE!</v>
      </c>
    </row>
    <row r="91" spans="1:109" ht="15" customHeight="1" x14ac:dyDescent="0.25"/>
    <row r="92" spans="1:109" s="78" customFormat="1" ht="13.2" x14ac:dyDescent="0.25">
      <c r="G92" s="78" t="s">
        <v>47</v>
      </c>
    </row>
    <row r="93" spans="1:109" s="78" customFormat="1" ht="68.25" customHeight="1" x14ac:dyDescent="0.25">
      <c r="A93" s="333" t="s">
        <v>184</v>
      </c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34"/>
      <c r="BE93" s="334"/>
      <c r="BF93" s="334"/>
      <c r="BG93" s="334"/>
      <c r="BH93" s="334"/>
      <c r="BI93" s="334"/>
      <c r="BJ93" s="334"/>
      <c r="BK93" s="334"/>
      <c r="BL93" s="334"/>
      <c r="BM93" s="334"/>
      <c r="BN93" s="334"/>
      <c r="BO93" s="334"/>
      <c r="BP93" s="334"/>
      <c r="BQ93" s="334"/>
      <c r="BR93" s="334"/>
      <c r="BS93" s="334"/>
      <c r="BT93" s="334"/>
      <c r="BU93" s="334"/>
      <c r="BV93" s="334"/>
      <c r="BW93" s="334"/>
      <c r="BX93" s="334"/>
      <c r="BY93" s="334"/>
      <c r="BZ93" s="334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4"/>
      <c r="CM93" s="334"/>
      <c r="CN93" s="334"/>
      <c r="CO93" s="334"/>
      <c r="CP93" s="334"/>
      <c r="CQ93" s="334"/>
      <c r="CR93" s="334"/>
      <c r="CS93" s="334"/>
      <c r="CT93" s="334"/>
      <c r="CU93" s="334"/>
      <c r="CV93" s="334"/>
      <c r="CW93" s="334"/>
      <c r="CX93" s="334"/>
      <c r="CY93" s="334"/>
      <c r="CZ93" s="334"/>
      <c r="DA93" s="334"/>
      <c r="DB93" s="334"/>
      <c r="DC93" s="334"/>
      <c r="DD93" s="334"/>
    </row>
    <row r="94" spans="1:109" s="78" customFormat="1" ht="25.5" customHeight="1" x14ac:dyDescent="0.25">
      <c r="A94" s="333" t="s">
        <v>185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34"/>
      <c r="BE94" s="334"/>
      <c r="BF94" s="334"/>
      <c r="BG94" s="334"/>
      <c r="BH94" s="334"/>
      <c r="BI94" s="334"/>
      <c r="BJ94" s="334"/>
      <c r="BK94" s="334"/>
      <c r="BL94" s="334"/>
      <c r="BM94" s="334"/>
      <c r="BN94" s="334"/>
      <c r="BO94" s="334"/>
      <c r="BP94" s="334"/>
      <c r="BQ94" s="334"/>
      <c r="BR94" s="334"/>
      <c r="BS94" s="334"/>
      <c r="BT94" s="334"/>
      <c r="BU94" s="334"/>
      <c r="BV94" s="334"/>
      <c r="BW94" s="334"/>
      <c r="BX94" s="334"/>
      <c r="BY94" s="334"/>
      <c r="BZ94" s="334"/>
      <c r="CA94" s="334"/>
      <c r="CB94" s="334"/>
      <c r="CC94" s="334"/>
      <c r="CD94" s="334"/>
      <c r="CE94" s="334"/>
      <c r="CF94" s="334"/>
      <c r="CG94" s="334"/>
      <c r="CH94" s="334"/>
      <c r="CI94" s="334"/>
      <c r="CJ94" s="334"/>
      <c r="CK94" s="334"/>
      <c r="CL94" s="334"/>
      <c r="CM94" s="334"/>
      <c r="CN94" s="334"/>
      <c r="CO94" s="334"/>
      <c r="CP94" s="334"/>
      <c r="CQ94" s="334"/>
      <c r="CR94" s="334"/>
      <c r="CS94" s="334"/>
      <c r="CT94" s="334"/>
      <c r="CU94" s="334"/>
      <c r="CV94" s="334"/>
      <c r="CW94" s="334"/>
      <c r="CX94" s="334"/>
      <c r="CY94" s="334"/>
      <c r="CZ94" s="334"/>
      <c r="DA94" s="334"/>
      <c r="DB94" s="334"/>
      <c r="DC94" s="334"/>
      <c r="DD94" s="334"/>
    </row>
    <row r="95" spans="1:109" s="78" customFormat="1" ht="50.25" customHeight="1" x14ac:dyDescent="0.25">
      <c r="A95" s="333" t="s">
        <v>186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4"/>
      <c r="BL95" s="334"/>
      <c r="BM95" s="334"/>
      <c r="BN95" s="334"/>
      <c r="BO95" s="334"/>
      <c r="BP95" s="334"/>
      <c r="BQ95" s="334"/>
      <c r="BR95" s="334"/>
      <c r="BS95" s="334"/>
      <c r="BT95" s="334"/>
      <c r="BU95" s="334"/>
      <c r="BV95" s="334"/>
      <c r="BW95" s="334"/>
      <c r="BX95" s="334"/>
      <c r="BY95" s="334"/>
      <c r="BZ95" s="334"/>
      <c r="CA95" s="334"/>
      <c r="CB95" s="334"/>
      <c r="CC95" s="334"/>
      <c r="CD95" s="334"/>
      <c r="CE95" s="334"/>
      <c r="CF95" s="334"/>
      <c r="CG95" s="334"/>
      <c r="CH95" s="334"/>
      <c r="CI95" s="334"/>
      <c r="CJ95" s="334"/>
      <c r="CK95" s="334"/>
      <c r="CL95" s="334"/>
      <c r="CM95" s="334"/>
      <c r="CN95" s="334"/>
      <c r="CO95" s="334"/>
      <c r="CP95" s="334"/>
      <c r="CQ95" s="334"/>
      <c r="CR95" s="334"/>
      <c r="CS95" s="334"/>
      <c r="CT95" s="334"/>
      <c r="CU95" s="334"/>
      <c r="CV95" s="334"/>
      <c r="CW95" s="334"/>
      <c r="CX95" s="334"/>
      <c r="CY95" s="334"/>
      <c r="CZ95" s="334"/>
      <c r="DA95" s="334"/>
      <c r="DB95" s="334"/>
      <c r="DC95" s="334"/>
      <c r="DD95" s="334"/>
    </row>
    <row r="96" spans="1:109" s="78" customFormat="1" ht="25.5" customHeight="1" x14ac:dyDescent="0.25">
      <c r="A96" s="333" t="s">
        <v>187</v>
      </c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4"/>
      <c r="BC96" s="334"/>
      <c r="BD96" s="334"/>
      <c r="BE96" s="334"/>
      <c r="BF96" s="334"/>
      <c r="BG96" s="334"/>
      <c r="BH96" s="334"/>
      <c r="BI96" s="334"/>
      <c r="BJ96" s="334"/>
      <c r="BK96" s="334"/>
      <c r="BL96" s="334"/>
      <c r="BM96" s="334"/>
      <c r="BN96" s="334"/>
      <c r="BO96" s="334"/>
      <c r="BP96" s="334"/>
      <c r="BQ96" s="334"/>
      <c r="BR96" s="334"/>
      <c r="BS96" s="334"/>
      <c r="BT96" s="334"/>
      <c r="BU96" s="334"/>
      <c r="BV96" s="334"/>
      <c r="BW96" s="334"/>
      <c r="BX96" s="334"/>
      <c r="BY96" s="334"/>
      <c r="BZ96" s="334"/>
      <c r="CA96" s="334"/>
      <c r="CB96" s="334"/>
      <c r="CC96" s="334"/>
      <c r="CD96" s="334"/>
      <c r="CE96" s="334"/>
      <c r="CF96" s="334"/>
      <c r="CG96" s="334"/>
      <c r="CH96" s="334"/>
      <c r="CI96" s="334"/>
      <c r="CJ96" s="334"/>
      <c r="CK96" s="334"/>
      <c r="CL96" s="334"/>
      <c r="CM96" s="334"/>
      <c r="CN96" s="334"/>
      <c r="CO96" s="334"/>
      <c r="CP96" s="334"/>
      <c r="CQ96" s="334"/>
      <c r="CR96" s="334"/>
      <c r="CS96" s="334"/>
      <c r="CT96" s="334"/>
      <c r="CU96" s="334"/>
      <c r="CV96" s="334"/>
      <c r="CW96" s="334"/>
      <c r="CX96" s="334"/>
      <c r="CY96" s="334"/>
      <c r="CZ96" s="334"/>
      <c r="DA96" s="334"/>
      <c r="DB96" s="334"/>
      <c r="DC96" s="334"/>
      <c r="DD96" s="334"/>
    </row>
    <row r="97" spans="1:108" s="78" customFormat="1" ht="25.5" customHeight="1" x14ac:dyDescent="0.25">
      <c r="A97" s="333" t="s">
        <v>188</v>
      </c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4"/>
      <c r="BL97" s="334"/>
      <c r="BM97" s="334"/>
      <c r="BN97" s="334"/>
      <c r="BO97" s="334"/>
      <c r="BP97" s="334"/>
      <c r="BQ97" s="334"/>
      <c r="BR97" s="334"/>
      <c r="BS97" s="334"/>
      <c r="BT97" s="334"/>
      <c r="BU97" s="334"/>
      <c r="BV97" s="334"/>
      <c r="BW97" s="334"/>
      <c r="BX97" s="334"/>
      <c r="BY97" s="334"/>
      <c r="BZ97" s="334"/>
      <c r="CA97" s="334"/>
      <c r="CB97" s="334"/>
      <c r="CC97" s="334"/>
      <c r="CD97" s="334"/>
      <c r="CE97" s="334"/>
      <c r="CF97" s="334"/>
      <c r="CG97" s="334"/>
      <c r="CH97" s="334"/>
      <c r="CI97" s="334"/>
      <c r="CJ97" s="334"/>
      <c r="CK97" s="334"/>
      <c r="CL97" s="334"/>
      <c r="CM97" s="334"/>
      <c r="CN97" s="334"/>
      <c r="CO97" s="334"/>
      <c r="CP97" s="334"/>
      <c r="CQ97" s="334"/>
      <c r="CR97" s="334"/>
      <c r="CS97" s="334"/>
      <c r="CT97" s="334"/>
      <c r="CU97" s="334"/>
      <c r="CV97" s="334"/>
      <c r="CW97" s="334"/>
      <c r="CX97" s="334"/>
      <c r="CY97" s="334"/>
      <c r="CZ97" s="334"/>
      <c r="DA97" s="334"/>
      <c r="DB97" s="334"/>
      <c r="DC97" s="334"/>
      <c r="DD97" s="334"/>
    </row>
    <row r="98" spans="1:108" ht="3" customHeight="1" x14ac:dyDescent="0.25"/>
  </sheetData>
  <mergeCells count="442">
    <mergeCell ref="A85:I85"/>
    <mergeCell ref="K85:BG85"/>
    <mergeCell ref="BI85:BS85"/>
    <mergeCell ref="BT85:CC85"/>
    <mergeCell ref="CN85:DD85"/>
    <mergeCell ref="CD76:CM76"/>
    <mergeCell ref="CD75:CM75"/>
    <mergeCell ref="CD73:CM73"/>
    <mergeCell ref="CD74:CM74"/>
    <mergeCell ref="CD80:CM80"/>
    <mergeCell ref="CD78:CM78"/>
    <mergeCell ref="CD79:CM79"/>
    <mergeCell ref="A83:I83"/>
    <mergeCell ref="K83:BG83"/>
    <mergeCell ref="BI83:BS83"/>
    <mergeCell ref="BT83:CC83"/>
    <mergeCell ref="CN83:DD83"/>
    <mergeCell ref="A84:I84"/>
    <mergeCell ref="K84:BG84"/>
    <mergeCell ref="BI84:BS84"/>
    <mergeCell ref="BT84:CC84"/>
    <mergeCell ref="CN84:DD84"/>
    <mergeCell ref="A75:I75"/>
    <mergeCell ref="K75:BG75"/>
    <mergeCell ref="BI75:BS75"/>
    <mergeCell ref="BT75:CC75"/>
    <mergeCell ref="CN75:DD75"/>
    <mergeCell ref="A79:I79"/>
    <mergeCell ref="K79:BG79"/>
    <mergeCell ref="BI79:BS79"/>
    <mergeCell ref="BT79:CC79"/>
    <mergeCell ref="CN79:DD79"/>
    <mergeCell ref="A76:I76"/>
    <mergeCell ref="K76:BG76"/>
    <mergeCell ref="BI76:BS76"/>
    <mergeCell ref="BT76:CC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CN78:DD78"/>
    <mergeCell ref="A73:I73"/>
    <mergeCell ref="K73:BG73"/>
    <mergeCell ref="BI73:BS73"/>
    <mergeCell ref="BT73:CC73"/>
    <mergeCell ref="CN73:DD73"/>
    <mergeCell ref="A74:I74"/>
    <mergeCell ref="K74:BG74"/>
    <mergeCell ref="BI74:BS74"/>
    <mergeCell ref="BT74:CC74"/>
    <mergeCell ref="CN74:DD74"/>
    <mergeCell ref="A5:DD5"/>
    <mergeCell ref="A6:DD6"/>
    <mergeCell ref="A7:DD7"/>
    <mergeCell ref="A8:DD8"/>
    <mergeCell ref="AG10:CK10"/>
    <mergeCell ref="J11:BN11"/>
    <mergeCell ref="J12:BN12"/>
    <mergeCell ref="AQ13:AX13"/>
    <mergeCell ref="AY13:AZ13"/>
    <mergeCell ref="BA13:BH13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5:I16"/>
    <mergeCell ref="J15:BH16"/>
    <mergeCell ref="BI15:BS16"/>
    <mergeCell ref="BT15:CM15"/>
    <mergeCell ref="A19:I19"/>
    <mergeCell ref="K19:BG19"/>
    <mergeCell ref="BI19:BS19"/>
    <mergeCell ref="BT19:CC19"/>
    <mergeCell ref="CD19:CM19"/>
    <mergeCell ref="A20:I20"/>
    <mergeCell ref="K20:BG20"/>
    <mergeCell ref="BI20:BS20"/>
    <mergeCell ref="BT20:CC20"/>
    <mergeCell ref="CD20:CM20"/>
    <mergeCell ref="A18:I18"/>
    <mergeCell ref="K18:BG18"/>
    <mergeCell ref="BI18:BS18"/>
    <mergeCell ref="BT18:CC18"/>
    <mergeCell ref="CD18:CM18"/>
    <mergeCell ref="CN18:DD40"/>
    <mergeCell ref="CD21:CM21"/>
    <mergeCell ref="A22:I22"/>
    <mergeCell ref="K22:BG22"/>
    <mergeCell ref="BI22:BS22"/>
    <mergeCell ref="BT22:CC22"/>
    <mergeCell ref="CD22:CM22"/>
    <mergeCell ref="A23:I23"/>
    <mergeCell ref="K23:BG23"/>
    <mergeCell ref="BI23:BS23"/>
    <mergeCell ref="BT23:CC23"/>
    <mergeCell ref="CD23:CM23"/>
    <mergeCell ref="A21:I21"/>
    <mergeCell ref="K21:BG21"/>
    <mergeCell ref="BI21:BS21"/>
    <mergeCell ref="BT21:CC21"/>
    <mergeCell ref="CD24:CM24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26:CM26"/>
    <mergeCell ref="A24:I24"/>
    <mergeCell ref="K24:BG24"/>
    <mergeCell ref="BI24:BS24"/>
    <mergeCell ref="BT24:CC24"/>
    <mergeCell ref="CD27:CM27"/>
    <mergeCell ref="A28:I28"/>
    <mergeCell ref="K28:BG28"/>
    <mergeCell ref="BI28:BS28"/>
    <mergeCell ref="BT28:CC28"/>
    <mergeCell ref="CD28:CM28"/>
    <mergeCell ref="A29:I29"/>
    <mergeCell ref="K29:BG29"/>
    <mergeCell ref="BI29:BS29"/>
    <mergeCell ref="BT29:CC29"/>
    <mergeCell ref="CD29:CM29"/>
    <mergeCell ref="A27:I27"/>
    <mergeCell ref="K27:BG27"/>
    <mergeCell ref="BI27:BS27"/>
    <mergeCell ref="BT27:CC27"/>
    <mergeCell ref="CD30:CM30"/>
    <mergeCell ref="A31:I31"/>
    <mergeCell ref="J31:BH31"/>
    <mergeCell ref="BI31:BS31"/>
    <mergeCell ref="BT31:CC31"/>
    <mergeCell ref="CD31:CM31"/>
    <mergeCell ref="A32:I32"/>
    <mergeCell ref="J32:BH32"/>
    <mergeCell ref="BI32:BS32"/>
    <mergeCell ref="BT32:CC32"/>
    <mergeCell ref="CD32:CM32"/>
    <mergeCell ref="A30:I30"/>
    <mergeCell ref="J30:BH30"/>
    <mergeCell ref="BI30:BS30"/>
    <mergeCell ref="BT30:CC30"/>
    <mergeCell ref="A33:I33"/>
    <mergeCell ref="J33:BH33"/>
    <mergeCell ref="BI33:BS33"/>
    <mergeCell ref="BT33:CC33"/>
    <mergeCell ref="CD33:CM33"/>
    <mergeCell ref="A34:I34"/>
    <mergeCell ref="J34:BH34"/>
    <mergeCell ref="BI34:BS34"/>
    <mergeCell ref="BT34:CC34"/>
    <mergeCell ref="CD34:CM34"/>
    <mergeCell ref="A35:I35"/>
    <mergeCell ref="J35:BH35"/>
    <mergeCell ref="BI35:BS35"/>
    <mergeCell ref="BT35:CC35"/>
    <mergeCell ref="CD35:CM35"/>
    <mergeCell ref="A36:I36"/>
    <mergeCell ref="J36:BH36"/>
    <mergeCell ref="BI36:BS36"/>
    <mergeCell ref="BT36:CC36"/>
    <mergeCell ref="CD36:CM36"/>
    <mergeCell ref="A37:I37"/>
    <mergeCell ref="J37:BH37"/>
    <mergeCell ref="BI37:BS37"/>
    <mergeCell ref="BT37:CC37"/>
    <mergeCell ref="CD37:CM37"/>
    <mergeCell ref="A38:I38"/>
    <mergeCell ref="J38:BH38"/>
    <mergeCell ref="BI38:BS38"/>
    <mergeCell ref="BT38:CC38"/>
    <mergeCell ref="CD38:CM38"/>
    <mergeCell ref="A46:I46"/>
    <mergeCell ref="BI46:BS46"/>
    <mergeCell ref="BT46:CC46"/>
    <mergeCell ref="CD46:CM46"/>
    <mergeCell ref="A39:I39"/>
    <mergeCell ref="J39:BH39"/>
    <mergeCell ref="BI39:BS39"/>
    <mergeCell ref="BT39:CC39"/>
    <mergeCell ref="CD39:CM39"/>
    <mergeCell ref="A40:I40"/>
    <mergeCell ref="BI40:BS40"/>
    <mergeCell ref="BT40:CC40"/>
    <mergeCell ref="CD40:CM40"/>
    <mergeCell ref="BI48:BS48"/>
    <mergeCell ref="BT48:CC48"/>
    <mergeCell ref="CD48:CM48"/>
    <mergeCell ref="CN48:DD48"/>
    <mergeCell ref="CN47:DD47"/>
    <mergeCell ref="CD41:CM41"/>
    <mergeCell ref="CN41:DD41"/>
    <mergeCell ref="A42:I42"/>
    <mergeCell ref="BI42:BS42"/>
    <mergeCell ref="BT42:CC42"/>
    <mergeCell ref="CD42:CM42"/>
    <mergeCell ref="CN42:DD42"/>
    <mergeCell ref="A43:I43"/>
    <mergeCell ref="BI43:BS43"/>
    <mergeCell ref="BT43:CC43"/>
    <mergeCell ref="CD43:CM43"/>
    <mergeCell ref="A41:I41"/>
    <mergeCell ref="BI41:BS41"/>
    <mergeCell ref="BT41:CC41"/>
    <mergeCell ref="K43:BG43"/>
    <mergeCell ref="CN43:DD43"/>
    <mergeCell ref="CN45:DD45"/>
    <mergeCell ref="CN46:DD46"/>
    <mergeCell ref="A44:I44"/>
    <mergeCell ref="A49:I49"/>
    <mergeCell ref="BI49:BS49"/>
    <mergeCell ref="BT49:CC49"/>
    <mergeCell ref="CD49:CM49"/>
    <mergeCell ref="CN49:DD49"/>
    <mergeCell ref="K48:BG48"/>
    <mergeCell ref="K49:BG49"/>
    <mergeCell ref="K44:BG44"/>
    <mergeCell ref="K45:BG45"/>
    <mergeCell ref="K46:BG46"/>
    <mergeCell ref="K47:BG47"/>
    <mergeCell ref="BI44:BS44"/>
    <mergeCell ref="BT44:CC44"/>
    <mergeCell ref="CD44:CM44"/>
    <mergeCell ref="A45:I45"/>
    <mergeCell ref="BI45:BS45"/>
    <mergeCell ref="BT45:CC45"/>
    <mergeCell ref="CD45:CM45"/>
    <mergeCell ref="A47:I47"/>
    <mergeCell ref="BI47:BS47"/>
    <mergeCell ref="BT47:CC47"/>
    <mergeCell ref="CD47:CM47"/>
    <mergeCell ref="CN44:DD44"/>
    <mergeCell ref="A48:I48"/>
    <mergeCell ref="A52:I52"/>
    <mergeCell ref="BI52:BS52"/>
    <mergeCell ref="BT52:CC52"/>
    <mergeCell ref="CD52:CM52"/>
    <mergeCell ref="A53:I53"/>
    <mergeCell ref="BI53:BS53"/>
    <mergeCell ref="BT53:CC53"/>
    <mergeCell ref="CD53:CM53"/>
    <mergeCell ref="CN53:DD53"/>
    <mergeCell ref="K52:BG52"/>
    <mergeCell ref="K53:BG53"/>
    <mergeCell ref="CN50:DD52"/>
    <mergeCell ref="A50:I50"/>
    <mergeCell ref="BI50:BS50"/>
    <mergeCell ref="BT50:CC50"/>
    <mergeCell ref="CD50:CM50"/>
    <mergeCell ref="A51:I51"/>
    <mergeCell ref="BI51:BS51"/>
    <mergeCell ref="CD51:CM51"/>
    <mergeCell ref="K50:BG50"/>
    <mergeCell ref="K51:BG51"/>
    <mergeCell ref="BT51:CC51"/>
    <mergeCell ref="A54:I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K54:BG54"/>
    <mergeCell ref="CN58:DD58"/>
    <mergeCell ref="CN59:DD59"/>
    <mergeCell ref="CN60:DD60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A59:I59"/>
    <mergeCell ref="K59:BG59"/>
    <mergeCell ref="BI59:BS59"/>
    <mergeCell ref="BT59:CC59"/>
    <mergeCell ref="CD59:CM59"/>
    <mergeCell ref="A60:I60"/>
    <mergeCell ref="K60:BG60"/>
    <mergeCell ref="BI60:BS60"/>
    <mergeCell ref="BT60:CC60"/>
    <mergeCell ref="CD60:CM60"/>
    <mergeCell ref="A61:I61"/>
    <mergeCell ref="K61:BG61"/>
    <mergeCell ref="BI61:BS61"/>
    <mergeCell ref="BT61:CC61"/>
    <mergeCell ref="CD61:CM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82:I82"/>
    <mergeCell ref="K82:BG82"/>
    <mergeCell ref="BI82:BS82"/>
    <mergeCell ref="BT82:CC82"/>
    <mergeCell ref="CD82:CM82"/>
    <mergeCell ref="CN82:DD82"/>
    <mergeCell ref="A80:I80"/>
    <mergeCell ref="K80:BG80"/>
    <mergeCell ref="BI80:BS80"/>
    <mergeCell ref="BT80:CC80"/>
    <mergeCell ref="CN80:DD80"/>
    <mergeCell ref="A81:I81"/>
    <mergeCell ref="K81:BG81"/>
    <mergeCell ref="BI81:BS81"/>
    <mergeCell ref="BT81:CC81"/>
    <mergeCell ref="CD81:CM81"/>
    <mergeCell ref="CN81:DD81"/>
    <mergeCell ref="CN89:DD89"/>
    <mergeCell ref="A86:I86"/>
    <mergeCell ref="K86:BG86"/>
    <mergeCell ref="BI86:BS86"/>
    <mergeCell ref="BT86:CC86"/>
    <mergeCell ref="CN86:DD86"/>
    <mergeCell ref="A87:I87"/>
    <mergeCell ref="K87:BG87"/>
    <mergeCell ref="BI87:BS87"/>
    <mergeCell ref="BT87:CC87"/>
    <mergeCell ref="CN87:DD87"/>
    <mergeCell ref="BT88:CC88"/>
    <mergeCell ref="CD88:CM88"/>
    <mergeCell ref="CD87:CM87"/>
    <mergeCell ref="CN61:DD61"/>
    <mergeCell ref="A93:DD93"/>
    <mergeCell ref="A94:DD94"/>
    <mergeCell ref="A95:DD95"/>
    <mergeCell ref="A96:DD96"/>
    <mergeCell ref="A97:DD97"/>
    <mergeCell ref="K40:BG40"/>
    <mergeCell ref="K41:BG41"/>
    <mergeCell ref="K42:BG42"/>
    <mergeCell ref="A90:I90"/>
    <mergeCell ref="K90:BG90"/>
    <mergeCell ref="BI90:BS90"/>
    <mergeCell ref="BT90:CC90"/>
    <mergeCell ref="CD90:CM90"/>
    <mergeCell ref="CN90:DD90"/>
    <mergeCell ref="A88:I88"/>
    <mergeCell ref="K88:BG88"/>
    <mergeCell ref="BI88:BS88"/>
    <mergeCell ref="CN88:DD88"/>
    <mergeCell ref="A89:I89"/>
    <mergeCell ref="K89:BG89"/>
    <mergeCell ref="BI89:BS89"/>
    <mergeCell ref="BT89:CC89"/>
    <mergeCell ref="CD89:CM89"/>
    <mergeCell ref="CD83:CM83"/>
    <mergeCell ref="CD84:CM84"/>
    <mergeCell ref="CD85:CM85"/>
    <mergeCell ref="CD86:CM86"/>
    <mergeCell ref="CN68:DD68"/>
    <mergeCell ref="CN69:DD69"/>
    <mergeCell ref="CN70:DD70"/>
    <mergeCell ref="A69:I69"/>
    <mergeCell ref="K69:BG69"/>
    <mergeCell ref="BI69:BS69"/>
    <mergeCell ref="BT69:CC69"/>
    <mergeCell ref="A70:I70"/>
    <mergeCell ref="K70:BG70"/>
    <mergeCell ref="BI70:BS70"/>
    <mergeCell ref="BT70:CC70"/>
    <mergeCell ref="A68:I68"/>
    <mergeCell ref="K68:BG68"/>
    <mergeCell ref="BI68:BS68"/>
    <mergeCell ref="BT68:CC68"/>
    <mergeCell ref="CD68:CM68"/>
    <mergeCell ref="CD69:CM69"/>
    <mergeCell ref="CD70:CM70"/>
    <mergeCell ref="BI78:BS78"/>
    <mergeCell ref="BT78:CC78"/>
  </mergeCells>
  <pageMargins left="0.7" right="0.7" top="0.75" bottom="0.75" header="0.3" footer="0.3"/>
  <pageSetup paperSize="9" scale="55" fitToHeight="0" orientation="portrait" r:id="rId1"/>
  <rowBreaks count="1" manualBreakCount="1">
    <brk id="90" max="10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43"/>
  <sheetViews>
    <sheetView view="pageBreakPreview" topLeftCell="I28" zoomScale="120" zoomScaleNormal="100" zoomScaleSheetLayoutView="120" workbookViewId="0">
      <selection activeCell="BV52" sqref="BV52"/>
    </sheetView>
  </sheetViews>
  <sheetFormatPr defaultColWidth="0.88671875" defaultRowHeight="13.8" x14ac:dyDescent="0.25"/>
  <cols>
    <col min="1" max="44" width="0.88671875" style="79"/>
    <col min="45" max="45" width="15" style="79" customWidth="1"/>
    <col min="46" max="72" width="0.88671875" style="79"/>
    <col min="73" max="73" width="0.88671875" style="79" customWidth="1"/>
    <col min="74" max="74" width="1.5546875" style="79" customWidth="1"/>
    <col min="75" max="75" width="4.44140625" style="79" customWidth="1"/>
    <col min="76" max="76" width="5.109375" style="79" customWidth="1"/>
    <col min="77" max="80" width="0.88671875" style="79" customWidth="1"/>
    <col min="81" max="81" width="0.5546875" style="79" customWidth="1"/>
    <col min="82" max="82" width="0.88671875" style="79" hidden="1" customWidth="1"/>
    <col min="83" max="83" width="0.33203125" style="79" hidden="1" customWidth="1"/>
    <col min="84" max="84" width="0.88671875" style="79" hidden="1" customWidth="1"/>
    <col min="85" max="85" width="3.33203125" style="79" hidden="1" customWidth="1"/>
    <col min="86" max="86" width="2.109375" style="79" hidden="1" customWidth="1"/>
    <col min="87" max="88" width="0.88671875" style="79" hidden="1" customWidth="1"/>
    <col min="89" max="105" width="0.88671875" style="79"/>
    <col min="106" max="106" width="8.44140625" style="79" hidden="1" customWidth="1"/>
    <col min="107" max="107" width="5" style="79" customWidth="1"/>
    <col min="108" max="108" width="2.6640625" style="79" customWidth="1"/>
    <col min="109" max="214" width="0.88671875" style="79"/>
    <col min="215" max="215" width="5.109375" style="79" customWidth="1"/>
    <col min="216" max="223" width="0.88671875" style="79"/>
    <col min="224" max="224" width="3.33203125" style="79" customWidth="1"/>
    <col min="225" max="225" width="2.109375" style="79" customWidth="1"/>
    <col min="226" max="244" width="0.88671875" style="79"/>
    <col min="245" max="245" width="0" style="79" hidden="1" customWidth="1"/>
    <col min="246" max="246" width="1.109375" style="79" customWidth="1"/>
    <col min="247" max="247" width="2.6640625" style="79" customWidth="1"/>
    <col min="248" max="470" width="0.88671875" style="79"/>
    <col min="471" max="471" width="5.109375" style="79" customWidth="1"/>
    <col min="472" max="479" width="0.88671875" style="79"/>
    <col min="480" max="480" width="3.33203125" style="79" customWidth="1"/>
    <col min="481" max="481" width="2.109375" style="79" customWidth="1"/>
    <col min="482" max="500" width="0.88671875" style="79"/>
    <col min="501" max="501" width="0" style="79" hidden="1" customWidth="1"/>
    <col min="502" max="502" width="1.109375" style="79" customWidth="1"/>
    <col min="503" max="503" width="2.6640625" style="79" customWidth="1"/>
    <col min="504" max="726" width="0.88671875" style="79"/>
    <col min="727" max="727" width="5.109375" style="79" customWidth="1"/>
    <col min="728" max="735" width="0.88671875" style="79"/>
    <col min="736" max="736" width="3.33203125" style="79" customWidth="1"/>
    <col min="737" max="737" width="2.109375" style="79" customWidth="1"/>
    <col min="738" max="756" width="0.88671875" style="79"/>
    <col min="757" max="757" width="0" style="79" hidden="1" customWidth="1"/>
    <col min="758" max="758" width="1.109375" style="79" customWidth="1"/>
    <col min="759" max="759" width="2.6640625" style="79" customWidth="1"/>
    <col min="760" max="982" width="0.88671875" style="79"/>
    <col min="983" max="983" width="5.109375" style="79" customWidth="1"/>
    <col min="984" max="991" width="0.88671875" style="79"/>
    <col min="992" max="992" width="3.33203125" style="79" customWidth="1"/>
    <col min="993" max="993" width="2.109375" style="79" customWidth="1"/>
    <col min="994" max="1012" width="0.88671875" style="79"/>
    <col min="1013" max="1013" width="0" style="79" hidden="1" customWidth="1"/>
    <col min="1014" max="1014" width="1.109375" style="79" customWidth="1"/>
    <col min="1015" max="1015" width="2.6640625" style="79" customWidth="1"/>
    <col min="1016" max="1238" width="0.88671875" style="79"/>
    <col min="1239" max="1239" width="5.109375" style="79" customWidth="1"/>
    <col min="1240" max="1247" width="0.88671875" style="79"/>
    <col min="1248" max="1248" width="3.33203125" style="79" customWidth="1"/>
    <col min="1249" max="1249" width="2.109375" style="79" customWidth="1"/>
    <col min="1250" max="1268" width="0.88671875" style="79"/>
    <col min="1269" max="1269" width="0" style="79" hidden="1" customWidth="1"/>
    <col min="1270" max="1270" width="1.109375" style="79" customWidth="1"/>
    <col min="1271" max="1271" width="2.6640625" style="79" customWidth="1"/>
    <col min="1272" max="1494" width="0.88671875" style="79"/>
    <col min="1495" max="1495" width="5.109375" style="79" customWidth="1"/>
    <col min="1496" max="1503" width="0.88671875" style="79"/>
    <col min="1504" max="1504" width="3.33203125" style="79" customWidth="1"/>
    <col min="1505" max="1505" width="2.109375" style="79" customWidth="1"/>
    <col min="1506" max="1524" width="0.88671875" style="79"/>
    <col min="1525" max="1525" width="0" style="79" hidden="1" customWidth="1"/>
    <col min="1526" max="1526" width="1.109375" style="79" customWidth="1"/>
    <col min="1527" max="1527" width="2.6640625" style="79" customWidth="1"/>
    <col min="1528" max="1750" width="0.88671875" style="79"/>
    <col min="1751" max="1751" width="5.109375" style="79" customWidth="1"/>
    <col min="1752" max="1759" width="0.88671875" style="79"/>
    <col min="1760" max="1760" width="3.33203125" style="79" customWidth="1"/>
    <col min="1761" max="1761" width="2.109375" style="79" customWidth="1"/>
    <col min="1762" max="1780" width="0.88671875" style="79"/>
    <col min="1781" max="1781" width="0" style="79" hidden="1" customWidth="1"/>
    <col min="1782" max="1782" width="1.109375" style="79" customWidth="1"/>
    <col min="1783" max="1783" width="2.6640625" style="79" customWidth="1"/>
    <col min="1784" max="2006" width="0.88671875" style="79"/>
    <col min="2007" max="2007" width="5.109375" style="79" customWidth="1"/>
    <col min="2008" max="2015" width="0.88671875" style="79"/>
    <col min="2016" max="2016" width="3.33203125" style="79" customWidth="1"/>
    <col min="2017" max="2017" width="2.109375" style="79" customWidth="1"/>
    <col min="2018" max="2036" width="0.88671875" style="79"/>
    <col min="2037" max="2037" width="0" style="79" hidden="1" customWidth="1"/>
    <col min="2038" max="2038" width="1.109375" style="79" customWidth="1"/>
    <col min="2039" max="2039" width="2.6640625" style="79" customWidth="1"/>
    <col min="2040" max="2262" width="0.88671875" style="79"/>
    <col min="2263" max="2263" width="5.109375" style="79" customWidth="1"/>
    <col min="2264" max="2271" width="0.88671875" style="79"/>
    <col min="2272" max="2272" width="3.33203125" style="79" customWidth="1"/>
    <col min="2273" max="2273" width="2.109375" style="79" customWidth="1"/>
    <col min="2274" max="2292" width="0.88671875" style="79"/>
    <col min="2293" max="2293" width="0" style="79" hidden="1" customWidth="1"/>
    <col min="2294" max="2294" width="1.109375" style="79" customWidth="1"/>
    <col min="2295" max="2295" width="2.6640625" style="79" customWidth="1"/>
    <col min="2296" max="2518" width="0.88671875" style="79"/>
    <col min="2519" max="2519" width="5.109375" style="79" customWidth="1"/>
    <col min="2520" max="2527" width="0.88671875" style="79"/>
    <col min="2528" max="2528" width="3.33203125" style="79" customWidth="1"/>
    <col min="2529" max="2529" width="2.109375" style="79" customWidth="1"/>
    <col min="2530" max="2548" width="0.88671875" style="79"/>
    <col min="2549" max="2549" width="0" style="79" hidden="1" customWidth="1"/>
    <col min="2550" max="2550" width="1.109375" style="79" customWidth="1"/>
    <col min="2551" max="2551" width="2.6640625" style="79" customWidth="1"/>
    <col min="2552" max="2774" width="0.88671875" style="79"/>
    <col min="2775" max="2775" width="5.109375" style="79" customWidth="1"/>
    <col min="2776" max="2783" width="0.88671875" style="79"/>
    <col min="2784" max="2784" width="3.33203125" style="79" customWidth="1"/>
    <col min="2785" max="2785" width="2.109375" style="79" customWidth="1"/>
    <col min="2786" max="2804" width="0.88671875" style="79"/>
    <col min="2805" max="2805" width="0" style="79" hidden="1" customWidth="1"/>
    <col min="2806" max="2806" width="1.109375" style="79" customWidth="1"/>
    <col min="2807" max="2807" width="2.6640625" style="79" customWidth="1"/>
    <col min="2808" max="3030" width="0.88671875" style="79"/>
    <col min="3031" max="3031" width="5.109375" style="79" customWidth="1"/>
    <col min="3032" max="3039" width="0.88671875" style="79"/>
    <col min="3040" max="3040" width="3.33203125" style="79" customWidth="1"/>
    <col min="3041" max="3041" width="2.109375" style="79" customWidth="1"/>
    <col min="3042" max="3060" width="0.88671875" style="79"/>
    <col min="3061" max="3061" width="0" style="79" hidden="1" customWidth="1"/>
    <col min="3062" max="3062" width="1.109375" style="79" customWidth="1"/>
    <col min="3063" max="3063" width="2.6640625" style="79" customWidth="1"/>
    <col min="3064" max="3286" width="0.88671875" style="79"/>
    <col min="3287" max="3287" width="5.109375" style="79" customWidth="1"/>
    <col min="3288" max="3295" width="0.88671875" style="79"/>
    <col min="3296" max="3296" width="3.33203125" style="79" customWidth="1"/>
    <col min="3297" max="3297" width="2.109375" style="79" customWidth="1"/>
    <col min="3298" max="3316" width="0.88671875" style="79"/>
    <col min="3317" max="3317" width="0" style="79" hidden="1" customWidth="1"/>
    <col min="3318" max="3318" width="1.109375" style="79" customWidth="1"/>
    <col min="3319" max="3319" width="2.6640625" style="79" customWidth="1"/>
    <col min="3320" max="3542" width="0.88671875" style="79"/>
    <col min="3543" max="3543" width="5.109375" style="79" customWidth="1"/>
    <col min="3544" max="3551" width="0.88671875" style="79"/>
    <col min="3552" max="3552" width="3.33203125" style="79" customWidth="1"/>
    <col min="3553" max="3553" width="2.109375" style="79" customWidth="1"/>
    <col min="3554" max="3572" width="0.88671875" style="79"/>
    <col min="3573" max="3573" width="0" style="79" hidden="1" customWidth="1"/>
    <col min="3574" max="3574" width="1.109375" style="79" customWidth="1"/>
    <col min="3575" max="3575" width="2.6640625" style="79" customWidth="1"/>
    <col min="3576" max="3798" width="0.88671875" style="79"/>
    <col min="3799" max="3799" width="5.109375" style="79" customWidth="1"/>
    <col min="3800" max="3807" width="0.88671875" style="79"/>
    <col min="3808" max="3808" width="3.33203125" style="79" customWidth="1"/>
    <col min="3809" max="3809" width="2.109375" style="79" customWidth="1"/>
    <col min="3810" max="3828" width="0.88671875" style="79"/>
    <col min="3829" max="3829" width="0" style="79" hidden="1" customWidth="1"/>
    <col min="3830" max="3830" width="1.109375" style="79" customWidth="1"/>
    <col min="3831" max="3831" width="2.6640625" style="79" customWidth="1"/>
    <col min="3832" max="4054" width="0.88671875" style="79"/>
    <col min="4055" max="4055" width="5.109375" style="79" customWidth="1"/>
    <col min="4056" max="4063" width="0.88671875" style="79"/>
    <col min="4064" max="4064" width="3.33203125" style="79" customWidth="1"/>
    <col min="4065" max="4065" width="2.109375" style="79" customWidth="1"/>
    <col min="4066" max="4084" width="0.88671875" style="79"/>
    <col min="4085" max="4085" width="0" style="79" hidden="1" customWidth="1"/>
    <col min="4086" max="4086" width="1.109375" style="79" customWidth="1"/>
    <col min="4087" max="4087" width="2.6640625" style="79" customWidth="1"/>
    <col min="4088" max="4310" width="0.88671875" style="79"/>
    <col min="4311" max="4311" width="5.109375" style="79" customWidth="1"/>
    <col min="4312" max="4319" width="0.88671875" style="79"/>
    <col min="4320" max="4320" width="3.33203125" style="79" customWidth="1"/>
    <col min="4321" max="4321" width="2.109375" style="79" customWidth="1"/>
    <col min="4322" max="4340" width="0.88671875" style="79"/>
    <col min="4341" max="4341" width="0" style="79" hidden="1" customWidth="1"/>
    <col min="4342" max="4342" width="1.109375" style="79" customWidth="1"/>
    <col min="4343" max="4343" width="2.6640625" style="79" customWidth="1"/>
    <col min="4344" max="4566" width="0.88671875" style="79"/>
    <col min="4567" max="4567" width="5.109375" style="79" customWidth="1"/>
    <col min="4568" max="4575" width="0.88671875" style="79"/>
    <col min="4576" max="4576" width="3.33203125" style="79" customWidth="1"/>
    <col min="4577" max="4577" width="2.109375" style="79" customWidth="1"/>
    <col min="4578" max="4596" width="0.88671875" style="79"/>
    <col min="4597" max="4597" width="0" style="79" hidden="1" customWidth="1"/>
    <col min="4598" max="4598" width="1.109375" style="79" customWidth="1"/>
    <col min="4599" max="4599" width="2.6640625" style="79" customWidth="1"/>
    <col min="4600" max="4822" width="0.88671875" style="79"/>
    <col min="4823" max="4823" width="5.109375" style="79" customWidth="1"/>
    <col min="4824" max="4831" width="0.88671875" style="79"/>
    <col min="4832" max="4832" width="3.33203125" style="79" customWidth="1"/>
    <col min="4833" max="4833" width="2.109375" style="79" customWidth="1"/>
    <col min="4834" max="4852" width="0.88671875" style="79"/>
    <col min="4853" max="4853" width="0" style="79" hidden="1" customWidth="1"/>
    <col min="4854" max="4854" width="1.109375" style="79" customWidth="1"/>
    <col min="4855" max="4855" width="2.6640625" style="79" customWidth="1"/>
    <col min="4856" max="5078" width="0.88671875" style="79"/>
    <col min="5079" max="5079" width="5.109375" style="79" customWidth="1"/>
    <col min="5080" max="5087" width="0.88671875" style="79"/>
    <col min="5088" max="5088" width="3.33203125" style="79" customWidth="1"/>
    <col min="5089" max="5089" width="2.109375" style="79" customWidth="1"/>
    <col min="5090" max="5108" width="0.88671875" style="79"/>
    <col min="5109" max="5109" width="0" style="79" hidden="1" customWidth="1"/>
    <col min="5110" max="5110" width="1.109375" style="79" customWidth="1"/>
    <col min="5111" max="5111" width="2.6640625" style="79" customWidth="1"/>
    <col min="5112" max="5334" width="0.88671875" style="79"/>
    <col min="5335" max="5335" width="5.109375" style="79" customWidth="1"/>
    <col min="5336" max="5343" width="0.88671875" style="79"/>
    <col min="5344" max="5344" width="3.33203125" style="79" customWidth="1"/>
    <col min="5345" max="5345" width="2.109375" style="79" customWidth="1"/>
    <col min="5346" max="5364" width="0.88671875" style="79"/>
    <col min="5365" max="5365" width="0" style="79" hidden="1" customWidth="1"/>
    <col min="5366" max="5366" width="1.109375" style="79" customWidth="1"/>
    <col min="5367" max="5367" width="2.6640625" style="79" customWidth="1"/>
    <col min="5368" max="5590" width="0.88671875" style="79"/>
    <col min="5591" max="5591" width="5.109375" style="79" customWidth="1"/>
    <col min="5592" max="5599" width="0.88671875" style="79"/>
    <col min="5600" max="5600" width="3.33203125" style="79" customWidth="1"/>
    <col min="5601" max="5601" width="2.109375" style="79" customWidth="1"/>
    <col min="5602" max="5620" width="0.88671875" style="79"/>
    <col min="5621" max="5621" width="0" style="79" hidden="1" customWidth="1"/>
    <col min="5622" max="5622" width="1.109375" style="79" customWidth="1"/>
    <col min="5623" max="5623" width="2.6640625" style="79" customWidth="1"/>
    <col min="5624" max="5846" width="0.88671875" style="79"/>
    <col min="5847" max="5847" width="5.109375" style="79" customWidth="1"/>
    <col min="5848" max="5855" width="0.88671875" style="79"/>
    <col min="5856" max="5856" width="3.33203125" style="79" customWidth="1"/>
    <col min="5857" max="5857" width="2.109375" style="79" customWidth="1"/>
    <col min="5858" max="5876" width="0.88671875" style="79"/>
    <col min="5877" max="5877" width="0" style="79" hidden="1" customWidth="1"/>
    <col min="5878" max="5878" width="1.109375" style="79" customWidth="1"/>
    <col min="5879" max="5879" width="2.6640625" style="79" customWidth="1"/>
    <col min="5880" max="6102" width="0.88671875" style="79"/>
    <col min="6103" max="6103" width="5.109375" style="79" customWidth="1"/>
    <col min="6104" max="6111" width="0.88671875" style="79"/>
    <col min="6112" max="6112" width="3.33203125" style="79" customWidth="1"/>
    <col min="6113" max="6113" width="2.109375" style="79" customWidth="1"/>
    <col min="6114" max="6132" width="0.88671875" style="79"/>
    <col min="6133" max="6133" width="0" style="79" hidden="1" customWidth="1"/>
    <col min="6134" max="6134" width="1.109375" style="79" customWidth="1"/>
    <col min="6135" max="6135" width="2.6640625" style="79" customWidth="1"/>
    <col min="6136" max="6358" width="0.88671875" style="79"/>
    <col min="6359" max="6359" width="5.109375" style="79" customWidth="1"/>
    <col min="6360" max="6367" width="0.88671875" style="79"/>
    <col min="6368" max="6368" width="3.33203125" style="79" customWidth="1"/>
    <col min="6369" max="6369" width="2.109375" style="79" customWidth="1"/>
    <col min="6370" max="6388" width="0.88671875" style="79"/>
    <col min="6389" max="6389" width="0" style="79" hidden="1" customWidth="1"/>
    <col min="6390" max="6390" width="1.109375" style="79" customWidth="1"/>
    <col min="6391" max="6391" width="2.6640625" style="79" customWidth="1"/>
    <col min="6392" max="6614" width="0.88671875" style="79"/>
    <col min="6615" max="6615" width="5.109375" style="79" customWidth="1"/>
    <col min="6616" max="6623" width="0.88671875" style="79"/>
    <col min="6624" max="6624" width="3.33203125" style="79" customWidth="1"/>
    <col min="6625" max="6625" width="2.109375" style="79" customWidth="1"/>
    <col min="6626" max="6644" width="0.88671875" style="79"/>
    <col min="6645" max="6645" width="0" style="79" hidden="1" customWidth="1"/>
    <col min="6646" max="6646" width="1.109375" style="79" customWidth="1"/>
    <col min="6647" max="6647" width="2.6640625" style="79" customWidth="1"/>
    <col min="6648" max="6870" width="0.88671875" style="79"/>
    <col min="6871" max="6871" width="5.109375" style="79" customWidth="1"/>
    <col min="6872" max="6879" width="0.88671875" style="79"/>
    <col min="6880" max="6880" width="3.33203125" style="79" customWidth="1"/>
    <col min="6881" max="6881" width="2.109375" style="79" customWidth="1"/>
    <col min="6882" max="6900" width="0.88671875" style="79"/>
    <col min="6901" max="6901" width="0" style="79" hidden="1" customWidth="1"/>
    <col min="6902" max="6902" width="1.109375" style="79" customWidth="1"/>
    <col min="6903" max="6903" width="2.6640625" style="79" customWidth="1"/>
    <col min="6904" max="7126" width="0.88671875" style="79"/>
    <col min="7127" max="7127" width="5.109375" style="79" customWidth="1"/>
    <col min="7128" max="7135" width="0.88671875" style="79"/>
    <col min="7136" max="7136" width="3.33203125" style="79" customWidth="1"/>
    <col min="7137" max="7137" width="2.109375" style="79" customWidth="1"/>
    <col min="7138" max="7156" width="0.88671875" style="79"/>
    <col min="7157" max="7157" width="0" style="79" hidden="1" customWidth="1"/>
    <col min="7158" max="7158" width="1.109375" style="79" customWidth="1"/>
    <col min="7159" max="7159" width="2.6640625" style="79" customWidth="1"/>
    <col min="7160" max="7382" width="0.88671875" style="79"/>
    <col min="7383" max="7383" width="5.109375" style="79" customWidth="1"/>
    <col min="7384" max="7391" width="0.88671875" style="79"/>
    <col min="7392" max="7392" width="3.33203125" style="79" customWidth="1"/>
    <col min="7393" max="7393" width="2.109375" style="79" customWidth="1"/>
    <col min="7394" max="7412" width="0.88671875" style="79"/>
    <col min="7413" max="7413" width="0" style="79" hidden="1" customWidth="1"/>
    <col min="7414" max="7414" width="1.109375" style="79" customWidth="1"/>
    <col min="7415" max="7415" width="2.6640625" style="79" customWidth="1"/>
    <col min="7416" max="7638" width="0.88671875" style="79"/>
    <col min="7639" max="7639" width="5.109375" style="79" customWidth="1"/>
    <col min="7640" max="7647" width="0.88671875" style="79"/>
    <col min="7648" max="7648" width="3.33203125" style="79" customWidth="1"/>
    <col min="7649" max="7649" width="2.109375" style="79" customWidth="1"/>
    <col min="7650" max="7668" width="0.88671875" style="79"/>
    <col min="7669" max="7669" width="0" style="79" hidden="1" customWidth="1"/>
    <col min="7670" max="7670" width="1.109375" style="79" customWidth="1"/>
    <col min="7671" max="7671" width="2.6640625" style="79" customWidth="1"/>
    <col min="7672" max="7894" width="0.88671875" style="79"/>
    <col min="7895" max="7895" width="5.109375" style="79" customWidth="1"/>
    <col min="7896" max="7903" width="0.88671875" style="79"/>
    <col min="7904" max="7904" width="3.33203125" style="79" customWidth="1"/>
    <col min="7905" max="7905" width="2.109375" style="79" customWidth="1"/>
    <col min="7906" max="7924" width="0.88671875" style="79"/>
    <col min="7925" max="7925" width="0" style="79" hidden="1" customWidth="1"/>
    <col min="7926" max="7926" width="1.109375" style="79" customWidth="1"/>
    <col min="7927" max="7927" width="2.6640625" style="79" customWidth="1"/>
    <col min="7928" max="8150" width="0.88671875" style="79"/>
    <col min="8151" max="8151" width="5.109375" style="79" customWidth="1"/>
    <col min="8152" max="8159" width="0.88671875" style="79"/>
    <col min="8160" max="8160" width="3.33203125" style="79" customWidth="1"/>
    <col min="8161" max="8161" width="2.109375" style="79" customWidth="1"/>
    <col min="8162" max="8180" width="0.88671875" style="79"/>
    <col min="8181" max="8181" width="0" style="79" hidden="1" customWidth="1"/>
    <col min="8182" max="8182" width="1.109375" style="79" customWidth="1"/>
    <col min="8183" max="8183" width="2.6640625" style="79" customWidth="1"/>
    <col min="8184" max="8406" width="0.88671875" style="79"/>
    <col min="8407" max="8407" width="5.109375" style="79" customWidth="1"/>
    <col min="8408" max="8415" width="0.88671875" style="79"/>
    <col min="8416" max="8416" width="3.33203125" style="79" customWidth="1"/>
    <col min="8417" max="8417" width="2.109375" style="79" customWidth="1"/>
    <col min="8418" max="8436" width="0.88671875" style="79"/>
    <col min="8437" max="8437" width="0" style="79" hidden="1" customWidth="1"/>
    <col min="8438" max="8438" width="1.109375" style="79" customWidth="1"/>
    <col min="8439" max="8439" width="2.6640625" style="79" customWidth="1"/>
    <col min="8440" max="8662" width="0.88671875" style="79"/>
    <col min="8663" max="8663" width="5.109375" style="79" customWidth="1"/>
    <col min="8664" max="8671" width="0.88671875" style="79"/>
    <col min="8672" max="8672" width="3.33203125" style="79" customWidth="1"/>
    <col min="8673" max="8673" width="2.109375" style="79" customWidth="1"/>
    <col min="8674" max="8692" width="0.88671875" style="79"/>
    <col min="8693" max="8693" width="0" style="79" hidden="1" customWidth="1"/>
    <col min="8694" max="8694" width="1.109375" style="79" customWidth="1"/>
    <col min="8695" max="8695" width="2.6640625" style="79" customWidth="1"/>
    <col min="8696" max="8918" width="0.88671875" style="79"/>
    <col min="8919" max="8919" width="5.109375" style="79" customWidth="1"/>
    <col min="8920" max="8927" width="0.88671875" style="79"/>
    <col min="8928" max="8928" width="3.33203125" style="79" customWidth="1"/>
    <col min="8929" max="8929" width="2.109375" style="79" customWidth="1"/>
    <col min="8930" max="8948" width="0.88671875" style="79"/>
    <col min="8949" max="8949" width="0" style="79" hidden="1" customWidth="1"/>
    <col min="8950" max="8950" width="1.109375" style="79" customWidth="1"/>
    <col min="8951" max="8951" width="2.6640625" style="79" customWidth="1"/>
    <col min="8952" max="9174" width="0.88671875" style="79"/>
    <col min="9175" max="9175" width="5.109375" style="79" customWidth="1"/>
    <col min="9176" max="9183" width="0.88671875" style="79"/>
    <col min="9184" max="9184" width="3.33203125" style="79" customWidth="1"/>
    <col min="9185" max="9185" width="2.109375" style="79" customWidth="1"/>
    <col min="9186" max="9204" width="0.88671875" style="79"/>
    <col min="9205" max="9205" width="0" style="79" hidden="1" customWidth="1"/>
    <col min="9206" max="9206" width="1.109375" style="79" customWidth="1"/>
    <col min="9207" max="9207" width="2.6640625" style="79" customWidth="1"/>
    <col min="9208" max="9430" width="0.88671875" style="79"/>
    <col min="9431" max="9431" width="5.109375" style="79" customWidth="1"/>
    <col min="9432" max="9439" width="0.88671875" style="79"/>
    <col min="9440" max="9440" width="3.33203125" style="79" customWidth="1"/>
    <col min="9441" max="9441" width="2.109375" style="79" customWidth="1"/>
    <col min="9442" max="9460" width="0.88671875" style="79"/>
    <col min="9461" max="9461" width="0" style="79" hidden="1" customWidth="1"/>
    <col min="9462" max="9462" width="1.109375" style="79" customWidth="1"/>
    <col min="9463" max="9463" width="2.6640625" style="79" customWidth="1"/>
    <col min="9464" max="9686" width="0.88671875" style="79"/>
    <col min="9687" max="9687" width="5.109375" style="79" customWidth="1"/>
    <col min="9688" max="9695" width="0.88671875" style="79"/>
    <col min="9696" max="9696" width="3.33203125" style="79" customWidth="1"/>
    <col min="9697" max="9697" width="2.109375" style="79" customWidth="1"/>
    <col min="9698" max="9716" width="0.88671875" style="79"/>
    <col min="9717" max="9717" width="0" style="79" hidden="1" customWidth="1"/>
    <col min="9718" max="9718" width="1.109375" style="79" customWidth="1"/>
    <col min="9719" max="9719" width="2.6640625" style="79" customWidth="1"/>
    <col min="9720" max="9942" width="0.88671875" style="79"/>
    <col min="9943" max="9943" width="5.109375" style="79" customWidth="1"/>
    <col min="9944" max="9951" width="0.88671875" style="79"/>
    <col min="9952" max="9952" width="3.33203125" style="79" customWidth="1"/>
    <col min="9953" max="9953" width="2.109375" style="79" customWidth="1"/>
    <col min="9954" max="9972" width="0.88671875" style="79"/>
    <col min="9973" max="9973" width="0" style="79" hidden="1" customWidth="1"/>
    <col min="9974" max="9974" width="1.109375" style="79" customWidth="1"/>
    <col min="9975" max="9975" width="2.6640625" style="79" customWidth="1"/>
    <col min="9976" max="10198" width="0.88671875" style="79"/>
    <col min="10199" max="10199" width="5.109375" style="79" customWidth="1"/>
    <col min="10200" max="10207" width="0.88671875" style="79"/>
    <col min="10208" max="10208" width="3.33203125" style="79" customWidth="1"/>
    <col min="10209" max="10209" width="2.109375" style="79" customWidth="1"/>
    <col min="10210" max="10228" width="0.88671875" style="79"/>
    <col min="10229" max="10229" width="0" style="79" hidden="1" customWidth="1"/>
    <col min="10230" max="10230" width="1.109375" style="79" customWidth="1"/>
    <col min="10231" max="10231" width="2.6640625" style="79" customWidth="1"/>
    <col min="10232" max="10454" width="0.88671875" style="79"/>
    <col min="10455" max="10455" width="5.109375" style="79" customWidth="1"/>
    <col min="10456" max="10463" width="0.88671875" style="79"/>
    <col min="10464" max="10464" width="3.33203125" style="79" customWidth="1"/>
    <col min="10465" max="10465" width="2.109375" style="79" customWidth="1"/>
    <col min="10466" max="10484" width="0.88671875" style="79"/>
    <col min="10485" max="10485" width="0" style="79" hidden="1" customWidth="1"/>
    <col min="10486" max="10486" width="1.109375" style="79" customWidth="1"/>
    <col min="10487" max="10487" width="2.6640625" style="79" customWidth="1"/>
    <col min="10488" max="10710" width="0.88671875" style="79"/>
    <col min="10711" max="10711" width="5.109375" style="79" customWidth="1"/>
    <col min="10712" max="10719" width="0.88671875" style="79"/>
    <col min="10720" max="10720" width="3.33203125" style="79" customWidth="1"/>
    <col min="10721" max="10721" width="2.109375" style="79" customWidth="1"/>
    <col min="10722" max="10740" width="0.88671875" style="79"/>
    <col min="10741" max="10741" width="0" style="79" hidden="1" customWidth="1"/>
    <col min="10742" max="10742" width="1.109375" style="79" customWidth="1"/>
    <col min="10743" max="10743" width="2.6640625" style="79" customWidth="1"/>
    <col min="10744" max="10966" width="0.88671875" style="79"/>
    <col min="10967" max="10967" width="5.109375" style="79" customWidth="1"/>
    <col min="10968" max="10975" width="0.88671875" style="79"/>
    <col min="10976" max="10976" width="3.33203125" style="79" customWidth="1"/>
    <col min="10977" max="10977" width="2.109375" style="79" customWidth="1"/>
    <col min="10978" max="10996" width="0.88671875" style="79"/>
    <col min="10997" max="10997" width="0" style="79" hidden="1" customWidth="1"/>
    <col min="10998" max="10998" width="1.109375" style="79" customWidth="1"/>
    <col min="10999" max="10999" width="2.6640625" style="79" customWidth="1"/>
    <col min="11000" max="11222" width="0.88671875" style="79"/>
    <col min="11223" max="11223" width="5.109375" style="79" customWidth="1"/>
    <col min="11224" max="11231" width="0.88671875" style="79"/>
    <col min="11232" max="11232" width="3.33203125" style="79" customWidth="1"/>
    <col min="11233" max="11233" width="2.109375" style="79" customWidth="1"/>
    <col min="11234" max="11252" width="0.88671875" style="79"/>
    <col min="11253" max="11253" width="0" style="79" hidden="1" customWidth="1"/>
    <col min="11254" max="11254" width="1.109375" style="79" customWidth="1"/>
    <col min="11255" max="11255" width="2.6640625" style="79" customWidth="1"/>
    <col min="11256" max="11478" width="0.88671875" style="79"/>
    <col min="11479" max="11479" width="5.109375" style="79" customWidth="1"/>
    <col min="11480" max="11487" width="0.88671875" style="79"/>
    <col min="11488" max="11488" width="3.33203125" style="79" customWidth="1"/>
    <col min="11489" max="11489" width="2.109375" style="79" customWidth="1"/>
    <col min="11490" max="11508" width="0.88671875" style="79"/>
    <col min="11509" max="11509" width="0" style="79" hidden="1" customWidth="1"/>
    <col min="11510" max="11510" width="1.109375" style="79" customWidth="1"/>
    <col min="11511" max="11511" width="2.6640625" style="79" customWidth="1"/>
    <col min="11512" max="11734" width="0.88671875" style="79"/>
    <col min="11735" max="11735" width="5.109375" style="79" customWidth="1"/>
    <col min="11736" max="11743" width="0.88671875" style="79"/>
    <col min="11744" max="11744" width="3.33203125" style="79" customWidth="1"/>
    <col min="11745" max="11745" width="2.109375" style="79" customWidth="1"/>
    <col min="11746" max="11764" width="0.88671875" style="79"/>
    <col min="11765" max="11765" width="0" style="79" hidden="1" customWidth="1"/>
    <col min="11766" max="11766" width="1.109375" style="79" customWidth="1"/>
    <col min="11767" max="11767" width="2.6640625" style="79" customWidth="1"/>
    <col min="11768" max="11990" width="0.88671875" style="79"/>
    <col min="11991" max="11991" width="5.109375" style="79" customWidth="1"/>
    <col min="11992" max="11999" width="0.88671875" style="79"/>
    <col min="12000" max="12000" width="3.33203125" style="79" customWidth="1"/>
    <col min="12001" max="12001" width="2.109375" style="79" customWidth="1"/>
    <col min="12002" max="12020" width="0.88671875" style="79"/>
    <col min="12021" max="12021" width="0" style="79" hidden="1" customWidth="1"/>
    <col min="12022" max="12022" width="1.109375" style="79" customWidth="1"/>
    <col min="12023" max="12023" width="2.6640625" style="79" customWidth="1"/>
    <col min="12024" max="12246" width="0.88671875" style="79"/>
    <col min="12247" max="12247" width="5.109375" style="79" customWidth="1"/>
    <col min="12248" max="12255" width="0.88671875" style="79"/>
    <col min="12256" max="12256" width="3.33203125" style="79" customWidth="1"/>
    <col min="12257" max="12257" width="2.109375" style="79" customWidth="1"/>
    <col min="12258" max="12276" width="0.88671875" style="79"/>
    <col min="12277" max="12277" width="0" style="79" hidden="1" customWidth="1"/>
    <col min="12278" max="12278" width="1.109375" style="79" customWidth="1"/>
    <col min="12279" max="12279" width="2.6640625" style="79" customWidth="1"/>
    <col min="12280" max="12502" width="0.88671875" style="79"/>
    <col min="12503" max="12503" width="5.109375" style="79" customWidth="1"/>
    <col min="12504" max="12511" width="0.88671875" style="79"/>
    <col min="12512" max="12512" width="3.33203125" style="79" customWidth="1"/>
    <col min="12513" max="12513" width="2.109375" style="79" customWidth="1"/>
    <col min="12514" max="12532" width="0.88671875" style="79"/>
    <col min="12533" max="12533" width="0" style="79" hidden="1" customWidth="1"/>
    <col min="12534" max="12534" width="1.109375" style="79" customWidth="1"/>
    <col min="12535" max="12535" width="2.6640625" style="79" customWidth="1"/>
    <col min="12536" max="12758" width="0.88671875" style="79"/>
    <col min="12759" max="12759" width="5.109375" style="79" customWidth="1"/>
    <col min="12760" max="12767" width="0.88671875" style="79"/>
    <col min="12768" max="12768" width="3.33203125" style="79" customWidth="1"/>
    <col min="12769" max="12769" width="2.109375" style="79" customWidth="1"/>
    <col min="12770" max="12788" width="0.88671875" style="79"/>
    <col min="12789" max="12789" width="0" style="79" hidden="1" customWidth="1"/>
    <col min="12790" max="12790" width="1.109375" style="79" customWidth="1"/>
    <col min="12791" max="12791" width="2.6640625" style="79" customWidth="1"/>
    <col min="12792" max="13014" width="0.88671875" style="79"/>
    <col min="13015" max="13015" width="5.109375" style="79" customWidth="1"/>
    <col min="13016" max="13023" width="0.88671875" style="79"/>
    <col min="13024" max="13024" width="3.33203125" style="79" customWidth="1"/>
    <col min="13025" max="13025" width="2.109375" style="79" customWidth="1"/>
    <col min="13026" max="13044" width="0.88671875" style="79"/>
    <col min="13045" max="13045" width="0" style="79" hidden="1" customWidth="1"/>
    <col min="13046" max="13046" width="1.109375" style="79" customWidth="1"/>
    <col min="13047" max="13047" width="2.6640625" style="79" customWidth="1"/>
    <col min="13048" max="13270" width="0.88671875" style="79"/>
    <col min="13271" max="13271" width="5.109375" style="79" customWidth="1"/>
    <col min="13272" max="13279" width="0.88671875" style="79"/>
    <col min="13280" max="13280" width="3.33203125" style="79" customWidth="1"/>
    <col min="13281" max="13281" width="2.109375" style="79" customWidth="1"/>
    <col min="13282" max="13300" width="0.88671875" style="79"/>
    <col min="13301" max="13301" width="0" style="79" hidden="1" customWidth="1"/>
    <col min="13302" max="13302" width="1.109375" style="79" customWidth="1"/>
    <col min="13303" max="13303" width="2.6640625" style="79" customWidth="1"/>
    <col min="13304" max="13526" width="0.88671875" style="79"/>
    <col min="13527" max="13527" width="5.109375" style="79" customWidth="1"/>
    <col min="13528" max="13535" width="0.88671875" style="79"/>
    <col min="13536" max="13536" width="3.33203125" style="79" customWidth="1"/>
    <col min="13537" max="13537" width="2.109375" style="79" customWidth="1"/>
    <col min="13538" max="13556" width="0.88671875" style="79"/>
    <col min="13557" max="13557" width="0" style="79" hidden="1" customWidth="1"/>
    <col min="13558" max="13558" width="1.109375" style="79" customWidth="1"/>
    <col min="13559" max="13559" width="2.6640625" style="79" customWidth="1"/>
    <col min="13560" max="13782" width="0.88671875" style="79"/>
    <col min="13783" max="13783" width="5.109375" style="79" customWidth="1"/>
    <col min="13784" max="13791" width="0.88671875" style="79"/>
    <col min="13792" max="13792" width="3.33203125" style="79" customWidth="1"/>
    <col min="13793" max="13793" width="2.109375" style="79" customWidth="1"/>
    <col min="13794" max="13812" width="0.88671875" style="79"/>
    <col min="13813" max="13813" width="0" style="79" hidden="1" customWidth="1"/>
    <col min="13814" max="13814" width="1.109375" style="79" customWidth="1"/>
    <col min="13815" max="13815" width="2.6640625" style="79" customWidth="1"/>
    <col min="13816" max="14038" width="0.88671875" style="79"/>
    <col min="14039" max="14039" width="5.109375" style="79" customWidth="1"/>
    <col min="14040" max="14047" width="0.88671875" style="79"/>
    <col min="14048" max="14048" width="3.33203125" style="79" customWidth="1"/>
    <col min="14049" max="14049" width="2.109375" style="79" customWidth="1"/>
    <col min="14050" max="14068" width="0.88671875" style="79"/>
    <col min="14069" max="14069" width="0" style="79" hidden="1" customWidth="1"/>
    <col min="14070" max="14070" width="1.109375" style="79" customWidth="1"/>
    <col min="14071" max="14071" width="2.6640625" style="79" customWidth="1"/>
    <col min="14072" max="14294" width="0.88671875" style="79"/>
    <col min="14295" max="14295" width="5.109375" style="79" customWidth="1"/>
    <col min="14296" max="14303" width="0.88671875" style="79"/>
    <col min="14304" max="14304" width="3.33203125" style="79" customWidth="1"/>
    <col min="14305" max="14305" width="2.109375" style="79" customWidth="1"/>
    <col min="14306" max="14324" width="0.88671875" style="79"/>
    <col min="14325" max="14325" width="0" style="79" hidden="1" customWidth="1"/>
    <col min="14326" max="14326" width="1.109375" style="79" customWidth="1"/>
    <col min="14327" max="14327" width="2.6640625" style="79" customWidth="1"/>
    <col min="14328" max="14550" width="0.88671875" style="79"/>
    <col min="14551" max="14551" width="5.109375" style="79" customWidth="1"/>
    <col min="14552" max="14559" width="0.88671875" style="79"/>
    <col min="14560" max="14560" width="3.33203125" style="79" customWidth="1"/>
    <col min="14561" max="14561" width="2.109375" style="79" customWidth="1"/>
    <col min="14562" max="14580" width="0.88671875" style="79"/>
    <col min="14581" max="14581" width="0" style="79" hidden="1" customWidth="1"/>
    <col min="14582" max="14582" width="1.109375" style="79" customWidth="1"/>
    <col min="14583" max="14583" width="2.6640625" style="79" customWidth="1"/>
    <col min="14584" max="14806" width="0.88671875" style="79"/>
    <col min="14807" max="14807" width="5.109375" style="79" customWidth="1"/>
    <col min="14808" max="14815" width="0.88671875" style="79"/>
    <col min="14816" max="14816" width="3.33203125" style="79" customWidth="1"/>
    <col min="14817" max="14817" width="2.109375" style="79" customWidth="1"/>
    <col min="14818" max="14836" width="0.88671875" style="79"/>
    <col min="14837" max="14837" width="0" style="79" hidden="1" customWidth="1"/>
    <col min="14838" max="14838" width="1.109375" style="79" customWidth="1"/>
    <col min="14839" max="14839" width="2.6640625" style="79" customWidth="1"/>
    <col min="14840" max="15062" width="0.88671875" style="79"/>
    <col min="15063" max="15063" width="5.109375" style="79" customWidth="1"/>
    <col min="15064" max="15071" width="0.88671875" style="79"/>
    <col min="15072" max="15072" width="3.33203125" style="79" customWidth="1"/>
    <col min="15073" max="15073" width="2.109375" style="79" customWidth="1"/>
    <col min="15074" max="15092" width="0.88671875" style="79"/>
    <col min="15093" max="15093" width="0" style="79" hidden="1" customWidth="1"/>
    <col min="15094" max="15094" width="1.109375" style="79" customWidth="1"/>
    <col min="15095" max="15095" width="2.6640625" style="79" customWidth="1"/>
    <col min="15096" max="15318" width="0.88671875" style="79"/>
    <col min="15319" max="15319" width="5.109375" style="79" customWidth="1"/>
    <col min="15320" max="15327" width="0.88671875" style="79"/>
    <col min="15328" max="15328" width="3.33203125" style="79" customWidth="1"/>
    <col min="15329" max="15329" width="2.109375" style="79" customWidth="1"/>
    <col min="15330" max="15348" width="0.88671875" style="79"/>
    <col min="15349" max="15349" width="0" style="79" hidden="1" customWidth="1"/>
    <col min="15350" max="15350" width="1.109375" style="79" customWidth="1"/>
    <col min="15351" max="15351" width="2.6640625" style="79" customWidth="1"/>
    <col min="15352" max="15574" width="0.88671875" style="79"/>
    <col min="15575" max="15575" width="5.109375" style="79" customWidth="1"/>
    <col min="15576" max="15583" width="0.88671875" style="79"/>
    <col min="15584" max="15584" width="3.33203125" style="79" customWidth="1"/>
    <col min="15585" max="15585" width="2.109375" style="79" customWidth="1"/>
    <col min="15586" max="15604" width="0.88671875" style="79"/>
    <col min="15605" max="15605" width="0" style="79" hidden="1" customWidth="1"/>
    <col min="15606" max="15606" width="1.109375" style="79" customWidth="1"/>
    <col min="15607" max="15607" width="2.6640625" style="79" customWidth="1"/>
    <col min="15608" max="15830" width="0.88671875" style="79"/>
    <col min="15831" max="15831" width="5.109375" style="79" customWidth="1"/>
    <col min="15832" max="15839" width="0.88671875" style="79"/>
    <col min="15840" max="15840" width="3.33203125" style="79" customWidth="1"/>
    <col min="15841" max="15841" width="2.109375" style="79" customWidth="1"/>
    <col min="15842" max="15860" width="0.88671875" style="79"/>
    <col min="15861" max="15861" width="0" style="79" hidden="1" customWidth="1"/>
    <col min="15862" max="15862" width="1.109375" style="79" customWidth="1"/>
    <col min="15863" max="15863" width="2.6640625" style="79" customWidth="1"/>
    <col min="15864" max="16086" width="0.88671875" style="79"/>
    <col min="16087" max="16087" width="5.109375" style="79" customWidth="1"/>
    <col min="16088" max="16095" width="0.88671875" style="79"/>
    <col min="16096" max="16096" width="3.33203125" style="79" customWidth="1"/>
    <col min="16097" max="16097" width="2.109375" style="79" customWidth="1"/>
    <col min="16098" max="16116" width="0.88671875" style="79"/>
    <col min="16117" max="16117" width="0" style="79" hidden="1" customWidth="1"/>
    <col min="16118" max="16118" width="1.109375" style="79" customWidth="1"/>
    <col min="16119" max="16119" width="2.6640625" style="79" customWidth="1"/>
    <col min="16120" max="16384" width="0.88671875" style="79"/>
  </cols>
  <sheetData>
    <row r="1" spans="1:107" s="78" customFormat="1" ht="13.2" x14ac:dyDescent="0.25">
      <c r="BL1" s="78" t="s">
        <v>218</v>
      </c>
    </row>
    <row r="2" spans="1:107" s="78" customFormat="1" ht="13.2" x14ac:dyDescent="0.25">
      <c r="BL2" s="78" t="s">
        <v>76</v>
      </c>
    </row>
    <row r="3" spans="1:107" s="78" customFormat="1" ht="13.2" x14ac:dyDescent="0.25">
      <c r="BL3" s="78" t="s">
        <v>77</v>
      </c>
    </row>
    <row r="5" spans="1:107" s="80" customFormat="1" ht="15.6" x14ac:dyDescent="0.3">
      <c r="A5" s="390" t="s">
        <v>191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</row>
    <row r="6" spans="1:107" s="80" customFormat="1" ht="15.75" customHeight="1" x14ac:dyDescent="0.3">
      <c r="A6" s="437" t="s">
        <v>192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</row>
    <row r="7" spans="1:107" s="80" customFormat="1" ht="15.6" x14ac:dyDescent="0.3">
      <c r="A7" s="390" t="s">
        <v>193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</row>
    <row r="8" spans="1:107" s="80" customFormat="1" ht="15.75" customHeight="1" x14ac:dyDescent="0.3">
      <c r="A8" s="437" t="s">
        <v>194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</row>
    <row r="9" spans="1:107" s="80" customFormat="1" ht="15.75" customHeight="1" x14ac:dyDescent="0.3">
      <c r="A9" s="437" t="s">
        <v>195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</row>
    <row r="11" spans="1:107" x14ac:dyDescent="0.25">
      <c r="C11" s="81" t="s">
        <v>219</v>
      </c>
      <c r="D11" s="81"/>
    </row>
    <row r="12" spans="1:107" ht="15" customHeight="1" x14ac:dyDescent="0.25">
      <c r="C12" s="81" t="s">
        <v>220</v>
      </c>
      <c r="D12" s="81"/>
      <c r="Q12" s="438" t="s">
        <v>318</v>
      </c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</row>
    <row r="13" spans="1:107" x14ac:dyDescent="0.25">
      <c r="C13" s="81" t="s">
        <v>80</v>
      </c>
      <c r="D13" s="81"/>
      <c r="J13" s="440" t="s">
        <v>81</v>
      </c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</row>
    <row r="14" spans="1:107" x14ac:dyDescent="0.25">
      <c r="C14" s="81" t="s">
        <v>82</v>
      </c>
      <c r="D14" s="81"/>
      <c r="J14" s="441" t="s">
        <v>302</v>
      </c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</row>
    <row r="16" spans="1:107" s="82" customFormat="1" ht="15" customHeight="1" x14ac:dyDescent="0.3">
      <c r="A16" s="428" t="s">
        <v>69</v>
      </c>
      <c r="B16" s="442"/>
      <c r="C16" s="442"/>
      <c r="D16" s="442"/>
      <c r="E16" s="442"/>
      <c r="F16" s="442"/>
      <c r="G16" s="443"/>
      <c r="H16" s="447" t="s">
        <v>6</v>
      </c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3"/>
      <c r="AX16" s="447" t="s">
        <v>50</v>
      </c>
      <c r="AY16" s="442"/>
      <c r="AZ16" s="442"/>
      <c r="BA16" s="442"/>
      <c r="BB16" s="442"/>
      <c r="BC16" s="442"/>
      <c r="BD16" s="442"/>
      <c r="BE16" s="442"/>
      <c r="BF16" s="442"/>
      <c r="BG16" s="442"/>
      <c r="BH16" s="443"/>
      <c r="BI16" s="401" t="s">
        <v>316</v>
      </c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3"/>
      <c r="CK16" s="447" t="s">
        <v>70</v>
      </c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3"/>
    </row>
    <row r="17" spans="1:107" s="82" customFormat="1" x14ac:dyDescent="0.3">
      <c r="A17" s="444"/>
      <c r="B17" s="445"/>
      <c r="C17" s="445"/>
      <c r="D17" s="445"/>
      <c r="E17" s="445"/>
      <c r="F17" s="445"/>
      <c r="G17" s="446"/>
      <c r="H17" s="444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6"/>
      <c r="AX17" s="444"/>
      <c r="AY17" s="445"/>
      <c r="AZ17" s="445"/>
      <c r="BA17" s="445"/>
      <c r="BB17" s="445"/>
      <c r="BC17" s="445"/>
      <c r="BD17" s="445"/>
      <c r="BE17" s="445"/>
      <c r="BF17" s="445"/>
      <c r="BG17" s="445"/>
      <c r="BH17" s="446"/>
      <c r="BI17" s="401" t="s">
        <v>71</v>
      </c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3"/>
      <c r="BW17" s="401" t="s">
        <v>51</v>
      </c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3"/>
      <c r="CK17" s="444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6"/>
    </row>
    <row r="18" spans="1:107" s="82" customFormat="1" ht="38.25" customHeight="1" x14ac:dyDescent="0.3">
      <c r="A18" s="397" t="s">
        <v>11</v>
      </c>
      <c r="B18" s="398"/>
      <c r="C18" s="398"/>
      <c r="D18" s="398"/>
      <c r="E18" s="398"/>
      <c r="F18" s="398"/>
      <c r="G18" s="399"/>
      <c r="H18" s="83"/>
      <c r="I18" s="400" t="s">
        <v>67</v>
      </c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84"/>
      <c r="AX18" s="401" t="s">
        <v>10</v>
      </c>
      <c r="AY18" s="402"/>
      <c r="AZ18" s="402"/>
      <c r="BA18" s="402"/>
      <c r="BB18" s="402"/>
      <c r="BC18" s="402"/>
      <c r="BD18" s="402"/>
      <c r="BE18" s="402"/>
      <c r="BF18" s="402"/>
      <c r="BG18" s="402"/>
      <c r="BH18" s="403"/>
      <c r="BI18" s="410">
        <f>'[4]Расчет НВВ по RAB (2011-2017)'!$M$21+'[4]Расчет НВВ по RAB (2011-2017)'!$M$41</f>
        <v>3087061.0996485939</v>
      </c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1"/>
      <c r="BV18" s="412"/>
      <c r="BW18" s="425">
        <v>2743830.59</v>
      </c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7"/>
      <c r="CK18" s="44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9"/>
    </row>
    <row r="19" spans="1:107" s="82" customFormat="1" ht="15" customHeight="1" x14ac:dyDescent="0.3">
      <c r="A19" s="413" t="s">
        <v>46</v>
      </c>
      <c r="B19" s="414"/>
      <c r="C19" s="414"/>
      <c r="D19" s="414"/>
      <c r="E19" s="414"/>
      <c r="F19" s="414"/>
      <c r="G19" s="415"/>
      <c r="H19" s="85"/>
      <c r="I19" s="422" t="s">
        <v>196</v>
      </c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86"/>
      <c r="AX19" s="401" t="s">
        <v>10</v>
      </c>
      <c r="AY19" s="402"/>
      <c r="AZ19" s="402"/>
      <c r="BA19" s="402"/>
      <c r="BB19" s="402"/>
      <c r="BC19" s="402"/>
      <c r="BD19" s="402"/>
      <c r="BE19" s="402"/>
      <c r="BF19" s="402"/>
      <c r="BG19" s="402"/>
      <c r="BH19" s="403"/>
      <c r="BI19" s="404">
        <f>BI23</f>
        <v>127753.72636000002</v>
      </c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6"/>
      <c r="BW19" s="404">
        <f>BW23</f>
        <v>41081.803970000001</v>
      </c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6"/>
      <c r="CK19" s="44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9"/>
    </row>
    <row r="20" spans="1:107" s="82" customFormat="1" x14ac:dyDescent="0.3">
      <c r="A20" s="416"/>
      <c r="B20" s="417"/>
      <c r="C20" s="417"/>
      <c r="D20" s="417"/>
      <c r="E20" s="417"/>
      <c r="F20" s="417"/>
      <c r="G20" s="418"/>
      <c r="H20" s="87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88"/>
      <c r="AX20" s="401" t="s">
        <v>54</v>
      </c>
      <c r="AY20" s="402"/>
      <c r="AZ20" s="402"/>
      <c r="BA20" s="402"/>
      <c r="BB20" s="402"/>
      <c r="BC20" s="402"/>
      <c r="BD20" s="402"/>
      <c r="BE20" s="402"/>
      <c r="BF20" s="402"/>
      <c r="BG20" s="402"/>
      <c r="BH20" s="403"/>
      <c r="BI20" s="404">
        <f t="shared" ref="BI20:BI21" si="0">BI24</f>
        <v>0</v>
      </c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6"/>
      <c r="BW20" s="404">
        <f t="shared" ref="BW20:BW21" si="1">BW24</f>
        <v>8.7999999999999995E-2</v>
      </c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6"/>
      <c r="CK20" s="428" t="s">
        <v>351</v>
      </c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29"/>
      <c r="DA20" s="429"/>
      <c r="DB20" s="429"/>
      <c r="DC20" s="430"/>
    </row>
    <row r="21" spans="1:107" s="82" customFormat="1" x14ac:dyDescent="0.3">
      <c r="A21" s="419"/>
      <c r="B21" s="420"/>
      <c r="C21" s="420"/>
      <c r="D21" s="420"/>
      <c r="E21" s="420"/>
      <c r="F21" s="420"/>
      <c r="G21" s="421"/>
      <c r="H21" s="89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90"/>
      <c r="AX21" s="401" t="s">
        <v>55</v>
      </c>
      <c r="AY21" s="402"/>
      <c r="AZ21" s="402"/>
      <c r="BA21" s="402"/>
      <c r="BB21" s="402"/>
      <c r="BC21" s="402"/>
      <c r="BD21" s="402"/>
      <c r="BE21" s="402"/>
      <c r="BF21" s="402"/>
      <c r="BG21" s="402"/>
      <c r="BH21" s="403"/>
      <c r="BI21" s="404">
        <f t="shared" si="0"/>
        <v>1.53</v>
      </c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6"/>
      <c r="BW21" s="404">
        <f t="shared" si="1"/>
        <v>24.053999999999998</v>
      </c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6"/>
      <c r="CK21" s="431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3"/>
    </row>
    <row r="22" spans="1:107" s="82" customFormat="1" ht="41.25" customHeight="1" x14ac:dyDescent="0.3">
      <c r="A22" s="397" t="s">
        <v>56</v>
      </c>
      <c r="B22" s="398"/>
      <c r="C22" s="398"/>
      <c r="D22" s="398"/>
      <c r="E22" s="398"/>
      <c r="F22" s="398"/>
      <c r="G22" s="399"/>
      <c r="H22" s="83"/>
      <c r="I22" s="400" t="s">
        <v>57</v>
      </c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84"/>
      <c r="AX22" s="401" t="s">
        <v>10</v>
      </c>
      <c r="AY22" s="402"/>
      <c r="AZ22" s="402"/>
      <c r="BA22" s="402"/>
      <c r="BB22" s="402"/>
      <c r="BC22" s="402"/>
      <c r="BD22" s="402"/>
      <c r="BE22" s="402"/>
      <c r="BF22" s="402"/>
      <c r="BG22" s="402"/>
      <c r="BH22" s="403"/>
      <c r="BI22" s="404">
        <v>0</v>
      </c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6"/>
      <c r="BW22" s="404">
        <v>1</v>
      </c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6"/>
      <c r="CK22" s="431"/>
      <c r="CL22" s="432"/>
      <c r="CM22" s="432"/>
      <c r="CN22" s="432"/>
      <c r="CO22" s="432"/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3"/>
    </row>
    <row r="23" spans="1:107" s="82" customFormat="1" ht="15" customHeight="1" x14ac:dyDescent="0.3">
      <c r="A23" s="413" t="s">
        <v>58</v>
      </c>
      <c r="B23" s="414"/>
      <c r="C23" s="414"/>
      <c r="D23" s="414"/>
      <c r="E23" s="414"/>
      <c r="F23" s="414"/>
      <c r="G23" s="415"/>
      <c r="H23" s="85"/>
      <c r="I23" s="422" t="s">
        <v>197</v>
      </c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86"/>
      <c r="AX23" s="401" t="s">
        <v>10</v>
      </c>
      <c r="AY23" s="402"/>
      <c r="AZ23" s="402"/>
      <c r="BA23" s="402"/>
      <c r="BB23" s="402"/>
      <c r="BC23" s="402"/>
      <c r="BD23" s="402"/>
      <c r="BE23" s="402"/>
      <c r="BF23" s="402"/>
      <c r="BG23" s="402"/>
      <c r="BH23" s="403"/>
      <c r="BI23" s="404">
        <v>127753.72636000002</v>
      </c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6"/>
      <c r="BW23" s="404">
        <f>BW26+BW32+BW29</f>
        <v>41081.803970000001</v>
      </c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6"/>
      <c r="CK23" s="431"/>
      <c r="CL23" s="432"/>
      <c r="CM23" s="432"/>
      <c r="CN23" s="432"/>
      <c r="CO23" s="432"/>
      <c r="CP23" s="432"/>
      <c r="CQ23" s="432"/>
      <c r="CR23" s="432"/>
      <c r="CS23" s="432"/>
      <c r="CT23" s="432"/>
      <c r="CU23" s="432"/>
      <c r="CV23" s="432"/>
      <c r="CW23" s="432"/>
      <c r="CX23" s="432"/>
      <c r="CY23" s="432"/>
      <c r="CZ23" s="432"/>
      <c r="DA23" s="432"/>
      <c r="DB23" s="432"/>
      <c r="DC23" s="433"/>
    </row>
    <row r="24" spans="1:107" s="82" customFormat="1" x14ac:dyDescent="0.3">
      <c r="A24" s="416"/>
      <c r="B24" s="417"/>
      <c r="C24" s="417"/>
      <c r="D24" s="417"/>
      <c r="E24" s="417"/>
      <c r="F24" s="417"/>
      <c r="G24" s="418"/>
      <c r="H24" s="87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88"/>
      <c r="AX24" s="401" t="s">
        <v>54</v>
      </c>
      <c r="AY24" s="402"/>
      <c r="AZ24" s="402"/>
      <c r="BA24" s="402"/>
      <c r="BB24" s="402"/>
      <c r="BC24" s="402"/>
      <c r="BD24" s="402"/>
      <c r="BE24" s="402"/>
      <c r="BF24" s="402"/>
      <c r="BG24" s="402"/>
      <c r="BH24" s="403"/>
      <c r="BI24" s="404">
        <v>0</v>
      </c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6"/>
      <c r="BW24" s="404">
        <v>8.7999999999999995E-2</v>
      </c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6"/>
      <c r="CK24" s="431"/>
      <c r="CL24" s="432"/>
      <c r="CM24" s="432"/>
      <c r="CN24" s="432"/>
      <c r="CO24" s="432"/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3"/>
    </row>
    <row r="25" spans="1:107" s="82" customFormat="1" x14ac:dyDescent="0.3">
      <c r="A25" s="419"/>
      <c r="B25" s="420"/>
      <c r="C25" s="420"/>
      <c r="D25" s="420"/>
      <c r="E25" s="420"/>
      <c r="F25" s="420"/>
      <c r="G25" s="421"/>
      <c r="H25" s="89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90"/>
      <c r="AX25" s="401" t="s">
        <v>55</v>
      </c>
      <c r="AY25" s="402"/>
      <c r="AZ25" s="402"/>
      <c r="BA25" s="402"/>
      <c r="BB25" s="402"/>
      <c r="BC25" s="402"/>
      <c r="BD25" s="402"/>
      <c r="BE25" s="402"/>
      <c r="BF25" s="402"/>
      <c r="BG25" s="402"/>
      <c r="BH25" s="403"/>
      <c r="BI25" s="404">
        <v>1.53</v>
      </c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6"/>
      <c r="BW25" s="404">
        <v>24.053999999999998</v>
      </c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6"/>
      <c r="CK25" s="431"/>
      <c r="CL25" s="432"/>
      <c r="CM25" s="432"/>
      <c r="CN25" s="432"/>
      <c r="CO25" s="432"/>
      <c r="CP25" s="432"/>
      <c r="CQ25" s="432"/>
      <c r="CR25" s="432"/>
      <c r="CS25" s="432"/>
      <c r="CT25" s="432"/>
      <c r="CU25" s="432"/>
      <c r="CV25" s="432"/>
      <c r="CW25" s="432"/>
      <c r="CX25" s="432"/>
      <c r="CY25" s="432"/>
      <c r="CZ25" s="432"/>
      <c r="DA25" s="432"/>
      <c r="DB25" s="432"/>
      <c r="DC25" s="433"/>
    </row>
    <row r="26" spans="1:107" s="82" customFormat="1" ht="15" customHeight="1" x14ac:dyDescent="0.3">
      <c r="A26" s="413" t="s">
        <v>59</v>
      </c>
      <c r="B26" s="414"/>
      <c r="C26" s="414"/>
      <c r="D26" s="414"/>
      <c r="E26" s="414"/>
      <c r="F26" s="414"/>
      <c r="G26" s="415"/>
      <c r="H26" s="85"/>
      <c r="I26" s="422" t="s">
        <v>60</v>
      </c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86"/>
      <c r="AX26" s="401" t="s">
        <v>10</v>
      </c>
      <c r="AY26" s="402"/>
      <c r="AZ26" s="402"/>
      <c r="BA26" s="402"/>
      <c r="BB26" s="402"/>
      <c r="BC26" s="402"/>
      <c r="BD26" s="402"/>
      <c r="BE26" s="402"/>
      <c r="BF26" s="402"/>
      <c r="BG26" s="402"/>
      <c r="BH26" s="403"/>
      <c r="BI26" s="404">
        <v>125394.15829000001</v>
      </c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6"/>
      <c r="BW26" s="404">
        <f>30967-5783</f>
        <v>25184</v>
      </c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6"/>
      <c r="CK26" s="431"/>
      <c r="CL26" s="432"/>
      <c r="CM26" s="432"/>
      <c r="CN26" s="432"/>
      <c r="CO26" s="432"/>
      <c r="CP26" s="432"/>
      <c r="CQ26" s="432"/>
      <c r="CR26" s="432"/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3"/>
    </row>
    <row r="27" spans="1:107" s="82" customFormat="1" x14ac:dyDescent="0.3">
      <c r="A27" s="416"/>
      <c r="B27" s="417"/>
      <c r="C27" s="417"/>
      <c r="D27" s="417"/>
      <c r="E27" s="417"/>
      <c r="F27" s="417"/>
      <c r="G27" s="418"/>
      <c r="H27" s="87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88"/>
      <c r="AX27" s="401" t="s">
        <v>54</v>
      </c>
      <c r="AY27" s="402"/>
      <c r="AZ27" s="402"/>
      <c r="BA27" s="402"/>
      <c r="BB27" s="402"/>
      <c r="BC27" s="402"/>
      <c r="BD27" s="402"/>
      <c r="BE27" s="402"/>
      <c r="BF27" s="402"/>
      <c r="BG27" s="402"/>
      <c r="BH27" s="403"/>
      <c r="BI27" s="404">
        <v>0</v>
      </c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6"/>
      <c r="BW27" s="404">
        <v>8.7999999999999995E-2</v>
      </c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6"/>
      <c r="CK27" s="431"/>
      <c r="CL27" s="432"/>
      <c r="CM27" s="432"/>
      <c r="CN27" s="432"/>
      <c r="CO27" s="432"/>
      <c r="CP27" s="432"/>
      <c r="CQ27" s="432"/>
      <c r="CR27" s="432"/>
      <c r="CS27" s="432"/>
      <c r="CT27" s="432"/>
      <c r="CU27" s="432"/>
      <c r="CV27" s="432"/>
      <c r="CW27" s="432"/>
      <c r="CX27" s="432"/>
      <c r="CY27" s="432"/>
      <c r="CZ27" s="432"/>
      <c r="DA27" s="432"/>
      <c r="DB27" s="432"/>
      <c r="DC27" s="433"/>
    </row>
    <row r="28" spans="1:107" s="82" customFormat="1" x14ac:dyDescent="0.3">
      <c r="A28" s="419"/>
      <c r="B28" s="420"/>
      <c r="C28" s="420"/>
      <c r="D28" s="420"/>
      <c r="E28" s="420"/>
      <c r="F28" s="420"/>
      <c r="G28" s="421"/>
      <c r="H28" s="89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90"/>
      <c r="AX28" s="401" t="s">
        <v>55</v>
      </c>
      <c r="AY28" s="402"/>
      <c r="AZ28" s="402"/>
      <c r="BA28" s="402"/>
      <c r="BB28" s="402"/>
      <c r="BC28" s="402"/>
      <c r="BD28" s="402"/>
      <c r="BE28" s="402"/>
      <c r="BF28" s="402"/>
      <c r="BG28" s="402"/>
      <c r="BH28" s="403"/>
      <c r="BI28" s="404">
        <v>1.53</v>
      </c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6"/>
      <c r="BW28" s="404">
        <v>24.053999999999998</v>
      </c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405"/>
      <c r="CJ28" s="406"/>
      <c r="CK28" s="431"/>
      <c r="CL28" s="432"/>
      <c r="CM28" s="432"/>
      <c r="CN28" s="432"/>
      <c r="CO28" s="432"/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2"/>
      <c r="DA28" s="432"/>
      <c r="DB28" s="432"/>
      <c r="DC28" s="433"/>
    </row>
    <row r="29" spans="1:107" s="82" customFormat="1" ht="15" customHeight="1" x14ac:dyDescent="0.3">
      <c r="A29" s="413" t="s">
        <v>61</v>
      </c>
      <c r="B29" s="414"/>
      <c r="C29" s="414"/>
      <c r="D29" s="414"/>
      <c r="E29" s="414"/>
      <c r="F29" s="414"/>
      <c r="G29" s="415"/>
      <c r="H29" s="85"/>
      <c r="I29" s="422" t="s">
        <v>62</v>
      </c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86"/>
      <c r="AX29" s="401" t="s">
        <v>10</v>
      </c>
      <c r="AY29" s="402"/>
      <c r="AZ29" s="402"/>
      <c r="BA29" s="402"/>
      <c r="BB29" s="402"/>
      <c r="BC29" s="402"/>
      <c r="BD29" s="402"/>
      <c r="BE29" s="402"/>
      <c r="BF29" s="402"/>
      <c r="BG29" s="402"/>
      <c r="BH29" s="403"/>
      <c r="BI29" s="404">
        <v>1504.94964</v>
      </c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6"/>
      <c r="BW29" s="404">
        <v>1078.1931400000001</v>
      </c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6"/>
      <c r="CK29" s="431"/>
      <c r="CL29" s="432"/>
      <c r="CM29" s="432"/>
      <c r="CN29" s="432"/>
      <c r="CO29" s="432"/>
      <c r="CP29" s="432"/>
      <c r="CQ29" s="432"/>
      <c r="CR29" s="432"/>
      <c r="CS29" s="432"/>
      <c r="CT29" s="432"/>
      <c r="CU29" s="432"/>
      <c r="CV29" s="432"/>
      <c r="CW29" s="432"/>
      <c r="CX29" s="432"/>
      <c r="CY29" s="432"/>
      <c r="CZ29" s="432"/>
      <c r="DA29" s="432"/>
      <c r="DB29" s="432"/>
      <c r="DC29" s="433"/>
    </row>
    <row r="30" spans="1:107" s="82" customFormat="1" x14ac:dyDescent="0.3">
      <c r="A30" s="416"/>
      <c r="B30" s="417"/>
      <c r="C30" s="417"/>
      <c r="D30" s="417"/>
      <c r="E30" s="417"/>
      <c r="F30" s="417"/>
      <c r="G30" s="418"/>
      <c r="H30" s="87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88"/>
      <c r="AX30" s="401" t="s">
        <v>54</v>
      </c>
      <c r="AY30" s="402"/>
      <c r="AZ30" s="402"/>
      <c r="BA30" s="402"/>
      <c r="BB30" s="402"/>
      <c r="BC30" s="402"/>
      <c r="BD30" s="402"/>
      <c r="BE30" s="402"/>
      <c r="BF30" s="402"/>
      <c r="BG30" s="402"/>
      <c r="BH30" s="403"/>
      <c r="BI30" s="404">
        <v>0</v>
      </c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6"/>
      <c r="BW30" s="404">
        <v>0</v>
      </c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6"/>
      <c r="CK30" s="431"/>
      <c r="CL30" s="432"/>
      <c r="CM30" s="432"/>
      <c r="CN30" s="432"/>
      <c r="CO30" s="432"/>
      <c r="CP30" s="432"/>
      <c r="CQ30" s="432"/>
      <c r="CR30" s="432"/>
      <c r="CS30" s="432"/>
      <c r="CT30" s="432"/>
      <c r="CU30" s="432"/>
      <c r="CV30" s="432"/>
      <c r="CW30" s="432"/>
      <c r="CX30" s="432"/>
      <c r="CY30" s="432"/>
      <c r="CZ30" s="432"/>
      <c r="DA30" s="432"/>
      <c r="DB30" s="432"/>
      <c r="DC30" s="433"/>
    </row>
    <row r="31" spans="1:107" s="82" customFormat="1" x14ac:dyDescent="0.3">
      <c r="A31" s="419"/>
      <c r="B31" s="420"/>
      <c r="C31" s="420"/>
      <c r="D31" s="420"/>
      <c r="E31" s="420"/>
      <c r="F31" s="420"/>
      <c r="G31" s="421"/>
      <c r="H31" s="89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90"/>
      <c r="AX31" s="401" t="s">
        <v>55</v>
      </c>
      <c r="AY31" s="402"/>
      <c r="AZ31" s="402"/>
      <c r="BA31" s="402"/>
      <c r="BB31" s="402"/>
      <c r="BC31" s="402"/>
      <c r="BD31" s="402"/>
      <c r="BE31" s="402"/>
      <c r="BF31" s="402"/>
      <c r="BG31" s="402"/>
      <c r="BH31" s="403"/>
      <c r="BI31" s="404">
        <v>0</v>
      </c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6"/>
      <c r="BW31" s="404">
        <v>0</v>
      </c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6"/>
      <c r="CK31" s="431"/>
      <c r="CL31" s="432"/>
      <c r="CM31" s="432"/>
      <c r="CN31" s="432"/>
      <c r="CO31" s="432"/>
      <c r="CP31" s="432"/>
      <c r="CQ31" s="432"/>
      <c r="CR31" s="432"/>
      <c r="CS31" s="432"/>
      <c r="CT31" s="432"/>
      <c r="CU31" s="432"/>
      <c r="CV31" s="432"/>
      <c r="CW31" s="432"/>
      <c r="CX31" s="432"/>
      <c r="CY31" s="432"/>
      <c r="CZ31" s="432"/>
      <c r="DA31" s="432"/>
      <c r="DB31" s="432"/>
      <c r="DC31" s="433"/>
    </row>
    <row r="32" spans="1:107" s="82" customFormat="1" ht="15" customHeight="1" x14ac:dyDescent="0.3">
      <c r="A32" s="413" t="s">
        <v>63</v>
      </c>
      <c r="B32" s="414"/>
      <c r="C32" s="414"/>
      <c r="D32" s="414"/>
      <c r="E32" s="414"/>
      <c r="F32" s="414"/>
      <c r="G32" s="415"/>
      <c r="H32" s="85"/>
      <c r="I32" s="422" t="s">
        <v>200</v>
      </c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86"/>
      <c r="AX32" s="401" t="s">
        <v>10</v>
      </c>
      <c r="AY32" s="402"/>
      <c r="AZ32" s="402"/>
      <c r="BA32" s="402"/>
      <c r="BB32" s="402"/>
      <c r="BC32" s="402"/>
      <c r="BD32" s="402"/>
      <c r="BE32" s="402"/>
      <c r="BF32" s="402"/>
      <c r="BG32" s="402"/>
      <c r="BH32" s="403"/>
      <c r="BI32" s="404">
        <v>854.61842999999999</v>
      </c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6"/>
      <c r="BW32" s="404">
        <v>14819.61083</v>
      </c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6"/>
      <c r="CK32" s="431"/>
      <c r="CL32" s="432"/>
      <c r="CM32" s="432"/>
      <c r="CN32" s="432"/>
      <c r="CO32" s="432"/>
      <c r="CP32" s="432"/>
      <c r="CQ32" s="432"/>
      <c r="CR32" s="432"/>
      <c r="CS32" s="432"/>
      <c r="CT32" s="432"/>
      <c r="CU32" s="432"/>
      <c r="CV32" s="432"/>
      <c r="CW32" s="432"/>
      <c r="CX32" s="432"/>
      <c r="CY32" s="432"/>
      <c r="CZ32" s="432"/>
      <c r="DA32" s="432"/>
      <c r="DB32" s="432"/>
      <c r="DC32" s="433"/>
    </row>
    <row r="33" spans="1:107" s="82" customFormat="1" x14ac:dyDescent="0.3">
      <c r="A33" s="416"/>
      <c r="B33" s="417"/>
      <c r="C33" s="417"/>
      <c r="D33" s="417"/>
      <c r="E33" s="417"/>
      <c r="F33" s="417"/>
      <c r="G33" s="418"/>
      <c r="H33" s="87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88"/>
      <c r="AX33" s="401" t="s">
        <v>54</v>
      </c>
      <c r="AY33" s="402"/>
      <c r="AZ33" s="402"/>
      <c r="BA33" s="402"/>
      <c r="BB33" s="402"/>
      <c r="BC33" s="402"/>
      <c r="BD33" s="402"/>
      <c r="BE33" s="402"/>
      <c r="BF33" s="402"/>
      <c r="BG33" s="402"/>
      <c r="BH33" s="403"/>
      <c r="BI33" s="404">
        <v>0</v>
      </c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6"/>
      <c r="BW33" s="404">
        <v>0</v>
      </c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6"/>
      <c r="CK33" s="431"/>
      <c r="CL33" s="432"/>
      <c r="CM33" s="432"/>
      <c r="CN33" s="432"/>
      <c r="CO33" s="432"/>
      <c r="CP33" s="432"/>
      <c r="CQ33" s="432"/>
      <c r="CR33" s="432"/>
      <c r="CS33" s="432"/>
      <c r="CT33" s="432"/>
      <c r="CU33" s="432"/>
      <c r="CV33" s="432"/>
      <c r="CW33" s="432"/>
      <c r="CX33" s="432"/>
      <c r="CY33" s="432"/>
      <c r="CZ33" s="432"/>
      <c r="DA33" s="432"/>
      <c r="DB33" s="432"/>
      <c r="DC33" s="433"/>
    </row>
    <row r="34" spans="1:107" s="82" customFormat="1" ht="20.25" customHeight="1" x14ac:dyDescent="0.3">
      <c r="A34" s="419"/>
      <c r="B34" s="420"/>
      <c r="C34" s="420"/>
      <c r="D34" s="420"/>
      <c r="E34" s="420"/>
      <c r="F34" s="420"/>
      <c r="G34" s="421"/>
      <c r="H34" s="89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90"/>
      <c r="AX34" s="401" t="s">
        <v>55</v>
      </c>
      <c r="AY34" s="402"/>
      <c r="AZ34" s="402"/>
      <c r="BA34" s="402"/>
      <c r="BB34" s="402"/>
      <c r="BC34" s="402"/>
      <c r="BD34" s="402"/>
      <c r="BE34" s="402"/>
      <c r="BF34" s="402"/>
      <c r="BG34" s="402"/>
      <c r="BH34" s="403"/>
      <c r="BI34" s="404">
        <v>0</v>
      </c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6"/>
      <c r="BW34" s="404">
        <v>0</v>
      </c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6"/>
      <c r="CK34" s="434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5"/>
      <c r="DA34" s="435"/>
      <c r="DB34" s="435"/>
      <c r="DC34" s="436"/>
    </row>
    <row r="35" spans="1:107" s="82" customFormat="1" ht="23.4" customHeight="1" x14ac:dyDescent="0.3">
      <c r="A35" s="413" t="s">
        <v>64</v>
      </c>
      <c r="B35" s="414"/>
      <c r="C35" s="414"/>
      <c r="D35" s="414"/>
      <c r="E35" s="414"/>
      <c r="F35" s="414"/>
      <c r="G35" s="415"/>
      <c r="H35" s="85"/>
      <c r="I35" s="422" t="s">
        <v>65</v>
      </c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86"/>
      <c r="AX35" s="401" t="s">
        <v>10</v>
      </c>
      <c r="AY35" s="402"/>
      <c r="AZ35" s="402"/>
      <c r="BA35" s="402"/>
      <c r="BB35" s="402"/>
      <c r="BC35" s="402"/>
      <c r="BD35" s="402"/>
      <c r="BE35" s="402"/>
      <c r="BF35" s="402"/>
      <c r="BG35" s="402"/>
      <c r="BH35" s="403"/>
      <c r="BI35" s="425">
        <v>308528.2</v>
      </c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7"/>
      <c r="BW35" s="425">
        <f>2007.18+299664.6</f>
        <v>301671.77999999997</v>
      </c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7"/>
      <c r="CK35" s="428" t="s">
        <v>352</v>
      </c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29"/>
      <c r="CX35" s="429"/>
      <c r="CY35" s="429"/>
      <c r="CZ35" s="429"/>
      <c r="DA35" s="429"/>
      <c r="DB35" s="429"/>
      <c r="DC35" s="430"/>
    </row>
    <row r="36" spans="1:107" s="82" customFormat="1" ht="15.6" customHeight="1" x14ac:dyDescent="0.3">
      <c r="A36" s="416"/>
      <c r="B36" s="417"/>
      <c r="C36" s="417"/>
      <c r="D36" s="417"/>
      <c r="E36" s="417"/>
      <c r="F36" s="417"/>
      <c r="G36" s="418"/>
      <c r="H36" s="87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88"/>
      <c r="AX36" s="401" t="s">
        <v>54</v>
      </c>
      <c r="AY36" s="402"/>
      <c r="AZ36" s="402"/>
      <c r="BA36" s="402"/>
      <c r="BB36" s="402"/>
      <c r="BC36" s="402"/>
      <c r="BD36" s="402"/>
      <c r="BE36" s="402"/>
      <c r="BF36" s="402"/>
      <c r="BG36" s="402"/>
      <c r="BH36" s="403"/>
      <c r="BI36" s="410">
        <v>0</v>
      </c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2"/>
      <c r="BW36" s="410">
        <v>0</v>
      </c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2"/>
      <c r="CK36" s="431"/>
      <c r="CL36" s="432"/>
      <c r="CM36" s="432"/>
      <c r="CN36" s="432"/>
      <c r="CO36" s="432"/>
      <c r="CP36" s="432"/>
      <c r="CQ36" s="432"/>
      <c r="CR36" s="432"/>
      <c r="CS36" s="432"/>
      <c r="CT36" s="432"/>
      <c r="CU36" s="432"/>
      <c r="CV36" s="432"/>
      <c r="CW36" s="432"/>
      <c r="CX36" s="432"/>
      <c r="CY36" s="432"/>
      <c r="CZ36" s="432"/>
      <c r="DA36" s="432"/>
      <c r="DB36" s="432"/>
      <c r="DC36" s="433"/>
    </row>
    <row r="37" spans="1:107" s="82" customFormat="1" ht="39.6" customHeight="1" x14ac:dyDescent="0.3">
      <c r="A37" s="419"/>
      <c r="B37" s="420"/>
      <c r="C37" s="420"/>
      <c r="D37" s="420"/>
      <c r="E37" s="420"/>
      <c r="F37" s="420"/>
      <c r="G37" s="421"/>
      <c r="H37" s="89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90"/>
      <c r="AX37" s="401" t="s">
        <v>55</v>
      </c>
      <c r="AY37" s="402"/>
      <c r="AZ37" s="402"/>
      <c r="BA37" s="402"/>
      <c r="BB37" s="402"/>
      <c r="BC37" s="402"/>
      <c r="BD37" s="402"/>
      <c r="BE37" s="402"/>
      <c r="BF37" s="402"/>
      <c r="BG37" s="402"/>
      <c r="BH37" s="403"/>
      <c r="BI37" s="410">
        <v>0</v>
      </c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2"/>
      <c r="BW37" s="410">
        <v>0</v>
      </c>
      <c r="BX37" s="411"/>
      <c r="BY37" s="411"/>
      <c r="BZ37" s="411"/>
      <c r="CA37" s="411"/>
      <c r="CB37" s="411"/>
      <c r="CC37" s="411"/>
      <c r="CD37" s="411"/>
      <c r="CE37" s="411"/>
      <c r="CF37" s="411"/>
      <c r="CG37" s="411"/>
      <c r="CH37" s="411"/>
      <c r="CI37" s="411"/>
      <c r="CJ37" s="412"/>
      <c r="CK37" s="434"/>
      <c r="CL37" s="435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6"/>
    </row>
    <row r="38" spans="1:107" s="82" customFormat="1" ht="48" customHeight="1" x14ac:dyDescent="0.3">
      <c r="A38" s="397" t="s">
        <v>66</v>
      </c>
      <c r="B38" s="398"/>
      <c r="C38" s="398"/>
      <c r="D38" s="398"/>
      <c r="E38" s="398"/>
      <c r="F38" s="398"/>
      <c r="G38" s="399"/>
      <c r="H38" s="83"/>
      <c r="I38" s="400" t="s">
        <v>68</v>
      </c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84"/>
      <c r="AX38" s="401" t="s">
        <v>10</v>
      </c>
      <c r="AY38" s="402"/>
      <c r="AZ38" s="402"/>
      <c r="BA38" s="402"/>
      <c r="BB38" s="402"/>
      <c r="BC38" s="402"/>
      <c r="BD38" s="402"/>
      <c r="BE38" s="402"/>
      <c r="BF38" s="402"/>
      <c r="BG38" s="402"/>
      <c r="BH38" s="403"/>
      <c r="BI38" s="404">
        <f>BI18+BI19-BI35</f>
        <v>2906286.6260085939</v>
      </c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6"/>
      <c r="BW38" s="425">
        <v>2483240.67</v>
      </c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7"/>
      <c r="CK38" s="407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9"/>
    </row>
    <row r="40" spans="1:107" s="78" customFormat="1" ht="13.2" x14ac:dyDescent="0.25">
      <c r="A40" s="78" t="s">
        <v>47</v>
      </c>
    </row>
    <row r="41" spans="1:107" s="78" customFormat="1" ht="13.2" x14ac:dyDescent="0.25"/>
    <row r="42" spans="1:107" s="78" customFormat="1" ht="12.75" customHeight="1" x14ac:dyDescent="0.25">
      <c r="A42" s="333" t="s">
        <v>221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</row>
    <row r="43" spans="1:107" s="78" customFormat="1" ht="13.2" x14ac:dyDescent="0.25"/>
  </sheetData>
  <mergeCells count="102">
    <mergeCell ref="AX26:BH26"/>
    <mergeCell ref="BI26:BV26"/>
    <mergeCell ref="AX27:BH27"/>
    <mergeCell ref="BI27:BV27"/>
    <mergeCell ref="BW27:CJ27"/>
    <mergeCell ref="CK20:DC34"/>
    <mergeCell ref="A18:G18"/>
    <mergeCell ref="I18:AV18"/>
    <mergeCell ref="AX18:BH18"/>
    <mergeCell ref="BI18:BV18"/>
    <mergeCell ref="CK18:DC18"/>
    <mergeCell ref="BW19:CJ19"/>
    <mergeCell ref="CK19:DC19"/>
    <mergeCell ref="BW20:CJ20"/>
    <mergeCell ref="A19:G21"/>
    <mergeCell ref="I19:AV21"/>
    <mergeCell ref="AX19:BH19"/>
    <mergeCell ref="BI19:BV19"/>
    <mergeCell ref="AX20:BH20"/>
    <mergeCell ref="BI20:BV20"/>
    <mergeCell ref="AX21:BH21"/>
    <mergeCell ref="BI21:BV21"/>
    <mergeCell ref="BW21:CJ21"/>
    <mergeCell ref="BW18:CJ18"/>
    <mergeCell ref="AX22:BH22"/>
    <mergeCell ref="BI22:BV22"/>
    <mergeCell ref="AX23:BH23"/>
    <mergeCell ref="BI23:BV23"/>
    <mergeCell ref="AX24:BH24"/>
    <mergeCell ref="BI24:BV24"/>
    <mergeCell ref="BW22:CJ22"/>
    <mergeCell ref="AX25:BH25"/>
    <mergeCell ref="BI25:BV25"/>
    <mergeCell ref="AX32:BH32"/>
    <mergeCell ref="BI32:BV32"/>
    <mergeCell ref="AX28:BH28"/>
    <mergeCell ref="BI28:BV28"/>
    <mergeCell ref="AX29:BH29"/>
    <mergeCell ref="BI29:BV29"/>
    <mergeCell ref="AX30:BH30"/>
    <mergeCell ref="BI30:BV30"/>
    <mergeCell ref="BW28:CJ28"/>
    <mergeCell ref="BW29:CJ29"/>
    <mergeCell ref="BW30:CJ30"/>
    <mergeCell ref="A22:G22"/>
    <mergeCell ref="I22:AV22"/>
    <mergeCell ref="BW31:CJ31"/>
    <mergeCell ref="BW32:CJ32"/>
    <mergeCell ref="BW33:CJ33"/>
    <mergeCell ref="A29:G31"/>
    <mergeCell ref="I29:AV31"/>
    <mergeCell ref="A32:G34"/>
    <mergeCell ref="I32:AV34"/>
    <mergeCell ref="BW34:CJ34"/>
    <mergeCell ref="BW23:CJ23"/>
    <mergeCell ref="BW24:CJ24"/>
    <mergeCell ref="BW25:CJ25"/>
    <mergeCell ref="BW26:CJ26"/>
    <mergeCell ref="A23:G25"/>
    <mergeCell ref="I23:AV25"/>
    <mergeCell ref="A26:G28"/>
    <mergeCell ref="I26:AV28"/>
    <mergeCell ref="AX33:BH33"/>
    <mergeCell ref="BI33:BV33"/>
    <mergeCell ref="AX34:BH34"/>
    <mergeCell ref="BI34:BV34"/>
    <mergeCell ref="AX31:BH31"/>
    <mergeCell ref="BI31:BV31"/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AW17"/>
    <mergeCell ref="AX16:BH17"/>
    <mergeCell ref="BI16:CJ16"/>
    <mergeCell ref="CK16:DC17"/>
    <mergeCell ref="BI17:BV17"/>
    <mergeCell ref="BW17:CJ17"/>
    <mergeCell ref="A42:DA42"/>
    <mergeCell ref="A38:G38"/>
    <mergeCell ref="I38:AV38"/>
    <mergeCell ref="AX38:BH38"/>
    <mergeCell ref="BI38:BV38"/>
    <mergeCell ref="CK38:DC38"/>
    <mergeCell ref="AX36:BH36"/>
    <mergeCell ref="BI36:BV36"/>
    <mergeCell ref="BW36:CJ36"/>
    <mergeCell ref="A35:G37"/>
    <mergeCell ref="I35:AV37"/>
    <mergeCell ref="AX35:BH35"/>
    <mergeCell ref="AX37:BH37"/>
    <mergeCell ref="BI37:BV37"/>
    <mergeCell ref="BW37:CJ37"/>
    <mergeCell ref="BI35:BV35"/>
    <mergeCell ref="BW35:CJ35"/>
    <mergeCell ref="BW38:CJ38"/>
    <mergeCell ref="CK35:DC37"/>
  </mergeCells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view="pageBreakPreview" topLeftCell="B1" zoomScale="85" zoomScaleNormal="100" zoomScaleSheetLayoutView="85" workbookViewId="0">
      <selection activeCell="E18" sqref="E18"/>
    </sheetView>
  </sheetViews>
  <sheetFormatPr defaultColWidth="9.109375" defaultRowHeight="18" x14ac:dyDescent="0.35"/>
  <cols>
    <col min="1" max="1" width="12.88671875" style="98" customWidth="1"/>
    <col min="2" max="2" width="84.5546875" style="98" customWidth="1"/>
    <col min="3" max="3" width="13.5546875" style="98" customWidth="1"/>
    <col min="4" max="5" width="14.5546875" style="98" customWidth="1"/>
    <col min="6" max="6" width="46.6640625" style="98" customWidth="1"/>
    <col min="7" max="7" width="9.109375" style="98"/>
    <col min="8" max="8" width="25.5546875" style="98" customWidth="1"/>
    <col min="9" max="9" width="11.109375" style="98" bestFit="1" customWidth="1"/>
    <col min="10" max="16384" width="9.109375" style="98"/>
  </cols>
  <sheetData>
    <row r="1" spans="1:6" x14ac:dyDescent="0.35">
      <c r="E1" s="102" t="s">
        <v>256</v>
      </c>
    </row>
    <row r="2" spans="1:6" x14ac:dyDescent="0.35">
      <c r="E2" s="99" t="s">
        <v>257</v>
      </c>
      <c r="F2" s="99"/>
    </row>
    <row r="3" spans="1:6" x14ac:dyDescent="0.35">
      <c r="D3" s="99"/>
      <c r="E3" s="99" t="s">
        <v>258</v>
      </c>
      <c r="F3" s="99"/>
    </row>
    <row r="4" spans="1:6" x14ac:dyDescent="0.35">
      <c r="C4" s="100"/>
      <c r="D4" s="100"/>
      <c r="E4" s="100"/>
      <c r="F4" s="100"/>
    </row>
    <row r="5" spans="1:6" x14ac:dyDescent="0.35">
      <c r="B5" s="451" t="s">
        <v>259</v>
      </c>
      <c r="C5" s="451"/>
      <c r="D5" s="451"/>
      <c r="E5" s="451"/>
      <c r="F5" s="451"/>
    </row>
    <row r="6" spans="1:6" ht="57" customHeight="1" x14ac:dyDescent="0.35">
      <c r="B6" s="451"/>
      <c r="C6" s="451"/>
      <c r="D6" s="451"/>
      <c r="E6" s="451"/>
      <c r="F6" s="451"/>
    </row>
    <row r="7" spans="1:6" x14ac:dyDescent="0.35">
      <c r="B7" s="101"/>
      <c r="C7" s="101"/>
      <c r="D7" s="101"/>
      <c r="E7" s="101"/>
      <c r="F7" s="101"/>
    </row>
    <row r="8" spans="1:6" x14ac:dyDescent="0.35">
      <c r="B8" s="101"/>
      <c r="C8" s="101"/>
      <c r="D8" s="101"/>
      <c r="E8" s="101"/>
      <c r="F8" s="101"/>
    </row>
    <row r="9" spans="1:6" x14ac:dyDescent="0.35">
      <c r="B9" s="452" t="s">
        <v>320</v>
      </c>
      <c r="C9" s="452"/>
      <c r="D9" s="452"/>
      <c r="E9" s="101"/>
      <c r="F9" s="101"/>
    </row>
    <row r="10" spans="1:6" ht="15" customHeight="1" x14ac:dyDescent="0.35">
      <c r="B10" s="122" t="s">
        <v>260</v>
      </c>
      <c r="C10" s="101"/>
      <c r="D10" s="103"/>
      <c r="E10" s="103"/>
      <c r="F10" s="101"/>
    </row>
    <row r="11" spans="1:6" x14ac:dyDescent="0.35">
      <c r="B11" s="122" t="s">
        <v>261</v>
      </c>
      <c r="C11" s="101"/>
      <c r="D11" s="103"/>
      <c r="E11" s="103"/>
      <c r="F11" s="101"/>
    </row>
    <row r="12" spans="1:6" x14ac:dyDescent="0.35">
      <c r="B12" s="122" t="s">
        <v>319</v>
      </c>
      <c r="D12" s="104"/>
      <c r="E12" s="104"/>
    </row>
    <row r="13" spans="1:6" x14ac:dyDescent="0.35">
      <c r="B13" s="105"/>
    </row>
    <row r="14" spans="1:6" x14ac:dyDescent="0.35">
      <c r="A14" s="453" t="s">
        <v>5</v>
      </c>
      <c r="B14" s="455" t="s">
        <v>262</v>
      </c>
      <c r="C14" s="453" t="s">
        <v>263</v>
      </c>
      <c r="D14" s="457" t="s">
        <v>315</v>
      </c>
      <c r="E14" s="458"/>
      <c r="F14" s="455" t="s">
        <v>7</v>
      </c>
    </row>
    <row r="15" spans="1:6" x14ac:dyDescent="0.35">
      <c r="A15" s="454"/>
      <c r="B15" s="456"/>
      <c r="C15" s="454"/>
      <c r="D15" s="106" t="s">
        <v>48</v>
      </c>
      <c r="E15" s="120" t="s">
        <v>8</v>
      </c>
      <c r="F15" s="456"/>
    </row>
    <row r="16" spans="1:6" x14ac:dyDescent="0.35">
      <c r="A16" s="107" t="s">
        <v>9</v>
      </c>
      <c r="B16" s="108" t="s">
        <v>86</v>
      </c>
      <c r="C16" s="106" t="s">
        <v>44</v>
      </c>
      <c r="D16" s="106" t="s">
        <v>44</v>
      </c>
      <c r="E16" s="120" t="s">
        <v>44</v>
      </c>
      <c r="F16" s="106" t="s">
        <v>264</v>
      </c>
    </row>
    <row r="17" spans="1:7" x14ac:dyDescent="0.35">
      <c r="A17" s="109">
        <v>1</v>
      </c>
      <c r="B17" s="110" t="s">
        <v>265</v>
      </c>
      <c r="C17" s="106" t="s">
        <v>10</v>
      </c>
      <c r="D17" s="146">
        <f>D18+D32+D46</f>
        <v>949171.13056412502</v>
      </c>
      <c r="E17" s="146">
        <f>E18+E32</f>
        <v>596309.10000000009</v>
      </c>
      <c r="F17" s="453" t="s">
        <v>363</v>
      </c>
      <c r="G17" s="111"/>
    </row>
    <row r="18" spans="1:7" ht="54.75" customHeight="1" x14ac:dyDescent="0.35">
      <c r="A18" s="109" t="s">
        <v>12</v>
      </c>
      <c r="B18" s="110" t="s">
        <v>266</v>
      </c>
      <c r="C18" s="106" t="s">
        <v>10</v>
      </c>
      <c r="D18" s="146">
        <f>D19+D24+D26+D31</f>
        <v>397891.21690559585</v>
      </c>
      <c r="E18" s="146">
        <f>E19+E24+E26+E31</f>
        <v>231184.06</v>
      </c>
      <c r="F18" s="454"/>
      <c r="G18" s="111"/>
    </row>
    <row r="19" spans="1:7" hidden="1" x14ac:dyDescent="0.35">
      <c r="A19" s="109" t="s">
        <v>14</v>
      </c>
      <c r="B19" s="110" t="s">
        <v>15</v>
      </c>
      <c r="C19" s="106" t="s">
        <v>10</v>
      </c>
      <c r="D19" s="146">
        <f>D20+D22</f>
        <v>170551.10953675883</v>
      </c>
      <c r="E19" s="146">
        <f>E20+E22</f>
        <v>27011.89</v>
      </c>
      <c r="F19" s="112"/>
      <c r="G19" s="111"/>
    </row>
    <row r="20" spans="1:7" hidden="1" x14ac:dyDescent="0.35">
      <c r="A20" s="109" t="s">
        <v>16</v>
      </c>
      <c r="B20" s="110" t="s">
        <v>267</v>
      </c>
      <c r="C20" s="106" t="s">
        <v>10</v>
      </c>
      <c r="D20" s="146">
        <v>89299.207713886033</v>
      </c>
      <c r="E20" s="147">
        <v>23010.36</v>
      </c>
      <c r="F20" s="112"/>
      <c r="G20" s="111"/>
    </row>
    <row r="21" spans="1:7" hidden="1" x14ac:dyDescent="0.35">
      <c r="A21" s="109" t="s">
        <v>73</v>
      </c>
      <c r="B21" s="110" t="s">
        <v>268</v>
      </c>
      <c r="C21" s="106" t="s">
        <v>10</v>
      </c>
      <c r="D21" s="146"/>
      <c r="E21" s="147"/>
      <c r="F21" s="112"/>
      <c r="G21" s="111"/>
    </row>
    <row r="22" spans="1:7" ht="54" hidden="1" x14ac:dyDescent="0.35">
      <c r="A22" s="109" t="s">
        <v>89</v>
      </c>
      <c r="B22" s="110" t="s">
        <v>269</v>
      </c>
      <c r="C22" s="106" t="s">
        <v>10</v>
      </c>
      <c r="D22" s="146">
        <v>81251.901822872795</v>
      </c>
      <c r="E22" s="147">
        <v>4001.5300000000007</v>
      </c>
      <c r="F22" s="112"/>
      <c r="G22" s="111"/>
    </row>
    <row r="23" spans="1:7" hidden="1" x14ac:dyDescent="0.35">
      <c r="A23" s="109" t="s">
        <v>91</v>
      </c>
      <c r="B23" s="110" t="s">
        <v>17</v>
      </c>
      <c r="C23" s="106" t="s">
        <v>10</v>
      </c>
      <c r="D23" s="146"/>
      <c r="E23" s="147"/>
      <c r="F23" s="112"/>
      <c r="G23" s="111"/>
    </row>
    <row r="24" spans="1:7" hidden="1" x14ac:dyDescent="0.35">
      <c r="A24" s="109" t="s">
        <v>18</v>
      </c>
      <c r="B24" s="110" t="s">
        <v>19</v>
      </c>
      <c r="C24" s="106" t="s">
        <v>10</v>
      </c>
      <c r="D24" s="146">
        <v>186573.2319203607</v>
      </c>
      <c r="E24" s="147">
        <v>151435.685</v>
      </c>
      <c r="F24" s="112"/>
      <c r="G24" s="111"/>
    </row>
    <row r="25" spans="1:7" hidden="1" x14ac:dyDescent="0.35">
      <c r="A25" s="109" t="s">
        <v>20</v>
      </c>
      <c r="B25" s="110" t="s">
        <v>17</v>
      </c>
      <c r="C25" s="106" t="s">
        <v>10</v>
      </c>
      <c r="D25" s="146"/>
      <c r="E25" s="147"/>
      <c r="F25" s="112"/>
      <c r="G25" s="111"/>
    </row>
    <row r="26" spans="1:7" hidden="1" x14ac:dyDescent="0.35">
      <c r="A26" s="109" t="s">
        <v>21</v>
      </c>
      <c r="B26" s="110" t="s">
        <v>270</v>
      </c>
      <c r="C26" s="106" t="s">
        <v>10</v>
      </c>
      <c r="D26" s="146">
        <f>D27+D28+D29</f>
        <v>40766.875448476283</v>
      </c>
      <c r="E26" s="146">
        <f>E27+E28+E29</f>
        <v>52158.954999999994</v>
      </c>
      <c r="F26" s="112"/>
      <c r="G26" s="111"/>
    </row>
    <row r="27" spans="1:7" ht="36" hidden="1" x14ac:dyDescent="0.35">
      <c r="A27" s="109" t="s">
        <v>93</v>
      </c>
      <c r="B27" s="110" t="s">
        <v>271</v>
      </c>
      <c r="C27" s="106" t="s">
        <v>10</v>
      </c>
      <c r="D27" s="146">
        <v>224.91301727288874</v>
      </c>
      <c r="E27" s="147">
        <v>1386.55</v>
      </c>
      <c r="F27" s="112"/>
      <c r="G27" s="111"/>
    </row>
    <row r="28" spans="1:7" hidden="1" x14ac:dyDescent="0.35">
      <c r="A28" s="109" t="s">
        <v>95</v>
      </c>
      <c r="B28" s="110" t="s">
        <v>272</v>
      </c>
      <c r="C28" s="106" t="s">
        <v>10</v>
      </c>
      <c r="D28" s="146">
        <v>663.78657335825494</v>
      </c>
      <c r="E28" s="147">
        <v>35.549999999999997</v>
      </c>
      <c r="F28" s="112"/>
      <c r="G28" s="111"/>
    </row>
    <row r="29" spans="1:7" hidden="1" x14ac:dyDescent="0.35">
      <c r="A29" s="109" t="s">
        <v>206</v>
      </c>
      <c r="B29" s="110" t="s">
        <v>273</v>
      </c>
      <c r="C29" s="106" t="s">
        <v>10</v>
      </c>
      <c r="D29" s="146">
        <f>40541.9624312034-D28</f>
        <v>39878.175857845141</v>
      </c>
      <c r="E29" s="147">
        <f>50772.405-E28</f>
        <v>50736.854999999996</v>
      </c>
      <c r="F29" s="112"/>
      <c r="G29" s="111"/>
    </row>
    <row r="30" spans="1:7" ht="37.950000000000003" hidden="1" customHeight="1" x14ac:dyDescent="0.35">
      <c r="A30" s="109" t="s">
        <v>74</v>
      </c>
      <c r="B30" s="110" t="s">
        <v>274</v>
      </c>
      <c r="C30" s="106"/>
      <c r="D30" s="146"/>
      <c r="E30" s="147"/>
      <c r="F30" s="112"/>
      <c r="G30" s="111"/>
    </row>
    <row r="31" spans="1:7" ht="27" hidden="1" customHeight="1" x14ac:dyDescent="0.35">
      <c r="A31" s="109" t="s">
        <v>275</v>
      </c>
      <c r="B31" s="110" t="s">
        <v>276</v>
      </c>
      <c r="C31" s="106" t="s">
        <v>10</v>
      </c>
      <c r="D31" s="146">
        <v>0</v>
      </c>
      <c r="E31" s="147">
        <f>'[5]Анализ фактических расходов'!$S$42+'[5]Анализ фактических расходов'!$S$44</f>
        <v>577.53</v>
      </c>
      <c r="F31" s="112"/>
      <c r="G31" s="111"/>
    </row>
    <row r="32" spans="1:7" ht="45.6" customHeight="1" x14ac:dyDescent="0.35">
      <c r="A32" s="109" t="s">
        <v>22</v>
      </c>
      <c r="B32" s="110" t="s">
        <v>23</v>
      </c>
      <c r="C32" s="106" t="s">
        <v>10</v>
      </c>
      <c r="D32" s="146">
        <f>D33+D34+D35+D36+D37+D38+D41+D42+D45+D40</f>
        <v>386683.14501705318</v>
      </c>
      <c r="E32" s="146">
        <f>E33+E34+E35+E36+E37+E38+E41+E42+E45+E40</f>
        <v>365125.04000000004</v>
      </c>
      <c r="F32" s="112"/>
      <c r="G32" s="111"/>
    </row>
    <row r="33" spans="1:7" ht="57.6" customHeight="1" x14ac:dyDescent="0.35">
      <c r="A33" s="109" t="s">
        <v>24</v>
      </c>
      <c r="B33" s="110" t="s">
        <v>356</v>
      </c>
      <c r="C33" s="106" t="s">
        <v>10</v>
      </c>
      <c r="D33" s="146">
        <v>132574.33637380818</v>
      </c>
      <c r="E33" s="147">
        <v>100066.9</v>
      </c>
      <c r="F33" s="112" t="s">
        <v>354</v>
      </c>
      <c r="G33" s="111"/>
    </row>
    <row r="34" spans="1:7" ht="36" x14ac:dyDescent="0.35">
      <c r="A34" s="109" t="s">
        <v>25</v>
      </c>
      <c r="B34" s="110" t="s">
        <v>109</v>
      </c>
      <c r="C34" s="106" t="s">
        <v>10</v>
      </c>
      <c r="D34" s="147">
        <v>0</v>
      </c>
      <c r="E34" s="147">
        <v>0</v>
      </c>
      <c r="F34" s="119"/>
      <c r="G34" s="111"/>
    </row>
    <row r="35" spans="1:7" x14ac:dyDescent="0.35">
      <c r="A35" s="109" t="s">
        <v>27</v>
      </c>
      <c r="B35" s="110" t="s">
        <v>110</v>
      </c>
      <c r="C35" s="106" t="s">
        <v>10</v>
      </c>
      <c r="D35" s="146">
        <v>4998.7182000000003</v>
      </c>
      <c r="E35" s="147">
        <v>5216.4799999999996</v>
      </c>
      <c r="F35" s="112"/>
      <c r="G35" s="111"/>
    </row>
    <row r="36" spans="1:7" ht="54" x14ac:dyDescent="0.35">
      <c r="A36" s="109" t="s">
        <v>29</v>
      </c>
      <c r="B36" s="110" t="s">
        <v>26</v>
      </c>
      <c r="C36" s="106" t="s">
        <v>10</v>
      </c>
      <c r="D36" s="146">
        <v>61354.523384596403</v>
      </c>
      <c r="E36" s="147">
        <v>44894.64</v>
      </c>
      <c r="F36" s="145" t="s">
        <v>358</v>
      </c>
      <c r="G36" s="111"/>
    </row>
    <row r="37" spans="1:7" ht="36" x14ac:dyDescent="0.35">
      <c r="A37" s="109" t="s">
        <v>31</v>
      </c>
      <c r="B37" s="110" t="s">
        <v>277</v>
      </c>
      <c r="C37" s="106" t="s">
        <v>10</v>
      </c>
      <c r="D37" s="146">
        <v>0</v>
      </c>
      <c r="E37" s="147">
        <v>0</v>
      </c>
      <c r="F37" s="112"/>
      <c r="G37" s="111"/>
    </row>
    <row r="38" spans="1:7" x14ac:dyDescent="0.35">
      <c r="A38" s="109" t="s">
        <v>33</v>
      </c>
      <c r="B38" s="110" t="s">
        <v>278</v>
      </c>
      <c r="C38" s="106" t="s">
        <v>10</v>
      </c>
      <c r="D38" s="146">
        <v>132502.6</v>
      </c>
      <c r="E38" s="147">
        <v>135007.88</v>
      </c>
      <c r="F38" s="112"/>
      <c r="G38" s="111"/>
    </row>
    <row r="39" spans="1:7" x14ac:dyDescent="0.35">
      <c r="A39" s="109" t="s">
        <v>111</v>
      </c>
      <c r="B39" s="110" t="s">
        <v>279</v>
      </c>
      <c r="C39" s="106" t="s">
        <v>10</v>
      </c>
      <c r="D39" s="146">
        <v>0</v>
      </c>
      <c r="E39" s="147">
        <v>0</v>
      </c>
      <c r="F39" s="112"/>
      <c r="G39" s="111"/>
    </row>
    <row r="40" spans="1:7" ht="44.4" customHeight="1" x14ac:dyDescent="0.35">
      <c r="A40" s="109" t="s">
        <v>116</v>
      </c>
      <c r="B40" s="110" t="s">
        <v>28</v>
      </c>
      <c r="C40" s="106" t="s">
        <v>10</v>
      </c>
      <c r="D40" s="146">
        <v>32964.336331749721</v>
      </c>
      <c r="E40" s="147">
        <v>0</v>
      </c>
      <c r="F40" s="145" t="s">
        <v>339</v>
      </c>
      <c r="G40" s="111"/>
    </row>
    <row r="41" spans="1:7" ht="42" customHeight="1" x14ac:dyDescent="0.35">
      <c r="A41" s="109" t="s">
        <v>280</v>
      </c>
      <c r="B41" s="110" t="s">
        <v>30</v>
      </c>
      <c r="C41" s="106" t="s">
        <v>10</v>
      </c>
      <c r="D41" s="146">
        <v>7965.1062000000002</v>
      </c>
      <c r="E41" s="147">
        <v>4227.4799999999996</v>
      </c>
      <c r="F41" s="145" t="s">
        <v>339</v>
      </c>
      <c r="G41" s="111"/>
    </row>
    <row r="42" spans="1:7" ht="54" x14ac:dyDescent="0.35">
      <c r="A42" s="109" t="s">
        <v>281</v>
      </c>
      <c r="B42" s="110" t="s">
        <v>112</v>
      </c>
      <c r="C42" s="106" t="s">
        <v>10</v>
      </c>
      <c r="D42" s="146">
        <v>2904.9269191172302</v>
      </c>
      <c r="E42" s="147">
        <v>0</v>
      </c>
      <c r="F42" s="112" t="s">
        <v>361</v>
      </c>
      <c r="G42" s="111"/>
    </row>
    <row r="43" spans="1:7" x14ac:dyDescent="0.35">
      <c r="A43" s="109" t="s">
        <v>282</v>
      </c>
      <c r="B43" s="110" t="s">
        <v>283</v>
      </c>
      <c r="C43" s="106" t="s">
        <v>115</v>
      </c>
      <c r="D43" s="131" t="s">
        <v>44</v>
      </c>
      <c r="E43" s="133">
        <v>543</v>
      </c>
      <c r="F43" s="119"/>
      <c r="G43" s="111"/>
    </row>
    <row r="44" spans="1:7" ht="108" x14ac:dyDescent="0.35">
      <c r="A44" s="113" t="s">
        <v>284</v>
      </c>
      <c r="B44" s="110" t="s">
        <v>117</v>
      </c>
      <c r="C44" s="106" t="s">
        <v>10</v>
      </c>
      <c r="D44" s="146">
        <v>0</v>
      </c>
      <c r="E44" s="147">
        <v>0</v>
      </c>
      <c r="F44" s="112"/>
      <c r="G44" s="111"/>
    </row>
    <row r="45" spans="1:7" ht="72" x14ac:dyDescent="0.35">
      <c r="A45" s="113" t="s">
        <v>285</v>
      </c>
      <c r="B45" s="110" t="s">
        <v>286</v>
      </c>
      <c r="C45" s="106" t="s">
        <v>10</v>
      </c>
      <c r="D45" s="146">
        <v>11418.597607781645</v>
      </c>
      <c r="E45" s="147">
        <v>75711.66</v>
      </c>
      <c r="F45" s="145" t="s">
        <v>364</v>
      </c>
      <c r="G45" s="111"/>
    </row>
    <row r="46" spans="1:7" ht="36" x14ac:dyDescent="0.35">
      <c r="A46" s="109" t="s">
        <v>34</v>
      </c>
      <c r="B46" s="114" t="s">
        <v>32</v>
      </c>
      <c r="C46" s="106" t="s">
        <v>10</v>
      </c>
      <c r="D46" s="146">
        <v>164596.768641476</v>
      </c>
      <c r="E46" s="147">
        <v>0</v>
      </c>
      <c r="F46" s="112"/>
      <c r="G46" s="111"/>
    </row>
    <row r="47" spans="1:7" hidden="1" x14ac:dyDescent="0.35">
      <c r="A47" s="459" t="s">
        <v>40</v>
      </c>
      <c r="B47" s="114" t="s">
        <v>287</v>
      </c>
      <c r="C47" s="455" t="s">
        <v>10</v>
      </c>
      <c r="D47" s="461"/>
      <c r="E47" s="463"/>
      <c r="F47" s="453"/>
      <c r="G47" s="111"/>
    </row>
    <row r="48" spans="1:7" hidden="1" x14ac:dyDescent="0.35">
      <c r="A48" s="460"/>
      <c r="B48" s="117" t="s">
        <v>288</v>
      </c>
      <c r="C48" s="456"/>
      <c r="D48" s="462"/>
      <c r="E48" s="464"/>
      <c r="F48" s="454"/>
      <c r="G48" s="111"/>
    </row>
    <row r="49" spans="1:7" ht="36" x14ac:dyDescent="0.35">
      <c r="A49" s="109" t="s">
        <v>41</v>
      </c>
      <c r="B49" s="118" t="s">
        <v>126</v>
      </c>
      <c r="C49" s="106" t="s">
        <v>10</v>
      </c>
      <c r="D49" s="146">
        <v>174856.18403544798</v>
      </c>
      <c r="E49" s="147">
        <v>352885.79161000001</v>
      </c>
      <c r="F49" s="453" t="s">
        <v>360</v>
      </c>
      <c r="G49" s="111"/>
    </row>
    <row r="50" spans="1:7" x14ac:dyDescent="0.35">
      <c r="A50" s="459" t="s">
        <v>12</v>
      </c>
      <c r="B50" s="114" t="s">
        <v>289</v>
      </c>
      <c r="C50" s="455" t="s">
        <v>290</v>
      </c>
      <c r="D50" s="461">
        <v>123.54</v>
      </c>
      <c r="E50" s="463">
        <v>234.83</v>
      </c>
      <c r="F50" s="465"/>
    </row>
    <row r="51" spans="1:7" x14ac:dyDescent="0.35">
      <c r="A51" s="460"/>
      <c r="B51" s="118" t="s">
        <v>127</v>
      </c>
      <c r="C51" s="456"/>
      <c r="D51" s="462"/>
      <c r="E51" s="464"/>
      <c r="F51" s="465"/>
    </row>
    <row r="52" spans="1:7" x14ac:dyDescent="0.35">
      <c r="A52" s="459" t="s">
        <v>22</v>
      </c>
      <c r="B52" s="114" t="s">
        <v>289</v>
      </c>
      <c r="C52" s="455" t="s">
        <v>322</v>
      </c>
      <c r="D52" s="463">
        <f>D49/D50</f>
        <v>1415.3811238096807</v>
      </c>
      <c r="E52" s="463">
        <f>E49/E50</f>
        <v>1502.7287467955541</v>
      </c>
      <c r="F52" s="465"/>
    </row>
    <row r="53" spans="1:7" ht="36" x14ac:dyDescent="0.35">
      <c r="A53" s="460"/>
      <c r="B53" s="118" t="s">
        <v>129</v>
      </c>
      <c r="C53" s="456"/>
      <c r="D53" s="464"/>
      <c r="E53" s="464"/>
      <c r="F53" s="454"/>
    </row>
    <row r="54" spans="1:7" ht="36" x14ac:dyDescent="0.35">
      <c r="A54" s="467" t="s">
        <v>42</v>
      </c>
      <c r="B54" s="110" t="s">
        <v>291</v>
      </c>
      <c r="C54" s="455" t="s">
        <v>44</v>
      </c>
      <c r="D54" s="461" t="s">
        <v>44</v>
      </c>
      <c r="E54" s="463" t="s">
        <v>44</v>
      </c>
      <c r="F54" s="469"/>
    </row>
    <row r="55" spans="1:7" x14ac:dyDescent="0.35">
      <c r="A55" s="468"/>
      <c r="B55" s="110" t="s">
        <v>292</v>
      </c>
      <c r="C55" s="456"/>
      <c r="D55" s="462"/>
      <c r="E55" s="464"/>
      <c r="F55" s="470"/>
    </row>
    <row r="56" spans="1:7" x14ac:dyDescent="0.35">
      <c r="A56" s="109">
        <v>1</v>
      </c>
      <c r="B56" s="117" t="s">
        <v>135</v>
      </c>
      <c r="C56" s="106" t="s">
        <v>136</v>
      </c>
      <c r="D56" s="146" t="s">
        <v>306</v>
      </c>
      <c r="E56" s="133">
        <v>77050</v>
      </c>
      <c r="F56" s="112"/>
    </row>
    <row r="57" spans="1:7" x14ac:dyDescent="0.35">
      <c r="A57" s="109">
        <v>2</v>
      </c>
      <c r="B57" s="110" t="s">
        <v>137</v>
      </c>
      <c r="C57" s="106" t="s">
        <v>138</v>
      </c>
      <c r="D57" s="115" t="s">
        <v>306</v>
      </c>
      <c r="E57" s="133">
        <f>E59+E60+E61</f>
        <v>414.3</v>
      </c>
      <c r="F57" s="112"/>
    </row>
    <row r="58" spans="1:7" ht="36" hidden="1" x14ac:dyDescent="0.35">
      <c r="A58" s="109" t="s">
        <v>311</v>
      </c>
      <c r="B58" s="110" t="s">
        <v>251</v>
      </c>
      <c r="C58" s="106" t="s">
        <v>138</v>
      </c>
      <c r="D58" s="115" t="s">
        <v>306</v>
      </c>
      <c r="E58" s="147"/>
      <c r="F58" s="112"/>
    </row>
    <row r="59" spans="1:7" ht="36" x14ac:dyDescent="0.35">
      <c r="A59" s="109" t="s">
        <v>139</v>
      </c>
      <c r="B59" s="110" t="s">
        <v>140</v>
      </c>
      <c r="C59" s="106" t="s">
        <v>138</v>
      </c>
      <c r="D59" s="115" t="s">
        <v>306</v>
      </c>
      <c r="E59" s="133">
        <v>135</v>
      </c>
      <c r="F59" s="112"/>
    </row>
    <row r="60" spans="1:7" ht="36" x14ac:dyDescent="0.35">
      <c r="A60" s="109" t="s">
        <v>141</v>
      </c>
      <c r="B60" s="110" t="s">
        <v>142</v>
      </c>
      <c r="C60" s="106" t="s">
        <v>138</v>
      </c>
      <c r="D60" s="115" t="s">
        <v>306</v>
      </c>
      <c r="E60" s="133">
        <v>139</v>
      </c>
      <c r="F60" s="112"/>
    </row>
    <row r="61" spans="1:7" ht="36" x14ac:dyDescent="0.35">
      <c r="A61" s="109" t="s">
        <v>143</v>
      </c>
      <c r="B61" s="110" t="s">
        <v>144</v>
      </c>
      <c r="C61" s="106" t="s">
        <v>138</v>
      </c>
      <c r="D61" s="115" t="s">
        <v>306</v>
      </c>
      <c r="E61" s="133">
        <v>140.30000000000001</v>
      </c>
      <c r="F61" s="112"/>
    </row>
    <row r="62" spans="1:7" ht="36" x14ac:dyDescent="0.35">
      <c r="A62" s="109" t="s">
        <v>145</v>
      </c>
      <c r="B62" s="110" t="s">
        <v>146</v>
      </c>
      <c r="C62" s="106" t="s">
        <v>138</v>
      </c>
      <c r="D62" s="115" t="s">
        <v>306</v>
      </c>
      <c r="E62" s="133">
        <v>0</v>
      </c>
      <c r="F62" s="112"/>
    </row>
    <row r="63" spans="1:7" x14ac:dyDescent="0.35">
      <c r="A63" s="109">
        <v>3</v>
      </c>
      <c r="B63" s="110" t="s">
        <v>147</v>
      </c>
      <c r="C63" s="106" t="s">
        <v>148</v>
      </c>
      <c r="D63" s="116" t="s">
        <v>306</v>
      </c>
      <c r="E63" s="147">
        <f>E65+E66+E67+E68</f>
        <v>4015.1779999999999</v>
      </c>
      <c r="F63" s="147"/>
    </row>
    <row r="64" spans="1:7" ht="36" hidden="1" x14ac:dyDescent="0.35">
      <c r="A64" s="109" t="s">
        <v>252</v>
      </c>
      <c r="B64" s="110" t="s">
        <v>253</v>
      </c>
      <c r="C64" s="106" t="s">
        <v>148</v>
      </c>
      <c r="D64" s="115" t="s">
        <v>306</v>
      </c>
      <c r="E64" s="147"/>
      <c r="F64" s="112"/>
    </row>
    <row r="65" spans="1:6" ht="36" x14ac:dyDescent="0.35">
      <c r="A65" s="109" t="s">
        <v>212</v>
      </c>
      <c r="B65" s="110" t="s">
        <v>150</v>
      </c>
      <c r="C65" s="106" t="s">
        <v>148</v>
      </c>
      <c r="D65" s="115" t="s">
        <v>306</v>
      </c>
      <c r="E65" s="147">
        <v>299.84399999999999</v>
      </c>
      <c r="F65" s="112"/>
    </row>
    <row r="66" spans="1:6" ht="36" x14ac:dyDescent="0.35">
      <c r="A66" s="109" t="s">
        <v>213</v>
      </c>
      <c r="B66" s="110" t="s">
        <v>152</v>
      </c>
      <c r="C66" s="106" t="s">
        <v>148</v>
      </c>
      <c r="D66" s="115" t="s">
        <v>306</v>
      </c>
      <c r="E66" s="147">
        <v>330.93400000000003</v>
      </c>
      <c r="F66" s="112"/>
    </row>
    <row r="67" spans="1:6" ht="36" x14ac:dyDescent="0.35">
      <c r="A67" s="109" t="s">
        <v>238</v>
      </c>
      <c r="B67" s="110" t="s">
        <v>154</v>
      </c>
      <c r="C67" s="106" t="s">
        <v>148</v>
      </c>
      <c r="D67" s="115" t="s">
        <v>306</v>
      </c>
      <c r="E67" s="147">
        <v>1303.06</v>
      </c>
      <c r="F67" s="112"/>
    </row>
    <row r="68" spans="1:6" ht="36" x14ac:dyDescent="0.35">
      <c r="A68" s="109" t="s">
        <v>240</v>
      </c>
      <c r="B68" s="110" t="s">
        <v>156</v>
      </c>
      <c r="C68" s="106" t="s">
        <v>148</v>
      </c>
      <c r="D68" s="115" t="s">
        <v>306</v>
      </c>
      <c r="E68" s="147">
        <v>2081.34</v>
      </c>
      <c r="F68" s="112"/>
    </row>
    <row r="69" spans="1:6" ht="19.95" customHeight="1" x14ac:dyDescent="0.35">
      <c r="A69" s="109">
        <v>4</v>
      </c>
      <c r="B69" s="110" t="s">
        <v>157</v>
      </c>
      <c r="C69" s="106" t="s">
        <v>148</v>
      </c>
      <c r="D69" s="116" t="s">
        <v>306</v>
      </c>
      <c r="E69" s="147">
        <f>E71+E72+E73</f>
        <v>7253.2</v>
      </c>
      <c r="F69" s="161"/>
    </row>
    <row r="70" spans="1:6" ht="36" hidden="1" x14ac:dyDescent="0.35">
      <c r="A70" s="109" t="s">
        <v>254</v>
      </c>
      <c r="B70" s="110" t="s">
        <v>255</v>
      </c>
      <c r="C70" s="106" t="s">
        <v>148</v>
      </c>
      <c r="D70" s="115" t="s">
        <v>306</v>
      </c>
      <c r="E70" s="147"/>
      <c r="F70" s="112"/>
    </row>
    <row r="71" spans="1:6" ht="36" x14ac:dyDescent="0.35">
      <c r="A71" s="109" t="s">
        <v>158</v>
      </c>
      <c r="B71" s="110" t="s">
        <v>159</v>
      </c>
      <c r="C71" s="106" t="s">
        <v>148</v>
      </c>
      <c r="D71" s="115" t="s">
        <v>306</v>
      </c>
      <c r="E71" s="147">
        <v>1427.4</v>
      </c>
      <c r="F71" s="112"/>
    </row>
    <row r="72" spans="1:6" ht="36" x14ac:dyDescent="0.35">
      <c r="A72" s="109" t="s">
        <v>160</v>
      </c>
      <c r="B72" s="110" t="s">
        <v>161</v>
      </c>
      <c r="C72" s="106" t="s">
        <v>148</v>
      </c>
      <c r="D72" s="115" t="s">
        <v>306</v>
      </c>
      <c r="E72" s="147">
        <v>2217.1999999999998</v>
      </c>
      <c r="F72" s="112"/>
    </row>
    <row r="73" spans="1:6" ht="37.950000000000003" customHeight="1" x14ac:dyDescent="0.35">
      <c r="A73" s="109" t="s">
        <v>162</v>
      </c>
      <c r="B73" s="110" t="s">
        <v>163</v>
      </c>
      <c r="C73" s="106" t="s">
        <v>148</v>
      </c>
      <c r="D73" s="115" t="s">
        <v>306</v>
      </c>
      <c r="E73" s="147">
        <v>3608.6</v>
      </c>
      <c r="F73" s="112"/>
    </row>
    <row r="74" spans="1:6" ht="36.6" customHeight="1" x14ac:dyDescent="0.35">
      <c r="A74" s="109" t="s">
        <v>164</v>
      </c>
      <c r="B74" s="110" t="s">
        <v>165</v>
      </c>
      <c r="C74" s="106" t="s">
        <v>148</v>
      </c>
      <c r="D74" s="115" t="s">
        <v>306</v>
      </c>
      <c r="E74" s="147">
        <v>0</v>
      </c>
      <c r="F74" s="112"/>
    </row>
    <row r="75" spans="1:6" ht="20.399999999999999" customHeight="1" x14ac:dyDescent="0.35">
      <c r="A75" s="109">
        <v>5</v>
      </c>
      <c r="B75" s="110" t="s">
        <v>167</v>
      </c>
      <c r="C75" s="106" t="s">
        <v>55</v>
      </c>
      <c r="D75" s="115" t="s">
        <v>306</v>
      </c>
      <c r="E75" s="133">
        <f>E77+E78+E79</f>
        <v>1618</v>
      </c>
      <c r="F75" s="112" t="s">
        <v>310</v>
      </c>
    </row>
    <row r="76" spans="1:6" ht="39.75" hidden="1" customHeight="1" x14ac:dyDescent="0.35">
      <c r="A76" s="109" t="s">
        <v>246</v>
      </c>
      <c r="B76" s="110" t="s">
        <v>312</v>
      </c>
      <c r="C76" s="106" t="s">
        <v>55</v>
      </c>
      <c r="D76" s="116" t="s">
        <v>306</v>
      </c>
      <c r="E76" s="133"/>
      <c r="F76" s="112" t="s">
        <v>310</v>
      </c>
    </row>
    <row r="77" spans="1:6" ht="17.399999999999999" customHeight="1" x14ac:dyDescent="0.35">
      <c r="A77" s="109" t="s">
        <v>168</v>
      </c>
      <c r="B77" s="110" t="s">
        <v>169</v>
      </c>
      <c r="C77" s="106" t="s">
        <v>55</v>
      </c>
      <c r="D77" s="115" t="s">
        <v>306</v>
      </c>
      <c r="E77" s="133">
        <v>57</v>
      </c>
      <c r="F77" s="112"/>
    </row>
    <row r="78" spans="1:6" x14ac:dyDescent="0.35">
      <c r="A78" s="109" t="s">
        <v>170</v>
      </c>
      <c r="B78" s="110" t="s">
        <v>171</v>
      </c>
      <c r="C78" s="106" t="s">
        <v>55</v>
      </c>
      <c r="D78" s="115" t="s">
        <v>306</v>
      </c>
      <c r="E78" s="133">
        <v>142</v>
      </c>
      <c r="F78" s="112"/>
    </row>
    <row r="79" spans="1:6" x14ac:dyDescent="0.35">
      <c r="A79" s="109" t="s">
        <v>172</v>
      </c>
      <c r="B79" s="110" t="s">
        <v>173</v>
      </c>
      <c r="C79" s="106" t="s">
        <v>55</v>
      </c>
      <c r="D79" s="115" t="s">
        <v>306</v>
      </c>
      <c r="E79" s="133">
        <v>1419</v>
      </c>
      <c r="F79" s="112"/>
    </row>
    <row r="80" spans="1:6" x14ac:dyDescent="0.35">
      <c r="A80" s="109" t="s">
        <v>174</v>
      </c>
      <c r="B80" s="110" t="s">
        <v>175</v>
      </c>
      <c r="C80" s="106" t="s">
        <v>55</v>
      </c>
      <c r="D80" s="115" t="s">
        <v>306</v>
      </c>
      <c r="E80" s="133">
        <v>0</v>
      </c>
      <c r="F80" s="112"/>
    </row>
    <row r="81" spans="1:9" x14ac:dyDescent="0.35">
      <c r="A81" s="109">
        <v>6</v>
      </c>
      <c r="B81" s="110" t="s">
        <v>177</v>
      </c>
      <c r="C81" s="106" t="s">
        <v>43</v>
      </c>
      <c r="D81" s="116" t="s">
        <v>306</v>
      </c>
      <c r="E81" s="147">
        <v>3.16</v>
      </c>
      <c r="F81" s="112" t="s">
        <v>310</v>
      </c>
    </row>
    <row r="82" spans="1:9" ht="36" x14ac:dyDescent="0.35">
      <c r="A82" s="109">
        <v>7</v>
      </c>
      <c r="B82" s="110" t="s">
        <v>179</v>
      </c>
      <c r="C82" s="106" t="s">
        <v>10</v>
      </c>
      <c r="D82" s="146">
        <v>11405.451129142</v>
      </c>
      <c r="E82" s="147">
        <v>2899.9281500000002</v>
      </c>
      <c r="F82" s="112" t="s">
        <v>310</v>
      </c>
      <c r="I82" s="121"/>
    </row>
    <row r="83" spans="1:9" x14ac:dyDescent="0.35">
      <c r="A83" s="109" t="s">
        <v>180</v>
      </c>
      <c r="B83" s="110" t="s">
        <v>181</v>
      </c>
      <c r="C83" s="106" t="s">
        <v>10</v>
      </c>
      <c r="D83" s="146">
        <v>0</v>
      </c>
      <c r="E83" s="147">
        <v>0</v>
      </c>
      <c r="F83" s="112" t="s">
        <v>310</v>
      </c>
    </row>
    <row r="84" spans="1:9" ht="36" x14ac:dyDescent="0.35">
      <c r="A84" s="109">
        <v>8</v>
      </c>
      <c r="B84" s="110" t="s">
        <v>293</v>
      </c>
      <c r="C84" s="106" t="s">
        <v>43</v>
      </c>
      <c r="D84" s="116">
        <v>18.38</v>
      </c>
      <c r="E84" s="116" t="s">
        <v>44</v>
      </c>
      <c r="F84" s="120" t="s">
        <v>264</v>
      </c>
      <c r="I84" s="121"/>
    </row>
    <row r="87" spans="1:9" ht="36" x14ac:dyDescent="0.35">
      <c r="A87" s="122" t="s">
        <v>294</v>
      </c>
    </row>
    <row r="89" spans="1:9" x14ac:dyDescent="0.35">
      <c r="A89" s="466" t="s">
        <v>295</v>
      </c>
      <c r="B89" s="466"/>
      <c r="C89" s="466"/>
      <c r="D89" s="466"/>
      <c r="E89" s="466"/>
    </row>
    <row r="90" spans="1:9" x14ac:dyDescent="0.35">
      <c r="A90" s="466" t="s">
        <v>296</v>
      </c>
      <c r="B90" s="466"/>
      <c r="C90" s="466"/>
      <c r="D90" s="466"/>
      <c r="E90" s="466"/>
    </row>
    <row r="91" spans="1:9" x14ac:dyDescent="0.35">
      <c r="A91" s="466" t="s">
        <v>297</v>
      </c>
      <c r="B91" s="466"/>
      <c r="C91" s="466"/>
      <c r="D91" s="466"/>
      <c r="E91" s="466"/>
    </row>
    <row r="92" spans="1:9" x14ac:dyDescent="0.35">
      <c r="A92" s="449" t="s">
        <v>298</v>
      </c>
      <c r="B92" s="449"/>
      <c r="C92" s="449"/>
      <c r="D92" s="449"/>
      <c r="E92" s="449"/>
    </row>
    <row r="93" spans="1:9" x14ac:dyDescent="0.35">
      <c r="A93" s="449" t="s">
        <v>299</v>
      </c>
      <c r="B93" s="449"/>
      <c r="C93" s="449"/>
      <c r="D93" s="449"/>
      <c r="E93" s="449"/>
    </row>
    <row r="94" spans="1:9" x14ac:dyDescent="0.35">
      <c r="A94" s="450"/>
      <c r="B94" s="450"/>
      <c r="C94" s="450"/>
      <c r="D94" s="450"/>
      <c r="E94" s="450"/>
    </row>
    <row r="95" spans="1:9" x14ac:dyDescent="0.35">
      <c r="A95" s="450"/>
      <c r="B95" s="450"/>
      <c r="C95" s="450"/>
      <c r="D95" s="450"/>
      <c r="E95" s="450"/>
    </row>
    <row r="96" spans="1:9" x14ac:dyDescent="0.35">
      <c r="A96" s="450"/>
      <c r="B96" s="450"/>
      <c r="C96" s="450"/>
      <c r="D96" s="450"/>
      <c r="E96" s="450"/>
    </row>
    <row r="97" spans="1:5" x14ac:dyDescent="0.35">
      <c r="A97" s="450"/>
      <c r="B97" s="450"/>
      <c r="C97" s="450"/>
      <c r="D97" s="450"/>
      <c r="E97" s="450"/>
    </row>
  </sheetData>
  <mergeCells count="36">
    <mergeCell ref="F17:F18"/>
    <mergeCell ref="F49:F53"/>
    <mergeCell ref="A89:E89"/>
    <mergeCell ref="A90:E90"/>
    <mergeCell ref="A91:E91"/>
    <mergeCell ref="E50:E51"/>
    <mergeCell ref="A52:A53"/>
    <mergeCell ref="C52:C53"/>
    <mergeCell ref="D52:D53"/>
    <mergeCell ref="E52:E53"/>
    <mergeCell ref="A54:A55"/>
    <mergeCell ref="C54:C55"/>
    <mergeCell ref="D54:D55"/>
    <mergeCell ref="E54:E55"/>
    <mergeCell ref="F54:F55"/>
    <mergeCell ref="A92:E92"/>
    <mergeCell ref="B5:F6"/>
    <mergeCell ref="B9:D9"/>
    <mergeCell ref="A14:A15"/>
    <mergeCell ref="B14:B15"/>
    <mergeCell ref="C14:C15"/>
    <mergeCell ref="D14:E14"/>
    <mergeCell ref="F14:F15"/>
    <mergeCell ref="A47:A48"/>
    <mergeCell ref="C47:C48"/>
    <mergeCell ref="D47:D48"/>
    <mergeCell ref="E47:E48"/>
    <mergeCell ref="F47:F48"/>
    <mergeCell ref="A50:A51"/>
    <mergeCell ref="C50:C51"/>
    <mergeCell ref="D50:D51"/>
    <mergeCell ref="A93:E93"/>
    <mergeCell ref="A94:E94"/>
    <mergeCell ref="A95:E95"/>
    <mergeCell ref="A96:E96"/>
    <mergeCell ref="A97:E97"/>
  </mergeCells>
  <pageMargins left="0.25" right="0.25" top="0.75" bottom="0.75" header="0.3" footer="0.3"/>
  <pageSetup paperSize="9" scale="37" orientation="portrait" r:id="rId1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О структуре затрат СтЭнерго</vt:lpstr>
      <vt:lpstr>О движении активов СтЭнерго</vt:lpstr>
      <vt:lpstr>О структуре затрат КБФ</vt:lpstr>
      <vt:lpstr>О движении активов КБФ</vt:lpstr>
      <vt:lpstr>О структуре затрат КЧФ</vt:lpstr>
      <vt:lpstr>О движении активов КЧФ</vt:lpstr>
      <vt:lpstr>О структуре затрат СОФ</vt:lpstr>
      <vt:lpstr>О движении активов СОФ</vt:lpstr>
      <vt:lpstr>О структуре затрат ИФ</vt:lpstr>
      <vt:lpstr>'О движении активов КЧФ'!Область_печати</vt:lpstr>
      <vt:lpstr>'О движении активов СОФ'!Область_печати</vt:lpstr>
      <vt:lpstr>'О структуре затрат ИФ'!Область_печати</vt:lpstr>
      <vt:lpstr>'О структуре затрат КБФ'!Область_печати</vt:lpstr>
      <vt:lpstr>'О структуре затрат КЧФ'!Область_печати</vt:lpstr>
      <vt:lpstr>'О структуре затрат СОФ'!Область_печати</vt:lpstr>
      <vt:lpstr>'О структуре затрат СтЭнерго'!Область_печати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Темирбулатов Борис Ильясович</dc:creator>
  <cp:lastModifiedBy>Русина Инна Сергеевна</cp:lastModifiedBy>
  <cp:lastPrinted>2017-03-29T12:30:13Z</cp:lastPrinted>
  <dcterms:created xsi:type="dcterms:W3CDTF">2006-09-16T00:00:00Z</dcterms:created>
  <dcterms:modified xsi:type="dcterms:W3CDTF">2018-12-20T12:03:43Z</dcterms:modified>
</cp:coreProperties>
</file>