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12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<sst xmlns="http://schemas.openxmlformats.org/spreadsheetml/2006/main" count="112" uniqueCount="33">
  <si>
    <t xml:space="preserve">цена, руб./МВт.ч </t>
  </si>
  <si>
    <t>Поставщик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</si>
  <si>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</si>
  <si>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</si>
  <si>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</si>
  <si>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</si>
  <si>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</si>
  <si>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</si>
  <si>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</si>
  <si>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август*</t>
  </si>
  <si>
    <t>сентябрь</t>
  </si>
  <si>
    <t>октябрь</t>
  </si>
  <si>
    <r>
      <rPr>
        <b/>
        <sz val="11"/>
        <rFont val="Arial Cyr"/>
        <family val="0"/>
      </rPr>
      <t>п.52 а)</t>
    </r>
    <r>
      <rPr>
        <sz val="11"/>
        <rFont val="Arial Cyr"/>
        <family val="0"/>
      </rPr>
      <t xml:space="preserve">
объем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
</t>
    </r>
  </si>
  <si>
    <t xml:space="preserve">Информация об объемах покупки электрической энергии на розничном рынке, раскрываемая в соответствии с п.52а) и п.52в)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</si>
  <si>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</si>
  <si>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</t>
  </si>
  <si>
    <t>ноябрь</t>
  </si>
  <si>
    <t>декабрь</t>
  </si>
  <si>
    <t>год</t>
  </si>
  <si>
    <t>в  т.ч.  у  собственников  и   иных    законных    владельцев  объектов микрогенерации, МВт·ч</t>
  </si>
  <si>
    <t>Объем, МВт·ч</t>
  </si>
  <si>
    <r>
      <rPr>
        <b/>
        <sz val="11"/>
        <rFont val="Arial Cyr"/>
        <family val="0"/>
      </rPr>
      <t xml:space="preserve">п.52 в)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 Cyr"/>
        <family val="0"/>
      </rPr>
      <t>объем и средневзвешенная цена покупки на розничном рынке электрической энергии (мощности), выработанной на объектах микрогенерации.</t>
    </r>
  </si>
  <si>
    <t>ООО "Минивод"</t>
  </si>
  <si>
    <t>Объем, тыс.кВт.ч.</t>
  </si>
  <si>
    <t>ОАО "Черкесские городские электрические сети"</t>
  </si>
  <si>
    <t>период 2022 года</t>
  </si>
  <si>
    <t>август</t>
  </si>
  <si>
    <t>Период 2022 года</t>
  </si>
  <si>
    <t>*В соответствии с приказом Минэнерго России от 29.06.2021 №511  ПАО "Россети Северный Кавказ" осуществлен подхват функции гарантирующего поставщика на территории Карачаево-Черкесской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</si>
  <si>
    <t>По состоянию на 01.05.2022 договоры купли- продажи электрической энергии на розничном рынке , выработанной на объектах микрогенерации, Обществом не заключались. Покупка электроэнергии, выработанной на объектах микрогенерации, не осуществлялась.</t>
  </si>
  <si>
    <t>ПАО "РусГидро"</t>
  </si>
  <si>
    <t>ООО "Эркен-Шахарский сахарный завод"</t>
  </si>
  <si>
    <t>ООО "Техническая экспертная компания"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</si>
</sst>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  <numFmt numFmtId="211" formatCode="#,##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b/>
      <sz val="11"/>
      <color indexed="30"/>
      <name val="Arial Cyr"/>
      <family val="0"/>
    </font>
    <font>
      <sz val="10"/>
      <color indexed="30"/>
      <name val="Arial"/>
      <family val="2"/>
    </font>
    <font>
      <b/>
      <sz val="11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  <font>
      <b/>
      <sz val="11"/>
      <color rgb="FF0627CC"/>
      <name val="Arial Cyr"/>
      <family val="0"/>
    </font>
    <font>
      <sz val="10"/>
      <color rgb="FF0627CC"/>
      <name val="Arial"/>
      <family val="2"/>
    </font>
    <font>
      <b/>
      <sz val="11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4" fontId="5" fillId="0" borderId="10" xfId="6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/>
    </xf>
    <xf numFmtId="21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90" fontId="50" fillId="0" borderId="11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5" fillId="0" borderId="10" xfId="60" applyNumberFormat="1" applyFont="1" applyBorder="1" applyAlignment="1">
      <alignment horizontal="center"/>
    </xf>
    <xf numFmtId="190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205" fontId="6" fillId="0" borderId="0" xfId="0" applyNumberFormat="1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 vertical="center" wrapText="1"/>
    </xf>
    <xf numFmtId="19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90" fontId="50" fillId="0" borderId="0" xfId="0" applyNumberFormat="1" applyFont="1" applyBorder="1" applyAlignment="1">
      <alignment horizontal="center"/>
    </xf>
    <xf numFmtId="205" fontId="5" fillId="0" borderId="12" xfId="0" applyNumberFormat="1" applyFont="1" applyBorder="1" applyAlignment="1">
      <alignment horizontal="center" vertical="center" wrapText="1"/>
    </xf>
    <xf numFmtId="205" fontId="5" fillId="0" borderId="13" xfId="0" applyNumberFormat="1" applyFont="1" applyBorder="1" applyAlignment="1">
      <alignment horizontal="center" vertical="center" wrapText="1"/>
    </xf>
    <xf numFmtId="205" fontId="5" fillId="0" borderId="14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  <xf numFmtId="205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33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SheetLayoutView="90" workbookViewId="0" topLeftCell="A1">
      <selection activeCell="D96" sqref="D96"/>
    </sheetView>
  </sheetViews>
  <sheetFormatPr defaultColWidth="9.140625" defaultRowHeight="12.75"/>
  <cols>
    <col min="1" max="1" width="32.7109375" style="1" customWidth="1"/>
    <col min="2" max="2" width="23.7109375" style="1" customWidth="1"/>
    <col min="3" max="3" width="17.7109375" style="1" customWidth="1"/>
    <col min="4" max="4" width="15.421875" style="1" customWidth="1"/>
    <col min="5" max="5" width="17.421875" style="12" customWidth="1"/>
    <col min="6" max="6" width="16.140625" style="12" customWidth="1"/>
    <col min="7" max="7" width="17.7109375" style="1" customWidth="1"/>
    <col min="8" max="8" width="15.8515625" style="1" customWidth="1"/>
  </cols>
  <sheetData>
    <row r="1" spans="1:8" ht="48.75" customHeight="1">
      <c r="A1" s="38" t="s">
        <v>14</v>
      </c>
      <c r="B1" s="38"/>
      <c r="C1" s="38"/>
      <c r="D1" s="38"/>
      <c r="E1" s="38"/>
      <c r="F1" s="38"/>
      <c r="G1" s="38"/>
      <c r="H1" s="38"/>
    </row>
    <row r="2" spans="1:8" ht="16.5" customHeight="1">
      <c r="A2" s="13"/>
      <c r="B2" s="13"/>
      <c r="C2" s="13"/>
      <c r="D2" s="13"/>
      <c r="E2" s="13"/>
      <c r="F2" s="13"/>
      <c r="G2" s="13"/>
      <c r="H2" s="13"/>
    </row>
    <row r="3" spans="1:9" ht="146.25" customHeight="1">
      <c r="A3" s="29" t="s">
        <v>25</v>
      </c>
      <c r="B3" s="15" t="s">
        <v>15</v>
      </c>
      <c r="C3" s="15" t="s">
        <v>19</v>
      </c>
      <c r="D3" s="13"/>
      <c r="E3" s="13"/>
      <c r="F3" s="13"/>
      <c r="G3" s="13"/>
      <c r="H3" s="13"/>
      <c r="I3" s="13"/>
    </row>
    <row r="4" spans="1:9" ht="15" customHeight="1">
      <c r="A4" s="3" t="s">
        <v>2</v>
      </c>
      <c r="B4" s="23">
        <f aca="true" t="shared" si="0" ref="B4:B9">C23+C38+C53+C68+C83</f>
        <v>100.625</v>
      </c>
      <c r="C4" s="25">
        <v>0</v>
      </c>
      <c r="D4" s="8">
        <f>B4*C4</f>
        <v>0</v>
      </c>
      <c r="E4" s="28"/>
      <c r="F4" s="26"/>
      <c r="G4" s="26"/>
      <c r="H4" s="13"/>
      <c r="I4" s="13"/>
    </row>
    <row r="5" spans="1:9" ht="15" customHeight="1">
      <c r="A5" s="3" t="s">
        <v>3</v>
      </c>
      <c r="B5" s="23">
        <f t="shared" si="0"/>
        <v>86.079</v>
      </c>
      <c r="C5" s="25">
        <v>0</v>
      </c>
      <c r="D5" s="28"/>
      <c r="E5" s="28"/>
      <c r="F5" s="26"/>
      <c r="G5" s="26"/>
      <c r="H5" s="13"/>
      <c r="I5" s="13"/>
    </row>
    <row r="6" spans="1:9" ht="15" customHeight="1">
      <c r="A6" s="3" t="s">
        <v>4</v>
      </c>
      <c r="B6" s="23">
        <f t="shared" si="0"/>
        <v>93.43700000000001</v>
      </c>
      <c r="C6" s="25">
        <v>0</v>
      </c>
      <c r="D6" s="28"/>
      <c r="E6" s="28"/>
      <c r="F6" s="26"/>
      <c r="G6" s="26"/>
      <c r="H6" s="13"/>
      <c r="I6" s="13"/>
    </row>
    <row r="7" spans="1:9" ht="15" customHeight="1">
      <c r="A7" s="3" t="s">
        <v>5</v>
      </c>
      <c r="B7" s="23">
        <f t="shared" si="0"/>
        <v>64.47200000000001</v>
      </c>
      <c r="C7" s="25">
        <v>0</v>
      </c>
      <c r="D7" s="28"/>
      <c r="E7" s="28"/>
      <c r="F7" s="26"/>
      <c r="G7" s="26"/>
      <c r="H7" s="13"/>
      <c r="I7" s="13"/>
    </row>
    <row r="8" spans="1:9" ht="15" customHeight="1">
      <c r="A8" s="3" t="s">
        <v>6</v>
      </c>
      <c r="B8" s="23">
        <f t="shared" si="0"/>
        <v>55.925999999999995</v>
      </c>
      <c r="C8" s="25">
        <v>0</v>
      </c>
      <c r="D8" s="28"/>
      <c r="E8" s="28"/>
      <c r="F8" s="26"/>
      <c r="G8" s="26"/>
      <c r="H8" s="13"/>
      <c r="I8" s="13"/>
    </row>
    <row r="9" spans="1:9" ht="15" customHeight="1">
      <c r="A9" s="3" t="s">
        <v>7</v>
      </c>
      <c r="B9" s="23">
        <f t="shared" si="0"/>
        <v>61.058</v>
      </c>
      <c r="C9" s="25">
        <v>0</v>
      </c>
      <c r="D9" s="28"/>
      <c r="E9" s="28"/>
      <c r="F9" s="26"/>
      <c r="G9" s="26"/>
      <c r="H9" s="13"/>
      <c r="I9" s="13"/>
    </row>
    <row r="10" spans="1:9" ht="15" customHeight="1">
      <c r="A10" s="3" t="s">
        <v>8</v>
      </c>
      <c r="B10" s="23">
        <f aca="true" t="shared" si="1" ref="B10:B15">C29+C44+C59+C74+C89</f>
        <v>50.649</v>
      </c>
      <c r="C10" s="25">
        <v>0</v>
      </c>
      <c r="D10" s="28"/>
      <c r="E10" s="28"/>
      <c r="F10" s="26"/>
      <c r="G10" s="26"/>
      <c r="H10" s="13"/>
      <c r="I10" s="13"/>
    </row>
    <row r="11" spans="1:9" ht="15" customHeight="1">
      <c r="A11" s="3" t="s">
        <v>26</v>
      </c>
      <c r="B11" s="23">
        <f t="shared" si="1"/>
        <v>59.159</v>
      </c>
      <c r="C11" s="25">
        <v>0</v>
      </c>
      <c r="D11" s="28"/>
      <c r="E11" s="28"/>
      <c r="F11" s="26"/>
      <c r="G11" s="26"/>
      <c r="H11" s="13"/>
      <c r="I11" s="13"/>
    </row>
    <row r="12" spans="1:9" ht="15" customHeight="1">
      <c r="A12" s="3" t="s">
        <v>10</v>
      </c>
      <c r="B12" s="23">
        <f t="shared" si="1"/>
        <v>170.149</v>
      </c>
      <c r="C12" s="25">
        <v>0</v>
      </c>
      <c r="D12" s="28"/>
      <c r="E12" s="28"/>
      <c r="F12" s="26"/>
      <c r="G12" s="26"/>
      <c r="H12" s="13"/>
      <c r="I12" s="13"/>
    </row>
    <row r="13" spans="1:9" ht="15" customHeight="1">
      <c r="A13" s="3" t="s">
        <v>11</v>
      </c>
      <c r="B13" s="23">
        <f t="shared" si="1"/>
        <v>1387.056</v>
      </c>
      <c r="C13" s="25">
        <v>0</v>
      </c>
      <c r="D13" s="28"/>
      <c r="E13" s="28"/>
      <c r="F13" s="26"/>
      <c r="G13" s="26"/>
      <c r="H13" s="13"/>
      <c r="I13" s="13"/>
    </row>
    <row r="14" spans="1:9" ht="15" customHeight="1">
      <c r="A14" s="3" t="s">
        <v>16</v>
      </c>
      <c r="B14" s="23">
        <f t="shared" si="1"/>
        <v>1890.695</v>
      </c>
      <c r="C14" s="25">
        <v>0</v>
      </c>
      <c r="D14" s="28"/>
      <c r="E14" s="28"/>
      <c r="F14" s="26"/>
      <c r="G14" s="26"/>
      <c r="H14" s="13"/>
      <c r="I14" s="13"/>
    </row>
    <row r="15" spans="1:9" ht="15" customHeight="1">
      <c r="A15" s="3" t="s">
        <v>17</v>
      </c>
      <c r="B15" s="23">
        <f t="shared" si="1"/>
        <v>1804.197</v>
      </c>
      <c r="C15" s="25">
        <v>0</v>
      </c>
      <c r="D15" s="28"/>
      <c r="E15" s="28"/>
      <c r="F15" s="26"/>
      <c r="G15" s="26"/>
      <c r="H15" s="13"/>
      <c r="I15" s="13"/>
    </row>
    <row r="16" spans="1:9" ht="15" customHeight="1">
      <c r="A16" s="22" t="s">
        <v>18</v>
      </c>
      <c r="B16" s="24">
        <f>SUM(B4:B15)</f>
        <v>5823.502</v>
      </c>
      <c r="C16" s="24">
        <f>SUM(C4:C15)</f>
        <v>0</v>
      </c>
      <c r="D16" s="10">
        <f>SUM(D4:D15)</f>
        <v>0</v>
      </c>
      <c r="E16" s="11">
        <f>D16/B16</f>
        <v>0</v>
      </c>
      <c r="F16" s="26"/>
      <c r="G16" s="26"/>
      <c r="H16" s="13"/>
      <c r="I16" s="13"/>
    </row>
    <row r="17" spans="1:9" ht="15" customHeight="1">
      <c r="A17"/>
      <c r="B17" s="16"/>
      <c r="C17" s="17"/>
      <c r="D17" s="26"/>
      <c r="E17" s="26"/>
      <c r="F17" s="26"/>
      <c r="G17" s="26"/>
      <c r="H17" s="13"/>
      <c r="I17" s="13"/>
    </row>
    <row r="19" spans="1:8" ht="48.75" customHeight="1">
      <c r="A19" s="38" t="s">
        <v>13</v>
      </c>
      <c r="B19" s="38"/>
      <c r="C19" s="38"/>
      <c r="D19" s="38"/>
      <c r="E19" s="38"/>
      <c r="F19" s="38"/>
      <c r="G19" s="38"/>
      <c r="H19" s="38"/>
    </row>
    <row r="20" spans="1:8" ht="15">
      <c r="A20" s="13"/>
      <c r="B20" s="13"/>
      <c r="C20" s="13"/>
      <c r="D20" s="13"/>
      <c r="E20" s="13"/>
      <c r="F20" s="13"/>
      <c r="G20" s="13"/>
      <c r="H20" s="13"/>
    </row>
    <row r="21" spans="1:8" ht="55.5" customHeight="1">
      <c r="A21" s="43" t="s">
        <v>12</v>
      </c>
      <c r="B21" s="43"/>
      <c r="C21" s="43"/>
      <c r="D21" s="43"/>
      <c r="E21" s="43"/>
      <c r="F21" s="43"/>
      <c r="G21" s="43"/>
      <c r="H21" s="43"/>
    </row>
    <row r="22" spans="1:8" ht="28.5">
      <c r="A22" s="5" t="s">
        <v>27</v>
      </c>
      <c r="B22" s="5" t="s">
        <v>1</v>
      </c>
      <c r="C22" s="2" t="s">
        <v>20</v>
      </c>
      <c r="D22" s="2" t="s">
        <v>0</v>
      </c>
      <c r="E22" s="9"/>
      <c r="F22" s="9"/>
      <c r="G22" s="9"/>
      <c r="H22" s="18"/>
    </row>
    <row r="23" spans="1:9" ht="16.5" customHeight="1">
      <c r="A23" s="3" t="s">
        <v>2</v>
      </c>
      <c r="B23" s="39" t="s">
        <v>22</v>
      </c>
      <c r="C23" s="6">
        <v>0</v>
      </c>
      <c r="D23" s="4">
        <v>0</v>
      </c>
      <c r="E23" s="8">
        <f aca="true" t="shared" si="2" ref="E23:E34">C23*D23</f>
        <v>0</v>
      </c>
      <c r="F23" s="9"/>
      <c r="G23" s="9"/>
      <c r="H23" s="18"/>
      <c r="I23" s="27"/>
    </row>
    <row r="24" spans="1:9" ht="16.5" customHeight="1">
      <c r="A24" s="3" t="s">
        <v>3</v>
      </c>
      <c r="B24" s="40"/>
      <c r="C24" s="6">
        <v>0.047</v>
      </c>
      <c r="D24" s="4">
        <v>1043.6170212765958</v>
      </c>
      <c r="E24" s="8">
        <f t="shared" si="2"/>
        <v>49.050000000000004</v>
      </c>
      <c r="F24" s="9"/>
      <c r="G24" s="9"/>
      <c r="H24" s="18"/>
      <c r="I24" s="27"/>
    </row>
    <row r="25" spans="1:9" ht="16.5" customHeight="1">
      <c r="A25" s="3" t="s">
        <v>4</v>
      </c>
      <c r="B25" s="40"/>
      <c r="C25" s="6">
        <v>0.504</v>
      </c>
      <c r="D25" s="4">
        <v>1310.0992063492063</v>
      </c>
      <c r="E25" s="8">
        <f t="shared" si="2"/>
        <v>660.29</v>
      </c>
      <c r="F25" s="9"/>
      <c r="G25" s="9"/>
      <c r="H25" s="18"/>
      <c r="I25" s="27"/>
    </row>
    <row r="26" spans="1:9" ht="16.5" customHeight="1">
      <c r="A26" s="3" t="s">
        <v>5</v>
      </c>
      <c r="B26" s="40"/>
      <c r="C26" s="6">
        <v>0.708</v>
      </c>
      <c r="D26" s="4">
        <v>1205.4802259887006</v>
      </c>
      <c r="E26" s="8">
        <f t="shared" si="2"/>
        <v>853.4799999999999</v>
      </c>
      <c r="F26" s="9"/>
      <c r="G26" s="9"/>
      <c r="H26" s="18"/>
      <c r="I26" s="27"/>
    </row>
    <row r="27" spans="1:9" ht="16.5" customHeight="1">
      <c r="A27" s="3" t="s">
        <v>6</v>
      </c>
      <c r="B27" s="40"/>
      <c r="C27" s="6">
        <v>0.48</v>
      </c>
      <c r="D27" s="19">
        <v>1036</v>
      </c>
      <c r="E27" s="8">
        <f t="shared" si="2"/>
        <v>497.28</v>
      </c>
      <c r="F27" s="9"/>
      <c r="G27" s="9"/>
      <c r="H27" s="18"/>
      <c r="I27" s="27"/>
    </row>
    <row r="28" spans="1:9" ht="16.5" customHeight="1">
      <c r="A28" s="3" t="s">
        <v>7</v>
      </c>
      <c r="B28" s="40"/>
      <c r="C28" s="6">
        <v>5.502</v>
      </c>
      <c r="D28" s="4">
        <v>2270.7978916757547</v>
      </c>
      <c r="E28" s="8">
        <f t="shared" si="2"/>
        <v>12493.930000000002</v>
      </c>
      <c r="F28" s="9"/>
      <c r="G28" s="9"/>
      <c r="H28" s="18"/>
      <c r="I28" s="27"/>
    </row>
    <row r="29" spans="1:9" ht="16.5" customHeight="1">
      <c r="A29" s="3" t="s">
        <v>8</v>
      </c>
      <c r="B29" s="40"/>
      <c r="C29" s="6">
        <f>5887/1000</f>
        <v>5.887</v>
      </c>
      <c r="D29" s="4">
        <v>4297.824019024971</v>
      </c>
      <c r="E29" s="8">
        <f t="shared" si="2"/>
        <v>25301.29</v>
      </c>
      <c r="F29" s="9"/>
      <c r="G29" s="9"/>
      <c r="H29" s="18"/>
      <c r="I29" s="27"/>
    </row>
    <row r="30" spans="1:9" ht="16.5" customHeight="1">
      <c r="A30" s="3" t="s">
        <v>9</v>
      </c>
      <c r="B30" s="40"/>
      <c r="C30" s="6">
        <f>10100/1000</f>
        <v>10.1</v>
      </c>
      <c r="D30" s="4">
        <v>2725.3118811881186</v>
      </c>
      <c r="E30" s="8">
        <f t="shared" si="2"/>
        <v>27525.649999999998</v>
      </c>
      <c r="F30" s="9"/>
      <c r="G30" s="9"/>
      <c r="H30" s="18"/>
      <c r="I30" s="27"/>
    </row>
    <row r="31" spans="1:9" ht="16.5" customHeight="1">
      <c r="A31" s="3" t="s">
        <v>10</v>
      </c>
      <c r="B31" s="40"/>
      <c r="C31" s="6">
        <v>0</v>
      </c>
      <c r="D31" s="4">
        <v>0</v>
      </c>
      <c r="E31" s="8">
        <f t="shared" si="2"/>
        <v>0</v>
      </c>
      <c r="F31" s="9"/>
      <c r="G31" s="9"/>
      <c r="H31" s="18"/>
      <c r="I31" s="27"/>
    </row>
    <row r="32" spans="1:9" ht="16.5" customHeight="1">
      <c r="A32" s="3" t="s">
        <v>11</v>
      </c>
      <c r="B32" s="40"/>
      <c r="C32" s="6">
        <v>0</v>
      </c>
      <c r="D32" s="4">
        <v>0</v>
      </c>
      <c r="E32" s="8">
        <f t="shared" si="2"/>
        <v>0</v>
      </c>
      <c r="F32" s="9"/>
      <c r="G32" s="9"/>
      <c r="H32" s="18"/>
      <c r="I32" s="27"/>
    </row>
    <row r="33" spans="1:9" ht="16.5" customHeight="1">
      <c r="A33" s="3" t="s">
        <v>16</v>
      </c>
      <c r="B33" s="40"/>
      <c r="C33" s="6">
        <v>0</v>
      </c>
      <c r="D33" s="4">
        <v>0</v>
      </c>
      <c r="E33" s="8">
        <f t="shared" si="2"/>
        <v>0</v>
      </c>
      <c r="F33" s="9"/>
      <c r="G33" s="9"/>
      <c r="H33" s="18"/>
      <c r="I33" s="27"/>
    </row>
    <row r="34" spans="1:9" ht="16.5" customHeight="1">
      <c r="A34" s="3" t="s">
        <v>17</v>
      </c>
      <c r="B34" s="40"/>
      <c r="C34" s="6">
        <v>0</v>
      </c>
      <c r="D34" s="4">
        <v>0</v>
      </c>
      <c r="E34" s="8">
        <f t="shared" si="2"/>
        <v>0</v>
      </c>
      <c r="F34" s="9"/>
      <c r="G34" s="9"/>
      <c r="H34" s="18"/>
      <c r="I34" s="27"/>
    </row>
    <row r="35" spans="1:9" ht="16.5" customHeight="1">
      <c r="A35" s="22" t="s">
        <v>18</v>
      </c>
      <c r="B35" s="41"/>
      <c r="C35" s="20">
        <f>SUM(C23:C34)</f>
        <v>23.228</v>
      </c>
      <c r="D35" s="21">
        <f>SUMPRODUCT(C23:C34,D23:D34)/C35</f>
        <v>2900.8511279490267</v>
      </c>
      <c r="E35" s="10">
        <f>SUM(E23:E34)</f>
        <v>67380.97</v>
      </c>
      <c r="F35" s="11">
        <f>E35/C35</f>
        <v>2900.8511279490267</v>
      </c>
      <c r="G35" s="11"/>
      <c r="I35" s="27"/>
    </row>
    <row r="36" spans="5:7" ht="14.25">
      <c r="E36" s="11"/>
      <c r="F36" s="11"/>
      <c r="G36" s="11"/>
    </row>
    <row r="37" spans="1:8" ht="28.5">
      <c r="A37" s="5" t="s">
        <v>27</v>
      </c>
      <c r="B37" s="5" t="s">
        <v>1</v>
      </c>
      <c r="C37" s="2" t="s">
        <v>23</v>
      </c>
      <c r="D37" s="2" t="s">
        <v>0</v>
      </c>
      <c r="E37" s="9"/>
      <c r="F37" s="9"/>
      <c r="G37" s="9"/>
      <c r="H37" s="18"/>
    </row>
    <row r="38" spans="1:8" ht="16.5" customHeight="1">
      <c r="A38" s="3" t="s">
        <v>2</v>
      </c>
      <c r="B38" s="35" t="s">
        <v>24</v>
      </c>
      <c r="C38" s="6">
        <v>100.625</v>
      </c>
      <c r="D38" s="4">
        <v>1598.4944743354035</v>
      </c>
      <c r="E38" s="8">
        <f aca="true" t="shared" si="3" ref="E38:E49">C38*D38</f>
        <v>160848.50647999998</v>
      </c>
      <c r="F38" s="9"/>
      <c r="G38" s="9"/>
      <c r="H38" s="18"/>
    </row>
    <row r="39" spans="1:8" ht="16.5" customHeight="1">
      <c r="A39" s="3" t="s">
        <v>3</v>
      </c>
      <c r="B39" s="36"/>
      <c r="C39" s="6">
        <v>86.032</v>
      </c>
      <c r="D39" s="4">
        <v>1651.684528082574</v>
      </c>
      <c r="E39" s="8">
        <f t="shared" si="3"/>
        <v>142097.72332</v>
      </c>
      <c r="F39" s="9"/>
      <c r="G39" s="9"/>
      <c r="H39" s="18"/>
    </row>
    <row r="40" spans="1:8" ht="16.5" customHeight="1">
      <c r="A40" s="3" t="s">
        <v>4</v>
      </c>
      <c r="B40" s="36"/>
      <c r="C40" s="6">
        <v>92.933</v>
      </c>
      <c r="D40" s="4">
        <v>1862.6838690239204</v>
      </c>
      <c r="E40" s="8">
        <f t="shared" si="3"/>
        <v>173104.80000000002</v>
      </c>
      <c r="F40" s="9"/>
      <c r="G40" s="9"/>
      <c r="H40" s="18"/>
    </row>
    <row r="41" spans="1:8" ht="16.5" customHeight="1">
      <c r="A41" s="3" t="s">
        <v>5</v>
      </c>
      <c r="B41" s="36"/>
      <c r="C41" s="6">
        <v>63.764</v>
      </c>
      <c r="D41" s="4">
        <v>1930.5896744244399</v>
      </c>
      <c r="E41" s="8">
        <f t="shared" si="3"/>
        <v>123102.12</v>
      </c>
      <c r="F41" s="9"/>
      <c r="G41" s="9"/>
      <c r="H41" s="18"/>
    </row>
    <row r="42" spans="1:8" ht="16.5" customHeight="1">
      <c r="A42" s="3" t="s">
        <v>6</v>
      </c>
      <c r="B42" s="36"/>
      <c r="C42" s="6">
        <v>55.446</v>
      </c>
      <c r="D42" s="19">
        <v>1653.523788911734</v>
      </c>
      <c r="E42" s="8">
        <f t="shared" si="3"/>
        <v>91681.28</v>
      </c>
      <c r="F42" s="9"/>
      <c r="G42" s="9"/>
      <c r="H42" s="18"/>
    </row>
    <row r="43" spans="1:8" ht="16.5" customHeight="1">
      <c r="A43" s="3" t="s">
        <v>7</v>
      </c>
      <c r="B43" s="36"/>
      <c r="C43" s="6">
        <v>41.952</v>
      </c>
      <c r="D43" s="19">
        <v>1988.197463768116</v>
      </c>
      <c r="E43" s="8">
        <f t="shared" si="3"/>
        <v>83408.86</v>
      </c>
      <c r="F43" s="9"/>
      <c r="G43" s="9"/>
      <c r="H43" s="18"/>
    </row>
    <row r="44" spans="1:8" ht="16.5" customHeight="1">
      <c r="A44" s="3" t="s">
        <v>8</v>
      </c>
      <c r="B44" s="36"/>
      <c r="C44" s="6">
        <f>42972/1000</f>
        <v>42.972</v>
      </c>
      <c r="D44" s="19">
        <v>1926.1947314530391</v>
      </c>
      <c r="E44" s="8">
        <f t="shared" si="3"/>
        <v>82772.44</v>
      </c>
      <c r="F44" s="9"/>
      <c r="G44" s="9"/>
      <c r="H44" s="18"/>
    </row>
    <row r="45" spans="1:8" ht="16.5" customHeight="1">
      <c r="A45" s="3" t="s">
        <v>9</v>
      </c>
      <c r="B45" s="36"/>
      <c r="C45" s="7">
        <f>49059/1000</f>
        <v>49.059</v>
      </c>
      <c r="D45" s="19">
        <v>2106.9053588536253</v>
      </c>
      <c r="E45" s="8">
        <f t="shared" si="3"/>
        <v>103362.67</v>
      </c>
      <c r="F45" s="9"/>
      <c r="G45" s="9"/>
      <c r="H45" s="18"/>
    </row>
    <row r="46" spans="1:8" ht="16.5" customHeight="1">
      <c r="A46" s="3" t="s">
        <v>10</v>
      </c>
      <c r="B46" s="36"/>
      <c r="C46" s="7">
        <f>35465/1000</f>
        <v>35.465</v>
      </c>
      <c r="D46" s="19">
        <v>1798.928803045256</v>
      </c>
      <c r="E46" s="8">
        <f t="shared" si="3"/>
        <v>63799.01000000001</v>
      </c>
      <c r="F46" s="9"/>
      <c r="G46" s="9"/>
      <c r="H46" s="18"/>
    </row>
    <row r="47" spans="1:8" ht="16.5" customHeight="1">
      <c r="A47" s="3" t="s">
        <v>11</v>
      </c>
      <c r="B47" s="36"/>
      <c r="C47" s="7">
        <f>64274/1000</f>
        <v>64.274</v>
      </c>
      <c r="D47" s="19">
        <v>1738.1617761458754</v>
      </c>
      <c r="E47" s="8">
        <f t="shared" si="3"/>
        <v>111718.61</v>
      </c>
      <c r="F47" s="9"/>
      <c r="G47" s="9"/>
      <c r="H47" s="18"/>
    </row>
    <row r="48" spans="1:8" ht="16.5" customHeight="1">
      <c r="A48" s="3" t="s">
        <v>16</v>
      </c>
      <c r="B48" s="36"/>
      <c r="C48" s="7">
        <f>75161/1000</f>
        <v>75.161</v>
      </c>
      <c r="D48" s="7">
        <v>1576.6857811897128</v>
      </c>
      <c r="E48" s="8">
        <f t="shared" si="3"/>
        <v>118505.28</v>
      </c>
      <c r="F48" s="9"/>
      <c r="G48" s="9"/>
      <c r="H48" s="18"/>
    </row>
    <row r="49" spans="1:8" ht="16.5" customHeight="1">
      <c r="A49" s="3" t="s">
        <v>17</v>
      </c>
      <c r="B49" s="36"/>
      <c r="C49" s="7">
        <v>99.337</v>
      </c>
      <c r="D49" s="7">
        <v>1564.9031076034105</v>
      </c>
      <c r="E49" s="8">
        <f t="shared" si="3"/>
        <v>155452.78</v>
      </c>
      <c r="F49" s="9"/>
      <c r="G49" s="9"/>
      <c r="H49" s="18"/>
    </row>
    <row r="50" spans="1:7" ht="16.5" customHeight="1">
      <c r="A50" s="22" t="s">
        <v>18</v>
      </c>
      <c r="B50" s="37"/>
      <c r="C50" s="20">
        <f>SUM(C38:C49)</f>
        <v>807.02</v>
      </c>
      <c r="D50" s="21">
        <f>SUMPRODUCT(C38:C49,D38:D49)/C50</f>
        <v>1746.9877819632725</v>
      </c>
      <c r="E50" s="10">
        <f>SUM(E38:E49)</f>
        <v>1409854.0798000002</v>
      </c>
      <c r="F50" s="11">
        <f>E50/C50</f>
        <v>1746.9877819632725</v>
      </c>
      <c r="G50" s="11"/>
    </row>
    <row r="51" spans="5:7" ht="14.25">
      <c r="E51" s="11"/>
      <c r="F51" s="11"/>
      <c r="G51" s="11"/>
    </row>
    <row r="52" spans="1:8" ht="28.5">
      <c r="A52" s="5" t="s">
        <v>27</v>
      </c>
      <c r="B52" s="5" t="s">
        <v>1</v>
      </c>
      <c r="C52" s="2" t="s">
        <v>23</v>
      </c>
      <c r="D52" s="2" t="s">
        <v>0</v>
      </c>
      <c r="E52" s="9"/>
      <c r="F52" s="9"/>
      <c r="G52" s="9"/>
      <c r="H52" s="18"/>
    </row>
    <row r="53" spans="1:8" ht="16.5" customHeight="1">
      <c r="A53" s="3" t="s">
        <v>2</v>
      </c>
      <c r="B53" s="35" t="s">
        <v>30</v>
      </c>
      <c r="C53" s="6">
        <v>0</v>
      </c>
      <c r="D53" s="4">
        <v>0</v>
      </c>
      <c r="E53" s="8">
        <f aca="true" t="shared" si="4" ref="E53:E64">C53*D53</f>
        <v>0</v>
      </c>
      <c r="F53" s="9"/>
      <c r="G53" s="9"/>
      <c r="H53" s="18"/>
    </row>
    <row r="54" spans="1:8" ht="16.5" customHeight="1">
      <c r="A54" s="3" t="s">
        <v>3</v>
      </c>
      <c r="B54" s="36"/>
      <c r="C54" s="6">
        <v>0</v>
      </c>
      <c r="D54" s="4">
        <v>0</v>
      </c>
      <c r="E54" s="8">
        <f t="shared" si="4"/>
        <v>0</v>
      </c>
      <c r="F54" s="9"/>
      <c r="G54" s="9"/>
      <c r="H54" s="18"/>
    </row>
    <row r="55" spans="1:8" ht="16.5" customHeight="1">
      <c r="A55" s="3" t="s">
        <v>4</v>
      </c>
      <c r="B55" s="36"/>
      <c r="C55" s="6">
        <v>0</v>
      </c>
      <c r="D55" s="4">
        <v>0</v>
      </c>
      <c r="E55" s="8">
        <f t="shared" si="4"/>
        <v>0</v>
      </c>
      <c r="F55" s="9"/>
      <c r="G55" s="9"/>
      <c r="H55" s="18"/>
    </row>
    <row r="56" spans="1:8" ht="16.5" customHeight="1">
      <c r="A56" s="3" t="s">
        <v>5</v>
      </c>
      <c r="B56" s="36"/>
      <c r="C56" s="6">
        <v>0</v>
      </c>
      <c r="D56" s="6">
        <v>0</v>
      </c>
      <c r="E56" s="8">
        <f t="shared" si="4"/>
        <v>0</v>
      </c>
      <c r="F56" s="9"/>
      <c r="G56" s="9"/>
      <c r="H56" s="18"/>
    </row>
    <row r="57" spans="1:8" ht="16.5" customHeight="1">
      <c r="A57" s="3" t="s">
        <v>6</v>
      </c>
      <c r="B57" s="36"/>
      <c r="C57" s="6">
        <v>0</v>
      </c>
      <c r="D57" s="7">
        <v>0</v>
      </c>
      <c r="E57" s="8">
        <f t="shared" si="4"/>
        <v>0</v>
      </c>
      <c r="F57" s="9"/>
      <c r="G57" s="9"/>
      <c r="H57" s="18"/>
    </row>
    <row r="58" spans="1:8" ht="16.5" customHeight="1">
      <c r="A58" s="3" t="s">
        <v>7</v>
      </c>
      <c r="B58" s="36"/>
      <c r="C58" s="6">
        <v>13.604</v>
      </c>
      <c r="D58" s="19">
        <v>1290.2337547780064</v>
      </c>
      <c r="E58" s="8">
        <f t="shared" si="4"/>
        <v>17552.339999999997</v>
      </c>
      <c r="F58" s="9"/>
      <c r="G58" s="9"/>
      <c r="H58" s="18"/>
    </row>
    <row r="59" spans="1:8" ht="16.5" customHeight="1">
      <c r="A59" s="3" t="s">
        <v>8</v>
      </c>
      <c r="B59" s="36"/>
      <c r="C59" s="6">
        <f>1790/1000</f>
        <v>1.79</v>
      </c>
      <c r="D59" s="7">
        <v>893.6145251396648</v>
      </c>
      <c r="E59" s="8">
        <f t="shared" si="4"/>
        <v>1599.57</v>
      </c>
      <c r="F59" s="9"/>
      <c r="G59" s="9"/>
      <c r="H59" s="18"/>
    </row>
    <row r="60" spans="1:8" ht="16.5" customHeight="1">
      <c r="A60" s="3" t="s">
        <v>26</v>
      </c>
      <c r="B60" s="36"/>
      <c r="C60" s="6">
        <v>0</v>
      </c>
      <c r="D60" s="4">
        <v>0</v>
      </c>
      <c r="E60" s="8">
        <f t="shared" si="4"/>
        <v>0</v>
      </c>
      <c r="F60" s="9"/>
      <c r="G60" s="9"/>
      <c r="H60" s="18"/>
    </row>
    <row r="61" spans="1:8" ht="16.5" customHeight="1">
      <c r="A61" s="3" t="s">
        <v>10</v>
      </c>
      <c r="B61" s="36"/>
      <c r="C61" s="6">
        <v>0</v>
      </c>
      <c r="D61" s="4">
        <v>0</v>
      </c>
      <c r="E61" s="8">
        <f t="shared" si="4"/>
        <v>0</v>
      </c>
      <c r="F61" s="9"/>
      <c r="G61" s="9"/>
      <c r="H61" s="18"/>
    </row>
    <row r="62" spans="1:8" ht="16.5" customHeight="1">
      <c r="A62" s="3" t="s">
        <v>11</v>
      </c>
      <c r="B62" s="36"/>
      <c r="C62" s="6">
        <v>0</v>
      </c>
      <c r="D62" s="4">
        <v>0</v>
      </c>
      <c r="E62" s="8">
        <f t="shared" si="4"/>
        <v>0</v>
      </c>
      <c r="F62" s="9"/>
      <c r="G62" s="9"/>
      <c r="H62" s="18"/>
    </row>
    <row r="63" spans="1:8" ht="16.5" customHeight="1">
      <c r="A63" s="3" t="s">
        <v>16</v>
      </c>
      <c r="B63" s="36"/>
      <c r="C63" s="6">
        <v>0</v>
      </c>
      <c r="D63" s="4">
        <v>0</v>
      </c>
      <c r="E63" s="8">
        <f t="shared" si="4"/>
        <v>0</v>
      </c>
      <c r="F63" s="9"/>
      <c r="G63" s="9"/>
      <c r="H63" s="18"/>
    </row>
    <row r="64" spans="1:8" ht="16.5" customHeight="1">
      <c r="A64" s="3" t="s">
        <v>17</v>
      </c>
      <c r="B64" s="36"/>
      <c r="C64" s="6">
        <v>0</v>
      </c>
      <c r="D64" s="4">
        <v>0</v>
      </c>
      <c r="E64" s="8">
        <f t="shared" si="4"/>
        <v>0</v>
      </c>
      <c r="F64" s="9"/>
      <c r="G64" s="9"/>
      <c r="H64" s="18"/>
    </row>
    <row r="65" spans="1:7" ht="16.5" customHeight="1">
      <c r="A65" s="22" t="s">
        <v>18</v>
      </c>
      <c r="B65" s="37"/>
      <c r="C65" s="20">
        <f>SUM(C53:C64)</f>
        <v>15.393999999999998</v>
      </c>
      <c r="D65" s="21">
        <f>SUMPRODUCT(C53:C64,D53:D64)/C65</f>
        <v>1244.1152397037806</v>
      </c>
      <c r="E65" s="10">
        <f>SUM(E53:E64)</f>
        <v>19151.909999999996</v>
      </c>
      <c r="F65" s="11">
        <f>E65/C65</f>
        <v>1244.1152397037806</v>
      </c>
      <c r="G65" s="11"/>
    </row>
    <row r="66" spans="1:7" ht="16.5" customHeight="1">
      <c r="A66" s="30"/>
      <c r="B66" s="31"/>
      <c r="C66" s="32"/>
      <c r="D66" s="33"/>
      <c r="E66" s="34"/>
      <c r="F66" s="11"/>
      <c r="G66" s="11"/>
    </row>
    <row r="67" spans="1:7" ht="28.5">
      <c r="A67" s="5" t="s">
        <v>27</v>
      </c>
      <c r="B67" s="5" t="s">
        <v>1</v>
      </c>
      <c r="C67" s="2" t="s">
        <v>23</v>
      </c>
      <c r="D67" s="2" t="s">
        <v>0</v>
      </c>
      <c r="E67" s="34"/>
      <c r="F67" s="11"/>
      <c r="G67" s="11"/>
    </row>
    <row r="68" spans="1:7" ht="16.5" customHeight="1">
      <c r="A68" s="3" t="s">
        <v>2</v>
      </c>
      <c r="B68" s="35" t="s">
        <v>31</v>
      </c>
      <c r="C68" s="6">
        <v>0</v>
      </c>
      <c r="D68" s="4">
        <v>0</v>
      </c>
      <c r="E68" s="34"/>
      <c r="F68" s="11"/>
      <c r="G68" s="11"/>
    </row>
    <row r="69" spans="1:7" ht="16.5" customHeight="1">
      <c r="A69" s="3" t="s">
        <v>3</v>
      </c>
      <c r="B69" s="36"/>
      <c r="C69" s="6">
        <v>0</v>
      </c>
      <c r="D69" s="4">
        <v>0</v>
      </c>
      <c r="E69" s="34"/>
      <c r="F69" s="11"/>
      <c r="G69" s="11"/>
    </row>
    <row r="70" spans="1:7" ht="16.5" customHeight="1">
      <c r="A70" s="3" t="s">
        <v>4</v>
      </c>
      <c r="B70" s="36"/>
      <c r="C70" s="6">
        <v>0</v>
      </c>
      <c r="D70" s="4">
        <v>0</v>
      </c>
      <c r="E70" s="34"/>
      <c r="F70" s="11"/>
      <c r="G70" s="11"/>
    </row>
    <row r="71" spans="1:7" ht="16.5" customHeight="1">
      <c r="A71" s="3" t="s">
        <v>5</v>
      </c>
      <c r="B71" s="36"/>
      <c r="C71" s="6">
        <v>0</v>
      </c>
      <c r="D71" s="6">
        <v>0</v>
      </c>
      <c r="E71" s="34"/>
      <c r="F71" s="11"/>
      <c r="G71" s="11"/>
    </row>
    <row r="72" spans="1:7" ht="16.5" customHeight="1">
      <c r="A72" s="3" t="s">
        <v>6</v>
      </c>
      <c r="B72" s="36"/>
      <c r="C72" s="6">
        <v>0</v>
      </c>
      <c r="D72" s="6">
        <v>0</v>
      </c>
      <c r="E72" s="34"/>
      <c r="F72" s="11"/>
      <c r="G72" s="11"/>
    </row>
    <row r="73" spans="1:7" ht="16.5" customHeight="1">
      <c r="A73" s="3" t="s">
        <v>7</v>
      </c>
      <c r="B73" s="36"/>
      <c r="C73" s="6">
        <v>0</v>
      </c>
      <c r="D73" s="6">
        <v>0</v>
      </c>
      <c r="E73" s="34"/>
      <c r="F73" s="11"/>
      <c r="G73" s="11"/>
    </row>
    <row r="74" spans="1:7" ht="16.5" customHeight="1">
      <c r="A74" s="3" t="s">
        <v>8</v>
      </c>
      <c r="B74" s="36"/>
      <c r="C74" s="6">
        <v>0</v>
      </c>
      <c r="D74" s="6">
        <v>0</v>
      </c>
      <c r="E74" s="34"/>
      <c r="F74" s="11"/>
      <c r="G74" s="11"/>
    </row>
    <row r="75" spans="1:7" ht="16.5" customHeight="1">
      <c r="A75" s="3" t="s">
        <v>26</v>
      </c>
      <c r="B75" s="36"/>
      <c r="C75" s="6">
        <v>0</v>
      </c>
      <c r="D75" s="6">
        <v>0</v>
      </c>
      <c r="E75" s="34"/>
      <c r="F75" s="11"/>
      <c r="G75" s="11"/>
    </row>
    <row r="76" spans="1:7" ht="16.5" customHeight="1">
      <c r="A76" s="3" t="s">
        <v>10</v>
      </c>
      <c r="B76" s="36"/>
      <c r="C76" s="19">
        <f>134684/1000</f>
        <v>134.684</v>
      </c>
      <c r="D76" s="19">
        <v>2421.943140981854</v>
      </c>
      <c r="E76" s="34"/>
      <c r="F76" s="11"/>
      <c r="G76" s="11"/>
    </row>
    <row r="77" spans="1:7" ht="16.5" customHeight="1">
      <c r="A77" s="3" t="s">
        <v>11</v>
      </c>
      <c r="B77" s="36"/>
      <c r="C77" s="19">
        <f>1321902/1000</f>
        <v>1321.902</v>
      </c>
      <c r="D77" s="19">
        <v>1974.1780782539104</v>
      </c>
      <c r="E77" s="34"/>
      <c r="F77" s="11"/>
      <c r="G77" s="11"/>
    </row>
    <row r="78" spans="1:7" ht="16.5" customHeight="1">
      <c r="A78" s="3" t="s">
        <v>16</v>
      </c>
      <c r="B78" s="36"/>
      <c r="C78" s="19">
        <f>1815187/1000</f>
        <v>1815.187</v>
      </c>
      <c r="D78" s="19">
        <v>1670.3952044610285</v>
      </c>
      <c r="E78" s="34"/>
      <c r="F78" s="11"/>
      <c r="G78" s="11"/>
    </row>
    <row r="79" spans="1:7" ht="16.5" customHeight="1">
      <c r="A79" s="3" t="s">
        <v>17</v>
      </c>
      <c r="B79" s="36"/>
      <c r="C79" s="7">
        <f>1704860/1000</f>
        <v>1704.86</v>
      </c>
      <c r="D79" s="7">
        <v>1733.1765071618788</v>
      </c>
      <c r="E79" s="34"/>
      <c r="F79" s="11"/>
      <c r="G79" s="11"/>
    </row>
    <row r="80" spans="1:7" ht="16.5" customHeight="1">
      <c r="A80" s="22" t="s">
        <v>18</v>
      </c>
      <c r="B80" s="37"/>
      <c r="C80" s="20">
        <f>SUM(C68:C79)</f>
        <v>4976.633</v>
      </c>
      <c r="D80" s="21">
        <f>SUMPRODUCT(C68:C79,D68:D79)/C80</f>
        <v>1792.9330734253465</v>
      </c>
      <c r="E80" s="34"/>
      <c r="F80" s="11"/>
      <c r="G80" s="11"/>
    </row>
    <row r="81" spans="1:7" ht="16.5" customHeight="1">
      <c r="A81" s="30"/>
      <c r="B81" s="31"/>
      <c r="C81" s="32"/>
      <c r="D81" s="33"/>
      <c r="E81" s="34"/>
      <c r="F81" s="11"/>
      <c r="G81" s="11"/>
    </row>
    <row r="82" spans="1:7" ht="25.5" customHeight="1">
      <c r="A82" s="5" t="s">
        <v>27</v>
      </c>
      <c r="B82" s="5" t="s">
        <v>1</v>
      </c>
      <c r="C82" s="2" t="s">
        <v>23</v>
      </c>
      <c r="D82" s="2" t="s">
        <v>0</v>
      </c>
      <c r="E82" s="34"/>
      <c r="F82" s="11"/>
      <c r="G82" s="11"/>
    </row>
    <row r="83" spans="1:7" ht="16.5" customHeight="1">
      <c r="A83" s="3" t="s">
        <v>2</v>
      </c>
      <c r="B83" s="35" t="s">
        <v>32</v>
      </c>
      <c r="C83" s="6">
        <v>0</v>
      </c>
      <c r="D83" s="4">
        <v>0</v>
      </c>
      <c r="E83" s="34"/>
      <c r="F83" s="11"/>
      <c r="G83" s="11"/>
    </row>
    <row r="84" spans="1:7" ht="16.5" customHeight="1">
      <c r="A84" s="3" t="s">
        <v>3</v>
      </c>
      <c r="B84" s="36"/>
      <c r="C84" s="6">
        <v>0</v>
      </c>
      <c r="D84" s="4">
        <v>0</v>
      </c>
      <c r="E84" s="34"/>
      <c r="F84" s="11"/>
      <c r="G84" s="11"/>
    </row>
    <row r="85" spans="1:7" ht="16.5" customHeight="1">
      <c r="A85" s="3" t="s">
        <v>4</v>
      </c>
      <c r="B85" s="36"/>
      <c r="C85" s="6">
        <v>0</v>
      </c>
      <c r="D85" s="4">
        <v>0</v>
      </c>
      <c r="E85" s="34"/>
      <c r="F85" s="11"/>
      <c r="G85" s="11"/>
    </row>
    <row r="86" spans="1:7" ht="16.5" customHeight="1">
      <c r="A86" s="3" t="s">
        <v>5</v>
      </c>
      <c r="B86" s="36"/>
      <c r="C86" s="6">
        <v>0</v>
      </c>
      <c r="D86" s="6">
        <v>0</v>
      </c>
      <c r="E86" s="34"/>
      <c r="F86" s="11"/>
      <c r="G86" s="11"/>
    </row>
    <row r="87" spans="1:7" ht="16.5" customHeight="1">
      <c r="A87" s="3" t="s">
        <v>6</v>
      </c>
      <c r="B87" s="36"/>
      <c r="C87" s="6">
        <v>0</v>
      </c>
      <c r="D87" s="6">
        <v>0</v>
      </c>
      <c r="E87" s="34"/>
      <c r="F87" s="11"/>
      <c r="G87" s="11"/>
    </row>
    <row r="88" spans="1:7" ht="16.5" customHeight="1">
      <c r="A88" s="3" t="s">
        <v>7</v>
      </c>
      <c r="B88" s="36"/>
      <c r="C88" s="6">
        <v>0</v>
      </c>
      <c r="D88" s="6">
        <v>0</v>
      </c>
      <c r="E88" s="34"/>
      <c r="F88" s="11"/>
      <c r="G88" s="11"/>
    </row>
    <row r="89" spans="1:7" ht="16.5" customHeight="1">
      <c r="A89" s="3" t="s">
        <v>8</v>
      </c>
      <c r="B89" s="36"/>
      <c r="C89" s="6">
        <v>0</v>
      </c>
      <c r="D89" s="6">
        <v>0</v>
      </c>
      <c r="E89" s="34"/>
      <c r="F89" s="11"/>
      <c r="G89" s="11"/>
    </row>
    <row r="90" spans="1:7" ht="16.5" customHeight="1">
      <c r="A90" s="3" t="s">
        <v>26</v>
      </c>
      <c r="B90" s="36"/>
      <c r="C90" s="6">
        <v>0</v>
      </c>
      <c r="D90" s="6">
        <v>0</v>
      </c>
      <c r="E90" s="34"/>
      <c r="F90" s="11"/>
      <c r="G90" s="11"/>
    </row>
    <row r="91" spans="1:7" ht="16.5" customHeight="1">
      <c r="A91" s="3" t="s">
        <v>10</v>
      </c>
      <c r="B91" s="36"/>
      <c r="C91" s="19">
        <v>0</v>
      </c>
      <c r="D91" s="19">
        <v>0</v>
      </c>
      <c r="E91" s="34"/>
      <c r="F91" s="11"/>
      <c r="G91" s="11"/>
    </row>
    <row r="92" spans="1:7" ht="16.5" customHeight="1">
      <c r="A92" s="3" t="s">
        <v>11</v>
      </c>
      <c r="B92" s="36"/>
      <c r="C92" s="19">
        <f>880/1000</f>
        <v>0.88</v>
      </c>
      <c r="D92" s="19">
        <v>1185.0568181818182</v>
      </c>
      <c r="E92" s="34"/>
      <c r="F92" s="11"/>
      <c r="G92" s="11"/>
    </row>
    <row r="93" spans="1:7" ht="16.5" customHeight="1">
      <c r="A93" s="3" t="s">
        <v>16</v>
      </c>
      <c r="B93" s="36"/>
      <c r="C93" s="19">
        <f>347/1000</f>
        <v>0.347</v>
      </c>
      <c r="D93" s="19">
        <v>1033.0547550432277</v>
      </c>
      <c r="E93" s="34"/>
      <c r="F93" s="11"/>
      <c r="G93" s="11"/>
    </row>
    <row r="94" spans="1:7" ht="16.5" customHeight="1">
      <c r="A94" s="3" t="s">
        <v>17</v>
      </c>
      <c r="B94" s="36"/>
      <c r="C94" s="19">
        <v>0</v>
      </c>
      <c r="D94" s="19">
        <v>0</v>
      </c>
      <c r="E94" s="34"/>
      <c r="F94" s="11"/>
      <c r="G94" s="11"/>
    </row>
    <row r="95" spans="1:7" ht="16.5" customHeight="1">
      <c r="A95" s="22" t="s">
        <v>18</v>
      </c>
      <c r="B95" s="37"/>
      <c r="C95" s="20">
        <f>SUM(C83:C94)</f>
        <v>1.2269999999999999</v>
      </c>
      <c r="D95" s="21">
        <f>SUMPRODUCT(C83:C94,D83:D94)/C95</f>
        <v>1142.070089649552</v>
      </c>
      <c r="E95" s="34"/>
      <c r="F95" s="11"/>
      <c r="G95" s="11"/>
    </row>
    <row r="96" spans="5:8" ht="14.25">
      <c r="E96" s="11"/>
      <c r="F96" s="11"/>
      <c r="G96" s="11"/>
      <c r="H96" s="11"/>
    </row>
    <row r="97" spans="1:8" ht="40.5" customHeight="1">
      <c r="A97" s="43" t="s">
        <v>21</v>
      </c>
      <c r="B97" s="43"/>
      <c r="C97" s="43"/>
      <c r="D97" s="43"/>
      <c r="E97" s="43"/>
      <c r="F97" s="43"/>
      <c r="G97" s="43"/>
      <c r="H97" s="43"/>
    </row>
    <row r="98" spans="1:8" ht="28.5" customHeight="1">
      <c r="A98" s="44" t="s">
        <v>29</v>
      </c>
      <c r="B98" s="45"/>
      <c r="C98" s="45"/>
      <c r="D98" s="45"/>
      <c r="E98" s="45"/>
      <c r="F98" s="45"/>
      <c r="G98" s="45"/>
      <c r="H98" s="46"/>
    </row>
    <row r="99" spans="1:8" ht="28.5" customHeight="1">
      <c r="A99" s="14"/>
      <c r="B99" s="14"/>
      <c r="C99" s="14"/>
      <c r="D99" s="14"/>
      <c r="E99" s="14"/>
      <c r="F99" s="14"/>
      <c r="G99" s="14"/>
      <c r="H99" s="14"/>
    </row>
    <row r="100" spans="1:5" ht="60" customHeight="1">
      <c r="A100" s="42" t="s">
        <v>28</v>
      </c>
      <c r="B100" s="42"/>
      <c r="C100" s="42"/>
      <c r="D100" s="42"/>
      <c r="E100" s="42"/>
    </row>
  </sheetData>
  <sheetProtection/>
  <mergeCells count="11">
    <mergeCell ref="B53:B65"/>
    <mergeCell ref="B68:B80"/>
    <mergeCell ref="B83:B95"/>
    <mergeCell ref="A19:H19"/>
    <mergeCell ref="B23:B35"/>
    <mergeCell ref="A1:H1"/>
    <mergeCell ref="A100:E100"/>
    <mergeCell ref="A21:H21"/>
    <mergeCell ref="A97:H97"/>
    <mergeCell ref="A98:H98"/>
    <mergeCell ref="B38:B50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Герлиц Анастасия Яковлевна</cp:lastModifiedBy>
  <cp:lastPrinted>2008-01-14T11:51:18Z</cp:lastPrinted>
  <dcterms:created xsi:type="dcterms:W3CDTF">1996-10-08T23:32:33Z</dcterms:created>
  <dcterms:modified xsi:type="dcterms:W3CDTF">2023-01-16T11:28:38Z</dcterms:modified>
  <cp:category/>
  <cp:version/>
  <cp:contentType/>
  <cp:contentStatus/>
</cp:coreProperties>
</file>