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75" tabRatio="900"/>
  </bookViews>
  <sheets>
    <sheet name="Титул" sheetId="33" r:id="rId1"/>
    <sheet name="28а) ПР1" sheetId="38" r:id="rId2"/>
    <sheet name="28а) РТУ ПР2" sheetId="27" r:id="rId3"/>
    <sheet name="28 б) reshenie_tarif_2022" sheetId="34" r:id="rId4"/>
    <sheet name="28в srednie_dannie_fact_mosh" sheetId="20" r:id="rId5"/>
    <sheet name="28г srednie_dannie_dline_VL" sheetId="21" r:id="rId6"/>
    <sheet name="28 д) info_TP_2022" sheetId="31" r:id="rId7"/>
    <sheet name="28 е)info_zayavki_TP_2022" sheetId="32" r:id="rId8"/>
  </sheets>
  <externalReferences>
    <externalReference r:id="rId9"/>
  </externalReferences>
  <definedNames>
    <definedName name="_xlnm._FilterDatabase" localSheetId="1" hidden="1">'28а) ПР1'!$A$3:$N$325</definedName>
    <definedName name="_xlnm.Print_Titles" localSheetId="1">'28а) ПР1'!$3:$4</definedName>
    <definedName name="Код_статуса">'[1]Статусы ТП'!$A$2:$A$12</definedName>
    <definedName name="_xlnm.Print_Area" localSheetId="3">'28 б) reshenie_tarif_2022'!$A$1:$F$11</definedName>
    <definedName name="_xlnm.Print_Area" localSheetId="6">'28 д) info_TP_2022'!$A$1:$L$21</definedName>
    <definedName name="_xlnm.Print_Area" localSheetId="7">'28 е)info_zayavki_TP_2022'!$A$1:$I$22</definedName>
    <definedName name="_xlnm.Print_Area" localSheetId="1">'28а) ПР1'!$A$1:$G$326</definedName>
    <definedName name="_xlnm.Print_Area" localSheetId="2">'28а) РТУ ПР2'!$A$1:$G$41</definedName>
    <definedName name="_xlnm.Print_Area" localSheetId="4">'28в srednie_dannie_fact_mosh'!$A$1:$F$13</definedName>
    <definedName name="_xlnm.Print_Area" localSheetId="5">'28г srednie_dannie_dline_VL'!$A$1:$G$18</definedName>
  </definedNames>
  <calcPr calcId="162913"/>
</workbook>
</file>

<file path=xl/calcChain.xml><?xml version="1.0" encoding="utf-8"?>
<calcChain xmlns="http://schemas.openxmlformats.org/spreadsheetml/2006/main">
  <c r="E12" i="20" l="1"/>
  <c r="F351" i="38" l="1"/>
  <c r="G351" i="38"/>
  <c r="E351" i="38"/>
  <c r="E269" i="38"/>
  <c r="E355" i="38"/>
  <c r="E279" i="38" l="1"/>
  <c r="E278" i="38" s="1"/>
  <c r="E277" i="38" s="1"/>
  <c r="E359" i="38"/>
  <c r="E353" i="38"/>
  <c r="E357" i="38"/>
  <c r="E358" i="38" s="1"/>
  <c r="G356" i="38"/>
  <c r="F356" i="38"/>
  <c r="E356" i="38"/>
  <c r="F211" i="38" l="1"/>
  <c r="F210" i="38" s="1"/>
  <c r="F209" i="38" s="1"/>
  <c r="F334" i="38"/>
  <c r="F11" i="21" s="1"/>
  <c r="G334" i="38"/>
  <c r="D11" i="21" s="1"/>
  <c r="E334" i="38"/>
  <c r="E11" i="21" s="1"/>
  <c r="E268" i="38"/>
  <c r="E238" i="38"/>
  <c r="E237" i="38" s="1"/>
  <c r="E222" i="38"/>
  <c r="E221" i="38" s="1"/>
  <c r="E220" i="38" l="1"/>
  <c r="E219" i="38" s="1"/>
  <c r="E218" i="38" s="1"/>
  <c r="E216" i="38"/>
  <c r="E215" i="38" s="1"/>
  <c r="E214" i="38" s="1"/>
  <c r="E213" i="38" s="1"/>
  <c r="G355" i="38" l="1"/>
  <c r="F355" i="38"/>
  <c r="F359" i="38"/>
  <c r="F279" i="38"/>
  <c r="F278" i="38" s="1"/>
  <c r="F277" i="38" s="1"/>
  <c r="G279" i="38"/>
  <c r="G359" i="38"/>
  <c r="D12" i="20" s="1"/>
  <c r="G216" i="38"/>
  <c r="F216" i="38"/>
  <c r="F215" i="38" s="1"/>
  <c r="F214" i="38" s="1"/>
  <c r="F333" i="38"/>
  <c r="G302" i="38"/>
  <c r="E302" i="38"/>
  <c r="F302" i="38"/>
  <c r="E284" i="38"/>
  <c r="G284" i="38"/>
  <c r="F284" i="38"/>
  <c r="G278" i="38" l="1"/>
  <c r="G277" i="38" s="1"/>
  <c r="G215" i="38"/>
  <c r="G214" i="38" s="1"/>
  <c r="G282" i="38"/>
  <c r="G281" i="38" s="1"/>
  <c r="F282" i="38"/>
  <c r="F281" i="38" s="1"/>
  <c r="E282" i="38"/>
  <c r="E281" i="38" s="1"/>
  <c r="E342" i="38" l="1"/>
  <c r="F342" i="38"/>
  <c r="G342" i="38"/>
  <c r="F343" i="38"/>
  <c r="G343" i="38"/>
  <c r="E343" i="38"/>
  <c r="E211" i="38"/>
  <c r="E210" i="38" s="1"/>
  <c r="E209" i="38" s="1"/>
  <c r="E333" i="38"/>
  <c r="G333" i="38"/>
  <c r="G211" i="38"/>
  <c r="G210" i="38" s="1"/>
  <c r="G209" i="38" s="1"/>
  <c r="E329" i="38" l="1"/>
  <c r="F329" i="38"/>
  <c r="E331" i="38"/>
  <c r="F331" i="38"/>
  <c r="G331" i="38" l="1"/>
  <c r="G353" i="38"/>
  <c r="F353" i="38"/>
  <c r="E335" i="38"/>
  <c r="G329" i="38"/>
  <c r="F335" i="38"/>
  <c r="F222" i="38"/>
  <c r="F221" i="38" s="1"/>
  <c r="F238" i="38"/>
  <c r="F237" i="38" s="1"/>
  <c r="G238" i="38"/>
  <c r="G237" i="38" s="1"/>
  <c r="G222" i="38"/>
  <c r="G221" i="38" s="1"/>
  <c r="F269" i="38"/>
  <c r="F268" i="38" s="1"/>
  <c r="G269" i="38"/>
  <c r="G268" i="38" s="1"/>
  <c r="E206" i="38"/>
  <c r="E205" i="38" s="1"/>
  <c r="E204" i="38" s="1"/>
  <c r="F206" i="38"/>
  <c r="F205" i="38" s="1"/>
  <c r="F204" i="38" s="1"/>
  <c r="G206" i="38"/>
  <c r="G205" i="38" s="1"/>
  <c r="G204" i="38" s="1"/>
  <c r="F220" i="38" l="1"/>
  <c r="F219" i="38" s="1"/>
  <c r="F218" i="38" s="1"/>
  <c r="G220" i="38"/>
  <c r="G219" i="38" s="1"/>
  <c r="G357" i="38"/>
  <c r="F357" i="38"/>
  <c r="E336" i="38"/>
  <c r="E12" i="21"/>
  <c r="F336" i="38"/>
  <c r="F12" i="21"/>
  <c r="G335" i="38"/>
  <c r="G336" i="38" l="1"/>
  <c r="D12" i="21"/>
  <c r="G213" i="38" l="1"/>
  <c r="F213" i="38"/>
  <c r="E203" i="38"/>
  <c r="E202" i="38" l="1"/>
  <c r="E201" i="38" s="1"/>
  <c r="E337" i="38" s="1"/>
  <c r="G203" i="38"/>
  <c r="F203" i="38"/>
  <c r="G218" i="38" l="1"/>
  <c r="F202" i="38"/>
  <c r="F201" i="38" s="1"/>
  <c r="F337" i="38" s="1"/>
  <c r="G202" i="38"/>
  <c r="G201" i="38" s="1"/>
  <c r="G337" i="38" s="1"/>
  <c r="E80" i="38" l="1"/>
  <c r="E79" i="38" s="1"/>
  <c r="E78" i="38" s="1"/>
  <c r="G80" i="38"/>
  <c r="G79" i="38" s="1"/>
  <c r="F80" i="38"/>
  <c r="F79" i="38" s="1"/>
  <c r="F78" i="38" s="1"/>
  <c r="E338" i="38"/>
  <c r="G338" i="38"/>
  <c r="F338" i="38"/>
  <c r="F339" i="38"/>
  <c r="G339" i="38"/>
  <c r="E339" i="38"/>
  <c r="G78" i="38" l="1"/>
  <c r="F358" i="38"/>
  <c r="E11" i="20" s="1"/>
  <c r="G358" i="38"/>
  <c r="D11" i="20" s="1"/>
  <c r="G11" i="38" l="1"/>
  <c r="G10" i="38" s="1"/>
  <c r="G9" i="38" s="1"/>
  <c r="F11" i="38"/>
  <c r="F10" i="38" s="1"/>
  <c r="F9" i="38" s="1"/>
  <c r="E11" i="38"/>
  <c r="E10" i="38" s="1"/>
  <c r="E9" i="38" s="1"/>
  <c r="E8" i="38" s="1"/>
  <c r="G360" i="38"/>
  <c r="G362" i="38" s="1"/>
  <c r="E360" i="38"/>
  <c r="E362" i="38" s="1"/>
  <c r="F360" i="38"/>
  <c r="F362" i="38" s="1"/>
  <c r="E340" i="38"/>
  <c r="E344" i="38" s="1"/>
  <c r="E15" i="21" s="1"/>
  <c r="F340" i="38"/>
  <c r="F344" i="38" s="1"/>
  <c r="F15" i="21" s="1"/>
  <c r="E341" i="38"/>
  <c r="E345" i="38" s="1"/>
  <c r="E16" i="21" s="1"/>
  <c r="G341" i="38"/>
  <c r="G345" i="38" s="1"/>
  <c r="D16" i="21" s="1"/>
  <c r="G340" i="38"/>
  <c r="G344" i="38" s="1"/>
  <c r="D15" i="21" s="1"/>
  <c r="F341" i="38"/>
  <c r="F345" i="38" s="1"/>
  <c r="F16" i="21" s="1"/>
  <c r="E7" i="38" l="1"/>
  <c r="E6" i="38" s="1"/>
  <c r="E5" i="38" s="1"/>
  <c r="E346" i="38"/>
  <c r="B4" i="38" l="1"/>
  <c r="C4" i="38" s="1"/>
  <c r="D4" i="38" s="1"/>
  <c r="E4" i="38" s="1"/>
  <c r="F4" i="38" s="1"/>
  <c r="G4" i="38" s="1"/>
  <c r="F8" i="38" l="1"/>
  <c r="F346" i="38"/>
  <c r="G346" i="38"/>
  <c r="F7" i="38" l="1"/>
  <c r="F6" i="38" s="1"/>
  <c r="F5" i="38" s="1"/>
  <c r="F347" i="38" s="1"/>
  <c r="E347" i="38"/>
  <c r="G8" i="38" l="1"/>
  <c r="G7" i="38" l="1"/>
  <c r="G6" i="38" s="1"/>
  <c r="G5" i="38" l="1"/>
  <c r="G347" i="38" l="1"/>
</calcChain>
</file>

<file path=xl/sharedStrings.xml><?xml version="1.0" encoding="utf-8"?>
<sst xmlns="http://schemas.openxmlformats.org/spreadsheetml/2006/main" count="938" uniqueCount="729">
  <si>
    <t>Строительство воздушных линий</t>
  </si>
  <si>
    <t>Строительство кабельных линий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</si>
  <si>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</si>
  <si>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</si>
  <si>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</si>
  <si>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№ п/п</t>
  </si>
  <si>
    <t>Год ввода объекта</t>
  </si>
  <si>
    <t>Уровень напряжения, кВ</t>
  </si>
  <si>
    <t>Наименование мероприятий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</si>
  <si>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</si>
  <si>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</si>
  <si>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</si>
  <si>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</si>
  <si>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</si>
  <si>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</si>
  <si>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</si>
  <si>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</si>
  <si>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</si>
  <si>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</si>
  <si>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</si>
  <si>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</si>
  <si>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</si>
  <si>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</si>
  <si>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</si>
  <si>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</si>
  <si>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</si>
  <si>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</si>
  <si>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</si>
  <si>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</si>
  <si>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</si>
  <si>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</si>
  <si>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</si>
  <si>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</si>
  <si>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</si>
  <si>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</si>
  <si>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</si>
  <si>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</si>
  <si>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</si>
  <si>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</si>
  <si>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</si>
  <si>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</si>
  <si>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</si>
  <si>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</si>
  <si>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</si>
  <si>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</si>
  <si>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</si>
  <si>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</si>
  <si>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</si>
  <si>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</si>
  <si>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</si>
  <si>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</si>
  <si>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</si>
  <si>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</si>
  <si>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</si>
  <si>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</si>
  <si>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</si>
  <si>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</si>
  <si>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</si>
  <si>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</si>
  <si>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</si>
  <si>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</si>
  <si>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</si>
  <si>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</si>
  <si>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</t>
  </si>
  <si>
    <t>Вид документа</t>
  </si>
  <si>
    <t>Наименование документа</t>
  </si>
  <si>
    <t>От 670 кВт - всего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</si>
  <si>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</si>
  <si>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</si>
  <si>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2.1.</t>
  </si>
  <si>
    <t>2.2.</t>
  </si>
  <si>
    <t>4.1.</t>
  </si>
  <si>
    <t xml:space="preserve">Средства коммерческого учета электрической энергии (мощности) 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</si>
  <si>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</si>
  <si>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</si>
  <si>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</si>
  <si>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филиал Публичного Акционерного Общества 
"Россети Северный Кавказ" - "Карачаево-Черкесскэнерго"</t>
  </si>
  <si>
    <t>филиал ПАО "Россети Северный Кавказ" - "Карачаево-Черкесскэнерго"</t>
  </si>
  <si>
    <t xml:space="preserve">Карачаево-Черкесская реаспублика, г.Черкесск, ул.О.Касаева, 3 </t>
  </si>
  <si>
    <t>ИНН 2632082033</t>
  </si>
  <si>
    <t>КПП 091743001</t>
  </si>
  <si>
    <t>Лысенко Александр Петрович</t>
  </si>
  <si>
    <t>info@kch.rossetisk.ru</t>
  </si>
  <si>
    <t>(8782) 294-369, 294-359</t>
  </si>
  <si>
    <t>(8782) 294-300</t>
  </si>
  <si>
    <t>Реквизиты 
решения</t>
  </si>
  <si>
    <t>Постановление Главного управления 
Карачаево-Черкесской Республики
 по тарифам и ценам</t>
  </si>
  <si>
    <t>Информация о решении органа исполнительной власти субъекта Российской Федерации
 в области  государственного регулирования тарифов об установлении единых для всех 
территориальных сетевых организаций на территории субъекта Российской Федерации 
стандартизированных тарифных ставок, определяющих величину платы за технологическое 
присоединение к электрическим сетям территориальных сетевых организаций</t>
  </si>
  <si>
    <t>КАБЕЛЬ</t>
  </si>
  <si>
    <t>ИТОГО</t>
  </si>
  <si>
    <t>ВСЕГО</t>
  </si>
  <si>
    <t>Стоимость договоров 
(без НДС) (тыс. рублей)</t>
  </si>
  <si>
    <t>Максимальная 
мощность (кВт)</t>
  </si>
  <si>
    <t>Количество 
договоров (штук)</t>
  </si>
  <si>
    <t>О внесении изменений в Постановление Главного управления 
Карачаево-Черкесской Республики  по тарифам и ценам 
Об установлении платы за технологическое присоединение 
энергопринимающих устройств  эаявителей к электрическим 
сетям территориальных сетевых организаций 
Карачаево-Черкесской Республики на 2021 год</t>
  </si>
  <si>
    <t>от 19.03.2021 
№24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</si>
  <si>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</si>
  <si>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</si>
  <si>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С1.2.1 -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</si>
  <si>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С1.2.2 - для случаев технологического присоединения объектов Заявителей, не предусмотренных абзацем восьмым настоящего пункта.</t>
  </si>
  <si>
    <t>Приложение № 2 
к Методическим указаниям по определению размера платы за технологическое присоединение к электрическим сетям</t>
  </si>
  <si>
    <t>Расходы 
по каждому 
мероприятию
 (руб.)</t>
  </si>
  <si>
    <t>Количество 
технологических
присоединений
(шт.)</t>
  </si>
  <si>
    <t>Объем 
максимальной 
мощности
(кВт)</t>
  </si>
  <si>
    <t>Расходы на одно 
присоединение
(руб. на одно ТП)</t>
  </si>
  <si>
    <t>Информация для расчета 
стандартизированной тарифной ставки Ci</t>
  </si>
  <si>
    <t>Приложение № 1
к Методическим указаниям по определению
размера платы за технологическое
присоединение к электрическим сетям</t>
  </si>
  <si>
    <t>1</t>
  </si>
  <si>
    <t>1.1.1</t>
  </si>
  <si>
    <t>Тип провода - Изолированный</t>
  </si>
  <si>
    <t>Одноцепные</t>
  </si>
  <si>
    <t>Материал провода - Сталеалюминиевый</t>
  </si>
  <si>
    <t>Материал провода - Алюминиевый</t>
  </si>
  <si>
    <t>1.3</t>
  </si>
  <si>
    <t>Материал опоры - Железобетонные</t>
  </si>
  <si>
    <t>1.3.1</t>
  </si>
  <si>
    <t>1.3.1.3</t>
  </si>
  <si>
    <t>1.3.1.3.1</t>
  </si>
  <si>
    <t>1.3.1.3.1.1</t>
  </si>
  <si>
    <t>1.3.1.4.</t>
  </si>
  <si>
    <t>1.3.1.4.1</t>
  </si>
  <si>
    <t>1.3.1.4.1.1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</si>
  <si>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</si>
  <si>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</si>
  <si>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</si>
  <si>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</si>
  <si>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</si>
  <si>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</si>
  <si>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с 1-им кабелем в траншее</t>
  </si>
  <si>
    <t>2.1.1.1.2</t>
  </si>
  <si>
    <t>2.1.1.1.2.1</t>
  </si>
  <si>
    <t>2.1.1.2</t>
  </si>
  <si>
    <t>Кабели с бумажной изоляцией</t>
  </si>
  <si>
    <t>2.1.1.2.3</t>
  </si>
  <si>
    <t>2.1.1.2.3.1</t>
  </si>
  <si>
    <t>2.1.2</t>
  </si>
  <si>
    <t>Многожильные</t>
  </si>
  <si>
    <t>2.1.2.2</t>
  </si>
  <si>
    <t>2.1.2.2.2</t>
  </si>
  <si>
    <t>2.1.2.2.2.1</t>
  </si>
  <si>
    <t>Однотрансформаторные</t>
  </si>
  <si>
    <t>шкафного или киоскового типа</t>
  </si>
  <si>
    <t>4.1.2</t>
  </si>
  <si>
    <t>Трансформаторная мощность от 25 кВА до 100 кВА вкл.</t>
  </si>
  <si>
    <t>4.1.2.2</t>
  </si>
  <si>
    <t>4.1.3</t>
  </si>
  <si>
    <t>Трансформаторная мощность от 100 кВА до 250 кВА вкл.</t>
  </si>
  <si>
    <t>4.1.3.2</t>
  </si>
  <si>
    <t>4.1.4</t>
  </si>
  <si>
    <t>Трансформаторная мощность от 250 кВА до 400 кВА вкл.</t>
  </si>
  <si>
    <t>4.1.4.2</t>
  </si>
  <si>
    <t>6</t>
  </si>
  <si>
    <t>6.1.</t>
  </si>
  <si>
    <t>ПС 35 кВ</t>
  </si>
  <si>
    <t>6.1.1</t>
  </si>
  <si>
    <t>до 6,3 МВА включительно</t>
  </si>
  <si>
    <t>7</t>
  </si>
  <si>
    <t>7.2.</t>
  </si>
  <si>
    <t xml:space="preserve">Трехфазные </t>
  </si>
  <si>
    <t>7.2.1.</t>
  </si>
  <si>
    <t>7.2.2.</t>
  </si>
  <si>
    <t>7.2.3.</t>
  </si>
  <si>
    <t>Протяженность (для линий электропередачи), метров/Количество пунктов секционирования, штук/Количество точек учета, штук</t>
  </si>
  <si>
    <t>1.3.1.4.1.1.1</t>
  </si>
  <si>
    <t>1.3.1.3.1.1.2</t>
  </si>
  <si>
    <t>1.3.1.3.1.1.1</t>
  </si>
  <si>
    <t>1.3.1.3.1.1.3</t>
  </si>
  <si>
    <t>1.3.1.3.1.1.4</t>
  </si>
  <si>
    <t>1.3.1.3.1.1.5</t>
  </si>
  <si>
    <t>1.3.1.3.1.1.6</t>
  </si>
  <si>
    <t>1.3.1.3.1.1.7</t>
  </si>
  <si>
    <t>1.3.1.3.1.1.8</t>
  </si>
  <si>
    <t>1.3.1.3.1.1.9</t>
  </si>
  <si>
    <t>1.3.1.3.1.1.10</t>
  </si>
  <si>
    <t>1.3.1.3.1.1.11</t>
  </si>
  <si>
    <t>1.3.1.3.1.1.12</t>
  </si>
  <si>
    <t>1.3.1.3.1.1.13</t>
  </si>
  <si>
    <t>1.3.1.3.1.1.14</t>
  </si>
  <si>
    <t>1.3.1.3.1.1.15</t>
  </si>
  <si>
    <t>1.3.1.3.1.1.16</t>
  </si>
  <si>
    <t>1.3.1.3.1.1.17</t>
  </si>
  <si>
    <t>1.3.1.3.1.1.18</t>
  </si>
  <si>
    <t>1.3.1.3.1.1.19</t>
  </si>
  <si>
    <t>1.3.1.3.1.1.20</t>
  </si>
  <si>
    <t>1.3.1.3.1.1.21</t>
  </si>
  <si>
    <t>1.3.1.3.1.1.22</t>
  </si>
  <si>
    <t>1.3.1.3.1.1.23</t>
  </si>
  <si>
    <t>1.3.1.3.1.1.24</t>
  </si>
  <si>
    <t>1.3.1.3.1.1.25</t>
  </si>
  <si>
    <t>1.3.1.3.1.1.26</t>
  </si>
  <si>
    <t>1.3.1.3.1.1.27</t>
  </si>
  <si>
    <t>1.3.1.3.1.1.28</t>
  </si>
  <si>
    <t>1.3.1.3.1.1.29</t>
  </si>
  <si>
    <t>1.3.1.3.1.1.30</t>
  </si>
  <si>
    <t>1.3.1.3.1.1.31</t>
  </si>
  <si>
    <t>1.3.1.3.1.1.32</t>
  </si>
  <si>
    <t>1.3.1.3.1.1.33</t>
  </si>
  <si>
    <t>1.3.1.3.1.1.34</t>
  </si>
  <si>
    <t>1.3.1.3.1.1.35</t>
  </si>
  <si>
    <t>1.3.1.3.1.1.36</t>
  </si>
  <si>
    <t>1.3.1.3.1.1.37</t>
  </si>
  <si>
    <t>1.3.1.3.1.1.38</t>
  </si>
  <si>
    <t>1.3.1.3.1.1.39</t>
  </si>
  <si>
    <t>1.3.1.3.1.1.40</t>
  </si>
  <si>
    <t>1.3.1.3.1.1.41</t>
  </si>
  <si>
    <t>1.3.1.3.1.1.42</t>
  </si>
  <si>
    <t>1.3.1.3.1.1.43</t>
  </si>
  <si>
    <t>1.3.1.3.1.1.44</t>
  </si>
  <si>
    <t>1.3.1.3.1.1.45</t>
  </si>
  <si>
    <t>1.3.1.3.1.1.46</t>
  </si>
  <si>
    <t>1.3.1.3.1.1.47</t>
  </si>
  <si>
    <t>1.3.1.3.1.1.48</t>
  </si>
  <si>
    <t>1.3.1.3.1.1.49</t>
  </si>
  <si>
    <t>1.3.1.3.1.1.50</t>
  </si>
  <si>
    <t>1.3.1.3.1.1.51</t>
  </si>
  <si>
    <t>1.3.1.3.1.1.52</t>
  </si>
  <si>
    <t>1.3.1.3.1.1.53</t>
  </si>
  <si>
    <t>1.3.1.3.1.1.54</t>
  </si>
  <si>
    <t>1.3.1.3.1.1.55</t>
  </si>
  <si>
    <t>1.3.1.3.1.1.56</t>
  </si>
  <si>
    <t>1.3.1.3.1.1.57</t>
  </si>
  <si>
    <t>1.3.1.3.1.1.58</t>
  </si>
  <si>
    <t>1.3.1.3.1.1.59</t>
  </si>
  <si>
    <t>1.3.1.3.1.1.60</t>
  </si>
  <si>
    <t>1.3.1.3.1.1.61</t>
  </si>
  <si>
    <t>1.3.1.3.1.1.62</t>
  </si>
  <si>
    <t>1.3.1.3.1.1.63</t>
  </si>
  <si>
    <t>1.3.1.3.1.1.64</t>
  </si>
  <si>
    <t>1.3.1.3.1.1.65</t>
  </si>
  <si>
    <t>1.3.1.3.1.1.66</t>
  </si>
  <si>
    <r>
      <t xml:space="preserve">Строительство центров питания, подстанций уровнем напряжения 35 кВ и выше (ПС) 
</t>
    </r>
    <r>
      <rPr>
        <sz val="12"/>
        <rFont val="Arial Narrow"/>
        <family val="2"/>
        <charset val="204"/>
      </rPr>
      <t>35/6 (10),  35/0,4, 110/35, 110/6 (10), 110/35/6 (10)</t>
    </r>
  </si>
  <si>
    <t>1.3.1.4.1.1.2</t>
  </si>
  <si>
    <t>1.3.1.4.1.1.3</t>
  </si>
  <si>
    <t>1.3.1.4.1.1.4</t>
  </si>
  <si>
    <t>1.3.1.4.1.1.5</t>
  </si>
  <si>
    <t>1.3.1.4.1.1.6</t>
  </si>
  <si>
    <t>1.3.1.4.1.1.7</t>
  </si>
  <si>
    <t>1.3.1.4.1.1.8</t>
  </si>
  <si>
    <t>1.3.1.4.1.1.9</t>
  </si>
  <si>
    <t>1.3.1.4.1.1.10</t>
  </si>
  <si>
    <t>1.3.1.4.1.1.11</t>
  </si>
  <si>
    <t>1.3.1.4.1.1.12</t>
  </si>
  <si>
    <t>1.3.1.4.1.1.13</t>
  </si>
  <si>
    <t>1.3.1.4.1.1.14</t>
  </si>
  <si>
    <t>1.3.1.4.1.1.15</t>
  </si>
  <si>
    <t>1.3.1.4.1.1.16</t>
  </si>
  <si>
    <t>1.3.1.4.1.1.17</t>
  </si>
  <si>
    <t>1.3.1.4.1.1.18</t>
  </si>
  <si>
    <t>1.3.1.4.1.1.19</t>
  </si>
  <si>
    <t>1.3.1.4.1.1.20</t>
  </si>
  <si>
    <t>1.3.1.4.1.1.21</t>
  </si>
  <si>
    <t>1.3.1.4.1.1.22</t>
  </si>
  <si>
    <t>1.3.1.4.1.1.23</t>
  </si>
  <si>
    <t>1.3.1.4.1.1.24</t>
  </si>
  <si>
    <t>1.3.1.4.1.1.25</t>
  </si>
  <si>
    <t>1.3.1.4.1.1.26</t>
  </si>
  <si>
    <t>1.3.1.4.1.1.27</t>
  </si>
  <si>
    <t>1.3.1.4.1.1.28</t>
  </si>
  <si>
    <t>1.3.1.4.1.1.29</t>
  </si>
  <si>
    <t>1.3.1.4.1.1.30</t>
  </si>
  <si>
    <t>1.3.1.4.1.1.31</t>
  </si>
  <si>
    <t>1.3.1.4.1.1.32</t>
  </si>
  <si>
    <t>1.3.1.4.1.1.33</t>
  </si>
  <si>
    <t>1.3.1.4.1.1.34</t>
  </si>
  <si>
    <t>1.3.1.4.1.1.35</t>
  </si>
  <si>
    <t>1.3.1.4.1.1.36</t>
  </si>
  <si>
    <t>1.3.1.4.1.1.37</t>
  </si>
  <si>
    <t>1.3.1.4.1.1.38</t>
  </si>
  <si>
    <t>1.3.1.4.1.1.39</t>
  </si>
  <si>
    <t>1.3.1.4.1.1.40</t>
  </si>
  <si>
    <t>1.3.1.4.1.1.41</t>
  </si>
  <si>
    <t>1.3.1.4.1.1.42</t>
  </si>
  <si>
    <t>1.3.1.4.1.1.43</t>
  </si>
  <si>
    <t>1.3.1.4.1.1.44</t>
  </si>
  <si>
    <t>1.3.1.4.1.1.45</t>
  </si>
  <si>
    <t>1.3.1.4.1.1.46</t>
  </si>
  <si>
    <t>1.3.1.4.1.1.47</t>
  </si>
  <si>
    <t>1.3.1.4.1.1.48</t>
  </si>
  <si>
    <t>1.3.1.4.1.1.49</t>
  </si>
  <si>
    <t>1.3.1.4.1.1.50</t>
  </si>
  <si>
    <t>1.3.1.4.1.1.51</t>
  </si>
  <si>
    <t>1.3.1.4.1.1.52</t>
  </si>
  <si>
    <t>1.3.1.4.1.1.53</t>
  </si>
  <si>
    <t xml:space="preserve">Строительство ВЛ-04 кВ с увелич. протяж. (L- 600 м) от КТП-163/345-400 кВА и 
реконструкция КТП-163/345 (замена трансформатора ТМГ11-160/10-У1 на 400 кВА) (80 кВт) </t>
  </si>
  <si>
    <t xml:space="preserve">Объект электросетевого хозяйства/
Средство коммерческого учета электрической энергии (мощности)
</t>
  </si>
  <si>
    <t>2.1.1.1.2.1.1</t>
  </si>
  <si>
    <t>2.1.1.1.2.1.2</t>
  </si>
  <si>
    <t>4.1.2.2.1</t>
  </si>
  <si>
    <t>4.1.2.2.2</t>
  </si>
  <si>
    <t>4.1.2.2.3</t>
  </si>
  <si>
    <t>4.1.2.2.4</t>
  </si>
  <si>
    <t>4.1.2.2.5</t>
  </si>
  <si>
    <t>4.1.2.2.6</t>
  </si>
  <si>
    <t>4.1.2.2.7</t>
  </si>
  <si>
    <t>4.1.2.2.8</t>
  </si>
  <si>
    <t>4.1.2.2.9</t>
  </si>
  <si>
    <t>4.1.2.2.10</t>
  </si>
  <si>
    <t>4.1.2.2.11</t>
  </si>
  <si>
    <t>4.1.2.2.12</t>
  </si>
  <si>
    <t>4.1.2.2.13</t>
  </si>
  <si>
    <t>Реконструкция КТП 251/511 от ПС Хабез-100 кВА (100 кВт)</t>
  </si>
  <si>
    <t>4.1.3.2.1</t>
  </si>
  <si>
    <t>4.1.3.2.4</t>
  </si>
  <si>
    <t>4.1.3.2.5</t>
  </si>
  <si>
    <t>4.1.3.2.6</t>
  </si>
  <si>
    <t>4.1.3.2.7</t>
  </si>
  <si>
    <t>4.1.3.2.8</t>
  </si>
  <si>
    <t>4.1.3.2.9</t>
  </si>
  <si>
    <t>4.1.3.2.10</t>
  </si>
  <si>
    <t>4.1.3.2.11</t>
  </si>
  <si>
    <t>4.1.3.2.12</t>
  </si>
  <si>
    <t>4.1.3.2.13</t>
  </si>
  <si>
    <t>4.1.3.2.14</t>
  </si>
  <si>
    <t>4.1.3.2.15</t>
  </si>
  <si>
    <t>4.1.3.2.16</t>
  </si>
  <si>
    <t>4.1.3.2.17</t>
  </si>
  <si>
    <t>4.1.3.2.18</t>
  </si>
  <si>
    <t>4.1.3.2.19</t>
  </si>
  <si>
    <t>4.1.3.2.20</t>
  </si>
  <si>
    <t>4.1.4.2.1</t>
  </si>
  <si>
    <t>4.1.4.2.2</t>
  </si>
  <si>
    <t>4.1.4.2.3</t>
  </si>
  <si>
    <t>4.1.4.2.4</t>
  </si>
  <si>
    <t>4.1.4.2.5</t>
  </si>
  <si>
    <t>4.1.4.2.6</t>
  </si>
  <si>
    <t>Строительство КТП 167/344 -400 кВА от ПС Архыз (60 кВт)</t>
  </si>
  <si>
    <t>Строительство ВЛ-0,4 кВ протяж. (L- 230 м) от ТП 3/803 и
стр-во КТП 3/803-100 кВА (10 кВт)</t>
  </si>
  <si>
    <t xml:space="preserve">Реконструкция ВЛ-10 с увелич. протяж. (L- 30 м)  от Ф-313, 
стр-во ВЛ-0,4 кВ протяж. (L- 480 м) от ТП 176/313, стр-во ТП 176/313, 100 кВА (15 кВт)   </t>
  </si>
  <si>
    <t xml:space="preserve">Строительство ВЛ-0,4 кВ протяж. (L- 450 м)
от КТП-283/530 (5 кВт)  </t>
  </si>
  <si>
    <t>Строительство ВЛ-0,4 кВ протяж. (L- 300 м)
от ТП 298/505 и стр-во ТП 298/505-160 кВА (5 кВт)</t>
  </si>
  <si>
    <t xml:space="preserve">Строительство ВЛ-0,4 кВ протяж. (L- 180 м) 
от ТП-21/859 (5 кВт)  </t>
  </si>
  <si>
    <t xml:space="preserve">Строительство ВЛ-0,4 кВ протяж. (L- 430 м) 
от ТП-77/859 Ф-1 (10 кВт)                    </t>
  </si>
  <si>
    <t xml:space="preserve">Строительство ВЛ-0,4 кВ протяж. (L- 180 м) 
от ТП-77/859 Ф-2 (7 кВт) </t>
  </si>
  <si>
    <t xml:space="preserve">Строительство ВЛ-0.4 кВ протяж. (L- 450 м) 
от ТП-11/857, Ф-5 (10 кВт)  </t>
  </si>
  <si>
    <t>Строительство ВЛ-0,4 кВ протяж. (L- 150 м) 
от ТП 21/859 Ф-3 (5 кВт)</t>
  </si>
  <si>
    <t xml:space="preserve">Строительство ВЛ-0,4 кВ протяж. (L- 490 м) 
от ТП 39/379 (12 кВт) </t>
  </si>
  <si>
    <t xml:space="preserve">Строительство ВЛ-0,4 кВ протяж. (L- 230 м) 
от ТП 3/803 и стр-во КТП 3/803-100 кВА (10 кВт)               </t>
  </si>
  <si>
    <t xml:space="preserve">Строительство ВЛ-0,4 кВ протяж. (L- 800 м)
от ТП-172/345 (16 кВт)                         </t>
  </si>
  <si>
    <t>Реконструкция ВЛ-10 кВ с увелич. протяж. (L- 15 м)  
и стр-во КТП 167/347 - 400 кВА от Ф-347 от ПС Архыз (15 кВт)</t>
  </si>
  <si>
    <t xml:space="preserve">Реконструкция ВЛ-10 кВ с увелич. протяж. (L- 170 м)
и стр-во КТП 173/958 - 250 кВА Ф-958 от ПС Лунная Поляна (15 кВт)                      </t>
  </si>
  <si>
    <t xml:space="preserve">Строительство отпайки ВЛ-10 кВ протяж. (L- 700 м) 
от опоры №101 Ф-379 ПС Курджиново и стр-во КТП-70/379-160 кВА (15 кВт)                                           </t>
  </si>
  <si>
    <t>Реконструкция ВЛ-10 кВ с увелич. протяж. (L- 500 м) 
Ф-291 ПС Ток Москвы (20 кВт)</t>
  </si>
  <si>
    <t xml:space="preserve">Реконструкция ВЛ-10 кВ с увелич. протяж. (L- 300 м) 
Ф-344 от ПС Архыз (100 кВт)                                         </t>
  </si>
  <si>
    <t>Реконструкция ВЛ-10 кВ с увелич. протяж. (L- 20 м) 
Ф-347 ПС Архыз и стр-вом КТП-169/347-160 кВА (50 кВт)</t>
  </si>
  <si>
    <t xml:space="preserve">Реконструкция ВЛ-10 кВ с увелич. протяж. (L- 30 м) 
Ф-347  ПС Архыз  и стр-вом КТП 170/347 -160 кВА (60 кВт) </t>
  </si>
  <si>
    <t xml:space="preserve">Строительство отпайки ВЛ-10 кВ протяж. (L- 700 м) 
от опоры №101 Ф-379 ПС Курджиново и стр-во КТП-70/379-160 кВА (15 кВт) </t>
  </si>
  <si>
    <t>Реконструкция ВЛ-10 кВ с увелич. протяж. (L- 15 м)
и стр-во КТП 167/347 - 400 кВА от Ф-347 от ПС Архыз (15 кВт)</t>
  </si>
  <si>
    <t xml:space="preserve">Реконструкция ВЛ-10 кВ с увелич. протяж. (L- 500 м) 
Ф-344 ПС Архыз и стр-вом КТП-171/344-400 кВА (140 кВт)     </t>
  </si>
  <si>
    <t>Строительство ВЛ-0,4 кВ (L - 60 м) от КТП-179/824 и 
Строительство КТП-179/824 100 кВА  (15 кВт)</t>
  </si>
  <si>
    <t>Строительство ВЛ-10 кВ (L - 150 м) от Ф-279 
и строительство КТП-8/279 100 кВА (10 кВт)</t>
  </si>
  <si>
    <t>Реконструкция ВЛ-10 кВ с увелич протяж (L - 60 м) от Ф-205
Строительство ВЛ-0,4 кВ с увелич протяж (L - 250 м) от КТП-30/205 
и строительство  КТП-30/205 100 кВА (15 кВт)</t>
  </si>
  <si>
    <t>Реконструкция ВЛ-10 кВ с увелич протяж (L - 30 м) от Ф-468 
Строительство ВЛ-0,4 кВ  (L - 800 м) от  ТП-63/468 
и Строительство  ТП-63/468  100 кВА (15 кВт)</t>
  </si>
  <si>
    <t>Строительство ВЛ-10 кВ (L - 8900 м) от Ф-289
и строительство КТП-2/289 100 кВА (30 кВт)</t>
  </si>
  <si>
    <t>Строительство ВЛ-10 кВ (L - 550 м) от Ф-344 
и строительство КТП -182/344 250 кВА  (15 кВт)</t>
  </si>
  <si>
    <t>Реконструкция ВЛ-10 кВ с увелич протяж (L - 250 м) от Ф-205
Строительство ВЛ-0,4 кВ  с увелич протяж (L - 40 м) от КТП-31/205 
и строительство  КТП-31/205 160 кВА (15 кВт) (15 кВт)</t>
  </si>
  <si>
    <t>Строительство КТП-15/467 160 кВА (110 кВт)</t>
  </si>
  <si>
    <t xml:space="preserve">Строитльство КТП-10 кВ от Ф-379 160 кВА (55 кВт) </t>
  </si>
  <si>
    <t>Реконструкция ВЛ-10 кВ с увелич протяж (L - 290 м) от Ф-205 
Строительство  ВЛ-0,4 кВ с увелич протяж (L - 30 м) от КТП-32/205 
и строительство  КТП-32/205 160 кВА (15 кВт) (15 кВт)</t>
  </si>
  <si>
    <t xml:space="preserve">Строительство ВЛ-0,4 кВ (L - 200 м) от КТП-6/яч.№4 
Строительство  КТП-6/яч.№4  250 кВА (30 кВт) </t>
  </si>
  <si>
    <t>Строительство ВЛ-0,4 кВ (L - 200 м) от КТП-2/493 
и строительство  КТП-2/493 160 кВА (80 кВт)</t>
  </si>
  <si>
    <t>Строительство ВЛ-0,4 кВ (L - 290 м) от КТП-71/378 
Строительство ВЛ-10 кВ (L - 200 м) от Ф-378
и строительство КТП-71/378 250 кВА (36 кВт)</t>
  </si>
  <si>
    <t>Строительство ВЛ-0,4 кВ  (L - 620 м) от ТП-180/958 
и строительство КТП-180/958 250 кВА (50 кВт)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</si>
  <si>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2019 год
(филиал "ПАО Россети Северный Кавказ" - "Карачаево-Черкесскэнерго")</t>
  </si>
  <si>
    <t>по каждому мероприятию
(филиал "ПАО Россети Северный Кавказ" - "Карачаево-Черкесскэнерго")</t>
  </si>
  <si>
    <t>за 3 предыдущих года по каждому мероприятию
(филиал "ПАО Россети Северный Кавказ" - "Карачаево-Черкесскэнерго")</t>
  </si>
  <si>
    <t>7.2.2.1</t>
  </si>
  <si>
    <t>7.2.3.1</t>
  </si>
  <si>
    <t>0,4</t>
  </si>
  <si>
    <t>10</t>
  </si>
  <si>
    <t>1.3.1.4.2.1.1</t>
  </si>
  <si>
    <t>1.3.1.4.2.1.3</t>
  </si>
  <si>
    <t>2.1.1.2.3.1.1</t>
  </si>
  <si>
    <t>2.1.2.2.2.1.1</t>
  </si>
  <si>
    <t>4.1.2.2.14</t>
  </si>
  <si>
    <t>4.1.3.2.21</t>
  </si>
  <si>
    <t>4.1.3.2.22</t>
  </si>
  <si>
    <t>4.1.3.2.23</t>
  </si>
  <si>
    <t>4.1.3.2.24</t>
  </si>
  <si>
    <t>4.1.3.2.25</t>
  </si>
  <si>
    <t>4.1.3.2.26</t>
  </si>
  <si>
    <t>4.1.3.2.27</t>
  </si>
  <si>
    <t>4.1.3.2.28</t>
  </si>
  <si>
    <t>4.1.3.2.29</t>
  </si>
  <si>
    <t xml:space="preserve"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программы, 
а также на обеспечение средствами коммерческого учета электрической энергии (мощности)
филиала ПАО "Россети Северный Кавказ" - "Карачаево-Черкесскэнерго"  за  2019-2021 гг.
</t>
  </si>
  <si>
    <t>6.1.1.1</t>
  </si>
  <si>
    <t>7.2.2.2</t>
  </si>
  <si>
    <t>7.2.2.3</t>
  </si>
  <si>
    <t>7.2.2.4</t>
  </si>
  <si>
    <t>7.2.2.5</t>
  </si>
  <si>
    <t>7.2.2.6</t>
  </si>
  <si>
    <t>7.2.2.7</t>
  </si>
  <si>
    <t>7.2.2.8</t>
  </si>
  <si>
    <t>7.2.2.9</t>
  </si>
  <si>
    <t>7.2.2.10</t>
  </si>
  <si>
    <t>7.2.2.11</t>
  </si>
  <si>
    <t>7.2.2.12</t>
  </si>
  <si>
    <t>7.2.2.13</t>
  </si>
  <si>
    <t>7.2.2.14</t>
  </si>
  <si>
    <t>7.2.2.15</t>
  </si>
  <si>
    <t>7.2.2.16</t>
  </si>
  <si>
    <t>7.2.2.17</t>
  </si>
  <si>
    <t>7.2.3.2</t>
  </si>
  <si>
    <t>7.2.3.3</t>
  </si>
  <si>
    <t>7.2.3.4</t>
  </si>
  <si>
    <t>7.2.3.5</t>
  </si>
  <si>
    <t>7.2.3.6</t>
  </si>
  <si>
    <t>7.2.3.7</t>
  </si>
  <si>
    <t>7.2.3.8</t>
  </si>
  <si>
    <t>7.2.3.9</t>
  </si>
  <si>
    <t>7.2.3.10</t>
  </si>
  <si>
    <t>7.2.3.11</t>
  </si>
  <si>
    <t>7.2.3.12</t>
  </si>
  <si>
    <t>7.2.3.13</t>
  </si>
  <si>
    <t>7.2.3.14</t>
  </si>
  <si>
    <t>7.2.3.15</t>
  </si>
  <si>
    <t>7.2.3.16</t>
  </si>
  <si>
    <t>7.2.3.17</t>
  </si>
  <si>
    <t>7.2.3.18</t>
  </si>
  <si>
    <t>7.2.3.19</t>
  </si>
  <si>
    <t>7.2.3.20</t>
  </si>
  <si>
    <t>7.2.3.21</t>
  </si>
  <si>
    <t>7.2.3.22</t>
  </si>
  <si>
    <t>7.2.3.23</t>
  </si>
  <si>
    <t>1.3.1.4.1.1.54</t>
  </si>
  <si>
    <t>1.3.1.4.1.1.55</t>
  </si>
  <si>
    <t>1.3.1.4.1.1.56</t>
  </si>
  <si>
    <t>1.3.1.4.1.1.57</t>
  </si>
  <si>
    <t>1.3.1.4.1.1.58</t>
  </si>
  <si>
    <t>1.3.1.4.1.1.59</t>
  </si>
  <si>
    <t>1.3.1.4.1.1.60</t>
  </si>
  <si>
    <t>1.3.1.4.1.1.61</t>
  </si>
  <si>
    <t>1.3.1.4.1.1.62</t>
  </si>
  <si>
    <t>1.3.1.4.1.1.63</t>
  </si>
  <si>
    <t>1.3.1.4.1.1.64</t>
  </si>
  <si>
    <t>1.3.1.4.1.1.65</t>
  </si>
  <si>
    <t>1.3.1.4.1.1.66</t>
  </si>
  <si>
    <t>1.3.1.4.1.1.67</t>
  </si>
  <si>
    <t>1.3.1.4.1.1.68</t>
  </si>
  <si>
    <t>1.3.1.4.1.1.69</t>
  </si>
  <si>
    <t>1.3.1.4.1.1.70</t>
  </si>
  <si>
    <t>1.3.1.4.1.1.71</t>
  </si>
  <si>
    <t>1.3.1.4.1.1.72</t>
  </si>
  <si>
    <t>1.3.1.4.1.1.73</t>
  </si>
  <si>
    <t>1.3.1.4.1.1.74</t>
  </si>
  <si>
    <t>1.3.1.4.1.1.75</t>
  </si>
  <si>
    <t>1.3.1.4.1.1.76</t>
  </si>
  <si>
    <t>1.3.1.4.1.1.77</t>
  </si>
  <si>
    <t>1.3.1.4.1.1.78</t>
  </si>
  <si>
    <t>1.3.1.4.1.1.79</t>
  </si>
  <si>
    <t>1.3.1.4.1.1.80</t>
  </si>
  <si>
    <t>1.3.1.4.1.1.81</t>
  </si>
  <si>
    <t>1.3.1.4.1.1.82</t>
  </si>
  <si>
    <t>1.3.1.4.1.1.83</t>
  </si>
  <si>
    <t>1.3.1.4.1.1.84</t>
  </si>
  <si>
    <t>1.3.1.4.1.1.85</t>
  </si>
  <si>
    <t>1.3.1.4.1.1.86</t>
  </si>
  <si>
    <t>1.3.1.4.1.1.87</t>
  </si>
  <si>
    <t>1.3.1.4.1.1.88</t>
  </si>
  <si>
    <t>1.3.1.4.1.1.89</t>
  </si>
  <si>
    <t>1.3.1.4.1.1.90</t>
  </si>
  <si>
    <t>1.3.1.4.1.1.91</t>
  </si>
  <si>
    <t>1.3.1.4.1.1.92</t>
  </si>
  <si>
    <t>1.3.1.4.1.1.93</t>
  </si>
  <si>
    <t>1.3.1.4.1.1.94</t>
  </si>
  <si>
    <t>1.3.1.4.1.1.95</t>
  </si>
  <si>
    <t>1.3.1.4.1.1.96</t>
  </si>
  <si>
    <t>1.3.1.4.1.1.97</t>
  </si>
  <si>
    <t>1.3.1.4.1.1.98</t>
  </si>
  <si>
    <t>1.3.1.4.1.1.99</t>
  </si>
  <si>
    <t>1.3.1.4.1.1.100</t>
  </si>
  <si>
    <t>1.3.1.4.1.1.101</t>
  </si>
  <si>
    <t>1.3.1.4.1.1.102</t>
  </si>
  <si>
    <t>1.3.1.4.1.1.103</t>
  </si>
  <si>
    <t>1.3.1.4.1.1.104</t>
  </si>
  <si>
    <t>1.3.1.4.1.1.105</t>
  </si>
  <si>
    <t>1.3.1.4.1.1.106</t>
  </si>
  <si>
    <t>1.3.1.4.1.1.107</t>
  </si>
  <si>
    <t>1.3.1.4.1.1.108</t>
  </si>
  <si>
    <t>1.3.1.4.1.1.109</t>
  </si>
  <si>
    <t>1.3.1.4.1.1.110</t>
  </si>
  <si>
    <t>1.3.1.4.1.1.111</t>
  </si>
  <si>
    <t>1.3.1.4.1.1.114</t>
  </si>
  <si>
    <t>1.3.1.4.1.1.115</t>
  </si>
  <si>
    <t>1.3.1.4.1.1.116</t>
  </si>
  <si>
    <t>Постановление Главного управления Карачаево-Черкесской Республики по тарифам и ценам 
от 17.12.2021 №130</t>
  </si>
  <si>
    <t>Об установлении платы за технологическое присоединение энергопринимающих устройств заявителей к электрическим сетям территориальных сетевых организаций Карачаево-Черкесской Республики на 2022 год</t>
  </si>
  <si>
    <t>Постановление Главного управления Карачаево-Черкесской Республики по тарифам и ценам 
от 30.06.2022 №25</t>
  </si>
  <si>
    <t>О внесении изменений в постановление Главного управления Карачаево-Черкесской Республики по тарифам и ценам от 17 декабря 2021 г. № 130 "Об установлении платы за технологическое присоединение энергопринимающих устройств заявителей к электрическим сетям территориальных сетевых организаций Карачаево-Черкесской Республики на 2022 год"</t>
  </si>
  <si>
    <t>Постановление Главного управления Карачаево-Черкесской Республики по тарифам и ценам 
от 25.07.2022 №26</t>
  </si>
  <si>
    <t>О внесении изменений в постановление Главного управления Карачаево-Черкесской Республики по тарифам и ценам от 17 декабря 2021 г. № 130 "Об установлении платы за технологическое присоединение энергопринимающих устройств заявителей к электрическим сетям территориальных сетевых организаций Карачаево-Черкесской Республики на 2022 год</t>
  </si>
  <si>
    <t>Постановление Главного управления Карачаево-Черкесской Республики по тарифам и ценам 
от 23.09.2022 №30</t>
  </si>
  <si>
    <t>О внесении изменений в постановление Главного управления Карачаево-Черкесской Республики по тарифам и ценам от 17 декабря 2021 г. № 130 «Об установлении платы за технологическое присоединение энергопринимающих устройств заявителей к электрическим сетям территориальных сетевых организаций Карачаево-Черкесской Республики на 2022 год»</t>
  </si>
  <si>
    <t>от 17.12.2021
№130</t>
  </si>
  <si>
    <t>от 30.06.2022
№25</t>
  </si>
  <si>
    <t>от 25.07.2022
 №26</t>
  </si>
  <si>
    <t>от 23.09.2022 
№30</t>
  </si>
  <si>
    <t>ТП</t>
  </si>
  <si>
    <t>по договорам, заключенным за текущий год (9 месяцев 2022)
(филиал "ПАО Россети Северный Кавказ" - "Карачаево-Черкесскэнерго")</t>
  </si>
  <si>
    <t>за текущий год (9 месяцев 2022)
(филиал "ПАО Россети Северный Кавказ" - "Карачаево-Черкесскэнерго")</t>
  </si>
  <si>
    <t>Расходы на выполнение мероприятий по технологическому присоединению, 
предусмотренным подпунктами «а» и «в» пункта 16 Методических указаний, за 2020 год
(филиал "ПАО Россети Северный Кавказ" - "Карачаево-Черкесскэнерго")</t>
  </si>
  <si>
    <t>Расходы на выполнение мероприятий по технологическому присоединению,
предусмотренным подпунктами «а» и «в» пункта 16 Методических указаний, за 2021 год
(филиал "ПАО Россети Северный Кавказ" - "Карачаево-Черкесскэнерго")</t>
  </si>
  <si>
    <t>Реконструкция ВЛ-0,4 кВ 
с увелич протяж (L - 60 м) от КТП-287/513 (12 кВт)</t>
  </si>
  <si>
    <t>Реконструкция ВЛ-0,4  кВ 
с увелич протяж (L - 200 м) от ТП-27/468 (5 кВт)</t>
  </si>
  <si>
    <t>Реконструкция ВЛ-0,4 кВ 
с увелич протяж (L - 200 м) от ЗТП-19/511 (4 кВт)</t>
  </si>
  <si>
    <t>Реконструкция ВЛ-0,4 кВ 
с увелич протяж (L - 120 м) от КТП-290/504 (3 кВт)</t>
  </si>
  <si>
    <t>Строительство ВЛ-0,4 кВ (L - 750 м) 
от ТП-19/яч.3 (12 кВт)</t>
  </si>
  <si>
    <t>Строительство ВЛ-0,4 кВ  (L - 400 м) 
от ТП-171/344 (15 кВт)</t>
  </si>
  <si>
    <t>Строительство ВЛ-0,4 кВ (L - 450 м) 
от ТП-12/377 (15 кВт)</t>
  </si>
  <si>
    <t>Строительство ВЛ-0,4 кВ (L - 500 м)
от ТП-12/857 (10 кВт)</t>
  </si>
  <si>
    <t>Строительство ВЛ-0,4 кВ (L - 100 м) 
от ТП-10/682 96 кВт)</t>
  </si>
  <si>
    <t>Строительство ВЛ-0,4 кВ (L - 200 м) 
от ТП-10/682 (3 кВт)</t>
  </si>
  <si>
    <t xml:space="preserve">Строительство ВЛ-0,4 кВ (L - 400 м) 
от ТП-13/227 (5 кВт)  </t>
  </si>
  <si>
    <t>Строительство ВЛ-0,4 кВ (L - 120 м)
от ТП-33/379 (12 кВт)</t>
  </si>
  <si>
    <t>Строительство ВЛ-0,4 кВ (L - 250 м)
от ТП-51/859 (5 кВт)</t>
  </si>
  <si>
    <t>Строительство ВЛ-0,4 кВ (L - 300 м) 
от ТП-57/649 (8 кВт)</t>
  </si>
  <si>
    <t xml:space="preserve">Реконструкция ВЛ-0,4 кВ 
с увелич протяж (L - 340 м) от КТП-298/505 (4 кВт)  </t>
  </si>
  <si>
    <t>Реконструкция ВЛ-0,4 кВ 
с увелич протяж (L - 40 м) от КТП-298/505 (4 кВт)</t>
  </si>
  <si>
    <t>Реконструкция ВЛ-0,4 кВ
 с увелич протяж (L - 60 м) от КТП-314/533 (4 кВт)</t>
  </si>
  <si>
    <t>Реконструкция ВЛ-0,4 кВ 
с увелич протяж (L - 60 м) от КТП-93/502 (4 кВт)</t>
  </si>
  <si>
    <t>Реконструкция ВЛ-0,4 кВ 
с увелич протяж (L - 60 м) от КТП-93/502 (3 кВт)</t>
  </si>
  <si>
    <t>Реконструкция ВЛ-0,4 кВ 
с увелич протяж (L - 150 м) от КТП-77/859 (14 кВт)</t>
  </si>
  <si>
    <t>Реконструкция ВЛ-0,4 кВ 
с увелич протяж (L - 80 м) от ТП-119/859 (5 кВт)</t>
  </si>
  <si>
    <t>Реконструкция ВЛ-0,4 кВ 
с увелич протяж (L - 50 м) от ТП-21/859 (15 кВт)</t>
  </si>
  <si>
    <t>Реконструкция ВЛ-0,4 кВ
 с увелич протяж (L - 100 м) от ТП-10/859 (5 кВт)</t>
  </si>
  <si>
    <t>Реконструкция ВЛ-0,4 кВ
с увелич протяж (L - 30 м) от ТП-11/857 (15 кВт)</t>
  </si>
  <si>
    <t>Реконструкция ВЛ-0,4 кВ
с увелич протяж (L - 250 м) от ТП-11/857 (5 кВт)</t>
  </si>
  <si>
    <t>Реконструкция ВЛ-0,4 кВ 
с увелич протяж (L - 280 м) от ТП-11/857 (13 кВт)</t>
  </si>
  <si>
    <t>Реконструкция ВЛ-0,4 кВ 
с увелич протяж (L - 200 м) от ТП-14/154 (12 кВт)</t>
  </si>
  <si>
    <t>Реконструкция ВЛ-0,4 кВ 
с увелич протяж (L - 200 м) от ТП-171/344 (15 квт)</t>
  </si>
  <si>
    <t>Реконструкция ВЛ-0,4 кВ 
с увелич протяж (L - 300 м) от ТП-171/344 (15 квт)</t>
  </si>
  <si>
    <t>Реконструкция ВЛ-0,4 кВ 
с увелич протяж (L - 150 м) от ТП-21/859 (13 кВт)</t>
  </si>
  <si>
    <t>Реконструкция ВЛ-0,4 кВ
с увелич протяж (L - 60 м) от ТП-21/859 (14 кВт)</t>
  </si>
  <si>
    <t>Реконструкция ВЛ-0,4 кВ
с увелич протяж (L - 100 м) от ТП-33/859 (8 кВт)</t>
  </si>
  <si>
    <t>Реконструкция ВЛ-0,4 кВ 
с увелич протяж (L - 120 м) от ТП-48/227 (10 кВт)</t>
  </si>
  <si>
    <t>Реконструкция ВЛ-0,4 кВ 
с увелич протяж (L - 250 м) от ТП-48/227 (7 кВт)</t>
  </si>
  <si>
    <t>Реконструкция ВЛ-0,4 кВ
с увелич протяж (L - 120 м) от ТП-73/140 (14 кВт)</t>
  </si>
  <si>
    <t>Реконструкция ВЛ-0,4 кВ
с увелич протяж (L - 150 м) от ТП-77/140 (10 кВт)</t>
  </si>
  <si>
    <t>Реконструкция ВЛ-0,4 кВ 
с увелич протяж (L - 149 м) от ТП-8/859 (5 квт)</t>
  </si>
  <si>
    <t>Реконструкция ВЛ-0,4 кВ 
с увелич протяж (L - 150 м) от ТП-8/859 (5 кВт)</t>
  </si>
  <si>
    <t>Реконструкция ВЛ-10 кВ 
с увелич протяж (L - 60 м) от Ф-468 (12 кВт)</t>
  </si>
  <si>
    <t>Реконструкция ВЛ-0,4 кВ 
с увелич протяж (L - 100 м) от ТП-33/859 (8 кВт)</t>
  </si>
  <si>
    <t>Строительство ВЛ-0,4 кВ (L - 1300 м)
от ТП-167/344 (60 кВт)</t>
  </si>
  <si>
    <t>Строительство ВЛ-0,4 кВ (L - 750 м)
от ТП-85/372 (20 кВт)</t>
  </si>
  <si>
    <t>Строительство ВЛ-10 кВ (L - 1500 м) 
от Ф-227 (30 кВт)</t>
  </si>
  <si>
    <t>Строительство ВЛ-10 кВ (L - 1450 м) 
от Ф-803 (20 кВт)</t>
  </si>
  <si>
    <t>Реконструкция ВЛ-0,4 кВ
с увелич протяж (L - 100 м) от ТП-20/377 (21,1 кВт)</t>
  </si>
  <si>
    <t>Реконструкция ВЛ-0,4 кВ 
с увелич протяж (L - 480 м) от ТП-35/379 (21,1 кВт)</t>
  </si>
  <si>
    <t>Реконструкция ВЛ-0,4 кВ 
с увелич протяж (L - 490 м) от ТП-48/376 (21,1 кВт)</t>
  </si>
  <si>
    <t>Реконструкция ВЛ-10 кВ 
с увелич протяж (L - 750 м) от Ф-463 (120 кВт)</t>
  </si>
  <si>
    <t>Реконструкция ВЛ-0,4 кВ
с увелич. протяж. (L- 430 м) от ТП-1/511 (5 кВт)</t>
  </si>
  <si>
    <t>Реконструкция ВЛ-0,4 кВ 
с увелич. протяж. (L- 60 м) от ТП-176/526 (3 кВт)</t>
  </si>
  <si>
    <t>Реконструкция ВЛ-0,4 кВ  
с увелич протяж. (L- 200 м) от ТП-61/530 (3 кВт)</t>
  </si>
  <si>
    <t>Реконструкция  ВЛ-0,4 кВ 
с увелич протяж. (L- 200 м) от ТП-73/502 (3 кВт)</t>
  </si>
  <si>
    <t>Реконструкция ВЛ-0,4 кВ  
с увелич. протяж. (L- 300 м) от ТП 339/502 (5 кВт)</t>
  </si>
  <si>
    <t>Реконструкция ВЛ-0,4 кВ 
с увелич. протяж. (L- 130 м) от ТП 290/504 ф-2 (5 кВт)</t>
  </si>
  <si>
    <t xml:space="preserve">Реконструкция ВЛ-0.4 кВ
 с увелич. протяж. (L- 200 м) от ТП 33/859 (5 кВт)                     </t>
  </si>
  <si>
    <t xml:space="preserve">Реконструкция ВЛ-0,4 кВ 
с увелич. протяж. (L- 60 м) от ТП 196/502 ф-2 ПС Хабез (4 кВт)                                            </t>
  </si>
  <si>
    <t>Реконструкция ВЛ-0.4 кВ
с увелич. протяж. (L- 70 м) от ТП 35/859 (5 кВт)</t>
  </si>
  <si>
    <t xml:space="preserve">Реконструкция ВЛ-0,4 кВ 
с увелич. протяж. (L- 320 м) от ТП-57/859 (5 кВт)    </t>
  </si>
  <si>
    <t>Реконструкция ВЛ-0,4 кВ
с увелич. протяж. (L- 80 м) от ТП-119/859 (5 кВт)</t>
  </si>
  <si>
    <t>Реконструкция ВЛ-0,4 кВ
 с увелич. протяж. (L- 200 м) от ТП 11/857 Ф-1 (7 кВт)</t>
  </si>
  <si>
    <t xml:space="preserve">Реконструкция ВЛ-0,4 кВ 
с увелич. протяж. (L- 400 м) от ТП 8/857 (5 кВт) </t>
  </si>
  <si>
    <t xml:space="preserve">Реконструкция ВЛ-0,4 кВ 
с увелич. протяж. (L- 60 м) от ТП 77/859  ф-2 (8 кВт)                                                       </t>
  </si>
  <si>
    <t xml:space="preserve">Реконструкция  ВЛ-0,4 кВ
с увелич. протяж. (L- 200 м) от ТП 77/859 ф-1 (5 кВт)                                                                   </t>
  </si>
  <si>
    <t xml:space="preserve">Реконструкция ВЛ-0,4 кВ 
с увелич. протяж. (L- 200 м) от ТП 77/859 Ф-2 (14 кВт) </t>
  </si>
  <si>
    <t>Реконструкция ВЛ-0,4 кВ
с увелич. протяж. (L- 400 м) от ТП 21/859 (5 кВт)</t>
  </si>
  <si>
    <t>Реконструкция ВЛ-0,4 кВ 
с увелич. протяж. (L- 100 м) от ТП 8/859 Ф-2 (5 кВт)</t>
  </si>
  <si>
    <t xml:space="preserve">Реконструкция ВЛ-0,4 кВ 
с увелич. протяж.  (L- 150 м) от ТП 8/857 (5 кВт)                                                  </t>
  </si>
  <si>
    <t>Реконструкция ВЛ-0,4 кВ
с увелич. протяж. (L- 150 м) от ТП 124/859 (5 кВт)</t>
  </si>
  <si>
    <t xml:space="preserve">Реконструкция ВЛ-0,4 кВ
с увелич. протяж. (L- 410 м) от ТП 124/859 (5 кВт) </t>
  </si>
  <si>
    <t>Реконструкция ВЛ-0.4 кВ 
с увелич. протяж.  (L- 210 м) от ТП 15/322 ПС Сторожевая (10 кВт)</t>
  </si>
  <si>
    <t xml:space="preserve">Реконструкция ВЛ-10 с увелич. протяж. (L- 30 м)  от Ф-313, 
стр-во ВЛ-0,4 кВ протяж. (L- 480 м) от ТП 176/313, 
стр-во ТП 176/313, 100 кВА (15 кВт)                                   </t>
  </si>
  <si>
    <t>Строительство ВЛ-0.4 кВ 
протяж. (L- 120 м) от ТП 283/530 ПС Кош-Хабль (2 кВт)</t>
  </si>
  <si>
    <t>Строительство ВЛ-0.4 кВ 
протяж. (L- 220 м) от ТП-19/511 (2 кВт)</t>
  </si>
  <si>
    <t xml:space="preserve">Строительство ВЛ-0,4 кВ 
протяж. (L- 260 м) от ТП 200/502 (5 кВт) </t>
  </si>
  <si>
    <t>Реконструкция  ВЛ-10 кВ  с увелич. протяж. (L- 470 м) 
и строительство  ТП-77/859-тр-р силовой 10 кВ; ТМГ-100/10/0,4 У1, 
на КТП – 77/ 859 ф-859  ПС Заречная (14,9 кВт)</t>
  </si>
  <si>
    <t xml:space="preserve">Реконструкция ВЛ-10 с увелич. протяж. (L- 30 м)  от Ф-313, 
стр-во ВЛ-0,4 кВ протяж. (L- 480 м) от ТП 176/313,
стр-во ТП 176/313, 100 кВА (15 кВт)                                    </t>
  </si>
  <si>
    <t>Реконструкция ВЛ 10 кВ с увелич. протяж. (L- 350 м) от Ф-555 ПС Первомайская и 
стр-во КТП-302/555 - 160 кВА (15 кВт)</t>
  </si>
  <si>
    <t xml:space="preserve">Реконструкция ВЛ-10 кВ 
с увелич. протяж. (L- 200 м) Ф-511 от ПС Хабез (30 кВт)                   </t>
  </si>
  <si>
    <t xml:space="preserve">Реконструкция ВЛ-10 кВ 
с увелич. протяж. (L- 350 м) от ПС Заречная (100 кВт)  </t>
  </si>
  <si>
    <t>Реконструкция ВЛ-0,4 кВ 
с увелич. протяж. (L- 160 м) от ТП 5/279 (5 кВт)</t>
  </si>
  <si>
    <t xml:space="preserve">Реконструкция ВЛ-10 кВ с увелич. протяж. (L- 30 м) Ф-347  ПС Архыз  и 
стр-вом КТП 170/347 -160 кВА (60 кВт) </t>
  </si>
  <si>
    <t>Реконструкция ВЛ-10 кВ с увелич. протяж. (L- 20 м) Ф-347 ПС Архыз и 
стр-вом КТП-169/347-160 кВА (50 кВт)</t>
  </si>
  <si>
    <t xml:space="preserve">Реконструкция ВЛ-10 кВ с увелич. протяж. (L- 500 м) Ф-344 ПС Архыз и
стр-вом КТП-171/344-400 кВА (140 кВт)                                                                       </t>
  </si>
  <si>
    <t xml:space="preserve">Реконструкция ВЛ 10 кВ с увелич. протяж. (L- 110 м) Ф-377 от ПС Курджиново и 
стр-вом ТП69/377-160 кВА (30 кВт)                                                                     </t>
  </si>
  <si>
    <t xml:space="preserve">Реконструкция ВЛ-10 кВ с увелич. протяж. (L- 100 м) яч.3 "БСР" 
строительство КТП 19/яч.3 ПС БСР 160 кВА (90 кВт)                                </t>
  </si>
  <si>
    <t xml:space="preserve">Реконструкция ВЛ-10 кВ с увелич. протяж. (L- 200 м)  Ф-463 от ПС Теберда,
стр-во КТП 9/463-100 кВА, 
стр-во отпайки КЛ-10 кВ от Ф-463 ПС Теберда (70 кВт)                               </t>
  </si>
  <si>
    <t>Реконструкция ВЛ-10 кВ с увелич. протяж. (L- 80 м) 
Ф-468 от ПС Теберда 
стр-во КТП 61/468 - 100 кВА (80 кВт)</t>
  </si>
  <si>
    <t xml:space="preserve">Реконструкция ВЛ-0,4 кВ от ТП 119/859 
с увеличением  протяженности 0,46 км (6 кВт)                                    </t>
  </si>
  <si>
    <t xml:space="preserve">Реконструкция ВЛ-0,4 кВ от ТП 299/504
с увеличением  протяженности 0,20 км (6 кВт)                                    </t>
  </si>
  <si>
    <t xml:space="preserve">Реконструкци ВЛ-0,4 кВ от ТП 77/859 
с увеличением протяженности на 0,20 км (5 кВт)                                                                </t>
  </si>
  <si>
    <t xml:space="preserve">Реконструкци ВЛ-0,4 кВ от ТП 77/859 
с увеличением протяженности на 0,25 км (12 кВт)                                                                </t>
  </si>
  <si>
    <t xml:space="preserve">Реконструкция ВЛ-0,4 кВ от ТП 16/801 
с увеличением протяженности на 0,18 км (5 кВт)                                                                   </t>
  </si>
  <si>
    <t xml:space="preserve">Реконструкция ВЛ-10 кВ от Ф-279 с увеличением протяженности на 0,40 км; 
строительство ВЛ-0,4 кВ от КТП-1/279 протяженностью 0,05 км; 
строительство КТП-1/279 100 кВА (14 кВт)  </t>
  </si>
  <si>
    <t xml:space="preserve">Реконструкция ВЛ-0,4 кВ от ТП 31/205
с увеличением протяженности на 0,23 км (13 кВт)                       </t>
  </si>
  <si>
    <t xml:space="preserve">Реконструкция ВЛ-0,4 кВ от ТП 10/859 
с увеличением протяженности  на 0,20 км (13 кВт)                                                 </t>
  </si>
  <si>
    <t xml:space="preserve">Реконструкция ВЛ-0,4 кВ от ТП 57/205
с увеличением протяженности на 0,30 км (10 кВт)                                  </t>
  </si>
  <si>
    <t xml:space="preserve">Реконструкция ВЛ-10 кВ от Ф-227 с увеличением протяженности на 0,48 км
строительство ВЛ-0,4 кВ от ТП-47/227 протяженностью 0,42 км;
строительство ТП 47/227 160 кВА (13 кВт)                                                                      </t>
  </si>
  <si>
    <t xml:space="preserve">Реконструкция ВЛ-10 кВ от Ф-345 с увеличением протяженности на 0,8 км
строительство КТП 203/345 250 кВт (15кВт)                                                  </t>
  </si>
  <si>
    <t xml:space="preserve">Реконструкция ВЛ-0,4 кВ от ТП -10/682 
с увеличением протяженности на 0,49 км (15 кВт)                                </t>
  </si>
  <si>
    <t xml:space="preserve">Реконструкция ВЛ-0,4 кВ от ТП 11/857 
с увеличением протяженности на 0,08 км (10 кВт)                             </t>
  </si>
  <si>
    <t xml:space="preserve">Реконструкция ВЛ-0,4 кВ от КТП-50/379
с увеличением протяженности на 0,496 км (15 кВт)                                            </t>
  </si>
  <si>
    <t xml:space="preserve">Реконструкция ВЛ-10 кВ от Ф-289 с увеличением протяженности на 0,05 км; 
строительство ВЛ-0,4 кВ от ТП-3/289 протяженностью 0,07 км; 
стротельство ТП 3/289 100 кВА (6 кВт)                                                      </t>
  </si>
  <si>
    <t xml:space="preserve">Реконструкция ВЛ-10 кВ от Ф-289 с увеличением протяженности на 0,05 км; 
строительство ВЛ-0,4 кВ от ТП-3/289 протяженностью 0,07 км; 
стротельство ТП 3/289 100 кВА (6 кВт)                                          </t>
  </si>
  <si>
    <t xml:space="preserve">Реконструкция ВЛ-0,4 кВ от ТП-35/859
с увеличением протяженности на 0,20 км (13 кВт)                         </t>
  </si>
  <si>
    <t xml:space="preserve">Реконструкция ВЛ-0,4 кВ от ТП 30/205 
с увеличением протяженности на 0,15 км (15 кВт)                        </t>
  </si>
  <si>
    <t xml:space="preserve">Реконструкция ВЛ-0,4 кВ от ТП 31/205
с увеличением протяженности на 0,65 км (15 кВт)                    </t>
  </si>
  <si>
    <t xml:space="preserve">Реконструкция ВЛ-0,4 кВ от ТП-10/703 
с увеличением  протяженности на 0,85 км (12 кВт)                                                </t>
  </si>
  <si>
    <t xml:space="preserve">Реконструкция ВЛ-0,4 кВ от ТП-3/471 
с увеличением  протяженности на 0,14 км (12 кВт)                         </t>
  </si>
  <si>
    <t xml:space="preserve">Реконструкция ВЛ-10 кВ от Ф-401 с увеличением протяженности на 0,03 км
строительство ВЛ-0,4 кВ от КТП -8/401 кВ  протяженностью 0,42 км;  
строительство КТП -8/401 кВ 160 кВА (10 кВт)                                            </t>
  </si>
  <si>
    <t xml:space="preserve">Реконструкция ВЛ-10 кВ от Ф-401 с увеличением протяженности на 0,03 км 
строительство ВЛ-0,4 кВ от КТП -8/401 кВ  протяженностью 0,42 км;  
строительство КТП -8/401 кВ 160 кВА (10 кВт)                       </t>
  </si>
  <si>
    <t xml:space="preserve">Реконструкция ВЛ-10 кВ от Ф-801 с увеличением протяженности на 0,4 км 
строительство КТП-32/801 160 кВА(3 кВт)                                   </t>
  </si>
  <si>
    <t xml:space="preserve">Реконструкция ВЛ-0,4 кВ от ТП 15/322 
с увеличением протяженности на 0,22 км (8 кВт)                                                          </t>
  </si>
  <si>
    <t xml:space="preserve">Реконструкция ВЛ-0,4 кВ от КТП 15/322 
с увеличением протяженности на 0,13 км (6 кВт)                                                        </t>
  </si>
  <si>
    <t xml:space="preserve">Реконструкция ВЛ-0,4 кВ от ТП 321/258 
с увеличением протяженности на 0,65 км (5 кВт)                                                      </t>
  </si>
  <si>
    <t xml:space="preserve">Реконструкция ВЛ-10 кВ от Ф-858  с увеличением протяженности на 0,15 км 
строительство ТП 11/858 100 кВА (15 кВт)                              </t>
  </si>
  <si>
    <t xml:space="preserve">Реконструкция  ВЛ-10 кВ от Ф-559 
с увеличением  протяженности на 0,15 км (15 кВт)                                         </t>
  </si>
  <si>
    <t xml:space="preserve">Реконструкция ВЛ-0,4 кВ от ТП 61/530
с увеличением  протяженности на 0,45 км (4кВт)                          </t>
  </si>
  <si>
    <t xml:space="preserve">Строительство ВЛ-10 кВ от Ф-824 протяженностью 0,06 км; 
строительство ВЛ-0,4 кВ от ТП 180/824 протяженностью 0,07 км (7 кВт)                                                                </t>
  </si>
  <si>
    <t xml:space="preserve">Строительство ВЛ-0,4 кВ от ТП-1/101 
протяженностью 0,6 км (10 кВт)                                                             </t>
  </si>
  <si>
    <t xml:space="preserve">Строительство ВЛ-0,4 кВ от ТП 31/144 
потяженностью 0,35 км (5 кВт)                                                       </t>
  </si>
  <si>
    <t xml:space="preserve">Реконструкция ВЛ-10 кВ с увелич. протяж. (L- 170 м) и 
стр-во КТП 173/958 - 250 кВА Ф-958 от ПС Лунная Поляна (15 кВт) </t>
  </si>
  <si>
    <t xml:space="preserve">Реконструкция ВЛ 10 кВ с увелич. протяж. (L- 350 м) 
от Ф-555 ПС Первомайская и стр-во КТП-302/555 - 160 кВА (15 кВт)    </t>
  </si>
  <si>
    <t xml:space="preserve">Строительство ВЛ-0,4 кВ от ТП 16/857 
протяженностью 0,60 км (8 кВт)                                                                      </t>
  </si>
  <si>
    <t xml:space="preserve">Строительство ВЛ-0,4 кВ от ТП 215/347
протяженностью 0,55 км (15 кВт)                                          </t>
  </si>
  <si>
    <t xml:space="preserve">Строительство ВЛ-0,4 кВ от ТП-32/801
протяженностью 0,45 км (3 кВт)                                                                 </t>
  </si>
  <si>
    <t xml:space="preserve">Строительство ВЛ-0,4 кВ от ТП-66/649
протяженностью 0,07 км (15 кВт)                                     </t>
  </si>
  <si>
    <t xml:space="preserve">Строительство ВЛ-0,4 кВ от ТП 6/279 
протяженностью 0,30 км (10 кВт)                                       </t>
  </si>
  <si>
    <t xml:space="preserve">Строительство ВЛ-0,4 кВ от КТП-69/468 протяженностью 0,1 км;
строительство КТП-69/468 от Ф-468 160 кВА  (12 кВт)                                           </t>
  </si>
  <si>
    <t xml:space="preserve">Реконструкция ВЛ-10 кВ от Ф-331
с увеличением протяженности на 1,10 км (30 кВт)                                                </t>
  </si>
  <si>
    <t xml:space="preserve">Реконструкция ВЛ-10 кВ от Ф-720 
с увеличением протяженности на 0,07 км (145 кВт)                                                           </t>
  </si>
  <si>
    <t xml:space="preserve">Реконструкция ВЛ-10 кВ от Ф-801 
с увеличением протяженности на 0,65 км (20 кВт)                                     </t>
  </si>
  <si>
    <t xml:space="preserve">Реконструкция ВЛ-10 кВ от Ф-258 с увеличением протяженности на 0,50 км 
строительство ВЛ-0,4 кВ от КТП 7/258 протяженностью 0,30 км; 
строительство КТП 7/258 160 кВА (20 кВт)                                                             </t>
  </si>
  <si>
    <t xml:space="preserve">Реконструкция ВЛ-10 кВ от Ф-258 с увеличением протяженности на 0,50 км
строительство ВЛ-0,4 кВ от КТП 7/258 протяженностью 0,30 км; 
строительство КТП 7/258 160 кВА  (20 кВт)                                                             </t>
  </si>
  <si>
    <t xml:space="preserve">Реконструкция ВЛ-6 кВ Ф-672 с увеличением протяженности на 0,50 км 
строительство ВЛ-0,4 кВ от КТП 118/672 протяженностью 0,35 км; 
строительство КТП-118/672 250 кВА (30 кВт)                                                                             </t>
  </si>
  <si>
    <t xml:space="preserve">Реконструкция ВЛ-6 кВ Ф-672 с увеличением протяженности на 0,50 км
строительство ВЛ-0,4 кВ от КТП 118/672 протяженностью 0,35 км; 
строительство КТП-118/672 250 кВА (30 кВт)                                                                            </t>
  </si>
  <si>
    <t xml:space="preserve">Реконструкция ВЛ-6 кВ Ф-672 с увеличением протяженности на 0,08 км 
строительство ВЛ-0,4 кВ от ТП 131/672 протяженностью 0,11 км; 
строительство ТП-131/672 160 кВА (100 кВт)                                                                                   </t>
  </si>
  <si>
    <t xml:space="preserve">Реконструкция ВЛ-6 кВ Ф-672 с увеличением протяженности на 0,08 км 
строительство ВЛ-0,4 кВ от ТП 131/672 протяженностью 0,11 км; 
строительство ТП-131/672 160 кВа (100 кВт)                                                                                   </t>
  </si>
  <si>
    <t xml:space="preserve">Реконструкция ВЛ-10 кВ от Ф-859 с увеличением протяженности на 0,40 км 
строительство ТП 133/859 160 кВА (40 кВт)                                        </t>
  </si>
  <si>
    <t>Реконструкция ВЛ-10 кВ от Ф-347 с увеличением протяженности на 0,35 км 
строительство ПКУ-10 кВ на ВЛ-10 кВ от Ф-347 (150 кВт)</t>
  </si>
  <si>
    <t xml:space="preserve">Реконструкция ВЛ-10 кВ от Ф-344 с увеличением протяженности на 0,15 км 
строительство ПКУ-10 кВ на ВЛ-10 кВ от Ф-344 (140 кВт)                    </t>
  </si>
  <si>
    <t xml:space="preserve">Реконструкция ВЛ-10 кВ от Ф-344 с увеличением протяженности на 0,35 км
строительство ТП-187/344 400 кВА (150 кВт)                    </t>
  </si>
  <si>
    <t xml:space="preserve">Реконструкция ВЛ-10 кВ от Ф-347 с увеличением протяженности на 0,10 км; 
строительство КТП-195/347 250 кВА (70 кВт)            </t>
  </si>
  <si>
    <t xml:space="preserve">Реконструкция ВЛ-10 кВ от Ф-344 
с увеличением протяженности на 0,3 км (100 кВт)                                             </t>
  </si>
  <si>
    <t xml:space="preserve">Строительство: ВЛ-10 кВ от Ф-303 протяженностью 0,07 км; 
ВЛ-0,4 кВ от КТП 106/303 протяженностью 0,20 км; 
КТП 106/303 160 кВА (30 кВт)                                             </t>
  </si>
  <si>
    <t xml:space="preserve">Строительство КЛ-10 кВ от Ф-347
протяженностью 3,0 км (140 кВт)                                                           </t>
  </si>
  <si>
    <t xml:space="preserve">Строительство ВЛ-10 кВ от ф-347 протяженностью 2,0 км; 
строительство ПКУ-10 кВ на ВЛ-10 кВ от Ф-347 (100 кВт)                                                  </t>
  </si>
  <si>
    <t xml:space="preserve">Строительство ВЛ-0,4 кВ 
от ТП-71/378  протяженностью 0,35 км (28 кВт)                     </t>
  </si>
  <si>
    <t xml:space="preserve">Строительство ВЛ-0,4 кВ 
от ТП 15а/646 протяженностью 0,27 км (95 кВт)                       </t>
  </si>
  <si>
    <t xml:space="preserve">Стоительство ВЛ-10 кВ 
от Ф-290 ПС 110 кВ  Сары-Тюз (2000 кВт)                                                         </t>
  </si>
  <si>
    <t xml:space="preserve">Строительство ВЛ-04 кВ с увелич. протяж. (L- 600 м) 
от КТП-163/345-400 кВА (80 кВт) </t>
  </si>
  <si>
    <t xml:space="preserve">Строительство ЛЭП 10 кВ от Ф-560 ПС 35 кВ Конзаводская протяженностью 0,092 км 
Строительство КЛ-0,317 км (2500 кВт)                         </t>
  </si>
  <si>
    <t xml:space="preserve">Реконструкция ВЛ-10 кВ от Ф-344 с увеличением протяженности на 0,12 км; 
строительство ПКУ-10 кВ на ВЛ-10 кВ от Ф-344 (350 кВт)                                              </t>
  </si>
  <si>
    <t xml:space="preserve">Реконструкция ВЛ-10 кВ с увелич. протяж. (L- 200 м)  Ф-463 от ПС Теберда,
стр-во КТП 9/463-100 кВА, 
стр-во отпайки КЛ-10 кВ от Ф-463 ПС Теберда (70 кВт)                                         </t>
  </si>
  <si>
    <t>Строительство КЛ-10 кВ (L - 200 м)
от ВЛ-10 кВ Ф-467  ПС Теберда (110 кВт)</t>
  </si>
  <si>
    <t xml:space="preserve">Строительство КЛ-10 кВ
от Ф-347 протяженностью 3,0 км (140 кВт)                                                           </t>
  </si>
  <si>
    <t>Строительство ЛЭП 10 кВ от Ф-560 ПС 35 кВ Конзаводская проженностью 0,092 км 
строительство КЛ-0,317 км (2500 кВт)</t>
  </si>
  <si>
    <t xml:space="preserve"> строительство КТП-1/279 100 кВА (14 кВт) </t>
  </si>
  <si>
    <t>Строительство ТП 11/858 100 кВА (15 кВт)</t>
  </si>
  <si>
    <t xml:space="preserve">Строительство СТП-181/313 100 кВА (15 кВт)                                </t>
  </si>
  <si>
    <t xml:space="preserve">Реконструкция ВЛ-6 кВ без увелич. протяж.от Ф-646 
и стр-во КТП-7/646-400 кВА (150 кВт) </t>
  </si>
  <si>
    <t>Строительство КТП-203/345 250 кВА (15 кВт)</t>
  </si>
  <si>
    <t>Строительство КТП -8/401 кВ 160 кВА (10 кВт)</t>
  </si>
  <si>
    <t xml:space="preserve">Строительство КТП-32/801 кВ 160 кВА (3 кВт) </t>
  </si>
  <si>
    <t xml:space="preserve">Строительство строительство ТП 16/857 250 кВА (15 кВт)                                                                      </t>
  </si>
  <si>
    <t xml:space="preserve">Строительство  ТП-181/306 160 кВА (4 кВт)                                                                                  </t>
  </si>
  <si>
    <t xml:space="preserve">Строительство КТП-186/312 160 кВА (15 кВт)                                                        </t>
  </si>
  <si>
    <t xml:space="preserve">Строительство КТП-69/468 от Ф-468 160 кВА (12 кВт) </t>
  </si>
  <si>
    <t xml:space="preserve">строительство КТП 7/258 160 кВА (20 кВт)                                                            </t>
  </si>
  <si>
    <t>Строительство КТП-195/347 250 кВА (70 кВт)</t>
  </si>
  <si>
    <t>Строительство КТП-106/303 160 кВА (30 кВт)</t>
  </si>
  <si>
    <t xml:space="preserve">Строительство КТП-17/171 160 кВА (80 кВт)                      </t>
  </si>
  <si>
    <t xml:space="preserve">Строительство КТП 184/344 400 кВА (14 кВт)                                         </t>
  </si>
  <si>
    <t>Строительство ТП- 187/344 400 кВА (150 кВт)</t>
  </si>
  <si>
    <t>Строительство ПС 35/0,4кВ "Яблоко" 630 кВА (450 кВт)</t>
  </si>
  <si>
    <t xml:space="preserve">Модернизация ВЛ-0,4 кВ от ТП -8/859 0,35 км 
Установка Шкафа учета электроэнергии (15 кВт)                                                 </t>
  </si>
  <si>
    <t>Модернизация ВЛ-0,4 кВ от ТП -35/859 0,35 км
Установка Шкафа учета электроэнергии в составе счетчик (13 кВт)</t>
  </si>
  <si>
    <t xml:space="preserve">Модернизация ВЛ-0,4 кВ от ТП -2/857
Установка Шкафа учета электроэнергии в составе счетчик (15 кВт)                                                               </t>
  </si>
  <si>
    <t xml:space="preserve">Модернизация ВЛ-0,4 кВ от ТП -2/857 Ф-2 
Установка Шкафа учета электроэнергии в составе счетчик (13 кВт)                                                         </t>
  </si>
  <si>
    <t xml:space="preserve">Модернизация ВЛ-0,4 кВ от ТП -124/859 
Установка Шкафа учета электроэнергии в составе счетчик (10 кВт)                                                        </t>
  </si>
  <si>
    <t xml:space="preserve">Модернизация ВЛ-0,4 кВ от ТП -13/859 
Установка Шкафа учета электроэнергии в составе счетчик (10 кВт)                                       </t>
  </si>
  <si>
    <t xml:space="preserve">Модернизация ВЛ-0,4 кВ от ТП -33/859 
Установка Шкафа учета электроэнергии в составе счетчик (10 кВт)                                                </t>
  </si>
  <si>
    <t xml:space="preserve">Модернизация ВЛ-0,4 кВ от ТП-2/857 
Установка Шкафа учета электроэнергии в составе счетчик (10 кВт) </t>
  </si>
  <si>
    <t xml:space="preserve">Модернизация ВЛ-0,4 кВ от ТП-44/857 
Установка Шкафа учета электроэнергии в составе счетчик (10 кВт)                                                </t>
  </si>
  <si>
    <t xml:space="preserve">Модернизация ВЛ-0,4 кВ от ТП -17/857
Установка Шкафа учета электроэнергии в составе счетчик (7 кВт)                                                 </t>
  </si>
  <si>
    <t xml:space="preserve">Модернизация ВЛ-0,4 кВ от ТП -34/859
Установка Шкафа учета электроэнергии в составе счетчик (10 кВт)                                        </t>
  </si>
  <si>
    <t>Строительство ПКУ-10 кВ 
на ВЛ-10 кВ от Ф-347 (50 кВт)</t>
  </si>
  <si>
    <t xml:space="preserve">Строительство ПКУ-10 кВ 
на КЛ-10 кВ от яч.3 ПС ЦРП Домбай (200 кВт)                                          </t>
  </si>
  <si>
    <t>Строительство ПКУ-10 кВ
на ВЛ-10 кВ от Ф-347 №8 (600 кВт)</t>
  </si>
  <si>
    <t xml:space="preserve">Модернизация ТП-59 (КЛ-0,4кВ от ГКТП-59 Ф-672)
Установка Шкафа учета э/эн в составе счетчик (6 кВт)                                       </t>
  </si>
  <si>
    <t xml:space="preserve">Модернизация ВЛ-0,4 кВ от ТП -3/290
Установка Шкафа учета электроэнергии в составе счетчик (14 кВт)                                    </t>
  </si>
  <si>
    <t xml:space="preserve">Модернизация ВЛ-0,4 кВ от ТП -8/289
Установка Шкафа учета электроэнергии в составе счетчик (10 кВт)                            </t>
  </si>
  <si>
    <t xml:space="preserve">Модернизация ТП-61а (КЛ-0,4кВ отТП-61а Ф-653) 
Устан Шкафа учета э/эн в составе счетчик (10 кВт)                                     </t>
  </si>
  <si>
    <t xml:space="preserve">Модернизация ВЛ-0,4 кВ от ТП-7/258 
Установка Шкафа учета э/эн в составе счетчик (20 кВт)                                                     </t>
  </si>
  <si>
    <t xml:space="preserve">Строительство ПКУ-10 кВ 
на ВЛ-10 кВ от Ф-347 №6 (80 кВт)  </t>
  </si>
  <si>
    <t xml:space="preserve">Строительство ПКУ-10 кВ
на ВЛ-10 кВ от Ф-347 №4 (90 кВт)  </t>
  </si>
  <si>
    <t xml:space="preserve">Строительство ПКУ-10 кВ 
на ВЛ-10 кВ от Ф-370 №1 (98 кВт)  </t>
  </si>
  <si>
    <t xml:space="preserve">Строительство ПКУ-10 кВ
на ВЛ-10 кВ от Ф-858 (145 кВт) </t>
  </si>
  <si>
    <t xml:space="preserve">Строительство ПКУ-10 кВ 
на ВЛ-10 кВ от Ф-451 (150 кВт)                       </t>
  </si>
  <si>
    <t>Строительство ПКУ-10 кВ 
на ВЛ-10кВ от Ф-344  (140 кВ)</t>
  </si>
  <si>
    <t xml:space="preserve">Строительство ПКУ-10 кВ 
на ВЛ-10 кВ от Ф-471 (60 кВт)                                                            </t>
  </si>
  <si>
    <t xml:space="preserve">Строительство ПКУ-10 кВ 
на ВЛ-10 кВ от Ф-824 (80 кВт)                                                      </t>
  </si>
  <si>
    <t xml:space="preserve">Строительство ПКУ-10 кВ 
на ВЛ-10 кВ от Ф-344 № 2 (120 кВт)   </t>
  </si>
  <si>
    <t xml:space="preserve">Строительство ПКУ-10 кВ 
на ВЛ-10кВ от Ф-344 № 3 (150 кВт)                                   </t>
  </si>
  <si>
    <t xml:space="preserve">Строительство ПКУ-10 кВ 
на ВЛ-10кВ от Ф-344 № 4 (100 кВт)                                                                                     </t>
  </si>
  <si>
    <t xml:space="preserve">Строительство ПКУ-10 кВ 
на ВЛ-10кВ от Ф-347 № 9 (100 кВт)                                       </t>
  </si>
  <si>
    <t xml:space="preserve">Строительство ПКУ-10 кВ 
на ВЛ-10 кВ от Ф-291 (140 кВт)                                                      </t>
  </si>
  <si>
    <t xml:space="preserve">Строительство ПКУ-6 кВ 
на ВЛ-6 кВ от Ф-653 (30 кВт)                                                                      </t>
  </si>
  <si>
    <t xml:space="preserve">Строительство ВЛ-10 кВ от Ф-141 протяженностью 120 м 
с установкой ПКУ 10 кВ (650 кВт)                                     </t>
  </si>
  <si>
    <t>Строительство ПКУ-10 кВ 
на ВЛ-10кВ от Ф-347 (400 кВт)</t>
  </si>
  <si>
    <t xml:space="preserve">Строительство ПКУ-10 кВ 
на ВЛ-10кВ от Ф-344 (350 кВт)                       </t>
  </si>
  <si>
    <t xml:space="preserve">Строительство ПКУ-10 кВ 
на ВЛ-10 кВ от Ф-347 №3 (400 кВт)  </t>
  </si>
  <si>
    <t>Строительство ПКУ-10 кВ 
на ВЛ-10 кВ от Ф-347 №5 (160 кВт)</t>
  </si>
  <si>
    <t xml:space="preserve">Строительство ПКУ-10 кВ
на ВЛ-10 кВ от Ф-347 №7 (350 кВт) </t>
  </si>
  <si>
    <t>Реконструкция  ВЛ-10 кВ  с увелич. протяж. (L- 470 м) и
строительство  ТП-77/859 тр-р силовой 10 кВ; ТМГ-100/10/0,4 У1, 
на КТП – 77/ 859 ф-859  ПС Заречная (14,9 кВт)</t>
  </si>
  <si>
    <t xml:space="preserve">Установка Шкафа учета электроэнергии ШУЭ РиМ-02-19-Ф3 
в составе Счетчик РиМ-289.24 ВК.2Gс коммуникатором GSM/GPRS 
(ВЛ-0,4 кВ ТП 2А/646 ПС Усть-Джегута) (5 кВт)                                                                  </t>
  </si>
  <si>
    <t xml:space="preserve">Реконструкция ВЛ-10 кВ от Ф-347 с увеличением протяженности на 0,10 км 
строительство ПКУ-10 кВ на ВЛ-10 кВ от Ф-347 (400 кВт)                                                 </t>
  </si>
  <si>
    <t>Строительство трансформаторных подстанций (ТП), за исключением
распределительных трансформаторных подстанций (РТП),
с уровнем напряжения до 35 кВ</t>
  </si>
  <si>
    <t>Трансформаторные подстанции (ТП), за исключением 
распределительных трансформаторных подстанций 
(РТП) 6/0,4; 10/0,4; 20/0,4; 6/10(10/6); 10/20 (20/10); 6/20 (20/6)</t>
  </si>
  <si>
    <t>Реконструкция ВЛ 10 кВ с увелич. протяж. (L- 110 м) 
Ф-377 от ПС Курджиново и стр-вом ТП69/377-160 кВА (30 кВт)</t>
  </si>
  <si>
    <t xml:space="preserve">Реконструкция ВЛ-10 кВ с увелич. протяж. (L- 100 м) яч.3 "БСР" 
строительство КТП 19/яч.3 ПС БСР 160 кВА (90 кВт) </t>
  </si>
  <si>
    <t xml:space="preserve">Реконструкция ВЛ-10 кВ с увелич. протяж. (L- 80 м) Ф-468 от ПС Теберда 
стр-во КТП 61/468 - 100 кВА (80 кВт) </t>
  </si>
  <si>
    <t>Реконструкция ВЛ-10 кВ с увелич. протяж. (L- 200 м)  Ф-463 от ПС Теберда,
стр-во КТП 9/463-100 кВА, стр-во отпайки КЛ-10 кВ от Ф-463 ПС Теберда (70 кВт)</t>
  </si>
  <si>
    <t>4.1.4.2.7</t>
  </si>
  <si>
    <t>1.3.1.4.1.1.112</t>
  </si>
  <si>
    <t>1.3.1.4.1.1.113</t>
  </si>
  <si>
    <t>1.3.1.4.2.1.2</t>
  </si>
  <si>
    <t>4.1.3.2.2</t>
  </si>
  <si>
    <t>4.1.3.2.3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</si>
</sst>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"/>
    <numFmt numFmtId="166" formatCode="0.0"/>
    <numFmt numFmtId="167" formatCode="0_ ;\-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4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164" fontId="25" fillId="0" borderId="0" applyFont="0" applyFill="0" applyBorder="0" applyAlignment="0" applyProtection="0"/>
  </cellStyleXfs>
  <cellXfs count="19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/>
    <xf numFmtId="0" fontId="11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0" borderId="1" xfId="16" applyBorder="1" applyAlignment="1">
      <alignment vertical="center"/>
    </xf>
    <xf numFmtId="0" fontId="12" fillId="0" borderId="0" xfId="0" applyFont="1"/>
    <xf numFmtId="4" fontId="8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165" fontId="8" fillId="0" borderId="0" xfId="0" applyNumberFormat="1" applyFont="1" applyFill="1"/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0" xfId="0" applyNumberFormat="1" applyFont="1" applyFill="1"/>
    <xf numFmtId="3" fontId="13" fillId="0" borderId="0" xfId="0" applyNumberFormat="1" applyFont="1" applyFill="1" applyAlignment="1">
      <alignment horizontal="center"/>
    </xf>
    <xf numFmtId="165" fontId="13" fillId="0" borderId="0" xfId="0" applyNumberFormat="1" applyFont="1" applyFill="1"/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8" fillId="0" borderId="0" xfId="0" applyNumberFormat="1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2" borderId="0" xfId="0" applyFont="1" applyFill="1"/>
    <xf numFmtId="0" fontId="17" fillId="6" borderId="0" xfId="0" applyFont="1" applyFill="1"/>
    <xf numFmtId="0" fontId="17" fillId="7" borderId="0" xfId="0" applyFont="1" applyFill="1"/>
    <xf numFmtId="49" fontId="17" fillId="0" borderId="1" xfId="0" applyNumberFormat="1" applyFont="1" applyBorder="1" applyAlignment="1">
      <alignment horizontal="left" vertical="center"/>
    </xf>
    <xf numFmtId="165" fontId="17" fillId="7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left" vertical="center"/>
    </xf>
    <xf numFmtId="49" fontId="21" fillId="3" borderId="1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6" fontId="17" fillId="0" borderId="0" xfId="0" applyNumberFormat="1" applyFont="1"/>
    <xf numFmtId="3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166" fontId="17" fillId="7" borderId="1" xfId="0" applyNumberFormat="1" applyFont="1" applyFill="1" applyBorder="1" applyAlignment="1">
      <alignment horizontal="center" vertical="center" wrapText="1"/>
    </xf>
    <xf numFmtId="165" fontId="17" fillId="7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0" fontId="17" fillId="7" borderId="0" xfId="0" applyFont="1" applyFill="1" applyAlignment="1">
      <alignment wrapText="1"/>
    </xf>
    <xf numFmtId="0" fontId="17" fillId="0" borderId="0" xfId="0" applyFont="1" applyAlignment="1">
      <alignment vertical="center" wrapText="1"/>
    </xf>
    <xf numFmtId="0" fontId="17" fillId="5" borderId="1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49" fontId="17" fillId="5" borderId="1" xfId="0" applyNumberFormat="1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vertical="center"/>
    </xf>
    <xf numFmtId="166" fontId="17" fillId="5" borderId="1" xfId="0" applyNumberFormat="1" applyFont="1" applyFill="1" applyBorder="1" applyAlignment="1">
      <alignment vertical="center"/>
    </xf>
    <xf numFmtId="49" fontId="17" fillId="7" borderId="1" xfId="0" applyNumberFormat="1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vertical="center"/>
    </xf>
    <xf numFmtId="166" fontId="17" fillId="7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66" fontId="17" fillId="0" borderId="1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vertical="center" wrapText="1"/>
    </xf>
    <xf numFmtId="166" fontId="17" fillId="7" borderId="1" xfId="0" applyNumberFormat="1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166" fontId="17" fillId="5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166" fontId="17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1" fontId="17" fillId="0" borderId="1" xfId="0" applyNumberFormat="1" applyFont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4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166" fontId="17" fillId="0" borderId="0" xfId="0" applyNumberFormat="1" applyFont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167" fontId="17" fillId="0" borderId="1" xfId="17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8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165" fontId="2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1" xfId="0" applyFont="1" applyBorder="1"/>
    <xf numFmtId="0" fontId="23" fillId="0" borderId="1" xfId="0" applyFont="1" applyBorder="1" applyAlignment="1">
      <alignment horizontal="center" vertical="center"/>
    </xf>
  </cellXfs>
  <cellStyles count="18">
    <cellStyle name="Гиперссылка" xfId="16" builtinId="8"/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" xfId="17" builtinId="3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Normal="100" zoomScaleSheetLayoutView="100" workbookViewId="0">
      <selection activeCell="C24" sqref="C23:C24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6" style="1" bestFit="1" customWidth="1"/>
    <col min="4" max="16384" width="9.140625" style="1"/>
  </cols>
  <sheetData>
    <row r="2" spans="2:3" x14ac:dyDescent="0.3">
      <c r="B2" s="159" t="s">
        <v>52</v>
      </c>
      <c r="C2" s="159"/>
    </row>
    <row r="3" spans="2:3" x14ac:dyDescent="0.3">
      <c r="B3" s="6"/>
      <c r="C3" s="6"/>
    </row>
    <row r="4" spans="2:3" ht="31.5" x14ac:dyDescent="0.3">
      <c r="B4" s="7" t="s">
        <v>53</v>
      </c>
      <c r="C4" s="8" t="s">
        <v>76</v>
      </c>
    </row>
    <row r="5" spans="2:3" x14ac:dyDescent="0.3">
      <c r="B5" s="7" t="s">
        <v>54</v>
      </c>
      <c r="C5" s="7" t="s">
        <v>77</v>
      </c>
    </row>
    <row r="6" spans="2:3" x14ac:dyDescent="0.3">
      <c r="B6" s="7" t="s">
        <v>55</v>
      </c>
      <c r="C6" s="7" t="s">
        <v>78</v>
      </c>
    </row>
    <row r="7" spans="2:3" x14ac:dyDescent="0.3">
      <c r="B7" s="7" t="s">
        <v>56</v>
      </c>
      <c r="C7" s="7" t="s">
        <v>78</v>
      </c>
    </row>
    <row r="8" spans="2:3" x14ac:dyDescent="0.3">
      <c r="B8" s="7" t="s">
        <v>57</v>
      </c>
      <c r="C8" s="7" t="s">
        <v>79</v>
      </c>
    </row>
    <row r="9" spans="2:3" x14ac:dyDescent="0.3">
      <c r="B9" s="7" t="s">
        <v>58</v>
      </c>
      <c r="C9" s="7" t="s">
        <v>80</v>
      </c>
    </row>
    <row r="10" spans="2:3" x14ac:dyDescent="0.3">
      <c r="B10" s="7" t="s">
        <v>59</v>
      </c>
      <c r="C10" s="7" t="s">
        <v>81</v>
      </c>
    </row>
    <row r="11" spans="2:3" x14ac:dyDescent="0.3">
      <c r="B11" s="7" t="s">
        <v>60</v>
      </c>
      <c r="C11" s="9" t="s">
        <v>82</v>
      </c>
    </row>
    <row r="12" spans="2:3" x14ac:dyDescent="0.3">
      <c r="B12" s="7" t="s">
        <v>61</v>
      </c>
      <c r="C12" s="7" t="s">
        <v>83</v>
      </c>
    </row>
    <row r="13" spans="2:3" x14ac:dyDescent="0.3">
      <c r="B13" s="7" t="s">
        <v>62</v>
      </c>
      <c r="C13" s="7" t="s">
        <v>84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2"/>
  <sheetViews>
    <sheetView view="pageBreakPreview" zoomScale="70" zoomScaleNormal="70" zoomScaleSheetLayoutView="7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Q3" sqref="Q3"/>
    </sheetView>
  </sheetViews>
  <sheetFormatPr defaultColWidth="9.140625" defaultRowHeight="15.75" x14ac:dyDescent="0.25"/>
  <cols>
    <col min="1" max="1" width="14.42578125" style="41" customWidth="1"/>
    <col min="2" max="2" width="84.28515625" style="42" bestFit="1" customWidth="1"/>
    <col min="3" max="3" width="16" style="43" bestFit="1" customWidth="1"/>
    <col min="4" max="4" width="13.140625" style="43" customWidth="1"/>
    <col min="5" max="5" width="28.140625" style="43" customWidth="1"/>
    <col min="6" max="6" width="23" style="67" customWidth="1"/>
    <col min="7" max="7" width="27.140625" style="43" customWidth="1"/>
    <col min="8" max="8" width="7.85546875" style="43" hidden="1" customWidth="1"/>
    <col min="9" max="9" width="13.85546875" style="43" hidden="1" customWidth="1"/>
    <col min="10" max="10" width="12.28515625" style="43" hidden="1" customWidth="1"/>
    <col min="11" max="11" width="20.28515625" style="43" bestFit="1" customWidth="1"/>
    <col min="12" max="16384" width="9.140625" style="43"/>
  </cols>
  <sheetData>
    <row r="1" spans="1:13" ht="67.5" customHeight="1" x14ac:dyDescent="0.25">
      <c r="F1" s="160" t="s">
        <v>106</v>
      </c>
      <c r="G1" s="160"/>
      <c r="H1" s="44"/>
    </row>
    <row r="2" spans="1:13" ht="123" customHeight="1" x14ac:dyDescent="0.25">
      <c r="A2" s="161" t="s">
        <v>383</v>
      </c>
      <c r="B2" s="161"/>
      <c r="C2" s="161"/>
      <c r="D2" s="161"/>
      <c r="E2" s="161"/>
      <c r="F2" s="161"/>
      <c r="G2" s="161"/>
      <c r="H2" s="45"/>
    </row>
    <row r="3" spans="1:13" s="49" customFormat="1" ht="103.5" customHeight="1" x14ac:dyDescent="0.35">
      <c r="A3" s="46" t="s">
        <v>5</v>
      </c>
      <c r="B3" s="47" t="s">
        <v>284</v>
      </c>
      <c r="C3" s="46" t="s">
        <v>6</v>
      </c>
      <c r="D3" s="46" t="s">
        <v>7</v>
      </c>
      <c r="E3" s="48" t="s">
        <v>162</v>
      </c>
      <c r="F3" s="46" t="s">
        <v>67</v>
      </c>
      <c r="G3" s="46" t="s">
        <v>68</v>
      </c>
      <c r="I3" s="50"/>
    </row>
    <row r="4" spans="1:13" s="52" customFormat="1" ht="12.75" x14ac:dyDescent="0.25">
      <c r="A4" s="91" t="s">
        <v>107</v>
      </c>
      <c r="B4" s="51">
        <f>A4+1</f>
        <v>2</v>
      </c>
      <c r="C4" s="51">
        <f>B4+1</f>
        <v>3</v>
      </c>
      <c r="D4" s="51">
        <f t="shared" ref="D4:G4" si="0">C4+1</f>
        <v>4</v>
      </c>
      <c r="E4" s="51">
        <f t="shared" si="0"/>
        <v>5</v>
      </c>
      <c r="F4" s="51">
        <f t="shared" si="0"/>
        <v>6</v>
      </c>
      <c r="G4" s="51">
        <f t="shared" si="0"/>
        <v>7</v>
      </c>
    </row>
    <row r="5" spans="1:13" x14ac:dyDescent="0.25">
      <c r="A5" s="59" t="s">
        <v>107</v>
      </c>
      <c r="B5" s="92" t="s">
        <v>0</v>
      </c>
      <c r="C5" s="93"/>
      <c r="D5" s="93"/>
      <c r="E5" s="122">
        <f>E6</f>
        <v>65009</v>
      </c>
      <c r="F5" s="122">
        <f t="shared" ref="F5:G5" si="1">F6</f>
        <v>9455.2000000000007</v>
      </c>
      <c r="G5" s="122">
        <f t="shared" si="1"/>
        <v>63830.018441999993</v>
      </c>
      <c r="H5" s="136"/>
      <c r="I5" s="136"/>
      <c r="J5" s="136"/>
      <c r="K5" s="136"/>
      <c r="L5" s="136"/>
      <c r="M5" s="136"/>
    </row>
    <row r="6" spans="1:13" s="54" customFormat="1" x14ac:dyDescent="0.25">
      <c r="A6" s="96" t="s">
        <v>108</v>
      </c>
      <c r="B6" s="97" t="s">
        <v>109</v>
      </c>
      <c r="C6" s="98"/>
      <c r="D6" s="99"/>
      <c r="E6" s="121">
        <f>E7</f>
        <v>65009</v>
      </c>
      <c r="F6" s="121">
        <f t="shared" ref="F6:G7" si="2">F7</f>
        <v>9455.2000000000007</v>
      </c>
      <c r="G6" s="121">
        <f t="shared" si="2"/>
        <v>63830.018441999993</v>
      </c>
      <c r="H6" s="136"/>
      <c r="I6" s="136"/>
      <c r="J6" s="136"/>
      <c r="K6" s="136"/>
      <c r="L6" s="136"/>
      <c r="M6" s="136"/>
    </row>
    <row r="7" spans="1:13" s="53" customFormat="1" x14ac:dyDescent="0.25">
      <c r="A7" s="58" t="s">
        <v>113</v>
      </c>
      <c r="B7" s="94" t="s">
        <v>114</v>
      </c>
      <c r="C7" s="95"/>
      <c r="D7" s="95"/>
      <c r="E7" s="87">
        <f>E8</f>
        <v>65009</v>
      </c>
      <c r="F7" s="87">
        <f t="shared" si="2"/>
        <v>9455.2000000000007</v>
      </c>
      <c r="G7" s="87">
        <f t="shared" si="2"/>
        <v>63830.018441999993</v>
      </c>
      <c r="H7" s="136"/>
      <c r="I7" s="136"/>
      <c r="J7" s="136"/>
      <c r="K7" s="136"/>
      <c r="L7" s="136"/>
      <c r="M7" s="136"/>
    </row>
    <row r="8" spans="1:13" s="54" customFormat="1" x14ac:dyDescent="0.25">
      <c r="A8" s="96" t="s">
        <v>115</v>
      </c>
      <c r="B8" s="97" t="s">
        <v>109</v>
      </c>
      <c r="C8" s="98"/>
      <c r="D8" s="99"/>
      <c r="E8" s="121">
        <f>E9+E78</f>
        <v>65009</v>
      </c>
      <c r="F8" s="121">
        <f>F9+F78</f>
        <v>9455.2000000000007</v>
      </c>
      <c r="G8" s="121">
        <f>G9+G78</f>
        <v>63830.018441999993</v>
      </c>
      <c r="H8" s="136"/>
      <c r="I8" s="136"/>
      <c r="J8" s="136"/>
      <c r="K8" s="136"/>
      <c r="L8" s="136"/>
      <c r="M8" s="136"/>
    </row>
    <row r="9" spans="1:13" s="55" customFormat="1" x14ac:dyDescent="0.25">
      <c r="A9" s="100" t="s">
        <v>116</v>
      </c>
      <c r="B9" s="101" t="s">
        <v>111</v>
      </c>
      <c r="C9" s="102"/>
      <c r="D9" s="103"/>
      <c r="E9" s="57">
        <f>E10</f>
        <v>27439</v>
      </c>
      <c r="F9" s="57">
        <f t="shared" ref="F9:G9" si="3">F10</f>
        <v>1093.3000000000002</v>
      </c>
      <c r="G9" s="57">
        <f t="shared" si="3"/>
        <v>30676.400000000001</v>
      </c>
      <c r="H9" s="136"/>
      <c r="I9" s="136"/>
      <c r="J9" s="136"/>
      <c r="K9" s="136"/>
      <c r="L9" s="136"/>
      <c r="M9" s="136"/>
    </row>
    <row r="10" spans="1:13" x14ac:dyDescent="0.25">
      <c r="A10" s="56" t="s">
        <v>117</v>
      </c>
      <c r="B10" s="73" t="s">
        <v>3</v>
      </c>
      <c r="C10" s="74"/>
      <c r="D10" s="105"/>
      <c r="E10" s="69">
        <f>E11</f>
        <v>27439</v>
      </c>
      <c r="F10" s="69">
        <f t="shared" ref="F10:G10" si="4">F11</f>
        <v>1093.3000000000002</v>
      </c>
      <c r="G10" s="69">
        <f t="shared" si="4"/>
        <v>30676.400000000001</v>
      </c>
      <c r="H10" s="140"/>
      <c r="I10" s="140"/>
      <c r="J10" s="136"/>
      <c r="K10" s="136"/>
      <c r="L10" s="136"/>
      <c r="M10" s="136"/>
    </row>
    <row r="11" spans="1:13" x14ac:dyDescent="0.25">
      <c r="A11" s="56" t="s">
        <v>118</v>
      </c>
      <c r="B11" s="66" t="s">
        <v>110</v>
      </c>
      <c r="C11" s="74"/>
      <c r="D11" s="105"/>
      <c r="E11" s="69">
        <f>SUM(E12:E77)</f>
        <v>27439</v>
      </c>
      <c r="F11" s="69">
        <f t="shared" ref="F11:G11" si="5">SUM(F12:F77)</f>
        <v>1093.3000000000002</v>
      </c>
      <c r="G11" s="69">
        <f t="shared" si="5"/>
        <v>30676.400000000001</v>
      </c>
      <c r="H11" s="140"/>
      <c r="I11" s="140"/>
      <c r="J11" s="136"/>
      <c r="K11" s="136"/>
      <c r="L11" s="136"/>
      <c r="M11" s="136"/>
    </row>
    <row r="12" spans="1:13" ht="31.5" x14ac:dyDescent="0.25">
      <c r="A12" s="56" t="s">
        <v>165</v>
      </c>
      <c r="B12" s="106" t="s">
        <v>505</v>
      </c>
      <c r="C12" s="120">
        <v>2020</v>
      </c>
      <c r="D12" s="48">
        <v>0.4</v>
      </c>
      <c r="E12" s="69">
        <v>750</v>
      </c>
      <c r="F12" s="69">
        <v>12</v>
      </c>
      <c r="G12" s="69">
        <v>201.2</v>
      </c>
      <c r="H12" s="140"/>
      <c r="I12" s="140"/>
      <c r="J12" s="136"/>
      <c r="K12" s="136"/>
      <c r="L12" s="136"/>
      <c r="M12" s="136"/>
    </row>
    <row r="13" spans="1:13" ht="31.5" x14ac:dyDescent="0.25">
      <c r="A13" s="56" t="s">
        <v>164</v>
      </c>
      <c r="B13" s="106" t="s">
        <v>506</v>
      </c>
      <c r="C13" s="120">
        <v>2020</v>
      </c>
      <c r="D13" s="48">
        <v>0.4</v>
      </c>
      <c r="E13" s="69">
        <v>400</v>
      </c>
      <c r="F13" s="69">
        <v>15</v>
      </c>
      <c r="G13" s="69">
        <v>196.5</v>
      </c>
      <c r="H13" s="82"/>
      <c r="I13" s="82"/>
    </row>
    <row r="14" spans="1:13" ht="31.5" x14ac:dyDescent="0.25">
      <c r="A14" s="56" t="s">
        <v>166</v>
      </c>
      <c r="B14" s="106" t="s">
        <v>507</v>
      </c>
      <c r="C14" s="120">
        <v>2020</v>
      </c>
      <c r="D14" s="48">
        <v>0.4</v>
      </c>
      <c r="E14" s="69">
        <v>450</v>
      </c>
      <c r="F14" s="69">
        <v>15</v>
      </c>
      <c r="G14" s="69">
        <v>67.2</v>
      </c>
      <c r="H14" s="82"/>
      <c r="I14" s="82"/>
    </row>
    <row r="15" spans="1:13" ht="31.5" x14ac:dyDescent="0.25">
      <c r="A15" s="56" t="s">
        <v>167</v>
      </c>
      <c r="B15" s="106" t="s">
        <v>348</v>
      </c>
      <c r="C15" s="120">
        <v>2020</v>
      </c>
      <c r="D15" s="48">
        <v>0.4</v>
      </c>
      <c r="E15" s="69">
        <v>60</v>
      </c>
      <c r="F15" s="69">
        <v>15</v>
      </c>
      <c r="G15" s="69">
        <v>41</v>
      </c>
      <c r="H15" s="82"/>
      <c r="I15" s="82"/>
    </row>
    <row r="16" spans="1:13" ht="31.5" x14ac:dyDescent="0.25">
      <c r="A16" s="56" t="s">
        <v>168</v>
      </c>
      <c r="B16" s="106" t="s">
        <v>359</v>
      </c>
      <c r="C16" s="120">
        <v>2020</v>
      </c>
      <c r="D16" s="48">
        <v>0.4</v>
      </c>
      <c r="E16" s="69">
        <v>200</v>
      </c>
      <c r="F16" s="69">
        <v>80</v>
      </c>
      <c r="G16" s="69">
        <v>46</v>
      </c>
      <c r="H16" s="82"/>
      <c r="I16" s="82"/>
    </row>
    <row r="17" spans="1:9" ht="31.5" x14ac:dyDescent="0.25">
      <c r="A17" s="56" t="s">
        <v>169</v>
      </c>
      <c r="B17" s="106" t="s">
        <v>508</v>
      </c>
      <c r="C17" s="120">
        <v>2020</v>
      </c>
      <c r="D17" s="48">
        <v>0.4</v>
      </c>
      <c r="E17" s="69">
        <v>500</v>
      </c>
      <c r="F17" s="69">
        <v>10</v>
      </c>
      <c r="G17" s="69">
        <v>140</v>
      </c>
      <c r="H17" s="82"/>
      <c r="I17" s="82"/>
    </row>
    <row r="18" spans="1:9" ht="31.5" x14ac:dyDescent="0.25">
      <c r="A18" s="56" t="s">
        <v>170</v>
      </c>
      <c r="B18" s="106" t="s">
        <v>509</v>
      </c>
      <c r="C18" s="120">
        <v>2020</v>
      </c>
      <c r="D18" s="48">
        <v>0.4</v>
      </c>
      <c r="E18" s="69">
        <v>100</v>
      </c>
      <c r="F18" s="69">
        <v>6</v>
      </c>
      <c r="G18" s="69">
        <v>55</v>
      </c>
      <c r="H18" s="82"/>
      <c r="I18" s="82"/>
    </row>
    <row r="19" spans="1:9" ht="31.5" x14ac:dyDescent="0.25">
      <c r="A19" s="56" t="s">
        <v>171</v>
      </c>
      <c r="B19" s="106" t="s">
        <v>510</v>
      </c>
      <c r="C19" s="120">
        <v>2020</v>
      </c>
      <c r="D19" s="48">
        <v>0.4</v>
      </c>
      <c r="E19" s="69">
        <v>200</v>
      </c>
      <c r="F19" s="69">
        <v>3</v>
      </c>
      <c r="G19" s="69">
        <v>117</v>
      </c>
      <c r="H19" s="82"/>
      <c r="I19" s="82"/>
    </row>
    <row r="20" spans="1:9" ht="31.5" x14ac:dyDescent="0.25">
      <c r="A20" s="56" t="s">
        <v>172</v>
      </c>
      <c r="B20" s="106" t="s">
        <v>511</v>
      </c>
      <c r="C20" s="120">
        <v>2020</v>
      </c>
      <c r="D20" s="48">
        <v>0.4</v>
      </c>
      <c r="E20" s="69">
        <v>400</v>
      </c>
      <c r="F20" s="69">
        <v>5</v>
      </c>
      <c r="G20" s="69">
        <v>87</v>
      </c>
      <c r="H20" s="82"/>
      <c r="I20" s="82"/>
    </row>
    <row r="21" spans="1:9" ht="31.5" x14ac:dyDescent="0.25">
      <c r="A21" s="56" t="s">
        <v>173</v>
      </c>
      <c r="B21" s="106" t="s">
        <v>512</v>
      </c>
      <c r="C21" s="120">
        <v>2020</v>
      </c>
      <c r="D21" s="48">
        <v>0.4</v>
      </c>
      <c r="E21" s="69">
        <v>120</v>
      </c>
      <c r="F21" s="69">
        <v>12</v>
      </c>
      <c r="G21" s="69">
        <v>42</v>
      </c>
      <c r="H21" s="82"/>
      <c r="I21" s="82"/>
    </row>
    <row r="22" spans="1:9" ht="31.5" x14ac:dyDescent="0.25">
      <c r="A22" s="56" t="s">
        <v>174</v>
      </c>
      <c r="B22" s="106" t="s">
        <v>513</v>
      </c>
      <c r="C22" s="120">
        <v>2020</v>
      </c>
      <c r="D22" s="48">
        <v>0.4</v>
      </c>
      <c r="E22" s="69">
        <v>250</v>
      </c>
      <c r="F22" s="69">
        <v>5</v>
      </c>
      <c r="G22" s="69">
        <v>54</v>
      </c>
      <c r="H22" s="82"/>
      <c r="I22" s="82"/>
    </row>
    <row r="23" spans="1:9" ht="31.5" x14ac:dyDescent="0.25">
      <c r="A23" s="56" t="s">
        <v>175</v>
      </c>
      <c r="B23" s="106" t="s">
        <v>514</v>
      </c>
      <c r="C23" s="120">
        <v>2020</v>
      </c>
      <c r="D23" s="48">
        <v>0.4</v>
      </c>
      <c r="E23" s="69">
        <v>300</v>
      </c>
      <c r="F23" s="69">
        <v>8</v>
      </c>
      <c r="G23" s="69">
        <v>135</v>
      </c>
      <c r="H23" s="82"/>
      <c r="I23" s="82"/>
    </row>
    <row r="24" spans="1:9" ht="31.5" x14ac:dyDescent="0.25">
      <c r="A24" s="56" t="s">
        <v>176</v>
      </c>
      <c r="B24" s="106" t="s">
        <v>349</v>
      </c>
      <c r="C24" s="120">
        <v>2020</v>
      </c>
      <c r="D24" s="68">
        <v>10</v>
      </c>
      <c r="E24" s="69">
        <v>150</v>
      </c>
      <c r="F24" s="69">
        <v>10</v>
      </c>
      <c r="G24" s="69">
        <v>78</v>
      </c>
      <c r="H24" s="82"/>
      <c r="I24" s="82"/>
    </row>
    <row r="25" spans="1:9" ht="31.5" x14ac:dyDescent="0.25">
      <c r="A25" s="56" t="s">
        <v>177</v>
      </c>
      <c r="B25" s="106" t="s">
        <v>353</v>
      </c>
      <c r="C25" s="120">
        <v>2020</v>
      </c>
      <c r="D25" s="68">
        <v>10</v>
      </c>
      <c r="E25" s="69">
        <v>550</v>
      </c>
      <c r="F25" s="69">
        <v>15</v>
      </c>
      <c r="G25" s="69">
        <v>394</v>
      </c>
      <c r="H25" s="82"/>
      <c r="I25" s="82"/>
    </row>
    <row r="26" spans="1:9" ht="31.5" x14ac:dyDescent="0.25">
      <c r="A26" s="56" t="s">
        <v>178</v>
      </c>
      <c r="B26" s="106" t="s">
        <v>501</v>
      </c>
      <c r="C26" s="120">
        <v>2020</v>
      </c>
      <c r="D26" s="48">
        <v>0.4</v>
      </c>
      <c r="E26" s="69">
        <v>60</v>
      </c>
      <c r="F26" s="69">
        <v>12</v>
      </c>
      <c r="G26" s="69">
        <v>29</v>
      </c>
      <c r="H26" s="82"/>
      <c r="I26" s="82"/>
    </row>
    <row r="27" spans="1:9" ht="31.5" x14ac:dyDescent="0.25">
      <c r="A27" s="56" t="s">
        <v>179</v>
      </c>
      <c r="B27" s="106" t="s">
        <v>502</v>
      </c>
      <c r="C27" s="120">
        <v>2020</v>
      </c>
      <c r="D27" s="48">
        <v>0.4</v>
      </c>
      <c r="E27" s="69">
        <v>200</v>
      </c>
      <c r="F27" s="69">
        <v>5</v>
      </c>
      <c r="G27" s="69">
        <v>28</v>
      </c>
      <c r="H27" s="82"/>
      <c r="I27" s="82"/>
    </row>
    <row r="28" spans="1:9" ht="31.5" x14ac:dyDescent="0.25">
      <c r="A28" s="56" t="s">
        <v>180</v>
      </c>
      <c r="B28" s="106" t="s">
        <v>503</v>
      </c>
      <c r="C28" s="120">
        <v>2020</v>
      </c>
      <c r="D28" s="48">
        <v>0.4</v>
      </c>
      <c r="E28" s="69">
        <v>200</v>
      </c>
      <c r="F28" s="69">
        <v>4</v>
      </c>
      <c r="G28" s="69">
        <v>78.7</v>
      </c>
      <c r="H28" s="82"/>
      <c r="I28" s="82"/>
    </row>
    <row r="29" spans="1:9" ht="31.5" x14ac:dyDescent="0.25">
      <c r="A29" s="56" t="s">
        <v>181</v>
      </c>
      <c r="B29" s="106" t="s">
        <v>504</v>
      </c>
      <c r="C29" s="120">
        <v>2020</v>
      </c>
      <c r="D29" s="48">
        <v>0.4</v>
      </c>
      <c r="E29" s="69">
        <v>120</v>
      </c>
      <c r="F29" s="69">
        <v>3</v>
      </c>
      <c r="G29" s="69">
        <v>62.3</v>
      </c>
      <c r="H29" s="82"/>
      <c r="I29" s="82"/>
    </row>
    <row r="30" spans="1:9" ht="31.5" x14ac:dyDescent="0.25">
      <c r="A30" s="56" t="s">
        <v>182</v>
      </c>
      <c r="B30" s="106" t="s">
        <v>515</v>
      </c>
      <c r="C30" s="120">
        <v>2020</v>
      </c>
      <c r="D30" s="48">
        <v>0.4</v>
      </c>
      <c r="E30" s="69">
        <v>340</v>
      </c>
      <c r="F30" s="69">
        <v>4</v>
      </c>
      <c r="G30" s="69">
        <v>80</v>
      </c>
      <c r="H30" s="82"/>
      <c r="I30" s="82"/>
    </row>
    <row r="31" spans="1:9" ht="31.5" x14ac:dyDescent="0.25">
      <c r="A31" s="56" t="s">
        <v>183</v>
      </c>
      <c r="B31" s="106" t="s">
        <v>516</v>
      </c>
      <c r="C31" s="120">
        <v>2020</v>
      </c>
      <c r="D31" s="48">
        <v>0.4</v>
      </c>
      <c r="E31" s="69">
        <v>40</v>
      </c>
      <c r="F31" s="69">
        <v>4</v>
      </c>
      <c r="G31" s="69">
        <v>14</v>
      </c>
      <c r="H31" s="82"/>
      <c r="I31" s="82"/>
    </row>
    <row r="32" spans="1:9" ht="31.5" x14ac:dyDescent="0.25">
      <c r="A32" s="56" t="s">
        <v>184</v>
      </c>
      <c r="B32" s="106" t="s">
        <v>516</v>
      </c>
      <c r="C32" s="120">
        <v>2020</v>
      </c>
      <c r="D32" s="48">
        <v>0.4</v>
      </c>
      <c r="E32" s="69">
        <v>40</v>
      </c>
      <c r="F32" s="69">
        <v>4</v>
      </c>
      <c r="G32" s="69">
        <v>16</v>
      </c>
      <c r="H32" s="82"/>
      <c r="I32" s="82"/>
    </row>
    <row r="33" spans="1:9" ht="31.5" x14ac:dyDescent="0.25">
      <c r="A33" s="56" t="s">
        <v>185</v>
      </c>
      <c r="B33" s="106" t="s">
        <v>517</v>
      </c>
      <c r="C33" s="120">
        <v>2020</v>
      </c>
      <c r="D33" s="48">
        <v>0.4</v>
      </c>
      <c r="E33" s="69">
        <v>60</v>
      </c>
      <c r="F33" s="69">
        <v>4</v>
      </c>
      <c r="G33" s="69">
        <v>22</v>
      </c>
      <c r="H33" s="82"/>
      <c r="I33" s="82"/>
    </row>
    <row r="34" spans="1:9" ht="31.5" x14ac:dyDescent="0.25">
      <c r="A34" s="56" t="s">
        <v>186</v>
      </c>
      <c r="B34" s="106" t="s">
        <v>518</v>
      </c>
      <c r="C34" s="120">
        <v>2020</v>
      </c>
      <c r="D34" s="48">
        <v>0.4</v>
      </c>
      <c r="E34" s="69">
        <v>60</v>
      </c>
      <c r="F34" s="69">
        <v>4</v>
      </c>
      <c r="G34" s="69">
        <v>31</v>
      </c>
      <c r="H34" s="82"/>
      <c r="I34" s="82"/>
    </row>
    <row r="35" spans="1:9" ht="31.5" x14ac:dyDescent="0.25">
      <c r="A35" s="56" t="s">
        <v>187</v>
      </c>
      <c r="B35" s="106" t="s">
        <v>519</v>
      </c>
      <c r="C35" s="120">
        <v>2020</v>
      </c>
      <c r="D35" s="48">
        <v>0.4</v>
      </c>
      <c r="E35" s="69">
        <v>60</v>
      </c>
      <c r="F35" s="69">
        <v>3</v>
      </c>
      <c r="G35" s="69">
        <v>29</v>
      </c>
      <c r="H35" s="82"/>
      <c r="I35" s="82"/>
    </row>
    <row r="36" spans="1:9" ht="31.5" x14ac:dyDescent="0.25">
      <c r="A36" s="56" t="s">
        <v>188</v>
      </c>
      <c r="B36" s="106" t="s">
        <v>520</v>
      </c>
      <c r="C36" s="120">
        <v>2020</v>
      </c>
      <c r="D36" s="48">
        <v>0.4</v>
      </c>
      <c r="E36" s="69">
        <v>150</v>
      </c>
      <c r="F36" s="69">
        <v>14</v>
      </c>
      <c r="G36" s="69">
        <v>81</v>
      </c>
      <c r="H36" s="82"/>
      <c r="I36" s="82"/>
    </row>
    <row r="37" spans="1:9" ht="31.5" x14ac:dyDescent="0.25">
      <c r="A37" s="56" t="s">
        <v>189</v>
      </c>
      <c r="B37" s="106" t="s">
        <v>521</v>
      </c>
      <c r="C37" s="120">
        <v>2020</v>
      </c>
      <c r="D37" s="48">
        <v>0.4</v>
      </c>
      <c r="E37" s="69">
        <v>80</v>
      </c>
      <c r="F37" s="69">
        <v>5</v>
      </c>
      <c r="G37" s="69">
        <v>71</v>
      </c>
      <c r="H37" s="82"/>
      <c r="I37" s="82"/>
    </row>
    <row r="38" spans="1:9" ht="31.5" x14ac:dyDescent="0.25">
      <c r="A38" s="56" t="s">
        <v>190</v>
      </c>
      <c r="B38" s="106" t="s">
        <v>522</v>
      </c>
      <c r="C38" s="120">
        <v>2020</v>
      </c>
      <c r="D38" s="48">
        <v>0.4</v>
      </c>
      <c r="E38" s="69">
        <v>50</v>
      </c>
      <c r="F38" s="69">
        <v>15</v>
      </c>
      <c r="G38" s="69">
        <v>10</v>
      </c>
      <c r="H38" s="82"/>
      <c r="I38" s="82"/>
    </row>
    <row r="39" spans="1:9" ht="31.5" x14ac:dyDescent="0.25">
      <c r="A39" s="56" t="s">
        <v>191</v>
      </c>
      <c r="B39" s="106" t="s">
        <v>523</v>
      </c>
      <c r="C39" s="120">
        <v>2020</v>
      </c>
      <c r="D39" s="48">
        <v>0.4</v>
      </c>
      <c r="E39" s="69">
        <v>100</v>
      </c>
      <c r="F39" s="69">
        <v>5</v>
      </c>
      <c r="G39" s="69">
        <v>65</v>
      </c>
      <c r="H39" s="82"/>
      <c r="I39" s="82"/>
    </row>
    <row r="40" spans="1:9" ht="31.5" x14ac:dyDescent="0.25">
      <c r="A40" s="56" t="s">
        <v>192</v>
      </c>
      <c r="B40" s="106" t="s">
        <v>524</v>
      </c>
      <c r="C40" s="120">
        <v>2020</v>
      </c>
      <c r="D40" s="48">
        <v>0.4</v>
      </c>
      <c r="E40" s="69">
        <v>30</v>
      </c>
      <c r="F40" s="69">
        <v>15</v>
      </c>
      <c r="G40" s="69">
        <v>5</v>
      </c>
      <c r="H40" s="82"/>
      <c r="I40" s="82"/>
    </row>
    <row r="41" spans="1:9" ht="31.5" x14ac:dyDescent="0.25">
      <c r="A41" s="56" t="s">
        <v>193</v>
      </c>
      <c r="B41" s="106" t="s">
        <v>525</v>
      </c>
      <c r="C41" s="120">
        <v>2020</v>
      </c>
      <c r="D41" s="48">
        <v>0.4</v>
      </c>
      <c r="E41" s="69">
        <v>250</v>
      </c>
      <c r="F41" s="69">
        <v>5</v>
      </c>
      <c r="G41" s="69">
        <v>42</v>
      </c>
      <c r="H41" s="82"/>
      <c r="I41" s="82"/>
    </row>
    <row r="42" spans="1:9" ht="31.5" x14ac:dyDescent="0.25">
      <c r="A42" s="56" t="s">
        <v>194</v>
      </c>
      <c r="B42" s="106" t="s">
        <v>526</v>
      </c>
      <c r="C42" s="120">
        <v>2020</v>
      </c>
      <c r="D42" s="48">
        <v>0.4</v>
      </c>
      <c r="E42" s="69">
        <v>280</v>
      </c>
      <c r="F42" s="69">
        <v>13</v>
      </c>
      <c r="G42" s="69">
        <v>114</v>
      </c>
      <c r="H42" s="82"/>
      <c r="I42" s="82"/>
    </row>
    <row r="43" spans="1:9" ht="31.5" x14ac:dyDescent="0.25">
      <c r="A43" s="56" t="s">
        <v>195</v>
      </c>
      <c r="B43" s="106" t="s">
        <v>527</v>
      </c>
      <c r="C43" s="120">
        <v>2020</v>
      </c>
      <c r="D43" s="48">
        <v>0.4</v>
      </c>
      <c r="E43" s="69">
        <v>200</v>
      </c>
      <c r="F43" s="69">
        <v>12</v>
      </c>
      <c r="G43" s="69">
        <v>17.3</v>
      </c>
      <c r="H43" s="82"/>
      <c r="I43" s="82"/>
    </row>
    <row r="44" spans="1:9" ht="31.5" x14ac:dyDescent="0.25">
      <c r="A44" s="56" t="s">
        <v>196</v>
      </c>
      <c r="B44" s="106" t="s">
        <v>528</v>
      </c>
      <c r="C44" s="120">
        <v>2020</v>
      </c>
      <c r="D44" s="48">
        <v>0.4</v>
      </c>
      <c r="E44" s="69">
        <v>200</v>
      </c>
      <c r="F44" s="69">
        <v>15</v>
      </c>
      <c r="G44" s="69">
        <v>138</v>
      </c>
      <c r="H44" s="82"/>
      <c r="I44" s="82"/>
    </row>
    <row r="45" spans="1:9" ht="31.5" x14ac:dyDescent="0.25">
      <c r="A45" s="56" t="s">
        <v>197</v>
      </c>
      <c r="B45" s="106" t="s">
        <v>529</v>
      </c>
      <c r="C45" s="120">
        <v>2020</v>
      </c>
      <c r="D45" s="48">
        <v>0.4</v>
      </c>
      <c r="E45" s="69">
        <v>300</v>
      </c>
      <c r="F45" s="69">
        <v>15</v>
      </c>
      <c r="G45" s="69">
        <v>127</v>
      </c>
      <c r="H45" s="82"/>
      <c r="I45" s="82"/>
    </row>
    <row r="46" spans="1:9" ht="31.5" x14ac:dyDescent="0.25">
      <c r="A46" s="56" t="s">
        <v>198</v>
      </c>
      <c r="B46" s="106" t="s">
        <v>530</v>
      </c>
      <c r="C46" s="120">
        <v>2020</v>
      </c>
      <c r="D46" s="48">
        <v>0.4</v>
      </c>
      <c r="E46" s="69">
        <v>150</v>
      </c>
      <c r="F46" s="69">
        <v>13</v>
      </c>
      <c r="G46" s="69">
        <v>91</v>
      </c>
      <c r="H46" s="82"/>
      <c r="I46" s="82"/>
    </row>
    <row r="47" spans="1:9" ht="31.5" x14ac:dyDescent="0.25">
      <c r="A47" s="56" t="s">
        <v>199</v>
      </c>
      <c r="B47" s="106" t="s">
        <v>531</v>
      </c>
      <c r="C47" s="120">
        <v>2020</v>
      </c>
      <c r="D47" s="48">
        <v>0.4</v>
      </c>
      <c r="E47" s="69">
        <v>60</v>
      </c>
      <c r="F47" s="69">
        <v>14</v>
      </c>
      <c r="G47" s="69">
        <v>14</v>
      </c>
      <c r="H47" s="82"/>
      <c r="I47" s="82"/>
    </row>
    <row r="48" spans="1:9" ht="31.5" x14ac:dyDescent="0.25">
      <c r="A48" s="56" t="s">
        <v>200</v>
      </c>
      <c r="B48" s="106" t="s">
        <v>532</v>
      </c>
      <c r="C48" s="120">
        <v>2020</v>
      </c>
      <c r="D48" s="48">
        <v>0.4</v>
      </c>
      <c r="E48" s="69">
        <v>100</v>
      </c>
      <c r="F48" s="69">
        <v>8</v>
      </c>
      <c r="G48" s="69">
        <v>20.6</v>
      </c>
      <c r="H48" s="82"/>
      <c r="I48" s="82"/>
    </row>
    <row r="49" spans="1:9" ht="31.5" x14ac:dyDescent="0.25">
      <c r="A49" s="56" t="s">
        <v>201</v>
      </c>
      <c r="B49" s="106" t="s">
        <v>533</v>
      </c>
      <c r="C49" s="120">
        <v>2020</v>
      </c>
      <c r="D49" s="48">
        <v>0.4</v>
      </c>
      <c r="E49" s="69">
        <v>120</v>
      </c>
      <c r="F49" s="69">
        <v>10</v>
      </c>
      <c r="G49" s="69">
        <v>34</v>
      </c>
      <c r="H49" s="82"/>
      <c r="I49" s="82"/>
    </row>
    <row r="50" spans="1:9" ht="31.5" x14ac:dyDescent="0.25">
      <c r="A50" s="56" t="s">
        <v>202</v>
      </c>
      <c r="B50" s="106" t="s">
        <v>534</v>
      </c>
      <c r="C50" s="120">
        <v>2020</v>
      </c>
      <c r="D50" s="48">
        <v>0.4</v>
      </c>
      <c r="E50" s="69">
        <v>250</v>
      </c>
      <c r="F50" s="69">
        <v>7</v>
      </c>
      <c r="G50" s="69">
        <v>97</v>
      </c>
      <c r="H50" s="82"/>
      <c r="I50" s="82"/>
    </row>
    <row r="51" spans="1:9" ht="31.5" x14ac:dyDescent="0.25">
      <c r="A51" s="56" t="s">
        <v>203</v>
      </c>
      <c r="B51" s="106" t="s">
        <v>535</v>
      </c>
      <c r="C51" s="120">
        <v>2020</v>
      </c>
      <c r="D51" s="48">
        <v>0.4</v>
      </c>
      <c r="E51" s="69">
        <v>120</v>
      </c>
      <c r="F51" s="69">
        <v>14</v>
      </c>
      <c r="G51" s="69">
        <v>24</v>
      </c>
      <c r="H51" s="82"/>
      <c r="I51" s="82"/>
    </row>
    <row r="52" spans="1:9" ht="31.5" x14ac:dyDescent="0.25">
      <c r="A52" s="56" t="s">
        <v>204</v>
      </c>
      <c r="B52" s="106" t="s">
        <v>536</v>
      </c>
      <c r="C52" s="120">
        <v>2020</v>
      </c>
      <c r="D52" s="48">
        <v>0.4</v>
      </c>
      <c r="E52" s="69">
        <v>150</v>
      </c>
      <c r="F52" s="69">
        <v>10</v>
      </c>
      <c r="G52" s="69">
        <v>33</v>
      </c>
      <c r="H52" s="82"/>
      <c r="I52" s="82"/>
    </row>
    <row r="53" spans="1:9" ht="31.5" x14ac:dyDescent="0.25">
      <c r="A53" s="56" t="s">
        <v>205</v>
      </c>
      <c r="B53" s="106" t="s">
        <v>537</v>
      </c>
      <c r="C53" s="120">
        <v>2020</v>
      </c>
      <c r="D53" s="48">
        <v>0.4</v>
      </c>
      <c r="E53" s="69">
        <v>149</v>
      </c>
      <c r="F53" s="69">
        <v>5</v>
      </c>
      <c r="G53" s="69">
        <v>56</v>
      </c>
      <c r="H53" s="82"/>
      <c r="I53" s="82"/>
    </row>
    <row r="54" spans="1:9" ht="31.5" x14ac:dyDescent="0.25">
      <c r="A54" s="56" t="s">
        <v>206</v>
      </c>
      <c r="B54" s="106" t="s">
        <v>538</v>
      </c>
      <c r="C54" s="120">
        <v>2020</v>
      </c>
      <c r="D54" s="48">
        <v>0.4</v>
      </c>
      <c r="E54" s="69">
        <v>150</v>
      </c>
      <c r="F54" s="69">
        <v>5</v>
      </c>
      <c r="G54" s="69">
        <v>57</v>
      </c>
      <c r="H54" s="82"/>
      <c r="I54" s="82"/>
    </row>
    <row r="55" spans="1:9" ht="47.25" x14ac:dyDescent="0.25">
      <c r="A55" s="56" t="s">
        <v>207</v>
      </c>
      <c r="B55" s="106" t="s">
        <v>350</v>
      </c>
      <c r="C55" s="120">
        <v>2020</v>
      </c>
      <c r="D55" s="68">
        <v>10</v>
      </c>
      <c r="E55" s="69">
        <v>60</v>
      </c>
      <c r="F55" s="69">
        <v>15</v>
      </c>
      <c r="G55" s="69">
        <v>30</v>
      </c>
      <c r="H55" s="82"/>
      <c r="I55" s="82"/>
    </row>
    <row r="56" spans="1:9" ht="47.25" x14ac:dyDescent="0.25">
      <c r="A56" s="56" t="s">
        <v>208</v>
      </c>
      <c r="B56" s="106" t="s">
        <v>350</v>
      </c>
      <c r="C56" s="120">
        <v>2020</v>
      </c>
      <c r="D56" s="48">
        <v>0.4</v>
      </c>
      <c r="E56" s="69">
        <v>250</v>
      </c>
      <c r="F56" s="69">
        <v>15</v>
      </c>
      <c r="G56" s="69">
        <v>122</v>
      </c>
      <c r="H56" s="82"/>
      <c r="I56" s="82"/>
    </row>
    <row r="57" spans="1:9" ht="47.25" x14ac:dyDescent="0.25">
      <c r="A57" s="56" t="s">
        <v>209</v>
      </c>
      <c r="B57" s="106" t="s">
        <v>354</v>
      </c>
      <c r="C57" s="120">
        <v>2020</v>
      </c>
      <c r="D57" s="68">
        <v>10</v>
      </c>
      <c r="E57" s="69">
        <v>250</v>
      </c>
      <c r="F57" s="69">
        <v>15</v>
      </c>
      <c r="G57" s="69">
        <v>146</v>
      </c>
      <c r="H57" s="82"/>
      <c r="I57" s="82"/>
    </row>
    <row r="58" spans="1:9" ht="47.25" x14ac:dyDescent="0.25">
      <c r="A58" s="56" t="s">
        <v>210</v>
      </c>
      <c r="B58" s="106" t="s">
        <v>354</v>
      </c>
      <c r="C58" s="120">
        <v>2020</v>
      </c>
      <c r="D58" s="48">
        <v>0.4</v>
      </c>
      <c r="E58" s="69">
        <v>40</v>
      </c>
      <c r="F58" s="69">
        <v>15</v>
      </c>
      <c r="G58" s="69">
        <v>26</v>
      </c>
      <c r="H58" s="82"/>
      <c r="I58" s="82"/>
    </row>
    <row r="59" spans="1:9" ht="47.25" x14ac:dyDescent="0.25">
      <c r="A59" s="56" t="s">
        <v>211</v>
      </c>
      <c r="B59" s="106" t="s">
        <v>357</v>
      </c>
      <c r="C59" s="120">
        <v>2020</v>
      </c>
      <c r="D59" s="68">
        <v>10</v>
      </c>
      <c r="E59" s="69">
        <v>290</v>
      </c>
      <c r="F59" s="69">
        <v>15</v>
      </c>
      <c r="G59" s="69">
        <v>241</v>
      </c>
      <c r="H59" s="82"/>
      <c r="I59" s="82"/>
    </row>
    <row r="60" spans="1:9" ht="47.25" x14ac:dyDescent="0.25">
      <c r="A60" s="56" t="s">
        <v>212</v>
      </c>
      <c r="B60" s="106" t="s">
        <v>357</v>
      </c>
      <c r="C60" s="120">
        <v>2020</v>
      </c>
      <c r="D60" s="48">
        <v>0.4</v>
      </c>
      <c r="E60" s="69">
        <v>30</v>
      </c>
      <c r="F60" s="69">
        <v>15</v>
      </c>
      <c r="G60" s="69">
        <v>8</v>
      </c>
      <c r="H60" s="82"/>
      <c r="I60" s="82"/>
    </row>
    <row r="61" spans="1:9" ht="31.5" x14ac:dyDescent="0.25">
      <c r="A61" s="56" t="s">
        <v>213</v>
      </c>
      <c r="B61" s="106" t="s">
        <v>539</v>
      </c>
      <c r="C61" s="120">
        <v>2020</v>
      </c>
      <c r="D61" s="68">
        <v>10</v>
      </c>
      <c r="E61" s="69">
        <v>60</v>
      </c>
      <c r="F61" s="69">
        <v>12</v>
      </c>
      <c r="G61" s="69">
        <v>373</v>
      </c>
      <c r="H61" s="82"/>
      <c r="I61" s="82"/>
    </row>
    <row r="62" spans="1:9" ht="31.5" x14ac:dyDescent="0.25">
      <c r="A62" s="56" t="s">
        <v>214</v>
      </c>
      <c r="B62" s="106" t="s">
        <v>540</v>
      </c>
      <c r="C62" s="120">
        <v>2020</v>
      </c>
      <c r="D62" s="48">
        <v>0.4</v>
      </c>
      <c r="E62" s="69">
        <v>100</v>
      </c>
      <c r="F62" s="69">
        <v>8</v>
      </c>
      <c r="G62" s="69">
        <v>39.299999999999997</v>
      </c>
      <c r="H62" s="82"/>
      <c r="I62" s="82"/>
    </row>
    <row r="63" spans="1:9" ht="47.25" x14ac:dyDescent="0.25">
      <c r="A63" s="56" t="s">
        <v>215</v>
      </c>
      <c r="B63" s="106" t="s">
        <v>351</v>
      </c>
      <c r="C63" s="120">
        <v>2020</v>
      </c>
      <c r="D63" s="68">
        <v>10</v>
      </c>
      <c r="E63" s="69">
        <v>30</v>
      </c>
      <c r="F63" s="69">
        <v>15</v>
      </c>
      <c r="G63" s="69">
        <v>63.8</v>
      </c>
      <c r="H63" s="82"/>
      <c r="I63" s="82"/>
    </row>
    <row r="64" spans="1:9" ht="47.25" x14ac:dyDescent="0.25">
      <c r="A64" s="56" t="s">
        <v>216</v>
      </c>
      <c r="B64" s="106" t="s">
        <v>351</v>
      </c>
      <c r="C64" s="120">
        <v>2020</v>
      </c>
      <c r="D64" s="48">
        <v>0.4</v>
      </c>
      <c r="E64" s="69">
        <v>800</v>
      </c>
      <c r="F64" s="69">
        <v>15</v>
      </c>
      <c r="G64" s="69">
        <v>137.80000000000001</v>
      </c>
      <c r="H64" s="82"/>
      <c r="I64" s="82"/>
    </row>
    <row r="65" spans="1:9" ht="31.5" x14ac:dyDescent="0.25">
      <c r="A65" s="56" t="s">
        <v>217</v>
      </c>
      <c r="B65" s="106" t="s">
        <v>358</v>
      </c>
      <c r="C65" s="120">
        <v>2020</v>
      </c>
      <c r="D65" s="48">
        <v>0.4</v>
      </c>
      <c r="E65" s="69">
        <v>200</v>
      </c>
      <c r="F65" s="69">
        <v>30</v>
      </c>
      <c r="G65" s="69">
        <v>89</v>
      </c>
      <c r="H65" s="82"/>
      <c r="I65" s="82"/>
    </row>
    <row r="66" spans="1:9" ht="31.5" x14ac:dyDescent="0.25">
      <c r="A66" s="56" t="s">
        <v>218</v>
      </c>
      <c r="B66" s="106" t="s">
        <v>541</v>
      </c>
      <c r="C66" s="120">
        <v>2020</v>
      </c>
      <c r="D66" s="48">
        <v>0.4</v>
      </c>
      <c r="E66" s="69">
        <v>1300</v>
      </c>
      <c r="F66" s="69">
        <v>60</v>
      </c>
      <c r="G66" s="69">
        <v>380</v>
      </c>
      <c r="H66" s="82"/>
      <c r="I66" s="82"/>
    </row>
    <row r="67" spans="1:9" ht="31.5" x14ac:dyDescent="0.25">
      <c r="A67" s="56" t="s">
        <v>219</v>
      </c>
      <c r="B67" s="106" t="s">
        <v>542</v>
      </c>
      <c r="C67" s="120">
        <v>2020</v>
      </c>
      <c r="D67" s="48">
        <v>0.4</v>
      </c>
      <c r="E67" s="69">
        <v>750</v>
      </c>
      <c r="F67" s="69">
        <v>20</v>
      </c>
      <c r="G67" s="69">
        <v>109.7</v>
      </c>
      <c r="H67" s="82"/>
      <c r="I67" s="82"/>
    </row>
    <row r="68" spans="1:9" ht="31.5" x14ac:dyDescent="0.25">
      <c r="A68" s="56" t="s">
        <v>220</v>
      </c>
      <c r="B68" s="106" t="s">
        <v>543</v>
      </c>
      <c r="C68" s="120">
        <v>2020</v>
      </c>
      <c r="D68" s="68">
        <v>10</v>
      </c>
      <c r="E68" s="69">
        <v>1500</v>
      </c>
      <c r="F68" s="69">
        <v>30</v>
      </c>
      <c r="G68" s="69">
        <v>294</v>
      </c>
      <c r="H68" s="82"/>
      <c r="I68" s="82"/>
    </row>
    <row r="69" spans="1:9" ht="31.5" x14ac:dyDescent="0.25">
      <c r="A69" s="56" t="s">
        <v>221</v>
      </c>
      <c r="B69" s="106" t="s">
        <v>352</v>
      </c>
      <c r="C69" s="120">
        <v>2020</v>
      </c>
      <c r="D69" s="68">
        <v>10</v>
      </c>
      <c r="E69" s="69">
        <v>8900</v>
      </c>
      <c r="F69" s="69">
        <v>30</v>
      </c>
      <c r="G69" s="69">
        <v>21952</v>
      </c>
      <c r="H69" s="82"/>
      <c r="I69" s="82"/>
    </row>
    <row r="70" spans="1:9" ht="47.25" x14ac:dyDescent="0.25">
      <c r="A70" s="56" t="s">
        <v>222</v>
      </c>
      <c r="B70" s="106" t="s">
        <v>360</v>
      </c>
      <c r="C70" s="120">
        <v>2020</v>
      </c>
      <c r="D70" s="48">
        <v>0.4</v>
      </c>
      <c r="E70" s="69">
        <v>290</v>
      </c>
      <c r="F70" s="69">
        <v>36</v>
      </c>
      <c r="G70" s="69">
        <v>168</v>
      </c>
      <c r="H70" s="82"/>
      <c r="I70" s="82"/>
    </row>
    <row r="71" spans="1:9" ht="47.25" x14ac:dyDescent="0.25">
      <c r="A71" s="56" t="s">
        <v>223</v>
      </c>
      <c r="B71" s="106" t="s">
        <v>360</v>
      </c>
      <c r="C71" s="120">
        <v>2020</v>
      </c>
      <c r="D71" s="68">
        <v>10</v>
      </c>
      <c r="E71" s="69">
        <v>200</v>
      </c>
      <c r="F71" s="69">
        <v>36</v>
      </c>
      <c r="G71" s="69">
        <v>146</v>
      </c>
      <c r="H71" s="82"/>
      <c r="I71" s="82"/>
    </row>
    <row r="72" spans="1:9" ht="31.5" x14ac:dyDescent="0.25">
      <c r="A72" s="56" t="s">
        <v>224</v>
      </c>
      <c r="B72" s="106" t="s">
        <v>361</v>
      </c>
      <c r="C72" s="120">
        <v>2020</v>
      </c>
      <c r="D72" s="48">
        <v>0.4</v>
      </c>
      <c r="E72" s="69">
        <v>620</v>
      </c>
      <c r="F72" s="69">
        <v>50</v>
      </c>
      <c r="G72" s="69">
        <v>176</v>
      </c>
      <c r="H72" s="82"/>
      <c r="I72" s="82"/>
    </row>
    <row r="73" spans="1:9" ht="31.5" x14ac:dyDescent="0.25">
      <c r="A73" s="56" t="s">
        <v>225</v>
      </c>
      <c r="B73" s="106" t="s">
        <v>544</v>
      </c>
      <c r="C73" s="120">
        <v>2020</v>
      </c>
      <c r="D73" s="68">
        <v>10</v>
      </c>
      <c r="E73" s="69">
        <v>1450</v>
      </c>
      <c r="F73" s="69">
        <v>20</v>
      </c>
      <c r="G73" s="69">
        <v>2279</v>
      </c>
      <c r="H73" s="82"/>
      <c r="I73" s="82"/>
    </row>
    <row r="74" spans="1:9" ht="31.5" x14ac:dyDescent="0.25">
      <c r="A74" s="56" t="s">
        <v>226</v>
      </c>
      <c r="B74" s="106" t="s">
        <v>545</v>
      </c>
      <c r="C74" s="120">
        <v>2020</v>
      </c>
      <c r="D74" s="48">
        <v>0.4</v>
      </c>
      <c r="E74" s="69">
        <v>100</v>
      </c>
      <c r="F74" s="69">
        <v>21.1</v>
      </c>
      <c r="G74" s="69">
        <v>46</v>
      </c>
      <c r="H74" s="82"/>
      <c r="I74" s="82"/>
    </row>
    <row r="75" spans="1:9" ht="31.5" x14ac:dyDescent="0.25">
      <c r="A75" s="56" t="s">
        <v>227</v>
      </c>
      <c r="B75" s="106" t="s">
        <v>546</v>
      </c>
      <c r="C75" s="120">
        <v>2020</v>
      </c>
      <c r="D75" s="48">
        <v>0.4</v>
      </c>
      <c r="E75" s="69">
        <v>480</v>
      </c>
      <c r="F75" s="69">
        <v>21.1</v>
      </c>
      <c r="G75" s="69">
        <v>178</v>
      </c>
      <c r="H75" s="82"/>
      <c r="I75" s="82"/>
    </row>
    <row r="76" spans="1:9" ht="31.5" x14ac:dyDescent="0.25">
      <c r="A76" s="56" t="s">
        <v>228</v>
      </c>
      <c r="B76" s="106" t="s">
        <v>547</v>
      </c>
      <c r="C76" s="120">
        <v>2020</v>
      </c>
      <c r="D76" s="48">
        <v>0.4</v>
      </c>
      <c r="E76" s="69">
        <v>490</v>
      </c>
      <c r="F76" s="69">
        <v>21.1</v>
      </c>
      <c r="G76" s="69">
        <v>129</v>
      </c>
      <c r="H76" s="82"/>
      <c r="I76" s="82"/>
    </row>
    <row r="77" spans="1:9" ht="31.5" x14ac:dyDescent="0.25">
      <c r="A77" s="56" t="s">
        <v>229</v>
      </c>
      <c r="B77" s="106" t="s">
        <v>548</v>
      </c>
      <c r="C77" s="120">
        <v>2020</v>
      </c>
      <c r="D77" s="68">
        <v>10</v>
      </c>
      <c r="E77" s="69">
        <v>750</v>
      </c>
      <c r="F77" s="69">
        <v>120</v>
      </c>
      <c r="G77" s="69">
        <v>402</v>
      </c>
      <c r="H77" s="82"/>
      <c r="I77" s="82"/>
    </row>
    <row r="78" spans="1:9" s="55" customFormat="1" x14ac:dyDescent="0.25">
      <c r="A78" s="100" t="s">
        <v>119</v>
      </c>
      <c r="B78" s="107" t="s">
        <v>112</v>
      </c>
      <c r="C78" s="108"/>
      <c r="D78" s="109"/>
      <c r="E78" s="77">
        <f>E79+E197</f>
        <v>37570</v>
      </c>
      <c r="F78" s="77">
        <f>F79+F197</f>
        <v>8361.9</v>
      </c>
      <c r="G78" s="77">
        <f>G79+G197</f>
        <v>33153.618441999992</v>
      </c>
      <c r="H78" s="88"/>
      <c r="I78" s="88"/>
    </row>
    <row r="79" spans="1:9" ht="15.75" customHeight="1" x14ac:dyDescent="0.25">
      <c r="A79" s="56" t="s">
        <v>120</v>
      </c>
      <c r="B79" s="73" t="s">
        <v>3</v>
      </c>
      <c r="C79" s="74"/>
      <c r="D79" s="105"/>
      <c r="E79" s="69">
        <f>E80</f>
        <v>36758</v>
      </c>
      <c r="F79" s="69">
        <f t="shared" ref="F79:G79" si="6">F80</f>
        <v>5431.9</v>
      </c>
      <c r="G79" s="69">
        <f t="shared" si="6"/>
        <v>31870.869021999995</v>
      </c>
      <c r="H79" s="82"/>
      <c r="I79" s="82"/>
    </row>
    <row r="80" spans="1:9" ht="15.75" customHeight="1" x14ac:dyDescent="0.25">
      <c r="A80" s="56" t="s">
        <v>121</v>
      </c>
      <c r="B80" s="66" t="s">
        <v>110</v>
      </c>
      <c r="C80" s="74"/>
      <c r="D80" s="105"/>
      <c r="E80" s="69">
        <f>SUM(E81:E196)</f>
        <v>36758</v>
      </c>
      <c r="F80" s="69">
        <f>SUM(F81:F196)</f>
        <v>5431.9</v>
      </c>
      <c r="G80" s="69">
        <f>SUM(G81:G196)</f>
        <v>31870.869021999995</v>
      </c>
      <c r="H80" s="82"/>
      <c r="I80" s="82"/>
    </row>
    <row r="81" spans="1:9" ht="31.5" x14ac:dyDescent="0.25">
      <c r="A81" s="56" t="s">
        <v>163</v>
      </c>
      <c r="B81" s="66" t="s">
        <v>549</v>
      </c>
      <c r="C81" s="46">
        <v>2019</v>
      </c>
      <c r="D81" s="46">
        <v>0.4</v>
      </c>
      <c r="E81" s="48">
        <v>430</v>
      </c>
      <c r="F81" s="48">
        <v>5</v>
      </c>
      <c r="G81" s="69">
        <v>149.28441000000001</v>
      </c>
      <c r="H81" s="141"/>
      <c r="I81" s="82"/>
    </row>
    <row r="82" spans="1:9" ht="31.5" x14ac:dyDescent="0.25">
      <c r="A82" s="56" t="s">
        <v>231</v>
      </c>
      <c r="B82" s="66" t="s">
        <v>550</v>
      </c>
      <c r="C82" s="46">
        <v>2019</v>
      </c>
      <c r="D82" s="46">
        <v>0.4</v>
      </c>
      <c r="E82" s="48">
        <v>60</v>
      </c>
      <c r="F82" s="48">
        <v>3</v>
      </c>
      <c r="G82" s="69">
        <v>19.930439999999997</v>
      </c>
      <c r="H82" s="141"/>
      <c r="I82" s="82"/>
    </row>
    <row r="83" spans="1:9" ht="31.5" x14ac:dyDescent="0.25">
      <c r="A83" s="56" t="s">
        <v>232</v>
      </c>
      <c r="B83" s="66" t="s">
        <v>551</v>
      </c>
      <c r="C83" s="46">
        <v>2019</v>
      </c>
      <c r="D83" s="46">
        <v>0.4</v>
      </c>
      <c r="E83" s="48">
        <v>200</v>
      </c>
      <c r="F83" s="48">
        <v>3</v>
      </c>
      <c r="G83" s="69">
        <v>96.128259999999997</v>
      </c>
      <c r="H83" s="141"/>
      <c r="I83" s="82"/>
    </row>
    <row r="84" spans="1:9" ht="31.5" x14ac:dyDescent="0.25">
      <c r="A84" s="56" t="s">
        <v>233</v>
      </c>
      <c r="B84" s="66" t="s">
        <v>552</v>
      </c>
      <c r="C84" s="46">
        <v>2019</v>
      </c>
      <c r="D84" s="46">
        <v>0.4</v>
      </c>
      <c r="E84" s="48">
        <v>200</v>
      </c>
      <c r="F84" s="48">
        <v>3</v>
      </c>
      <c r="G84" s="69">
        <v>54.266820000000003</v>
      </c>
      <c r="H84" s="141"/>
      <c r="I84" s="82"/>
    </row>
    <row r="85" spans="1:9" ht="31.5" x14ac:dyDescent="0.25">
      <c r="A85" s="56" t="s">
        <v>234</v>
      </c>
      <c r="B85" s="66" t="s">
        <v>553</v>
      </c>
      <c r="C85" s="46">
        <v>2019</v>
      </c>
      <c r="D85" s="46">
        <v>0.4</v>
      </c>
      <c r="E85" s="48">
        <v>300</v>
      </c>
      <c r="F85" s="48">
        <v>5</v>
      </c>
      <c r="G85" s="69">
        <v>124.81280000000001</v>
      </c>
      <c r="H85" s="141"/>
      <c r="I85" s="82"/>
    </row>
    <row r="86" spans="1:9" ht="31.5" x14ac:dyDescent="0.25">
      <c r="A86" s="56" t="s">
        <v>235</v>
      </c>
      <c r="B86" s="66" t="s">
        <v>554</v>
      </c>
      <c r="C86" s="46">
        <v>2019</v>
      </c>
      <c r="D86" s="46">
        <v>0.4</v>
      </c>
      <c r="E86" s="48">
        <v>130</v>
      </c>
      <c r="F86" s="48">
        <v>5</v>
      </c>
      <c r="G86" s="69">
        <v>67.212430000000012</v>
      </c>
      <c r="H86" s="141"/>
      <c r="I86" s="82"/>
    </row>
    <row r="87" spans="1:9" ht="31.5" x14ac:dyDescent="0.25">
      <c r="A87" s="56" t="s">
        <v>236</v>
      </c>
      <c r="B87" s="66" t="s">
        <v>556</v>
      </c>
      <c r="C87" s="46">
        <v>2019</v>
      </c>
      <c r="D87" s="46">
        <v>0.4</v>
      </c>
      <c r="E87" s="48">
        <v>60</v>
      </c>
      <c r="F87" s="48">
        <v>4</v>
      </c>
      <c r="G87" s="69">
        <v>21.479790000000001</v>
      </c>
      <c r="H87" s="141"/>
      <c r="I87" s="82"/>
    </row>
    <row r="88" spans="1:9" ht="31.5" x14ac:dyDescent="0.25">
      <c r="A88" s="56" t="s">
        <v>237</v>
      </c>
      <c r="B88" s="66" t="s">
        <v>555</v>
      </c>
      <c r="C88" s="46">
        <v>2019</v>
      </c>
      <c r="D88" s="46">
        <v>0.4</v>
      </c>
      <c r="E88" s="48">
        <v>200</v>
      </c>
      <c r="F88" s="48">
        <v>5</v>
      </c>
      <c r="G88" s="69">
        <v>111.28098</v>
      </c>
      <c r="H88" s="141"/>
      <c r="I88" s="82"/>
    </row>
    <row r="89" spans="1:9" ht="31.5" x14ac:dyDescent="0.25">
      <c r="A89" s="56" t="s">
        <v>238</v>
      </c>
      <c r="B89" s="66" t="s">
        <v>557</v>
      </c>
      <c r="C89" s="46">
        <v>2019</v>
      </c>
      <c r="D89" s="46">
        <v>0.4</v>
      </c>
      <c r="E89" s="48">
        <v>70</v>
      </c>
      <c r="F89" s="48">
        <v>5</v>
      </c>
      <c r="G89" s="69">
        <v>55.236870000000003</v>
      </c>
      <c r="H89" s="141"/>
      <c r="I89" s="82"/>
    </row>
    <row r="90" spans="1:9" ht="31.5" x14ac:dyDescent="0.25">
      <c r="A90" s="56" t="s">
        <v>239</v>
      </c>
      <c r="B90" s="66" t="s">
        <v>558</v>
      </c>
      <c r="C90" s="46">
        <v>2019</v>
      </c>
      <c r="D90" s="46">
        <v>0.4</v>
      </c>
      <c r="E90" s="48">
        <v>320</v>
      </c>
      <c r="F90" s="48">
        <v>5</v>
      </c>
      <c r="G90" s="69">
        <v>154.41267999999999</v>
      </c>
      <c r="H90" s="141"/>
      <c r="I90" s="82"/>
    </row>
    <row r="91" spans="1:9" ht="31.5" x14ac:dyDescent="0.25">
      <c r="A91" s="56" t="s">
        <v>240</v>
      </c>
      <c r="B91" s="66" t="s">
        <v>559</v>
      </c>
      <c r="C91" s="46">
        <v>2019</v>
      </c>
      <c r="D91" s="46">
        <v>0.4</v>
      </c>
      <c r="E91" s="48">
        <v>80</v>
      </c>
      <c r="F91" s="48">
        <v>5</v>
      </c>
      <c r="G91" s="69">
        <v>61.910550000000001</v>
      </c>
      <c r="H91" s="141"/>
      <c r="I91" s="82"/>
    </row>
    <row r="92" spans="1:9" ht="31.5" x14ac:dyDescent="0.25">
      <c r="A92" s="56" t="s">
        <v>241</v>
      </c>
      <c r="B92" s="66" t="s">
        <v>560</v>
      </c>
      <c r="C92" s="46">
        <v>2019</v>
      </c>
      <c r="D92" s="46">
        <v>0.4</v>
      </c>
      <c r="E92" s="48">
        <v>200</v>
      </c>
      <c r="F92" s="48">
        <v>7</v>
      </c>
      <c r="G92" s="69">
        <v>100.86333999999999</v>
      </c>
      <c r="H92" s="141"/>
      <c r="I92" s="82"/>
    </row>
    <row r="93" spans="1:9" ht="31.5" x14ac:dyDescent="0.25">
      <c r="A93" s="56" t="s">
        <v>242</v>
      </c>
      <c r="B93" s="66" t="s">
        <v>561</v>
      </c>
      <c r="C93" s="46">
        <v>2019</v>
      </c>
      <c r="D93" s="46">
        <v>0.4</v>
      </c>
      <c r="E93" s="48">
        <v>400</v>
      </c>
      <c r="F93" s="48">
        <v>5</v>
      </c>
      <c r="G93" s="69">
        <v>174.89529000000002</v>
      </c>
      <c r="H93" s="141"/>
      <c r="I93" s="82"/>
    </row>
    <row r="94" spans="1:9" ht="31.5" x14ac:dyDescent="0.25">
      <c r="A94" s="56" t="s">
        <v>243</v>
      </c>
      <c r="B94" s="66" t="s">
        <v>562</v>
      </c>
      <c r="C94" s="46">
        <v>2019</v>
      </c>
      <c r="D94" s="46">
        <v>0.4</v>
      </c>
      <c r="E94" s="48">
        <v>60</v>
      </c>
      <c r="F94" s="48">
        <v>8</v>
      </c>
      <c r="G94" s="69">
        <v>31.36487</v>
      </c>
      <c r="H94" s="141"/>
      <c r="I94" s="82"/>
    </row>
    <row r="95" spans="1:9" ht="31.5" x14ac:dyDescent="0.25">
      <c r="A95" s="56" t="s">
        <v>244</v>
      </c>
      <c r="B95" s="66" t="s">
        <v>563</v>
      </c>
      <c r="C95" s="46">
        <v>2019</v>
      </c>
      <c r="D95" s="46">
        <v>0.4</v>
      </c>
      <c r="E95" s="48">
        <v>200</v>
      </c>
      <c r="F95" s="48">
        <v>5</v>
      </c>
      <c r="G95" s="69">
        <v>120.14267</v>
      </c>
      <c r="H95" s="141"/>
      <c r="I95" s="82"/>
    </row>
    <row r="96" spans="1:9" ht="31.5" x14ac:dyDescent="0.25">
      <c r="A96" s="56" t="s">
        <v>245</v>
      </c>
      <c r="B96" s="66" t="s">
        <v>564</v>
      </c>
      <c r="C96" s="46">
        <v>2019</v>
      </c>
      <c r="D96" s="46">
        <v>0.4</v>
      </c>
      <c r="E96" s="48">
        <v>200</v>
      </c>
      <c r="F96" s="48">
        <v>14</v>
      </c>
      <c r="G96" s="69">
        <v>143.95939999999999</v>
      </c>
      <c r="H96" s="141"/>
      <c r="I96" s="82"/>
    </row>
    <row r="97" spans="1:9" ht="31.5" x14ac:dyDescent="0.25">
      <c r="A97" s="56" t="s">
        <v>246</v>
      </c>
      <c r="B97" s="66" t="s">
        <v>565</v>
      </c>
      <c r="C97" s="46">
        <v>2019</v>
      </c>
      <c r="D97" s="46">
        <v>0.4</v>
      </c>
      <c r="E97" s="48">
        <v>400</v>
      </c>
      <c r="F97" s="48">
        <v>5</v>
      </c>
      <c r="G97" s="69">
        <v>170.99736999999999</v>
      </c>
      <c r="H97" s="141"/>
      <c r="I97" s="82"/>
    </row>
    <row r="98" spans="1:9" ht="31.5" x14ac:dyDescent="0.25">
      <c r="A98" s="56" t="s">
        <v>247</v>
      </c>
      <c r="B98" s="66" t="s">
        <v>566</v>
      </c>
      <c r="C98" s="46">
        <v>2019</v>
      </c>
      <c r="D98" s="46">
        <v>0.4</v>
      </c>
      <c r="E98" s="48">
        <v>100</v>
      </c>
      <c r="F98" s="48">
        <v>5</v>
      </c>
      <c r="G98" s="69">
        <v>46.115069999999996</v>
      </c>
      <c r="H98" s="141"/>
      <c r="I98" s="82"/>
    </row>
    <row r="99" spans="1:9" ht="31.5" x14ac:dyDescent="0.25">
      <c r="A99" s="56" t="s">
        <v>248</v>
      </c>
      <c r="B99" s="66" t="s">
        <v>567</v>
      </c>
      <c r="C99" s="46">
        <v>2019</v>
      </c>
      <c r="D99" s="46">
        <v>0.4</v>
      </c>
      <c r="E99" s="48">
        <v>150</v>
      </c>
      <c r="F99" s="48">
        <v>5</v>
      </c>
      <c r="G99" s="69">
        <v>89.198920000000015</v>
      </c>
      <c r="H99" s="141"/>
      <c r="I99" s="82"/>
    </row>
    <row r="100" spans="1:9" ht="31.5" x14ac:dyDescent="0.25">
      <c r="A100" s="56" t="s">
        <v>249</v>
      </c>
      <c r="B100" s="66" t="s">
        <v>568</v>
      </c>
      <c r="C100" s="46">
        <v>2019</v>
      </c>
      <c r="D100" s="46">
        <v>0.4</v>
      </c>
      <c r="E100" s="48">
        <v>150</v>
      </c>
      <c r="F100" s="48">
        <v>5</v>
      </c>
      <c r="G100" s="69">
        <v>77.611829999999998</v>
      </c>
      <c r="H100" s="141"/>
      <c r="I100" s="82"/>
    </row>
    <row r="101" spans="1:9" ht="31.5" x14ac:dyDescent="0.25">
      <c r="A101" s="56" t="s">
        <v>250</v>
      </c>
      <c r="B101" s="66" t="s">
        <v>569</v>
      </c>
      <c r="C101" s="46">
        <v>2019</v>
      </c>
      <c r="D101" s="46">
        <v>0.4</v>
      </c>
      <c r="E101" s="48">
        <v>410</v>
      </c>
      <c r="F101" s="48">
        <v>5</v>
      </c>
      <c r="G101" s="69">
        <v>94.793329999999997</v>
      </c>
      <c r="H101" s="141"/>
      <c r="I101" s="82"/>
    </row>
    <row r="102" spans="1:9" ht="31.5" x14ac:dyDescent="0.25">
      <c r="A102" s="56" t="s">
        <v>251</v>
      </c>
      <c r="B102" s="66" t="s">
        <v>570</v>
      </c>
      <c r="C102" s="46">
        <v>2019</v>
      </c>
      <c r="D102" s="46">
        <v>0.4</v>
      </c>
      <c r="E102" s="48">
        <v>210</v>
      </c>
      <c r="F102" s="48">
        <v>10</v>
      </c>
      <c r="G102" s="69">
        <v>127.68930999999999</v>
      </c>
      <c r="H102" s="141"/>
      <c r="I102" s="82"/>
    </row>
    <row r="103" spans="1:9" ht="47.25" x14ac:dyDescent="0.25">
      <c r="A103" s="56" t="s">
        <v>252</v>
      </c>
      <c r="B103" s="66" t="s">
        <v>571</v>
      </c>
      <c r="C103" s="46">
        <v>2019</v>
      </c>
      <c r="D103" s="46">
        <v>0.4</v>
      </c>
      <c r="E103" s="48">
        <v>480</v>
      </c>
      <c r="F103" s="48">
        <v>15</v>
      </c>
      <c r="G103" s="69">
        <v>125.86614999999999</v>
      </c>
      <c r="H103" s="141"/>
      <c r="I103" s="82"/>
    </row>
    <row r="104" spans="1:9" ht="31.5" x14ac:dyDescent="0.25">
      <c r="A104" s="56" t="s">
        <v>253</v>
      </c>
      <c r="B104" s="66" t="s">
        <v>572</v>
      </c>
      <c r="C104" s="46">
        <v>2019</v>
      </c>
      <c r="D104" s="46">
        <v>0.4</v>
      </c>
      <c r="E104" s="48">
        <v>120</v>
      </c>
      <c r="F104" s="48">
        <v>2</v>
      </c>
      <c r="G104" s="69">
        <v>46.49953</v>
      </c>
      <c r="H104" s="141"/>
      <c r="I104" s="82"/>
    </row>
    <row r="105" spans="1:9" ht="31.5" x14ac:dyDescent="0.25">
      <c r="A105" s="56" t="s">
        <v>254</v>
      </c>
      <c r="B105" s="66" t="s">
        <v>573</v>
      </c>
      <c r="C105" s="46">
        <v>2019</v>
      </c>
      <c r="D105" s="46">
        <v>0.4</v>
      </c>
      <c r="E105" s="48">
        <v>220</v>
      </c>
      <c r="F105" s="48">
        <v>2</v>
      </c>
      <c r="G105" s="69">
        <v>105.48239</v>
      </c>
      <c r="H105" s="141"/>
      <c r="I105" s="82"/>
    </row>
    <row r="106" spans="1:9" ht="31.5" x14ac:dyDescent="0.25">
      <c r="A106" s="56" t="s">
        <v>255</v>
      </c>
      <c r="B106" s="66" t="s">
        <v>574</v>
      </c>
      <c r="C106" s="46">
        <v>2019</v>
      </c>
      <c r="D106" s="46">
        <v>0.4</v>
      </c>
      <c r="E106" s="48">
        <v>260</v>
      </c>
      <c r="F106" s="48">
        <v>5</v>
      </c>
      <c r="G106" s="69">
        <v>87.363889999999998</v>
      </c>
      <c r="H106" s="141"/>
      <c r="I106" s="82"/>
    </row>
    <row r="107" spans="1:9" ht="31.5" x14ac:dyDescent="0.25">
      <c r="A107" s="56" t="s">
        <v>256</v>
      </c>
      <c r="B107" s="66" t="s">
        <v>328</v>
      </c>
      <c r="C107" s="46">
        <v>2019</v>
      </c>
      <c r="D107" s="46">
        <v>0.4</v>
      </c>
      <c r="E107" s="48">
        <v>450</v>
      </c>
      <c r="F107" s="48">
        <v>5</v>
      </c>
      <c r="G107" s="69">
        <v>231.17500000000001</v>
      </c>
      <c r="H107" s="141"/>
      <c r="I107" s="82"/>
    </row>
    <row r="108" spans="1:9" ht="31.5" x14ac:dyDescent="0.25">
      <c r="A108" s="56" t="s">
        <v>257</v>
      </c>
      <c r="B108" s="66" t="s">
        <v>329</v>
      </c>
      <c r="C108" s="46">
        <v>2019</v>
      </c>
      <c r="D108" s="46">
        <v>0.4</v>
      </c>
      <c r="E108" s="48">
        <v>300</v>
      </c>
      <c r="F108" s="48">
        <v>5</v>
      </c>
      <c r="G108" s="69">
        <v>172.31904</v>
      </c>
      <c r="H108" s="141"/>
      <c r="I108" s="82"/>
    </row>
    <row r="109" spans="1:9" ht="31.5" x14ac:dyDescent="0.25">
      <c r="A109" s="56" t="s">
        <v>258</v>
      </c>
      <c r="B109" s="66" t="s">
        <v>330</v>
      </c>
      <c r="C109" s="46">
        <v>2019</v>
      </c>
      <c r="D109" s="46">
        <v>0.4</v>
      </c>
      <c r="E109" s="48">
        <v>180</v>
      </c>
      <c r="F109" s="48">
        <v>5</v>
      </c>
      <c r="G109" s="69">
        <v>85.859409999999997</v>
      </c>
      <c r="H109" s="141"/>
      <c r="I109" s="82"/>
    </row>
    <row r="110" spans="1:9" ht="31.5" x14ac:dyDescent="0.25">
      <c r="A110" s="56" t="s">
        <v>259</v>
      </c>
      <c r="B110" s="66" t="s">
        <v>331</v>
      </c>
      <c r="C110" s="46">
        <v>2019</v>
      </c>
      <c r="D110" s="46">
        <v>0.4</v>
      </c>
      <c r="E110" s="48">
        <v>430</v>
      </c>
      <c r="F110" s="48">
        <v>10</v>
      </c>
      <c r="G110" s="69">
        <v>203.12141</v>
      </c>
      <c r="H110" s="141"/>
      <c r="I110" s="82"/>
    </row>
    <row r="111" spans="1:9" ht="31.5" x14ac:dyDescent="0.25">
      <c r="A111" s="56" t="s">
        <v>260</v>
      </c>
      <c r="B111" s="66" t="s">
        <v>332</v>
      </c>
      <c r="C111" s="46">
        <v>2019</v>
      </c>
      <c r="D111" s="46">
        <v>0.4</v>
      </c>
      <c r="E111" s="48">
        <v>180</v>
      </c>
      <c r="F111" s="48">
        <v>7</v>
      </c>
      <c r="G111" s="69">
        <v>60.271230000000003</v>
      </c>
      <c r="H111" s="141"/>
      <c r="I111" s="82"/>
    </row>
    <row r="112" spans="1:9" ht="31.5" x14ac:dyDescent="0.25">
      <c r="A112" s="56" t="s">
        <v>261</v>
      </c>
      <c r="B112" s="66" t="s">
        <v>333</v>
      </c>
      <c r="C112" s="46">
        <v>2019</v>
      </c>
      <c r="D112" s="46">
        <v>0.4</v>
      </c>
      <c r="E112" s="48">
        <v>450</v>
      </c>
      <c r="F112" s="48">
        <v>10</v>
      </c>
      <c r="G112" s="69">
        <v>131.07122999999999</v>
      </c>
      <c r="H112" s="141"/>
      <c r="I112" s="82"/>
    </row>
    <row r="113" spans="1:9" ht="31.5" x14ac:dyDescent="0.25">
      <c r="A113" s="56" t="s">
        <v>262</v>
      </c>
      <c r="B113" s="66" t="s">
        <v>334</v>
      </c>
      <c r="C113" s="46">
        <v>2019</v>
      </c>
      <c r="D113" s="46">
        <v>0.4</v>
      </c>
      <c r="E113" s="48">
        <v>150</v>
      </c>
      <c r="F113" s="48">
        <v>5</v>
      </c>
      <c r="G113" s="69">
        <v>103.90255000000001</v>
      </c>
      <c r="H113" s="141"/>
      <c r="I113" s="82"/>
    </row>
    <row r="114" spans="1:9" ht="31.5" x14ac:dyDescent="0.25">
      <c r="A114" s="56" t="s">
        <v>263</v>
      </c>
      <c r="B114" s="66" t="s">
        <v>335</v>
      </c>
      <c r="C114" s="46">
        <v>2019</v>
      </c>
      <c r="D114" s="46">
        <v>0.4</v>
      </c>
      <c r="E114" s="48">
        <v>490</v>
      </c>
      <c r="F114" s="48">
        <v>12</v>
      </c>
      <c r="G114" s="69">
        <v>258.47817000000003</v>
      </c>
      <c r="H114" s="141"/>
      <c r="I114" s="82"/>
    </row>
    <row r="115" spans="1:9" ht="31.5" x14ac:dyDescent="0.25">
      <c r="A115" s="56" t="s">
        <v>264</v>
      </c>
      <c r="B115" s="66" t="s">
        <v>336</v>
      </c>
      <c r="C115" s="46">
        <v>2019</v>
      </c>
      <c r="D115" s="46">
        <v>0.4</v>
      </c>
      <c r="E115" s="48">
        <v>230</v>
      </c>
      <c r="F115" s="48">
        <v>10</v>
      </c>
      <c r="G115" s="69">
        <v>163.58735000000001</v>
      </c>
      <c r="H115" s="141"/>
      <c r="I115" s="82"/>
    </row>
    <row r="116" spans="1:9" ht="31.5" x14ac:dyDescent="0.25">
      <c r="A116" s="56" t="s">
        <v>265</v>
      </c>
      <c r="B116" s="66" t="s">
        <v>337</v>
      </c>
      <c r="C116" s="46">
        <v>2019</v>
      </c>
      <c r="D116" s="46">
        <v>0.4</v>
      </c>
      <c r="E116" s="48">
        <v>800</v>
      </c>
      <c r="F116" s="48">
        <v>16</v>
      </c>
      <c r="G116" s="69">
        <v>111.07035</v>
      </c>
      <c r="H116" s="141"/>
      <c r="I116" s="82"/>
    </row>
    <row r="117" spans="1:9" ht="47.25" x14ac:dyDescent="0.25">
      <c r="A117" s="56" t="s">
        <v>266</v>
      </c>
      <c r="B117" s="66" t="s">
        <v>575</v>
      </c>
      <c r="C117" s="46">
        <v>2019</v>
      </c>
      <c r="D117" s="46">
        <v>10</v>
      </c>
      <c r="E117" s="48">
        <v>470</v>
      </c>
      <c r="F117" s="48">
        <v>14.9</v>
      </c>
      <c r="G117" s="69">
        <v>444.79084</v>
      </c>
      <c r="H117" s="141"/>
      <c r="I117" s="82"/>
    </row>
    <row r="118" spans="1:9" ht="31.5" x14ac:dyDescent="0.25">
      <c r="A118" s="56" t="s">
        <v>267</v>
      </c>
      <c r="B118" s="66" t="s">
        <v>338</v>
      </c>
      <c r="C118" s="46">
        <v>2019</v>
      </c>
      <c r="D118" s="46">
        <v>10</v>
      </c>
      <c r="E118" s="48">
        <v>15</v>
      </c>
      <c r="F118" s="48">
        <v>15</v>
      </c>
      <c r="G118" s="69">
        <v>29.070419999999999</v>
      </c>
      <c r="H118" s="141"/>
      <c r="I118" s="82"/>
    </row>
    <row r="119" spans="1:9" ht="31.5" x14ac:dyDescent="0.25">
      <c r="A119" s="56" t="s">
        <v>268</v>
      </c>
      <c r="B119" s="66" t="s">
        <v>339</v>
      </c>
      <c r="C119" s="46">
        <v>2019</v>
      </c>
      <c r="D119" s="46">
        <v>10</v>
      </c>
      <c r="E119" s="48">
        <v>170</v>
      </c>
      <c r="F119" s="48">
        <v>15</v>
      </c>
      <c r="G119" s="69">
        <v>124.53166999999999</v>
      </c>
      <c r="H119" s="141"/>
      <c r="I119" s="82"/>
    </row>
    <row r="120" spans="1:9" ht="47.25" x14ac:dyDescent="0.25">
      <c r="A120" s="56" t="s">
        <v>269</v>
      </c>
      <c r="B120" s="66" t="s">
        <v>576</v>
      </c>
      <c r="C120" s="46">
        <v>2019</v>
      </c>
      <c r="D120" s="46">
        <v>10</v>
      </c>
      <c r="E120" s="48">
        <v>30</v>
      </c>
      <c r="F120" s="48">
        <v>15</v>
      </c>
      <c r="G120" s="69">
        <v>23.322400000000002</v>
      </c>
      <c r="H120" s="141"/>
      <c r="I120" s="82"/>
    </row>
    <row r="121" spans="1:9" ht="31.5" x14ac:dyDescent="0.25">
      <c r="A121" s="56" t="s">
        <v>270</v>
      </c>
      <c r="B121" s="66" t="s">
        <v>577</v>
      </c>
      <c r="C121" s="46">
        <v>2019</v>
      </c>
      <c r="D121" s="46">
        <v>10</v>
      </c>
      <c r="E121" s="48">
        <v>350</v>
      </c>
      <c r="F121" s="48">
        <v>15</v>
      </c>
      <c r="G121" s="69">
        <v>290.10867999999999</v>
      </c>
      <c r="H121" s="141"/>
      <c r="I121" s="82"/>
    </row>
    <row r="122" spans="1:9" ht="31.5" x14ac:dyDescent="0.25">
      <c r="A122" s="56" t="s">
        <v>271</v>
      </c>
      <c r="B122" s="66" t="s">
        <v>340</v>
      </c>
      <c r="C122" s="46">
        <v>2019</v>
      </c>
      <c r="D122" s="46">
        <v>10</v>
      </c>
      <c r="E122" s="48">
        <v>700</v>
      </c>
      <c r="F122" s="48">
        <v>15</v>
      </c>
      <c r="G122" s="69">
        <v>508.74777</v>
      </c>
      <c r="H122" s="141"/>
      <c r="I122" s="82"/>
    </row>
    <row r="123" spans="1:9" ht="31.5" x14ac:dyDescent="0.25">
      <c r="A123" s="56" t="s">
        <v>272</v>
      </c>
      <c r="B123" s="66" t="s">
        <v>578</v>
      </c>
      <c r="C123" s="46">
        <v>2019</v>
      </c>
      <c r="D123" s="46">
        <v>10</v>
      </c>
      <c r="E123" s="48">
        <v>200</v>
      </c>
      <c r="F123" s="48">
        <v>30</v>
      </c>
      <c r="G123" s="69">
        <v>157.75658999999999</v>
      </c>
      <c r="H123" s="141"/>
      <c r="I123" s="82"/>
    </row>
    <row r="124" spans="1:9" ht="31.5" x14ac:dyDescent="0.25">
      <c r="A124" s="56" t="s">
        <v>273</v>
      </c>
      <c r="B124" s="66" t="s">
        <v>579</v>
      </c>
      <c r="C124" s="46">
        <v>2019</v>
      </c>
      <c r="D124" s="46">
        <v>10</v>
      </c>
      <c r="E124" s="48">
        <v>350</v>
      </c>
      <c r="F124" s="48">
        <v>100</v>
      </c>
      <c r="G124" s="69">
        <v>303.10831999999999</v>
      </c>
      <c r="H124" s="141"/>
      <c r="I124" s="82"/>
    </row>
    <row r="125" spans="1:9" ht="31.5" x14ac:dyDescent="0.25">
      <c r="A125" s="56" t="s">
        <v>274</v>
      </c>
      <c r="B125" s="66" t="s">
        <v>341</v>
      </c>
      <c r="C125" s="46">
        <v>2019</v>
      </c>
      <c r="D125" s="46">
        <v>10</v>
      </c>
      <c r="E125" s="48">
        <v>500</v>
      </c>
      <c r="F125" s="48">
        <v>20</v>
      </c>
      <c r="G125" s="69">
        <v>154.71289000000002</v>
      </c>
      <c r="H125" s="141"/>
      <c r="I125" s="82"/>
    </row>
    <row r="126" spans="1:9" ht="31.5" x14ac:dyDescent="0.25">
      <c r="A126" s="56" t="s">
        <v>275</v>
      </c>
      <c r="B126" s="66" t="s">
        <v>342</v>
      </c>
      <c r="C126" s="46">
        <v>2019</v>
      </c>
      <c r="D126" s="46">
        <v>10</v>
      </c>
      <c r="E126" s="48">
        <v>300</v>
      </c>
      <c r="F126" s="48">
        <v>100</v>
      </c>
      <c r="G126" s="69">
        <v>165.86382999999998</v>
      </c>
      <c r="H126" s="141"/>
      <c r="I126" s="82"/>
    </row>
    <row r="127" spans="1:9" ht="31.5" x14ac:dyDescent="0.25">
      <c r="A127" s="56" t="s">
        <v>276</v>
      </c>
      <c r="B127" s="66" t="s">
        <v>582</v>
      </c>
      <c r="C127" s="46">
        <v>2019</v>
      </c>
      <c r="D127" s="46">
        <v>10</v>
      </c>
      <c r="E127" s="48">
        <v>20</v>
      </c>
      <c r="F127" s="48">
        <v>50</v>
      </c>
      <c r="G127" s="69">
        <v>37.822099999999999</v>
      </c>
      <c r="H127" s="141"/>
      <c r="I127" s="82"/>
    </row>
    <row r="128" spans="1:9" ht="31.5" x14ac:dyDescent="0.25">
      <c r="A128" s="56" t="s">
        <v>277</v>
      </c>
      <c r="B128" s="66" t="s">
        <v>581</v>
      </c>
      <c r="C128" s="46">
        <v>2019</v>
      </c>
      <c r="D128" s="46">
        <v>10</v>
      </c>
      <c r="E128" s="48">
        <v>30</v>
      </c>
      <c r="F128" s="48">
        <v>60</v>
      </c>
      <c r="G128" s="69">
        <v>29.143509999999999</v>
      </c>
      <c r="H128" s="141"/>
      <c r="I128" s="82"/>
    </row>
    <row r="129" spans="1:11" ht="31.5" x14ac:dyDescent="0.25">
      <c r="A129" s="56" t="s">
        <v>278</v>
      </c>
      <c r="B129" s="66" t="s">
        <v>583</v>
      </c>
      <c r="C129" s="46">
        <v>2019</v>
      </c>
      <c r="D129" s="46">
        <v>10</v>
      </c>
      <c r="E129" s="48">
        <v>500</v>
      </c>
      <c r="F129" s="48">
        <v>140</v>
      </c>
      <c r="G129" s="69">
        <v>253.12341999999998</v>
      </c>
      <c r="H129" s="141"/>
      <c r="I129" s="82"/>
    </row>
    <row r="130" spans="1:11" ht="31.5" x14ac:dyDescent="0.25">
      <c r="A130" s="56" t="s">
        <v>279</v>
      </c>
      <c r="B130" s="66" t="s">
        <v>584</v>
      </c>
      <c r="C130" s="46">
        <v>2019</v>
      </c>
      <c r="D130" s="46">
        <v>10</v>
      </c>
      <c r="E130" s="48">
        <v>110</v>
      </c>
      <c r="F130" s="48">
        <v>30</v>
      </c>
      <c r="G130" s="69">
        <v>100.00864999999999</v>
      </c>
      <c r="H130" s="141"/>
      <c r="I130" s="82"/>
    </row>
    <row r="131" spans="1:11" ht="31.5" x14ac:dyDescent="0.25">
      <c r="A131" s="56" t="s">
        <v>280</v>
      </c>
      <c r="B131" s="66" t="s">
        <v>585</v>
      </c>
      <c r="C131" s="46">
        <v>2019</v>
      </c>
      <c r="D131" s="46">
        <v>10</v>
      </c>
      <c r="E131" s="48">
        <v>100</v>
      </c>
      <c r="F131" s="48">
        <v>90</v>
      </c>
      <c r="G131" s="69">
        <v>61.363410000000002</v>
      </c>
      <c r="H131" s="141"/>
      <c r="I131" s="82"/>
    </row>
    <row r="132" spans="1:11" ht="47.25" x14ac:dyDescent="0.25">
      <c r="A132" s="56" t="s">
        <v>281</v>
      </c>
      <c r="B132" s="66" t="s">
        <v>586</v>
      </c>
      <c r="C132" s="46">
        <v>2019</v>
      </c>
      <c r="D132" s="46">
        <v>10</v>
      </c>
      <c r="E132" s="48">
        <v>200</v>
      </c>
      <c r="F132" s="48">
        <v>70</v>
      </c>
      <c r="G132" s="69">
        <v>91.913850000000011</v>
      </c>
      <c r="H132" s="141"/>
      <c r="I132" s="82"/>
    </row>
    <row r="133" spans="1:11" ht="47.25" x14ac:dyDescent="0.25">
      <c r="A133" s="56" t="s">
        <v>282</v>
      </c>
      <c r="B133" s="66" t="s">
        <v>587</v>
      </c>
      <c r="C133" s="46">
        <v>2019</v>
      </c>
      <c r="D133" s="46">
        <v>10</v>
      </c>
      <c r="E133" s="48">
        <v>80</v>
      </c>
      <c r="F133" s="48">
        <v>80</v>
      </c>
      <c r="G133" s="69">
        <v>81.95438</v>
      </c>
      <c r="H133" s="141"/>
      <c r="I133" s="82"/>
    </row>
    <row r="134" spans="1:11" ht="31.5" x14ac:dyDescent="0.25">
      <c r="A134" s="56" t="s">
        <v>423</v>
      </c>
      <c r="B134" s="66" t="s">
        <v>580</v>
      </c>
      <c r="C134" s="46">
        <v>2019</v>
      </c>
      <c r="D134" s="46">
        <v>0.4</v>
      </c>
      <c r="E134" s="48">
        <v>160</v>
      </c>
      <c r="F134" s="48">
        <v>5</v>
      </c>
      <c r="G134" s="48">
        <v>53.473289999999999</v>
      </c>
      <c r="H134" s="141"/>
      <c r="I134" s="49"/>
      <c r="K134" s="146"/>
    </row>
    <row r="135" spans="1:11" ht="31.5" x14ac:dyDescent="0.25">
      <c r="A135" s="56" t="s">
        <v>424</v>
      </c>
      <c r="B135" s="106" t="s">
        <v>588</v>
      </c>
      <c r="C135" s="46">
        <v>2021</v>
      </c>
      <c r="D135" s="46">
        <v>0.4</v>
      </c>
      <c r="E135" s="69">
        <v>460</v>
      </c>
      <c r="F135" s="48">
        <v>6</v>
      </c>
      <c r="G135" s="69">
        <v>209.71337</v>
      </c>
      <c r="H135" s="141"/>
      <c r="I135" s="82"/>
    </row>
    <row r="136" spans="1:11" ht="31.5" x14ac:dyDescent="0.25">
      <c r="A136" s="56" t="s">
        <v>425</v>
      </c>
      <c r="B136" s="106" t="s">
        <v>589</v>
      </c>
      <c r="C136" s="46">
        <v>2021</v>
      </c>
      <c r="D136" s="46">
        <v>0.4</v>
      </c>
      <c r="E136" s="69">
        <v>200</v>
      </c>
      <c r="F136" s="48">
        <v>4</v>
      </c>
      <c r="G136" s="69">
        <v>94.078179999999989</v>
      </c>
      <c r="H136" s="141"/>
      <c r="I136" s="82"/>
    </row>
    <row r="137" spans="1:11" ht="31.5" x14ac:dyDescent="0.25">
      <c r="A137" s="56" t="s">
        <v>426</v>
      </c>
      <c r="B137" s="106" t="s">
        <v>590</v>
      </c>
      <c r="C137" s="46">
        <v>2021</v>
      </c>
      <c r="D137" s="46">
        <v>0.4</v>
      </c>
      <c r="E137" s="69">
        <v>200</v>
      </c>
      <c r="F137" s="48">
        <v>5</v>
      </c>
      <c r="G137" s="69">
        <v>147.61789000000002</v>
      </c>
      <c r="H137" s="141"/>
      <c r="I137" s="82"/>
    </row>
    <row r="138" spans="1:11" ht="31.5" x14ac:dyDescent="0.25">
      <c r="A138" s="56" t="s">
        <v>427</v>
      </c>
      <c r="B138" s="106" t="s">
        <v>591</v>
      </c>
      <c r="C138" s="46">
        <v>2021</v>
      </c>
      <c r="D138" s="46">
        <v>0.4</v>
      </c>
      <c r="E138" s="69">
        <v>250</v>
      </c>
      <c r="F138" s="48">
        <v>12</v>
      </c>
      <c r="G138" s="69">
        <v>131.62491</v>
      </c>
      <c r="H138" s="141"/>
      <c r="I138" s="82"/>
    </row>
    <row r="139" spans="1:11" ht="31.5" x14ac:dyDescent="0.25">
      <c r="A139" s="56" t="s">
        <v>428</v>
      </c>
      <c r="B139" s="106" t="s">
        <v>592</v>
      </c>
      <c r="C139" s="46">
        <v>2021</v>
      </c>
      <c r="D139" s="46">
        <v>0.4</v>
      </c>
      <c r="E139" s="69">
        <v>180</v>
      </c>
      <c r="F139" s="48">
        <v>5</v>
      </c>
      <c r="G139" s="69">
        <v>106.03425</v>
      </c>
      <c r="H139" s="141"/>
      <c r="I139" s="82"/>
    </row>
    <row r="140" spans="1:11" ht="47.25" x14ac:dyDescent="0.25">
      <c r="A140" s="56" t="s">
        <v>429</v>
      </c>
      <c r="B140" s="106" t="s">
        <v>593</v>
      </c>
      <c r="C140" s="46">
        <v>2021</v>
      </c>
      <c r="D140" s="46">
        <v>10</v>
      </c>
      <c r="E140" s="69">
        <v>400</v>
      </c>
      <c r="F140" s="48">
        <v>14</v>
      </c>
      <c r="G140" s="69">
        <v>187.97068000000002</v>
      </c>
      <c r="H140" s="141"/>
      <c r="I140" s="82"/>
    </row>
    <row r="141" spans="1:11" ht="47.25" x14ac:dyDescent="0.25">
      <c r="A141" s="56" t="s">
        <v>430</v>
      </c>
      <c r="B141" s="106" t="s">
        <v>593</v>
      </c>
      <c r="C141" s="46">
        <v>2021</v>
      </c>
      <c r="D141" s="46">
        <v>0.4</v>
      </c>
      <c r="E141" s="69">
        <v>50</v>
      </c>
      <c r="F141" s="48">
        <v>14</v>
      </c>
      <c r="G141" s="69">
        <v>31.234620000000003</v>
      </c>
      <c r="H141" s="141"/>
      <c r="I141" s="82"/>
    </row>
    <row r="142" spans="1:11" ht="31.5" x14ac:dyDescent="0.25">
      <c r="A142" s="56" t="s">
        <v>431</v>
      </c>
      <c r="B142" s="106" t="s">
        <v>594</v>
      </c>
      <c r="C142" s="46">
        <v>2021</v>
      </c>
      <c r="D142" s="46">
        <v>0.4</v>
      </c>
      <c r="E142" s="69">
        <v>230</v>
      </c>
      <c r="F142" s="48">
        <v>13</v>
      </c>
      <c r="G142" s="69">
        <v>183.34064999999998</v>
      </c>
      <c r="H142" s="141"/>
      <c r="I142" s="82"/>
    </row>
    <row r="143" spans="1:11" ht="31.5" x14ac:dyDescent="0.25">
      <c r="A143" s="56" t="s">
        <v>432</v>
      </c>
      <c r="B143" s="106" t="s">
        <v>595</v>
      </c>
      <c r="C143" s="46">
        <v>2021</v>
      </c>
      <c r="D143" s="46">
        <v>0.4</v>
      </c>
      <c r="E143" s="69">
        <v>200</v>
      </c>
      <c r="F143" s="48">
        <v>13</v>
      </c>
      <c r="G143" s="69">
        <v>185.86294000000001</v>
      </c>
      <c r="H143" s="141"/>
      <c r="I143" s="82"/>
    </row>
    <row r="144" spans="1:11" ht="31.5" x14ac:dyDescent="0.25">
      <c r="A144" s="56" t="s">
        <v>433</v>
      </c>
      <c r="B144" s="106" t="s">
        <v>596</v>
      </c>
      <c r="C144" s="46">
        <v>2021</v>
      </c>
      <c r="D144" s="46">
        <v>0.4</v>
      </c>
      <c r="E144" s="69">
        <v>300</v>
      </c>
      <c r="F144" s="48">
        <v>10</v>
      </c>
      <c r="G144" s="69">
        <v>200.71852999999999</v>
      </c>
      <c r="H144" s="141"/>
      <c r="I144" s="82"/>
    </row>
    <row r="145" spans="1:9" ht="47.25" x14ac:dyDescent="0.25">
      <c r="A145" s="56" t="s">
        <v>434</v>
      </c>
      <c r="B145" s="106" t="s">
        <v>597</v>
      </c>
      <c r="C145" s="46">
        <v>2021</v>
      </c>
      <c r="D145" s="46">
        <v>10</v>
      </c>
      <c r="E145" s="69">
        <v>480</v>
      </c>
      <c r="F145" s="48">
        <v>13</v>
      </c>
      <c r="G145" s="69">
        <v>481.73836</v>
      </c>
      <c r="H145" s="141"/>
      <c r="I145" s="82"/>
    </row>
    <row r="146" spans="1:9" ht="31.5" x14ac:dyDescent="0.25">
      <c r="A146" s="56" t="s">
        <v>435</v>
      </c>
      <c r="B146" s="106" t="s">
        <v>598</v>
      </c>
      <c r="C146" s="46">
        <v>2021</v>
      </c>
      <c r="D146" s="46">
        <v>10</v>
      </c>
      <c r="E146" s="69">
        <v>500</v>
      </c>
      <c r="F146" s="48">
        <v>15</v>
      </c>
      <c r="G146" s="69">
        <v>635.63531</v>
      </c>
      <c r="H146" s="141"/>
      <c r="I146" s="82"/>
    </row>
    <row r="147" spans="1:9" ht="31.5" x14ac:dyDescent="0.25">
      <c r="A147" s="56" t="s">
        <v>436</v>
      </c>
      <c r="B147" s="106" t="s">
        <v>599</v>
      </c>
      <c r="C147" s="46">
        <v>2021</v>
      </c>
      <c r="D147" s="46">
        <v>0.4</v>
      </c>
      <c r="E147" s="69">
        <v>490</v>
      </c>
      <c r="F147" s="48">
        <v>15</v>
      </c>
      <c r="G147" s="69">
        <v>203.64592999999999</v>
      </c>
      <c r="H147" s="141"/>
      <c r="I147" s="82"/>
    </row>
    <row r="148" spans="1:9" ht="31.5" x14ac:dyDescent="0.25">
      <c r="A148" s="56" t="s">
        <v>437</v>
      </c>
      <c r="B148" s="106" t="s">
        <v>600</v>
      </c>
      <c r="C148" s="46">
        <v>2021</v>
      </c>
      <c r="D148" s="46">
        <v>0.4</v>
      </c>
      <c r="E148" s="69">
        <v>80</v>
      </c>
      <c r="F148" s="48">
        <v>10</v>
      </c>
      <c r="G148" s="69">
        <v>81.095819999999989</v>
      </c>
      <c r="H148" s="141"/>
      <c r="I148" s="82"/>
    </row>
    <row r="149" spans="1:9" ht="31.5" x14ac:dyDescent="0.25">
      <c r="A149" s="56" t="s">
        <v>438</v>
      </c>
      <c r="B149" s="106" t="s">
        <v>601</v>
      </c>
      <c r="C149" s="46">
        <v>2021</v>
      </c>
      <c r="D149" s="46">
        <v>0.4</v>
      </c>
      <c r="E149" s="69">
        <v>496</v>
      </c>
      <c r="F149" s="48">
        <v>15</v>
      </c>
      <c r="G149" s="69">
        <v>257.23892999999998</v>
      </c>
      <c r="H149" s="141"/>
      <c r="I149" s="82"/>
    </row>
    <row r="150" spans="1:9" ht="47.25" x14ac:dyDescent="0.25">
      <c r="A150" s="56" t="s">
        <v>439</v>
      </c>
      <c r="B150" s="106" t="s">
        <v>602</v>
      </c>
      <c r="C150" s="46">
        <v>2021</v>
      </c>
      <c r="D150" s="46">
        <v>10</v>
      </c>
      <c r="E150" s="69">
        <v>50</v>
      </c>
      <c r="F150" s="48">
        <v>6</v>
      </c>
      <c r="G150" s="69">
        <v>77.536849999999987</v>
      </c>
      <c r="H150" s="141"/>
      <c r="I150" s="82"/>
    </row>
    <row r="151" spans="1:9" ht="47.25" x14ac:dyDescent="0.25">
      <c r="A151" s="56" t="s">
        <v>440</v>
      </c>
      <c r="B151" s="106" t="s">
        <v>603</v>
      </c>
      <c r="C151" s="46">
        <v>2021</v>
      </c>
      <c r="D151" s="46">
        <v>0.4</v>
      </c>
      <c r="E151" s="69">
        <v>70</v>
      </c>
      <c r="F151" s="48">
        <v>0</v>
      </c>
      <c r="G151" s="69">
        <v>47.829650000000001</v>
      </c>
      <c r="H151" s="141"/>
      <c r="I151" s="82"/>
    </row>
    <row r="152" spans="1:9" ht="31.5" x14ac:dyDescent="0.25">
      <c r="A152" s="56" t="s">
        <v>441</v>
      </c>
      <c r="B152" s="106" t="s">
        <v>604</v>
      </c>
      <c r="C152" s="46">
        <v>2021</v>
      </c>
      <c r="D152" s="46">
        <v>0.4</v>
      </c>
      <c r="E152" s="69">
        <v>200</v>
      </c>
      <c r="F152" s="48">
        <v>13</v>
      </c>
      <c r="G152" s="69">
        <v>134.84333999999998</v>
      </c>
      <c r="H152" s="141"/>
      <c r="I152" s="82"/>
    </row>
    <row r="153" spans="1:9" ht="31.5" x14ac:dyDescent="0.25">
      <c r="A153" s="56" t="s">
        <v>442</v>
      </c>
      <c r="B153" s="106" t="s">
        <v>605</v>
      </c>
      <c r="C153" s="46">
        <v>2021</v>
      </c>
      <c r="D153" s="46">
        <v>0.4</v>
      </c>
      <c r="E153" s="69">
        <v>150</v>
      </c>
      <c r="F153" s="48">
        <v>15</v>
      </c>
      <c r="G153" s="69">
        <v>121.67685</v>
      </c>
      <c r="H153" s="141"/>
      <c r="I153" s="82"/>
    </row>
    <row r="154" spans="1:9" ht="31.5" x14ac:dyDescent="0.25">
      <c r="A154" s="56" t="s">
        <v>443</v>
      </c>
      <c r="B154" s="106" t="s">
        <v>606</v>
      </c>
      <c r="C154" s="46">
        <v>2021</v>
      </c>
      <c r="D154" s="46">
        <v>0.4</v>
      </c>
      <c r="E154" s="69">
        <v>650</v>
      </c>
      <c r="F154" s="48">
        <v>15</v>
      </c>
      <c r="G154" s="69">
        <v>463.28068000000002</v>
      </c>
      <c r="H154" s="141"/>
      <c r="I154" s="82"/>
    </row>
    <row r="155" spans="1:9" ht="31.5" x14ac:dyDescent="0.25">
      <c r="A155" s="56" t="s">
        <v>444</v>
      </c>
      <c r="B155" s="106" t="s">
        <v>607</v>
      </c>
      <c r="C155" s="46">
        <v>2021</v>
      </c>
      <c r="D155" s="46">
        <v>0.4</v>
      </c>
      <c r="E155" s="69">
        <v>850</v>
      </c>
      <c r="F155" s="48">
        <v>12</v>
      </c>
      <c r="G155" s="69">
        <v>338.30941999999999</v>
      </c>
      <c r="H155" s="141"/>
      <c r="I155" s="82"/>
    </row>
    <row r="156" spans="1:9" ht="31.5" x14ac:dyDescent="0.25">
      <c r="A156" s="56" t="s">
        <v>445</v>
      </c>
      <c r="B156" s="106" t="s">
        <v>608</v>
      </c>
      <c r="C156" s="46">
        <v>2021</v>
      </c>
      <c r="D156" s="46">
        <v>0.4</v>
      </c>
      <c r="E156" s="69">
        <v>140</v>
      </c>
      <c r="F156" s="48">
        <v>12</v>
      </c>
      <c r="G156" s="69">
        <v>81.398139999999998</v>
      </c>
      <c r="H156" s="141"/>
      <c r="I156" s="82"/>
    </row>
    <row r="157" spans="1:9" ht="47.25" x14ac:dyDescent="0.25">
      <c r="A157" s="56" t="s">
        <v>446</v>
      </c>
      <c r="B157" s="106" t="s">
        <v>609</v>
      </c>
      <c r="C157" s="46">
        <v>2021</v>
      </c>
      <c r="D157" s="46">
        <v>10</v>
      </c>
      <c r="E157" s="69">
        <v>30</v>
      </c>
      <c r="F157" s="48">
        <v>10</v>
      </c>
      <c r="G157" s="69">
        <v>62.261319999999991</v>
      </c>
      <c r="H157" s="141"/>
      <c r="I157" s="82"/>
    </row>
    <row r="158" spans="1:9" ht="47.25" x14ac:dyDescent="0.25">
      <c r="A158" s="56" t="s">
        <v>447</v>
      </c>
      <c r="B158" s="137" t="s">
        <v>610</v>
      </c>
      <c r="C158" s="47">
        <v>2021</v>
      </c>
      <c r="D158" s="47">
        <v>0.4</v>
      </c>
      <c r="E158" s="61">
        <v>420</v>
      </c>
      <c r="F158" s="72">
        <v>10</v>
      </c>
      <c r="G158" s="61">
        <v>301.34196999999995</v>
      </c>
      <c r="H158" s="141"/>
      <c r="I158" s="82"/>
    </row>
    <row r="159" spans="1:9" ht="31.5" x14ac:dyDescent="0.25">
      <c r="A159" s="56" t="s">
        <v>448</v>
      </c>
      <c r="B159" s="106" t="s">
        <v>611</v>
      </c>
      <c r="C159" s="46">
        <v>2021</v>
      </c>
      <c r="D159" s="46">
        <v>10</v>
      </c>
      <c r="E159" s="69">
        <v>400</v>
      </c>
      <c r="F159" s="48">
        <v>3</v>
      </c>
      <c r="G159" s="69">
        <v>430.05691999999999</v>
      </c>
      <c r="H159" s="141"/>
      <c r="I159" s="82"/>
    </row>
    <row r="160" spans="1:9" ht="31.5" x14ac:dyDescent="0.25">
      <c r="A160" s="56" t="s">
        <v>449</v>
      </c>
      <c r="B160" s="106" t="s">
        <v>612</v>
      </c>
      <c r="C160" s="46">
        <v>2021</v>
      </c>
      <c r="D160" s="46">
        <v>0.4</v>
      </c>
      <c r="E160" s="69">
        <v>220</v>
      </c>
      <c r="F160" s="48">
        <v>8</v>
      </c>
      <c r="G160" s="69">
        <v>109.51776000000001</v>
      </c>
      <c r="H160" s="141"/>
      <c r="I160" s="82"/>
    </row>
    <row r="161" spans="1:9" ht="31.5" x14ac:dyDescent="0.25">
      <c r="A161" s="56" t="s">
        <v>450</v>
      </c>
      <c r="B161" s="106" t="s">
        <v>613</v>
      </c>
      <c r="C161" s="46">
        <v>2021</v>
      </c>
      <c r="D161" s="46">
        <v>0.4</v>
      </c>
      <c r="E161" s="69">
        <v>130</v>
      </c>
      <c r="F161" s="48">
        <v>6</v>
      </c>
      <c r="G161" s="69">
        <v>104.8413</v>
      </c>
      <c r="H161" s="141"/>
      <c r="I161" s="82"/>
    </row>
    <row r="162" spans="1:9" ht="31.5" x14ac:dyDescent="0.25">
      <c r="A162" s="56" t="s">
        <v>451</v>
      </c>
      <c r="B162" s="106" t="s">
        <v>614</v>
      </c>
      <c r="C162" s="46">
        <v>2021</v>
      </c>
      <c r="D162" s="46">
        <v>0.4</v>
      </c>
      <c r="E162" s="69">
        <v>650</v>
      </c>
      <c r="F162" s="48">
        <v>5</v>
      </c>
      <c r="G162" s="69">
        <v>230.37669999999997</v>
      </c>
      <c r="H162" s="141"/>
      <c r="I162" s="82"/>
    </row>
    <row r="163" spans="1:9" ht="31.5" x14ac:dyDescent="0.25">
      <c r="A163" s="56" t="s">
        <v>452</v>
      </c>
      <c r="B163" s="106" t="s">
        <v>615</v>
      </c>
      <c r="C163" s="46">
        <v>2021</v>
      </c>
      <c r="D163" s="46">
        <v>10</v>
      </c>
      <c r="E163" s="69">
        <v>150</v>
      </c>
      <c r="F163" s="48">
        <v>15</v>
      </c>
      <c r="G163" s="69">
        <v>106.58583</v>
      </c>
      <c r="H163" s="141"/>
      <c r="I163" s="82"/>
    </row>
    <row r="164" spans="1:9" ht="31.5" x14ac:dyDescent="0.25">
      <c r="A164" s="56" t="s">
        <v>453</v>
      </c>
      <c r="B164" s="106" t="s">
        <v>616</v>
      </c>
      <c r="C164" s="46">
        <v>2021</v>
      </c>
      <c r="D164" s="46">
        <v>10</v>
      </c>
      <c r="E164" s="69">
        <v>150</v>
      </c>
      <c r="F164" s="48">
        <v>15</v>
      </c>
      <c r="G164" s="69">
        <v>145.65115</v>
      </c>
      <c r="H164" s="141"/>
      <c r="I164" s="82"/>
    </row>
    <row r="165" spans="1:9" ht="31.5" x14ac:dyDescent="0.25">
      <c r="A165" s="56" t="s">
        <v>454</v>
      </c>
      <c r="B165" s="106" t="s">
        <v>617</v>
      </c>
      <c r="C165" s="46">
        <v>2021</v>
      </c>
      <c r="D165" s="46">
        <v>0.4</v>
      </c>
      <c r="E165" s="69">
        <v>450</v>
      </c>
      <c r="F165" s="48">
        <v>4</v>
      </c>
      <c r="G165" s="69">
        <v>205.63297999999998</v>
      </c>
      <c r="H165" s="141"/>
      <c r="I165" s="82"/>
    </row>
    <row r="166" spans="1:9" ht="31.5" x14ac:dyDescent="0.25">
      <c r="A166" s="56" t="s">
        <v>455</v>
      </c>
      <c r="B166" s="106" t="s">
        <v>618</v>
      </c>
      <c r="C166" s="46">
        <v>2021</v>
      </c>
      <c r="D166" s="46">
        <v>10</v>
      </c>
      <c r="E166" s="69">
        <v>60</v>
      </c>
      <c r="F166" s="48">
        <v>7</v>
      </c>
      <c r="G166" s="69">
        <v>66.236410000000006</v>
      </c>
      <c r="H166" s="141"/>
      <c r="I166" s="82"/>
    </row>
    <row r="167" spans="1:9" ht="31.5" x14ac:dyDescent="0.25">
      <c r="A167" s="56" t="s">
        <v>456</v>
      </c>
      <c r="B167" s="106" t="s">
        <v>619</v>
      </c>
      <c r="C167" s="46">
        <v>2021</v>
      </c>
      <c r="D167" s="46">
        <v>0.4</v>
      </c>
      <c r="E167" s="69">
        <v>600</v>
      </c>
      <c r="F167" s="48">
        <v>10</v>
      </c>
      <c r="G167" s="69">
        <v>109.91244999999999</v>
      </c>
      <c r="H167" s="141"/>
      <c r="I167" s="82"/>
    </row>
    <row r="168" spans="1:9" ht="31.5" x14ac:dyDescent="0.25">
      <c r="A168" s="56" t="s">
        <v>457</v>
      </c>
      <c r="B168" s="106" t="s">
        <v>620</v>
      </c>
      <c r="C168" s="46">
        <v>2021</v>
      </c>
      <c r="D168" s="46">
        <v>0.4</v>
      </c>
      <c r="E168" s="69">
        <v>350</v>
      </c>
      <c r="F168" s="48">
        <v>5</v>
      </c>
      <c r="G168" s="69">
        <v>311.3845</v>
      </c>
      <c r="H168" s="141"/>
      <c r="I168" s="82"/>
    </row>
    <row r="169" spans="1:9" ht="31.5" x14ac:dyDescent="0.25">
      <c r="A169" s="56" t="s">
        <v>458</v>
      </c>
      <c r="B169" s="106" t="s">
        <v>623</v>
      </c>
      <c r="C169" s="46">
        <v>2021</v>
      </c>
      <c r="D169" s="46">
        <v>0.4</v>
      </c>
      <c r="E169" s="69">
        <v>600</v>
      </c>
      <c r="F169" s="48">
        <v>8</v>
      </c>
      <c r="G169" s="69">
        <v>446.77214000000004</v>
      </c>
      <c r="H169" s="141"/>
      <c r="I169" s="82"/>
    </row>
    <row r="170" spans="1:9" ht="31.5" x14ac:dyDescent="0.25">
      <c r="A170" s="56" t="s">
        <v>459</v>
      </c>
      <c r="B170" s="106" t="s">
        <v>624</v>
      </c>
      <c r="C170" s="46">
        <v>2021</v>
      </c>
      <c r="D170" s="46">
        <v>0.4</v>
      </c>
      <c r="E170" s="69">
        <v>550</v>
      </c>
      <c r="F170" s="48">
        <v>15</v>
      </c>
      <c r="G170" s="69">
        <v>428.13046999999995</v>
      </c>
      <c r="H170" s="141"/>
      <c r="I170" s="82"/>
    </row>
    <row r="171" spans="1:9" ht="31.5" x14ac:dyDescent="0.25">
      <c r="A171" s="56" t="s">
        <v>460</v>
      </c>
      <c r="B171" s="106" t="s">
        <v>625</v>
      </c>
      <c r="C171" s="46">
        <v>2021</v>
      </c>
      <c r="D171" s="46">
        <v>0.4</v>
      </c>
      <c r="E171" s="69">
        <v>450</v>
      </c>
      <c r="F171" s="48">
        <v>3</v>
      </c>
      <c r="G171" s="69">
        <v>366.92445999999995</v>
      </c>
      <c r="H171" s="141"/>
      <c r="I171" s="82"/>
    </row>
    <row r="172" spans="1:9" ht="31.5" x14ac:dyDescent="0.25">
      <c r="A172" s="56" t="s">
        <v>461</v>
      </c>
      <c r="B172" s="106" t="s">
        <v>626</v>
      </c>
      <c r="C172" s="46">
        <v>2021</v>
      </c>
      <c r="D172" s="46">
        <v>0.4</v>
      </c>
      <c r="E172" s="69">
        <v>70</v>
      </c>
      <c r="F172" s="48">
        <v>15</v>
      </c>
      <c r="G172" s="69">
        <v>117.68436</v>
      </c>
      <c r="H172" s="141"/>
      <c r="I172" s="82"/>
    </row>
    <row r="173" spans="1:9" ht="31.5" x14ac:dyDescent="0.25">
      <c r="A173" s="56" t="s">
        <v>462</v>
      </c>
      <c r="B173" s="106" t="s">
        <v>627</v>
      </c>
      <c r="C173" s="46">
        <v>2021</v>
      </c>
      <c r="D173" s="46">
        <v>0.4</v>
      </c>
      <c r="E173" s="69">
        <v>300</v>
      </c>
      <c r="F173" s="48">
        <v>10</v>
      </c>
      <c r="G173" s="69">
        <v>102.59094</v>
      </c>
      <c r="H173" s="141"/>
      <c r="I173" s="82"/>
    </row>
    <row r="174" spans="1:9" ht="31.5" x14ac:dyDescent="0.25">
      <c r="A174" s="56" t="s">
        <v>463</v>
      </c>
      <c r="B174" s="106" t="s">
        <v>628</v>
      </c>
      <c r="C174" s="46">
        <v>2021</v>
      </c>
      <c r="D174" s="46">
        <v>0.4</v>
      </c>
      <c r="E174" s="69">
        <v>100</v>
      </c>
      <c r="F174" s="48">
        <v>12</v>
      </c>
      <c r="G174" s="69">
        <v>43.172319999999999</v>
      </c>
      <c r="H174" s="141"/>
      <c r="I174" s="82"/>
    </row>
    <row r="175" spans="1:9" ht="31.5" x14ac:dyDescent="0.25">
      <c r="A175" s="56" t="s">
        <v>464</v>
      </c>
      <c r="B175" s="106" t="s">
        <v>629</v>
      </c>
      <c r="C175" s="46">
        <v>2021</v>
      </c>
      <c r="D175" s="46">
        <v>10</v>
      </c>
      <c r="E175" s="69">
        <v>1100</v>
      </c>
      <c r="F175" s="48">
        <v>30</v>
      </c>
      <c r="G175" s="69">
        <v>748.66585999999995</v>
      </c>
      <c r="H175" s="141"/>
      <c r="I175" s="82"/>
    </row>
    <row r="176" spans="1:9" ht="31.5" x14ac:dyDescent="0.25">
      <c r="A176" s="56" t="s">
        <v>465</v>
      </c>
      <c r="B176" s="106" t="s">
        <v>630</v>
      </c>
      <c r="C176" s="46">
        <v>2021</v>
      </c>
      <c r="D176" s="46">
        <v>10</v>
      </c>
      <c r="E176" s="69">
        <v>70</v>
      </c>
      <c r="F176" s="48">
        <v>145</v>
      </c>
      <c r="G176" s="69">
        <v>64.534199999999998</v>
      </c>
      <c r="H176" s="141"/>
      <c r="I176" s="82"/>
    </row>
    <row r="177" spans="1:9" ht="31.5" x14ac:dyDescent="0.25">
      <c r="A177" s="56" t="s">
        <v>466</v>
      </c>
      <c r="B177" s="106" t="s">
        <v>631</v>
      </c>
      <c r="C177" s="46">
        <v>2021</v>
      </c>
      <c r="D177" s="46">
        <v>10</v>
      </c>
      <c r="E177" s="69">
        <v>650</v>
      </c>
      <c r="F177" s="48">
        <v>20</v>
      </c>
      <c r="G177" s="69">
        <v>707.90947000000006</v>
      </c>
      <c r="H177" s="141"/>
      <c r="I177" s="82"/>
    </row>
    <row r="178" spans="1:9" ht="47.25" x14ac:dyDescent="0.25">
      <c r="A178" s="56" t="s">
        <v>467</v>
      </c>
      <c r="B178" s="106" t="s">
        <v>632</v>
      </c>
      <c r="C178" s="46">
        <v>2021</v>
      </c>
      <c r="D178" s="46">
        <v>10</v>
      </c>
      <c r="E178" s="69">
        <v>500</v>
      </c>
      <c r="F178" s="48">
        <v>20</v>
      </c>
      <c r="G178" s="69">
        <v>459.18682000000001</v>
      </c>
      <c r="H178" s="141"/>
      <c r="I178" s="82"/>
    </row>
    <row r="179" spans="1:9" ht="47.25" x14ac:dyDescent="0.25">
      <c r="A179" s="56" t="s">
        <v>468</v>
      </c>
      <c r="B179" s="106" t="s">
        <v>633</v>
      </c>
      <c r="C179" s="46">
        <v>2021</v>
      </c>
      <c r="D179" s="46">
        <v>0.4</v>
      </c>
      <c r="E179" s="69">
        <v>300</v>
      </c>
      <c r="F179" s="48">
        <v>20</v>
      </c>
      <c r="G179" s="69">
        <v>168.34903</v>
      </c>
      <c r="H179" s="141"/>
      <c r="I179" s="82"/>
    </row>
    <row r="180" spans="1:9" ht="47.25" x14ac:dyDescent="0.25">
      <c r="A180" s="56" t="s">
        <v>469</v>
      </c>
      <c r="B180" s="106" t="s">
        <v>634</v>
      </c>
      <c r="C180" s="46">
        <v>2021</v>
      </c>
      <c r="D180" s="46">
        <v>10</v>
      </c>
      <c r="E180" s="69">
        <v>500</v>
      </c>
      <c r="F180" s="48">
        <v>30</v>
      </c>
      <c r="G180" s="69">
        <v>557.94300999999996</v>
      </c>
      <c r="H180" s="141"/>
      <c r="I180" s="82"/>
    </row>
    <row r="181" spans="1:9" ht="47.25" x14ac:dyDescent="0.25">
      <c r="A181" s="56" t="s">
        <v>470</v>
      </c>
      <c r="B181" s="106" t="s">
        <v>635</v>
      </c>
      <c r="C181" s="46">
        <v>2021</v>
      </c>
      <c r="D181" s="46">
        <v>0.4</v>
      </c>
      <c r="E181" s="69">
        <v>350</v>
      </c>
      <c r="F181" s="48">
        <v>30</v>
      </c>
      <c r="G181" s="69">
        <v>212.13580000000002</v>
      </c>
      <c r="H181" s="141"/>
      <c r="I181" s="82"/>
    </row>
    <row r="182" spans="1:9" ht="47.25" x14ac:dyDescent="0.25">
      <c r="A182" s="56" t="s">
        <v>471</v>
      </c>
      <c r="B182" s="106" t="s">
        <v>636</v>
      </c>
      <c r="C182" s="46">
        <v>2021</v>
      </c>
      <c r="D182" s="46">
        <v>10</v>
      </c>
      <c r="E182" s="69">
        <v>80</v>
      </c>
      <c r="F182" s="48">
        <v>100</v>
      </c>
      <c r="G182" s="69">
        <v>87.737290000000002</v>
      </c>
      <c r="H182" s="141"/>
      <c r="I182" s="82"/>
    </row>
    <row r="183" spans="1:9" ht="47.25" x14ac:dyDescent="0.25">
      <c r="A183" s="56" t="s">
        <v>472</v>
      </c>
      <c r="B183" s="106" t="s">
        <v>637</v>
      </c>
      <c r="C183" s="46">
        <v>2021</v>
      </c>
      <c r="D183" s="46">
        <v>0.4</v>
      </c>
      <c r="E183" s="69">
        <v>110</v>
      </c>
      <c r="F183" s="48">
        <v>100</v>
      </c>
      <c r="G183" s="69">
        <v>70.909429999999986</v>
      </c>
      <c r="H183" s="141"/>
      <c r="I183" s="82"/>
    </row>
    <row r="184" spans="1:9" ht="31.5" x14ac:dyDescent="0.25">
      <c r="A184" s="56" t="s">
        <v>473</v>
      </c>
      <c r="B184" s="106" t="s">
        <v>638</v>
      </c>
      <c r="C184" s="46">
        <v>2021</v>
      </c>
      <c r="D184" s="46">
        <v>10</v>
      </c>
      <c r="E184" s="69">
        <v>400</v>
      </c>
      <c r="F184" s="48">
        <v>40</v>
      </c>
      <c r="G184" s="69">
        <v>444.08110999999997</v>
      </c>
      <c r="H184" s="141"/>
      <c r="I184" s="82"/>
    </row>
    <row r="185" spans="1:9" ht="31.5" x14ac:dyDescent="0.25">
      <c r="A185" s="56" t="s">
        <v>474</v>
      </c>
      <c r="B185" s="106" t="s">
        <v>639</v>
      </c>
      <c r="C185" s="46">
        <v>2021</v>
      </c>
      <c r="D185" s="46">
        <v>10</v>
      </c>
      <c r="E185" s="69">
        <v>350</v>
      </c>
      <c r="F185" s="48">
        <v>150</v>
      </c>
      <c r="G185" s="69">
        <v>504.27163999999999</v>
      </c>
      <c r="H185" s="141"/>
      <c r="I185" s="82"/>
    </row>
    <row r="186" spans="1:9" ht="31.5" x14ac:dyDescent="0.25">
      <c r="A186" s="56" t="s">
        <v>475</v>
      </c>
      <c r="B186" s="106" t="s">
        <v>640</v>
      </c>
      <c r="C186" s="46">
        <v>2021</v>
      </c>
      <c r="D186" s="46">
        <v>10</v>
      </c>
      <c r="E186" s="69">
        <v>150</v>
      </c>
      <c r="F186" s="48">
        <v>140</v>
      </c>
      <c r="G186" s="69">
        <v>196.81183999999999</v>
      </c>
      <c r="H186" s="141"/>
      <c r="I186" s="82"/>
    </row>
    <row r="187" spans="1:9" ht="31.5" x14ac:dyDescent="0.25">
      <c r="A187" s="56" t="s">
        <v>476</v>
      </c>
      <c r="B187" s="106" t="s">
        <v>641</v>
      </c>
      <c r="C187" s="46">
        <v>2021</v>
      </c>
      <c r="D187" s="46">
        <v>10</v>
      </c>
      <c r="E187" s="69">
        <v>100</v>
      </c>
      <c r="F187" s="48">
        <v>150</v>
      </c>
      <c r="G187" s="69">
        <v>472.54230999999999</v>
      </c>
      <c r="H187" s="141"/>
      <c r="I187" s="82"/>
    </row>
    <row r="188" spans="1:9" ht="31.5" x14ac:dyDescent="0.25">
      <c r="A188" s="56" t="s">
        <v>477</v>
      </c>
      <c r="B188" s="106" t="s">
        <v>642</v>
      </c>
      <c r="C188" s="46">
        <v>2021</v>
      </c>
      <c r="D188" s="46">
        <v>10</v>
      </c>
      <c r="E188" s="69">
        <v>100</v>
      </c>
      <c r="F188" s="48">
        <v>70</v>
      </c>
      <c r="G188" s="69">
        <v>121.50339000000001</v>
      </c>
      <c r="H188" s="141"/>
      <c r="I188" s="82"/>
    </row>
    <row r="189" spans="1:9" ht="31.5" x14ac:dyDescent="0.25">
      <c r="A189" s="56" t="s">
        <v>478</v>
      </c>
      <c r="B189" s="106" t="s">
        <v>643</v>
      </c>
      <c r="C189" s="46">
        <v>2021</v>
      </c>
      <c r="D189" s="46">
        <v>10</v>
      </c>
      <c r="E189" s="69">
        <v>300</v>
      </c>
      <c r="F189" s="48">
        <v>100</v>
      </c>
      <c r="G189" s="69">
        <v>307.42641000000003</v>
      </c>
      <c r="H189" s="141"/>
      <c r="I189" s="82"/>
    </row>
    <row r="190" spans="1:9" ht="47.25" x14ac:dyDescent="0.25">
      <c r="A190" s="56" t="s">
        <v>479</v>
      </c>
      <c r="B190" s="106" t="s">
        <v>644</v>
      </c>
      <c r="C190" s="46">
        <v>2021</v>
      </c>
      <c r="D190" s="46">
        <v>10</v>
      </c>
      <c r="E190" s="69">
        <v>200</v>
      </c>
      <c r="F190" s="48">
        <v>30</v>
      </c>
      <c r="G190" s="69">
        <v>60.663910000000001</v>
      </c>
      <c r="H190" s="141"/>
      <c r="I190" s="82"/>
    </row>
    <row r="191" spans="1:9" ht="31.5" x14ac:dyDescent="0.25">
      <c r="A191" s="56" t="s">
        <v>480</v>
      </c>
      <c r="B191" s="106" t="s">
        <v>645</v>
      </c>
      <c r="C191" s="46">
        <v>2021</v>
      </c>
      <c r="D191" s="46">
        <v>10</v>
      </c>
      <c r="E191" s="69">
        <v>307</v>
      </c>
      <c r="F191" s="48">
        <v>140</v>
      </c>
      <c r="G191" s="69">
        <v>1507.1019020000001</v>
      </c>
      <c r="H191" s="141"/>
      <c r="I191" s="82"/>
    </row>
    <row r="192" spans="1:9" ht="31.5" x14ac:dyDescent="0.25">
      <c r="A192" s="56" t="s">
        <v>724</v>
      </c>
      <c r="B192" s="106" t="s">
        <v>646</v>
      </c>
      <c r="C192" s="46">
        <v>2021</v>
      </c>
      <c r="D192" s="46">
        <v>10</v>
      </c>
      <c r="E192" s="69">
        <v>2000</v>
      </c>
      <c r="F192" s="48">
        <v>100</v>
      </c>
      <c r="G192" s="69">
        <v>2378.2562900000003</v>
      </c>
      <c r="H192" s="141"/>
      <c r="I192" s="82"/>
    </row>
    <row r="193" spans="1:9" ht="31.5" x14ac:dyDescent="0.25">
      <c r="A193" s="56" t="s">
        <v>725</v>
      </c>
      <c r="B193" s="106" t="s">
        <v>647</v>
      </c>
      <c r="C193" s="46">
        <v>2021</v>
      </c>
      <c r="D193" s="46">
        <v>0.4</v>
      </c>
      <c r="E193" s="69">
        <v>350</v>
      </c>
      <c r="F193" s="48">
        <v>28</v>
      </c>
      <c r="G193" s="69">
        <v>205.28616999999997</v>
      </c>
      <c r="H193" s="141"/>
      <c r="I193" s="82"/>
    </row>
    <row r="194" spans="1:9" ht="31.5" x14ac:dyDescent="0.25">
      <c r="A194" s="56" t="s">
        <v>481</v>
      </c>
      <c r="B194" s="106" t="s">
        <v>648</v>
      </c>
      <c r="C194" s="46">
        <v>2021</v>
      </c>
      <c r="D194" s="46">
        <v>0.4</v>
      </c>
      <c r="E194" s="69">
        <v>270</v>
      </c>
      <c r="F194" s="48">
        <v>95</v>
      </c>
      <c r="G194" s="69">
        <v>85.901849999999996</v>
      </c>
      <c r="H194" s="141"/>
      <c r="I194" s="82"/>
    </row>
    <row r="195" spans="1:9" ht="31.5" x14ac:dyDescent="0.25">
      <c r="A195" s="56" t="s">
        <v>482</v>
      </c>
      <c r="B195" s="106" t="s">
        <v>649</v>
      </c>
      <c r="C195" s="46">
        <v>2021</v>
      </c>
      <c r="D195" s="46">
        <v>10</v>
      </c>
      <c r="E195" s="69">
        <v>2610</v>
      </c>
      <c r="F195" s="48">
        <v>2000</v>
      </c>
      <c r="G195" s="69">
        <v>7327.1807499999986</v>
      </c>
      <c r="H195" s="141"/>
      <c r="I195" s="82"/>
    </row>
    <row r="196" spans="1:9" ht="31.5" x14ac:dyDescent="0.25">
      <c r="A196" s="56" t="s">
        <v>483</v>
      </c>
      <c r="B196" s="106" t="s">
        <v>716</v>
      </c>
      <c r="C196" s="46">
        <v>2021</v>
      </c>
      <c r="D196" s="46">
        <v>10</v>
      </c>
      <c r="E196" s="69">
        <v>100</v>
      </c>
      <c r="F196" s="48">
        <v>400</v>
      </c>
      <c r="G196" s="69">
        <v>200.50010999999998</v>
      </c>
      <c r="H196" s="141"/>
      <c r="I196" s="82"/>
    </row>
    <row r="197" spans="1:9" x14ac:dyDescent="0.25">
      <c r="A197" s="124"/>
      <c r="B197" s="73" t="s">
        <v>2</v>
      </c>
      <c r="C197" s="125"/>
      <c r="D197" s="125"/>
      <c r="E197" s="78">
        <v>812</v>
      </c>
      <c r="F197" s="78">
        <v>2930</v>
      </c>
      <c r="G197" s="78">
        <v>1282.7494199999999</v>
      </c>
      <c r="H197" s="141"/>
      <c r="I197" s="82"/>
    </row>
    <row r="198" spans="1:9" ht="31.5" x14ac:dyDescent="0.25">
      <c r="A198" s="56" t="s">
        <v>369</v>
      </c>
      <c r="B198" s="66" t="s">
        <v>650</v>
      </c>
      <c r="C198" s="120">
        <v>2019</v>
      </c>
      <c r="D198" s="46">
        <v>0.4</v>
      </c>
      <c r="E198" s="48">
        <v>600</v>
      </c>
      <c r="F198" s="48">
        <v>80</v>
      </c>
      <c r="G198" s="48">
        <v>181.19248999999999</v>
      </c>
      <c r="H198" s="141"/>
      <c r="I198" s="82"/>
    </row>
    <row r="199" spans="1:9" ht="31.5" x14ac:dyDescent="0.25">
      <c r="A199" s="56" t="s">
        <v>726</v>
      </c>
      <c r="B199" s="137" t="s">
        <v>651</v>
      </c>
      <c r="C199" s="158">
        <v>2021</v>
      </c>
      <c r="D199" s="60">
        <v>10</v>
      </c>
      <c r="E199" s="61">
        <v>92</v>
      </c>
      <c r="F199" s="61">
        <v>2500</v>
      </c>
      <c r="G199" s="61">
        <v>934.88275999999996</v>
      </c>
      <c r="H199" s="141"/>
      <c r="I199" s="82"/>
    </row>
    <row r="200" spans="1:9" ht="31.5" x14ac:dyDescent="0.25">
      <c r="A200" s="56" t="s">
        <v>370</v>
      </c>
      <c r="B200" s="137" t="s">
        <v>652</v>
      </c>
      <c r="C200" s="158">
        <v>2021</v>
      </c>
      <c r="D200" s="60">
        <v>10</v>
      </c>
      <c r="E200" s="61">
        <v>120</v>
      </c>
      <c r="F200" s="61">
        <v>350</v>
      </c>
      <c r="G200" s="61">
        <v>166.67417</v>
      </c>
      <c r="H200" s="141"/>
      <c r="I200" s="82"/>
    </row>
    <row r="201" spans="1:9" x14ac:dyDescent="0.25">
      <c r="A201" s="59" t="s">
        <v>11</v>
      </c>
      <c r="B201" s="63" t="s">
        <v>1</v>
      </c>
      <c r="C201" s="113"/>
      <c r="D201" s="113"/>
      <c r="E201" s="84">
        <f>E202</f>
        <v>4518</v>
      </c>
      <c r="F201" s="84">
        <f t="shared" ref="F201:G201" si="7">F202</f>
        <v>2820</v>
      </c>
      <c r="G201" s="84">
        <f t="shared" si="7"/>
        <v>14643.594907999999</v>
      </c>
      <c r="H201" s="141"/>
      <c r="I201" s="82"/>
    </row>
    <row r="202" spans="1:9" x14ac:dyDescent="0.25">
      <c r="A202" s="58" t="s">
        <v>122</v>
      </c>
      <c r="B202" s="85" t="s">
        <v>123</v>
      </c>
      <c r="C202" s="86"/>
      <c r="D202" s="86"/>
      <c r="E202" s="87">
        <f>E203+E213</f>
        <v>4518</v>
      </c>
      <c r="F202" s="87">
        <f>F203+F213</f>
        <v>2820</v>
      </c>
      <c r="G202" s="87">
        <f>G203+G213</f>
        <v>14643.594907999999</v>
      </c>
      <c r="H202" s="82"/>
      <c r="I202" s="82"/>
    </row>
    <row r="203" spans="1:9" x14ac:dyDescent="0.25">
      <c r="A203" s="96" t="s">
        <v>124</v>
      </c>
      <c r="B203" s="90" t="s">
        <v>125</v>
      </c>
      <c r="C203" s="110"/>
      <c r="D203" s="111"/>
      <c r="E203" s="83">
        <f>E204+E209</f>
        <v>4201</v>
      </c>
      <c r="F203" s="83">
        <f>F204+F209</f>
        <v>320</v>
      </c>
      <c r="G203" s="83">
        <f>G204+G209</f>
        <v>12884.438147999999</v>
      </c>
      <c r="H203" s="82"/>
      <c r="I203" s="82"/>
    </row>
    <row r="204" spans="1:9" x14ac:dyDescent="0.25">
      <c r="A204" s="100" t="s">
        <v>126</v>
      </c>
      <c r="B204" s="107" t="s">
        <v>127</v>
      </c>
      <c r="C204" s="75"/>
      <c r="D204" s="76"/>
      <c r="E204" s="77">
        <f>E205</f>
        <v>1510</v>
      </c>
      <c r="F204" s="77">
        <f t="shared" ref="F204:G204" si="8">F205</f>
        <v>180</v>
      </c>
      <c r="G204" s="77">
        <f t="shared" si="8"/>
        <v>1262.05683</v>
      </c>
      <c r="H204" s="82"/>
      <c r="I204" s="82"/>
    </row>
    <row r="205" spans="1:9" x14ac:dyDescent="0.25">
      <c r="A205" s="56" t="s">
        <v>129</v>
      </c>
      <c r="B205" s="73" t="s">
        <v>2</v>
      </c>
      <c r="C205" s="46"/>
      <c r="D205" s="48"/>
      <c r="E205" s="69">
        <f>E206</f>
        <v>1510</v>
      </c>
      <c r="F205" s="69">
        <f t="shared" ref="F205:G205" si="9">F206</f>
        <v>180</v>
      </c>
      <c r="G205" s="69">
        <f t="shared" si="9"/>
        <v>1262.05683</v>
      </c>
      <c r="H205" s="82"/>
      <c r="I205" s="82"/>
    </row>
    <row r="206" spans="1:9" x14ac:dyDescent="0.25">
      <c r="A206" s="56" t="s">
        <v>130</v>
      </c>
      <c r="B206" s="66" t="s">
        <v>128</v>
      </c>
      <c r="C206" s="46"/>
      <c r="D206" s="48"/>
      <c r="E206" s="69">
        <f>E207+E208</f>
        <v>1510</v>
      </c>
      <c r="F206" s="69">
        <f t="shared" ref="F206:G206" si="10">F207+F208</f>
        <v>180</v>
      </c>
      <c r="G206" s="69">
        <f t="shared" si="10"/>
        <v>1262.05683</v>
      </c>
      <c r="H206" s="82"/>
      <c r="I206" s="82"/>
    </row>
    <row r="207" spans="1:9" ht="47.25" x14ac:dyDescent="0.25">
      <c r="A207" s="56" t="s">
        <v>285</v>
      </c>
      <c r="B207" s="66" t="s">
        <v>653</v>
      </c>
      <c r="C207" s="120">
        <v>2019</v>
      </c>
      <c r="D207" s="120">
        <v>10</v>
      </c>
      <c r="E207" s="48">
        <v>1310</v>
      </c>
      <c r="F207" s="120">
        <v>70</v>
      </c>
      <c r="G207" s="48">
        <v>1073.55683</v>
      </c>
      <c r="H207" s="141"/>
      <c r="I207" s="49" t="s">
        <v>88</v>
      </c>
    </row>
    <row r="208" spans="1:9" ht="31.5" x14ac:dyDescent="0.25">
      <c r="A208" s="56" t="s">
        <v>286</v>
      </c>
      <c r="B208" s="66" t="s">
        <v>654</v>
      </c>
      <c r="C208" s="120">
        <v>2020</v>
      </c>
      <c r="D208" s="68">
        <v>10</v>
      </c>
      <c r="E208" s="69">
        <v>200</v>
      </c>
      <c r="F208" s="69">
        <v>110</v>
      </c>
      <c r="G208" s="69">
        <v>188.5</v>
      </c>
      <c r="H208" s="141"/>
      <c r="I208" s="49" t="s">
        <v>88</v>
      </c>
    </row>
    <row r="209" spans="1:14" x14ac:dyDescent="0.25">
      <c r="A209" s="100" t="s">
        <v>131</v>
      </c>
      <c r="B209" s="107" t="s">
        <v>132</v>
      </c>
      <c r="C209" s="75"/>
      <c r="D209" s="76"/>
      <c r="E209" s="77">
        <f>E210</f>
        <v>2691</v>
      </c>
      <c r="F209" s="77">
        <f t="shared" ref="F209:G209" si="11">F210</f>
        <v>140</v>
      </c>
      <c r="G209" s="77">
        <f t="shared" si="11"/>
        <v>11622.381318</v>
      </c>
      <c r="H209" s="82"/>
      <c r="I209" s="82"/>
    </row>
    <row r="210" spans="1:14" x14ac:dyDescent="0.25">
      <c r="A210" s="56" t="s">
        <v>133</v>
      </c>
      <c r="B210" s="73" t="s">
        <v>4</v>
      </c>
      <c r="C210" s="46"/>
      <c r="D210" s="48"/>
      <c r="E210" s="69">
        <f>E211</f>
        <v>2691</v>
      </c>
      <c r="F210" s="69">
        <f t="shared" ref="F210:G210" si="12">F211</f>
        <v>140</v>
      </c>
      <c r="G210" s="69">
        <f t="shared" si="12"/>
        <v>11622.381318</v>
      </c>
      <c r="H210" s="82"/>
      <c r="I210" s="82"/>
    </row>
    <row r="211" spans="1:14" x14ac:dyDescent="0.25">
      <c r="A211" s="56" t="s">
        <v>134</v>
      </c>
      <c r="B211" s="66" t="s">
        <v>128</v>
      </c>
      <c r="C211" s="46"/>
      <c r="D211" s="48"/>
      <c r="E211" s="69">
        <f>E212</f>
        <v>2691</v>
      </c>
      <c r="F211" s="69">
        <f t="shared" ref="F211:G211" si="13">F212</f>
        <v>140</v>
      </c>
      <c r="G211" s="69">
        <f t="shared" si="13"/>
        <v>11622.381318</v>
      </c>
      <c r="H211" s="82"/>
      <c r="I211" s="82"/>
    </row>
    <row r="212" spans="1:14" ht="31.5" x14ac:dyDescent="0.25">
      <c r="A212" s="56" t="s">
        <v>371</v>
      </c>
      <c r="B212" s="106" t="s">
        <v>655</v>
      </c>
      <c r="C212" s="120">
        <v>2021</v>
      </c>
      <c r="D212" s="68">
        <v>10</v>
      </c>
      <c r="E212" s="69">
        <v>2691</v>
      </c>
      <c r="F212" s="61">
        <v>140</v>
      </c>
      <c r="G212" s="69">
        <v>11622.381318</v>
      </c>
      <c r="H212" s="82"/>
      <c r="I212" s="49" t="s">
        <v>88</v>
      </c>
    </row>
    <row r="213" spans="1:14" x14ac:dyDescent="0.25">
      <c r="A213" s="96" t="s">
        <v>135</v>
      </c>
      <c r="B213" s="90" t="s">
        <v>136</v>
      </c>
      <c r="C213" s="110"/>
      <c r="D213" s="111"/>
      <c r="E213" s="83">
        <f>E214</f>
        <v>317</v>
      </c>
      <c r="F213" s="83">
        <f t="shared" ref="F213:G214" si="14">F214</f>
        <v>2500</v>
      </c>
      <c r="G213" s="83">
        <f t="shared" si="14"/>
        <v>1759.1567600000001</v>
      </c>
      <c r="H213" s="82"/>
      <c r="I213" s="82"/>
    </row>
    <row r="214" spans="1:14" x14ac:dyDescent="0.25">
      <c r="A214" s="100" t="s">
        <v>137</v>
      </c>
      <c r="B214" s="107" t="s">
        <v>132</v>
      </c>
      <c r="C214" s="75"/>
      <c r="D214" s="76"/>
      <c r="E214" s="77">
        <f>E215</f>
        <v>317</v>
      </c>
      <c r="F214" s="77">
        <f t="shared" si="14"/>
        <v>2500</v>
      </c>
      <c r="G214" s="77">
        <f t="shared" si="14"/>
        <v>1759.1567600000001</v>
      </c>
      <c r="H214" s="82"/>
      <c r="I214" s="82"/>
    </row>
    <row r="215" spans="1:14" x14ac:dyDescent="0.25">
      <c r="A215" s="56" t="s">
        <v>138</v>
      </c>
      <c r="B215" s="64" t="s">
        <v>2</v>
      </c>
      <c r="C215" s="46"/>
      <c r="D215" s="48"/>
      <c r="E215" s="69">
        <f>E216</f>
        <v>317</v>
      </c>
      <c r="F215" s="69">
        <f t="shared" ref="F215:G215" si="15">F216</f>
        <v>2500</v>
      </c>
      <c r="G215" s="69">
        <f t="shared" si="15"/>
        <v>1759.1567600000001</v>
      </c>
      <c r="H215" s="82"/>
      <c r="I215" s="82"/>
    </row>
    <row r="216" spans="1:14" x14ac:dyDescent="0.25">
      <c r="A216" s="56" t="s">
        <v>139</v>
      </c>
      <c r="B216" s="66" t="s">
        <v>128</v>
      </c>
      <c r="C216" s="46"/>
      <c r="D216" s="48"/>
      <c r="E216" s="69">
        <f>E217</f>
        <v>317</v>
      </c>
      <c r="F216" s="69">
        <f t="shared" ref="F216:G216" si="16">F217</f>
        <v>2500</v>
      </c>
      <c r="G216" s="69">
        <f t="shared" si="16"/>
        <v>1759.1567600000001</v>
      </c>
      <c r="H216" s="82"/>
      <c r="I216" s="82"/>
    </row>
    <row r="217" spans="1:14" ht="31.5" x14ac:dyDescent="0.25">
      <c r="A217" s="56" t="s">
        <v>372</v>
      </c>
      <c r="B217" s="66" t="s">
        <v>656</v>
      </c>
      <c r="C217" s="46">
        <v>2021</v>
      </c>
      <c r="D217" s="46">
        <v>10</v>
      </c>
      <c r="E217" s="69">
        <v>317</v>
      </c>
      <c r="F217" s="61">
        <v>2500</v>
      </c>
      <c r="G217" s="69">
        <v>1759.1567600000001</v>
      </c>
      <c r="H217" s="82"/>
      <c r="I217" s="49" t="s">
        <v>88</v>
      </c>
    </row>
    <row r="218" spans="1:14" ht="47.25" x14ac:dyDescent="0.25">
      <c r="A218" s="59"/>
      <c r="B218" s="63" t="s">
        <v>717</v>
      </c>
      <c r="C218" s="113"/>
      <c r="D218" s="113"/>
      <c r="E218" s="84">
        <f>E219</f>
        <v>50</v>
      </c>
      <c r="F218" s="84">
        <f>F219</f>
        <v>2137.9</v>
      </c>
      <c r="G218" s="84">
        <f t="shared" ref="G218:G219" si="17">G219</f>
        <v>27972.316080000004</v>
      </c>
      <c r="H218" s="82"/>
      <c r="I218" s="82"/>
    </row>
    <row r="219" spans="1:14" ht="47.25" x14ac:dyDescent="0.25">
      <c r="A219" s="128" t="s">
        <v>46</v>
      </c>
      <c r="B219" s="129" t="s">
        <v>718</v>
      </c>
      <c r="C219" s="130"/>
      <c r="D219" s="130"/>
      <c r="E219" s="132">
        <f>E220</f>
        <v>50</v>
      </c>
      <c r="F219" s="132">
        <f>F220</f>
        <v>2137.9</v>
      </c>
      <c r="G219" s="132">
        <f t="shared" si="17"/>
        <v>27972.316080000004</v>
      </c>
      <c r="H219" s="82"/>
      <c r="I219" s="82"/>
    </row>
    <row r="220" spans="1:14" x14ac:dyDescent="0.25">
      <c r="A220" s="96" t="s">
        <v>71</v>
      </c>
      <c r="B220" s="90" t="s">
        <v>140</v>
      </c>
      <c r="C220" s="110"/>
      <c r="D220" s="110"/>
      <c r="E220" s="83">
        <f>E221+E237+E268</f>
        <v>50</v>
      </c>
      <c r="F220" s="83">
        <f>F221+F237+F268</f>
        <v>2137.9</v>
      </c>
      <c r="G220" s="83">
        <f>G221+G237+G268</f>
        <v>27972.316080000004</v>
      </c>
      <c r="H220" s="82"/>
      <c r="I220" s="82"/>
    </row>
    <row r="221" spans="1:14" ht="15.75" customHeight="1" x14ac:dyDescent="0.25">
      <c r="A221" s="124" t="s">
        <v>142</v>
      </c>
      <c r="B221" s="64" t="s">
        <v>143</v>
      </c>
      <c r="C221" s="126"/>
      <c r="D221" s="126"/>
      <c r="E221" s="78">
        <f>E222</f>
        <v>14</v>
      </c>
      <c r="F221" s="78">
        <f t="shared" ref="F221:G221" si="18">F222</f>
        <v>418.9</v>
      </c>
      <c r="G221" s="78">
        <f t="shared" si="18"/>
        <v>6598.9097400000001</v>
      </c>
      <c r="H221" s="82"/>
      <c r="I221" s="82"/>
    </row>
    <row r="222" spans="1:14" ht="19.5" customHeight="1" x14ac:dyDescent="0.25">
      <c r="A222" s="56" t="s">
        <v>144</v>
      </c>
      <c r="B222" s="65" t="s">
        <v>141</v>
      </c>
      <c r="C222" s="47"/>
      <c r="D222" s="47"/>
      <c r="E222" s="69">
        <f>SUM(E223:E236)</f>
        <v>14</v>
      </c>
      <c r="F222" s="69">
        <f>SUM(F223:F236)</f>
        <v>418.9</v>
      </c>
      <c r="G222" s="69">
        <f>SUM(G223:G236)</f>
        <v>6598.9097400000001</v>
      </c>
      <c r="H222" s="82"/>
      <c r="I222" s="82"/>
    </row>
    <row r="223" spans="1:14" ht="47.25" x14ac:dyDescent="0.25">
      <c r="A223" s="56" t="s">
        <v>287</v>
      </c>
      <c r="B223" s="65" t="s">
        <v>714</v>
      </c>
      <c r="C223" s="131">
        <v>2019</v>
      </c>
      <c r="D223" s="131">
        <v>10</v>
      </c>
      <c r="E223" s="72">
        <v>1</v>
      </c>
      <c r="F223" s="72">
        <v>14.9</v>
      </c>
      <c r="G223" s="72">
        <v>403.36809999999997</v>
      </c>
      <c r="H223" s="141"/>
      <c r="I223" s="49" t="s">
        <v>496</v>
      </c>
      <c r="J223" s="146">
        <v>100</v>
      </c>
      <c r="K223" s="146"/>
      <c r="L223" s="146"/>
      <c r="M223" s="146"/>
      <c r="N223" s="146"/>
    </row>
    <row r="224" spans="1:14" ht="31.5" x14ac:dyDescent="0.25">
      <c r="A224" s="56" t="s">
        <v>288</v>
      </c>
      <c r="B224" s="65" t="s">
        <v>327</v>
      </c>
      <c r="C224" s="131">
        <v>2019</v>
      </c>
      <c r="D224" s="131">
        <v>10</v>
      </c>
      <c r="E224" s="72">
        <v>1</v>
      </c>
      <c r="F224" s="72">
        <v>15</v>
      </c>
      <c r="G224" s="72">
        <v>175.76776999999998</v>
      </c>
      <c r="H224" s="141"/>
      <c r="I224" s="49" t="s">
        <v>496</v>
      </c>
      <c r="J224" s="146">
        <v>100</v>
      </c>
      <c r="K224" s="146"/>
      <c r="L224" s="146"/>
      <c r="M224" s="146"/>
      <c r="N224" s="146"/>
    </row>
    <row r="225" spans="1:14" ht="31.5" x14ac:dyDescent="0.25">
      <c r="A225" s="56" t="s">
        <v>289</v>
      </c>
      <c r="B225" s="65" t="s">
        <v>326</v>
      </c>
      <c r="C225" s="131">
        <v>2019</v>
      </c>
      <c r="D225" s="131">
        <v>10</v>
      </c>
      <c r="E225" s="72">
        <v>1</v>
      </c>
      <c r="F225" s="72">
        <v>10</v>
      </c>
      <c r="G225" s="72">
        <v>528.94272999999998</v>
      </c>
      <c r="H225" s="141"/>
      <c r="I225" s="49" t="s">
        <v>496</v>
      </c>
      <c r="J225" s="146">
        <v>100</v>
      </c>
      <c r="K225" s="146"/>
      <c r="L225" s="146"/>
      <c r="M225" s="146"/>
      <c r="N225" s="146"/>
    </row>
    <row r="226" spans="1:14" x14ac:dyDescent="0.25">
      <c r="A226" s="56" t="s">
        <v>290</v>
      </c>
      <c r="B226" s="65" t="s">
        <v>300</v>
      </c>
      <c r="C226" s="131">
        <v>2019</v>
      </c>
      <c r="D226" s="131">
        <v>10</v>
      </c>
      <c r="E226" s="72">
        <v>1</v>
      </c>
      <c r="F226" s="72">
        <v>100</v>
      </c>
      <c r="G226" s="72">
        <v>503.81567000000001</v>
      </c>
      <c r="H226" s="141"/>
      <c r="I226" s="49" t="s">
        <v>496</v>
      </c>
      <c r="J226" s="146">
        <v>100</v>
      </c>
      <c r="K226" s="146"/>
      <c r="L226" s="146"/>
      <c r="M226" s="146"/>
      <c r="N226" s="146"/>
    </row>
    <row r="227" spans="1:14" ht="31.5" x14ac:dyDescent="0.25">
      <c r="A227" s="56" t="s">
        <v>291</v>
      </c>
      <c r="B227" s="65" t="s">
        <v>722</v>
      </c>
      <c r="C227" s="131">
        <v>2019</v>
      </c>
      <c r="D227" s="131">
        <v>10</v>
      </c>
      <c r="E227" s="72">
        <v>1</v>
      </c>
      <c r="F227" s="72">
        <v>70</v>
      </c>
      <c r="G227" s="72">
        <v>515.78329999999994</v>
      </c>
      <c r="H227" s="141"/>
      <c r="I227" s="49" t="s">
        <v>496</v>
      </c>
      <c r="J227" s="146">
        <v>100</v>
      </c>
      <c r="K227" s="146"/>
      <c r="L227" s="146"/>
      <c r="M227" s="146"/>
      <c r="N227" s="146"/>
    </row>
    <row r="228" spans="1:14" ht="31.5" x14ac:dyDescent="0.25">
      <c r="A228" s="56" t="s">
        <v>292</v>
      </c>
      <c r="B228" s="65" t="s">
        <v>721</v>
      </c>
      <c r="C228" s="131">
        <v>2019</v>
      </c>
      <c r="D228" s="131">
        <v>10</v>
      </c>
      <c r="E228" s="72">
        <v>1</v>
      </c>
      <c r="F228" s="72">
        <v>80</v>
      </c>
      <c r="G228" s="72">
        <v>634.53448000000003</v>
      </c>
      <c r="H228" s="141"/>
      <c r="I228" s="49" t="s">
        <v>496</v>
      </c>
      <c r="J228" s="146">
        <v>100</v>
      </c>
      <c r="K228" s="146"/>
      <c r="L228" s="146"/>
      <c r="M228" s="146"/>
      <c r="N228" s="146"/>
    </row>
    <row r="229" spans="1:14" ht="31.5" x14ac:dyDescent="0.25">
      <c r="A229" s="56" t="s">
        <v>293</v>
      </c>
      <c r="B229" s="106" t="s">
        <v>348</v>
      </c>
      <c r="C229" s="131">
        <v>2020</v>
      </c>
      <c r="D229" s="131">
        <v>10</v>
      </c>
      <c r="E229" s="72">
        <v>1</v>
      </c>
      <c r="F229" s="72">
        <v>15</v>
      </c>
      <c r="G229" s="72">
        <v>525</v>
      </c>
      <c r="H229" s="82"/>
      <c r="I229" s="49" t="s">
        <v>496</v>
      </c>
      <c r="J229" s="146">
        <v>100</v>
      </c>
      <c r="K229" s="146"/>
      <c r="L229" s="146"/>
      <c r="M229" s="146"/>
      <c r="N229" s="146"/>
    </row>
    <row r="230" spans="1:14" ht="31.5" x14ac:dyDescent="0.25">
      <c r="A230" s="56" t="s">
        <v>294</v>
      </c>
      <c r="B230" s="106" t="s">
        <v>349</v>
      </c>
      <c r="C230" s="131">
        <v>2020</v>
      </c>
      <c r="D230" s="131">
        <v>10</v>
      </c>
      <c r="E230" s="72">
        <v>1</v>
      </c>
      <c r="F230" s="72">
        <v>10</v>
      </c>
      <c r="G230" s="72">
        <v>515</v>
      </c>
      <c r="H230" s="82"/>
      <c r="I230" s="49" t="s">
        <v>496</v>
      </c>
      <c r="J230" s="146">
        <v>100</v>
      </c>
      <c r="K230" s="146"/>
      <c r="L230" s="146"/>
      <c r="M230" s="146"/>
      <c r="N230" s="146"/>
    </row>
    <row r="231" spans="1:14" ht="47.25" x14ac:dyDescent="0.25">
      <c r="A231" s="56" t="s">
        <v>295</v>
      </c>
      <c r="B231" s="106" t="s">
        <v>350</v>
      </c>
      <c r="C231" s="131">
        <v>2020</v>
      </c>
      <c r="D231" s="131">
        <v>10</v>
      </c>
      <c r="E231" s="72">
        <v>1</v>
      </c>
      <c r="F231" s="72">
        <v>15</v>
      </c>
      <c r="G231" s="72">
        <v>512</v>
      </c>
      <c r="H231" s="82"/>
      <c r="I231" s="49" t="s">
        <v>496</v>
      </c>
      <c r="J231" s="146">
        <v>100</v>
      </c>
      <c r="K231" s="146"/>
      <c r="L231" s="146"/>
      <c r="M231" s="146"/>
      <c r="N231" s="146"/>
    </row>
    <row r="232" spans="1:14" ht="47.25" x14ac:dyDescent="0.25">
      <c r="A232" s="56" t="s">
        <v>296</v>
      </c>
      <c r="B232" s="106" t="s">
        <v>351</v>
      </c>
      <c r="C232" s="131">
        <v>2020</v>
      </c>
      <c r="D232" s="131">
        <v>10</v>
      </c>
      <c r="E232" s="72">
        <v>1</v>
      </c>
      <c r="F232" s="72">
        <v>15</v>
      </c>
      <c r="G232" s="72">
        <v>180.6</v>
      </c>
      <c r="H232" s="82"/>
      <c r="I232" s="49" t="s">
        <v>496</v>
      </c>
      <c r="J232" s="146">
        <v>100</v>
      </c>
      <c r="K232" s="146"/>
      <c r="L232" s="146"/>
      <c r="M232" s="146"/>
      <c r="N232" s="146"/>
    </row>
    <row r="233" spans="1:14" ht="31.5" x14ac:dyDescent="0.25">
      <c r="A233" s="56" t="s">
        <v>297</v>
      </c>
      <c r="B233" s="106" t="s">
        <v>352</v>
      </c>
      <c r="C233" s="131">
        <v>2020</v>
      </c>
      <c r="D233" s="131">
        <v>10</v>
      </c>
      <c r="E233" s="72">
        <v>1</v>
      </c>
      <c r="F233" s="72">
        <v>30</v>
      </c>
      <c r="G233" s="72">
        <v>704</v>
      </c>
      <c r="H233" s="82"/>
      <c r="I233" s="49" t="s">
        <v>496</v>
      </c>
      <c r="J233" s="146">
        <v>100</v>
      </c>
      <c r="K233" s="146"/>
      <c r="L233" s="146"/>
      <c r="M233" s="146"/>
      <c r="N233" s="146"/>
    </row>
    <row r="234" spans="1:14" x14ac:dyDescent="0.25">
      <c r="A234" s="56" t="s">
        <v>298</v>
      </c>
      <c r="B234" s="106" t="s">
        <v>657</v>
      </c>
      <c r="C234" s="120">
        <v>2021</v>
      </c>
      <c r="D234" s="120">
        <v>10</v>
      </c>
      <c r="E234" s="69">
        <v>1</v>
      </c>
      <c r="F234" s="69">
        <v>14</v>
      </c>
      <c r="G234" s="69">
        <v>515.55906000000004</v>
      </c>
      <c r="H234" s="82"/>
      <c r="I234" s="49" t="s">
        <v>496</v>
      </c>
      <c r="J234" s="146">
        <v>100</v>
      </c>
      <c r="K234" s="146"/>
      <c r="L234" s="146"/>
      <c r="M234" s="146"/>
      <c r="N234" s="146"/>
    </row>
    <row r="235" spans="1:14" x14ac:dyDescent="0.25">
      <c r="A235" s="56" t="s">
        <v>299</v>
      </c>
      <c r="B235" s="106" t="s">
        <v>658</v>
      </c>
      <c r="C235" s="120">
        <v>2021</v>
      </c>
      <c r="D235" s="120">
        <v>10</v>
      </c>
      <c r="E235" s="69">
        <v>1</v>
      </c>
      <c r="F235" s="69">
        <v>15</v>
      </c>
      <c r="G235" s="69">
        <v>427.92833000000002</v>
      </c>
      <c r="H235" s="82"/>
      <c r="I235" s="49" t="s">
        <v>496</v>
      </c>
      <c r="J235" s="146">
        <v>100</v>
      </c>
      <c r="K235" s="146"/>
      <c r="L235" s="146"/>
      <c r="M235" s="146"/>
      <c r="N235" s="146"/>
    </row>
    <row r="236" spans="1:14" x14ac:dyDescent="0.25">
      <c r="A236" s="56" t="s">
        <v>373</v>
      </c>
      <c r="B236" s="106" t="s">
        <v>659</v>
      </c>
      <c r="C236" s="120">
        <v>2021</v>
      </c>
      <c r="D236" s="120">
        <v>10</v>
      </c>
      <c r="E236" s="69">
        <v>1</v>
      </c>
      <c r="F236" s="69">
        <v>15</v>
      </c>
      <c r="G236" s="69">
        <v>456.6103</v>
      </c>
      <c r="H236" s="82"/>
      <c r="I236" s="49" t="s">
        <v>496</v>
      </c>
      <c r="J236" s="146">
        <v>100</v>
      </c>
      <c r="K236" s="146"/>
      <c r="L236" s="146"/>
      <c r="M236" s="146"/>
      <c r="N236" s="146"/>
    </row>
    <row r="237" spans="1:14" x14ac:dyDescent="0.25">
      <c r="A237" s="124" t="s">
        <v>145</v>
      </c>
      <c r="B237" s="64" t="s">
        <v>146</v>
      </c>
      <c r="C237" s="126"/>
      <c r="D237" s="126"/>
      <c r="E237" s="78">
        <f>E238</f>
        <v>29</v>
      </c>
      <c r="F237" s="78">
        <f>F238</f>
        <v>1110</v>
      </c>
      <c r="G237" s="78">
        <f t="shared" ref="G237" si="19">G238</f>
        <v>16889.606740000003</v>
      </c>
      <c r="H237" s="82"/>
      <c r="I237" s="49"/>
      <c r="J237" s="146"/>
      <c r="K237" s="146"/>
      <c r="L237" s="146"/>
      <c r="M237" s="146"/>
      <c r="N237" s="146"/>
    </row>
    <row r="238" spans="1:14" ht="15.75" customHeight="1" x14ac:dyDescent="0.25">
      <c r="A238" s="56" t="s">
        <v>147</v>
      </c>
      <c r="B238" s="65" t="s">
        <v>141</v>
      </c>
      <c r="C238" s="47"/>
      <c r="D238" s="81"/>
      <c r="E238" s="69">
        <f>SUM(E239:E267)</f>
        <v>29</v>
      </c>
      <c r="F238" s="69">
        <f>SUM(F239:F267)</f>
        <v>1110</v>
      </c>
      <c r="G238" s="69">
        <f>SUM(G239:G267)</f>
        <v>16889.606740000003</v>
      </c>
      <c r="H238" s="82"/>
      <c r="I238" s="49"/>
      <c r="J238" s="146"/>
      <c r="K238" s="146"/>
      <c r="L238" s="146"/>
      <c r="M238" s="146"/>
      <c r="N238" s="146"/>
    </row>
    <row r="239" spans="1:14" ht="31.5" x14ac:dyDescent="0.25">
      <c r="A239" s="56" t="s">
        <v>301</v>
      </c>
      <c r="B239" s="65" t="s">
        <v>621</v>
      </c>
      <c r="C239" s="131">
        <v>2019</v>
      </c>
      <c r="D239" s="131">
        <v>10</v>
      </c>
      <c r="E239" s="72">
        <v>1</v>
      </c>
      <c r="F239" s="72">
        <v>15</v>
      </c>
      <c r="G239" s="72">
        <v>687.95461999999998</v>
      </c>
      <c r="H239" s="141"/>
      <c r="I239" s="49" t="s">
        <v>496</v>
      </c>
      <c r="J239" s="49">
        <v>250</v>
      </c>
      <c r="K239" s="146"/>
      <c r="L239" s="146"/>
      <c r="M239" s="146"/>
      <c r="N239" s="146"/>
    </row>
    <row r="240" spans="1:14" ht="31.5" x14ac:dyDescent="0.25">
      <c r="A240" s="56" t="s">
        <v>727</v>
      </c>
      <c r="B240" s="65" t="s">
        <v>622</v>
      </c>
      <c r="C240" s="131">
        <v>2019</v>
      </c>
      <c r="D240" s="131">
        <v>10</v>
      </c>
      <c r="E240" s="72">
        <v>1</v>
      </c>
      <c r="F240" s="72">
        <v>15</v>
      </c>
      <c r="G240" s="72">
        <v>348.95443999999998</v>
      </c>
      <c r="H240" s="141"/>
      <c r="I240" s="49" t="s">
        <v>496</v>
      </c>
      <c r="J240" s="146">
        <v>160</v>
      </c>
      <c r="K240" s="146"/>
      <c r="L240" s="146"/>
      <c r="M240" s="146"/>
      <c r="N240" s="146"/>
    </row>
    <row r="241" spans="1:14" ht="31.5" x14ac:dyDescent="0.25">
      <c r="A241" s="56" t="s">
        <v>728</v>
      </c>
      <c r="B241" s="65" t="s">
        <v>329</v>
      </c>
      <c r="C241" s="131">
        <v>2019</v>
      </c>
      <c r="D241" s="131">
        <v>10</v>
      </c>
      <c r="E241" s="72">
        <v>1</v>
      </c>
      <c r="F241" s="72">
        <v>5</v>
      </c>
      <c r="G241" s="72">
        <v>537.14317000000005</v>
      </c>
      <c r="H241" s="141"/>
      <c r="I241" s="49" t="s">
        <v>496</v>
      </c>
      <c r="J241" s="146">
        <v>160</v>
      </c>
      <c r="K241" s="146"/>
      <c r="L241" s="146"/>
      <c r="M241" s="146"/>
      <c r="N241" s="146"/>
    </row>
    <row r="242" spans="1:14" ht="31.5" x14ac:dyDescent="0.25">
      <c r="A242" s="56" t="s">
        <v>302</v>
      </c>
      <c r="B242" s="65" t="s">
        <v>345</v>
      </c>
      <c r="C242" s="131">
        <v>2019</v>
      </c>
      <c r="D242" s="131">
        <v>10</v>
      </c>
      <c r="E242" s="72">
        <v>1</v>
      </c>
      <c r="F242" s="72">
        <v>15</v>
      </c>
      <c r="G242" s="72">
        <v>551.0367</v>
      </c>
      <c r="H242" s="141"/>
      <c r="I242" s="49" t="s">
        <v>496</v>
      </c>
      <c r="J242" s="146">
        <v>160</v>
      </c>
      <c r="K242" s="146"/>
      <c r="L242" s="146"/>
      <c r="M242" s="146"/>
      <c r="N242" s="146"/>
    </row>
    <row r="243" spans="1:14" ht="31.5" x14ac:dyDescent="0.25">
      <c r="A243" s="56" t="s">
        <v>303</v>
      </c>
      <c r="B243" s="65" t="s">
        <v>343</v>
      </c>
      <c r="C243" s="131">
        <v>2019</v>
      </c>
      <c r="D243" s="131">
        <v>10</v>
      </c>
      <c r="E243" s="72">
        <v>1</v>
      </c>
      <c r="F243" s="72">
        <v>50</v>
      </c>
      <c r="G243" s="72">
        <v>151.50320000000002</v>
      </c>
      <c r="H243" s="141"/>
      <c r="I243" s="49" t="s">
        <v>496</v>
      </c>
      <c r="J243" s="146">
        <v>160</v>
      </c>
      <c r="K243" s="146"/>
      <c r="L243" s="146"/>
      <c r="M243" s="146"/>
      <c r="N243" s="146"/>
    </row>
    <row r="244" spans="1:14" ht="31.5" x14ac:dyDescent="0.25">
      <c r="A244" s="56" t="s">
        <v>304</v>
      </c>
      <c r="B244" s="65" t="s">
        <v>344</v>
      </c>
      <c r="C244" s="131">
        <v>2019</v>
      </c>
      <c r="D244" s="131">
        <v>10</v>
      </c>
      <c r="E244" s="72">
        <v>1</v>
      </c>
      <c r="F244" s="72">
        <v>60</v>
      </c>
      <c r="G244" s="72">
        <v>362.10515000000004</v>
      </c>
      <c r="H244" s="141"/>
      <c r="I244" s="49" t="s">
        <v>496</v>
      </c>
      <c r="J244" s="146">
        <v>160</v>
      </c>
      <c r="K244" s="146"/>
      <c r="L244" s="146"/>
      <c r="M244" s="146"/>
      <c r="N244" s="146"/>
    </row>
    <row r="245" spans="1:14" ht="31.5" x14ac:dyDescent="0.25">
      <c r="A245" s="56" t="s">
        <v>305</v>
      </c>
      <c r="B245" s="80" t="s">
        <v>719</v>
      </c>
      <c r="C245" s="131">
        <v>2019</v>
      </c>
      <c r="D245" s="131">
        <v>10</v>
      </c>
      <c r="E245" s="72">
        <v>1</v>
      </c>
      <c r="F245" s="72">
        <v>30</v>
      </c>
      <c r="G245" s="72">
        <v>168.07646</v>
      </c>
      <c r="H245" s="141"/>
      <c r="I245" s="49" t="s">
        <v>496</v>
      </c>
      <c r="J245" s="146">
        <v>160</v>
      </c>
      <c r="K245" s="146"/>
      <c r="L245" s="146"/>
      <c r="M245" s="146"/>
      <c r="N245" s="146"/>
    </row>
    <row r="246" spans="1:14" ht="31.5" x14ac:dyDescent="0.25">
      <c r="A246" s="56" t="s">
        <v>306</v>
      </c>
      <c r="B246" s="65" t="s">
        <v>720</v>
      </c>
      <c r="C246" s="131">
        <v>2019</v>
      </c>
      <c r="D246" s="131">
        <v>10</v>
      </c>
      <c r="E246" s="72">
        <v>1</v>
      </c>
      <c r="F246" s="72">
        <v>90</v>
      </c>
      <c r="G246" s="72">
        <v>551.02213000000006</v>
      </c>
      <c r="H246" s="141"/>
      <c r="I246" s="49" t="s">
        <v>496</v>
      </c>
      <c r="J246" s="146">
        <v>160</v>
      </c>
      <c r="K246" s="146"/>
      <c r="L246" s="146"/>
      <c r="M246" s="146"/>
      <c r="N246" s="146"/>
    </row>
    <row r="247" spans="1:14" ht="31.5" x14ac:dyDescent="0.25">
      <c r="A247" s="56" t="s">
        <v>307</v>
      </c>
      <c r="B247" s="65" t="s">
        <v>660</v>
      </c>
      <c r="C247" s="47">
        <v>2019</v>
      </c>
      <c r="D247" s="47">
        <v>6</v>
      </c>
      <c r="E247" s="72">
        <v>1</v>
      </c>
      <c r="F247" s="72">
        <v>150</v>
      </c>
      <c r="G247" s="72">
        <v>362.4</v>
      </c>
      <c r="H247" s="141"/>
      <c r="I247" s="49" t="s">
        <v>496</v>
      </c>
      <c r="J247" s="49">
        <v>400</v>
      </c>
      <c r="K247" s="49"/>
      <c r="L247" s="146"/>
      <c r="M247" s="146"/>
      <c r="N247" s="146"/>
    </row>
    <row r="248" spans="1:14" ht="31.5" x14ac:dyDescent="0.25">
      <c r="A248" s="56" t="s">
        <v>308</v>
      </c>
      <c r="B248" s="106" t="s">
        <v>359</v>
      </c>
      <c r="C248" s="131">
        <v>2020</v>
      </c>
      <c r="D248" s="131">
        <v>10</v>
      </c>
      <c r="E248" s="72">
        <v>1</v>
      </c>
      <c r="F248" s="72">
        <v>80</v>
      </c>
      <c r="G248" s="72">
        <v>555</v>
      </c>
      <c r="H248" s="82"/>
      <c r="I248" s="49" t="s">
        <v>496</v>
      </c>
      <c r="J248" s="146">
        <v>160</v>
      </c>
      <c r="K248" s="146"/>
      <c r="L248" s="146"/>
      <c r="M248" s="146"/>
      <c r="N248" s="146"/>
    </row>
    <row r="249" spans="1:14" ht="31.5" x14ac:dyDescent="0.25">
      <c r="A249" s="56" t="s">
        <v>309</v>
      </c>
      <c r="B249" s="106" t="s">
        <v>353</v>
      </c>
      <c r="C249" s="131">
        <v>2020</v>
      </c>
      <c r="D249" s="131">
        <v>10</v>
      </c>
      <c r="E249" s="72">
        <v>1</v>
      </c>
      <c r="F249" s="72">
        <v>15</v>
      </c>
      <c r="G249" s="72">
        <v>672</v>
      </c>
      <c r="H249" s="82"/>
      <c r="I249" s="49" t="s">
        <v>496</v>
      </c>
      <c r="J249" s="146">
        <v>250</v>
      </c>
      <c r="K249" s="146"/>
      <c r="L249" s="146"/>
      <c r="M249" s="146"/>
      <c r="N249" s="146"/>
    </row>
    <row r="250" spans="1:14" ht="47.25" x14ac:dyDescent="0.25">
      <c r="A250" s="56" t="s">
        <v>310</v>
      </c>
      <c r="B250" s="106" t="s">
        <v>354</v>
      </c>
      <c r="C250" s="131">
        <v>2020</v>
      </c>
      <c r="D250" s="131">
        <v>10</v>
      </c>
      <c r="E250" s="72">
        <v>1</v>
      </c>
      <c r="F250" s="72">
        <v>15</v>
      </c>
      <c r="G250" s="72">
        <v>574</v>
      </c>
      <c r="H250" s="82"/>
      <c r="I250" s="49" t="s">
        <v>496</v>
      </c>
      <c r="J250" s="146">
        <v>160</v>
      </c>
      <c r="K250" s="146"/>
      <c r="L250" s="146"/>
      <c r="M250" s="146"/>
      <c r="N250" s="146"/>
    </row>
    <row r="251" spans="1:14" ht="47.25" x14ac:dyDescent="0.25">
      <c r="A251" s="56" t="s">
        <v>311</v>
      </c>
      <c r="B251" s="106" t="s">
        <v>357</v>
      </c>
      <c r="C251" s="131">
        <v>2020</v>
      </c>
      <c r="D251" s="131">
        <v>10</v>
      </c>
      <c r="E251" s="72">
        <v>1</v>
      </c>
      <c r="F251" s="72">
        <v>15</v>
      </c>
      <c r="G251" s="72">
        <v>589</v>
      </c>
      <c r="H251" s="82"/>
      <c r="I251" s="49" t="s">
        <v>496</v>
      </c>
      <c r="J251" s="146">
        <v>160</v>
      </c>
      <c r="K251" s="146"/>
      <c r="L251" s="146"/>
      <c r="M251" s="146"/>
      <c r="N251" s="146"/>
    </row>
    <row r="252" spans="1:14" ht="31.5" x14ac:dyDescent="0.25">
      <c r="A252" s="56" t="s">
        <v>312</v>
      </c>
      <c r="B252" s="106" t="s">
        <v>358</v>
      </c>
      <c r="C252" s="131">
        <v>2020</v>
      </c>
      <c r="D252" s="131">
        <v>10</v>
      </c>
      <c r="E252" s="72">
        <v>1</v>
      </c>
      <c r="F252" s="72">
        <v>30</v>
      </c>
      <c r="G252" s="72">
        <v>643</v>
      </c>
      <c r="H252" s="82"/>
      <c r="I252" s="49" t="s">
        <v>496</v>
      </c>
      <c r="J252" s="146">
        <v>250</v>
      </c>
      <c r="K252" s="146"/>
      <c r="L252" s="146"/>
      <c r="M252" s="146"/>
      <c r="N252" s="146"/>
    </row>
    <row r="253" spans="1:14" ht="47.25" x14ac:dyDescent="0.25">
      <c r="A253" s="56" t="s">
        <v>313</v>
      </c>
      <c r="B253" s="106" t="s">
        <v>360</v>
      </c>
      <c r="C253" s="131">
        <v>2020</v>
      </c>
      <c r="D253" s="131">
        <v>10</v>
      </c>
      <c r="E253" s="72">
        <v>1</v>
      </c>
      <c r="F253" s="72">
        <v>36</v>
      </c>
      <c r="G253" s="72">
        <v>663</v>
      </c>
      <c r="H253" s="82"/>
      <c r="I253" s="49" t="s">
        <v>496</v>
      </c>
      <c r="J253" s="146">
        <v>250</v>
      </c>
      <c r="K253" s="146"/>
      <c r="L253" s="146"/>
      <c r="M253" s="146"/>
      <c r="N253" s="146"/>
    </row>
    <row r="254" spans="1:14" ht="31.5" x14ac:dyDescent="0.25">
      <c r="A254" s="56" t="s">
        <v>314</v>
      </c>
      <c r="B254" s="106" t="s">
        <v>361</v>
      </c>
      <c r="C254" s="131">
        <v>2020</v>
      </c>
      <c r="D254" s="131">
        <v>10</v>
      </c>
      <c r="E254" s="72">
        <v>1</v>
      </c>
      <c r="F254" s="72">
        <v>50</v>
      </c>
      <c r="G254" s="72">
        <v>716</v>
      </c>
      <c r="H254" s="82"/>
      <c r="I254" s="49" t="s">
        <v>496</v>
      </c>
      <c r="J254" s="146">
        <v>250</v>
      </c>
      <c r="K254" s="146"/>
      <c r="L254" s="146"/>
      <c r="M254" s="146"/>
      <c r="N254" s="146"/>
    </row>
    <row r="255" spans="1:14" x14ac:dyDescent="0.25">
      <c r="A255" s="56" t="s">
        <v>315</v>
      </c>
      <c r="B255" s="65" t="s">
        <v>355</v>
      </c>
      <c r="C255" s="131">
        <v>2020</v>
      </c>
      <c r="D255" s="131">
        <v>10</v>
      </c>
      <c r="E255" s="72">
        <v>1</v>
      </c>
      <c r="F255" s="72">
        <v>110</v>
      </c>
      <c r="G255" s="72">
        <v>547.6</v>
      </c>
      <c r="H255" s="82"/>
      <c r="I255" s="49" t="s">
        <v>496</v>
      </c>
      <c r="J255" s="146">
        <v>160</v>
      </c>
      <c r="K255" s="146"/>
      <c r="L255" s="146"/>
      <c r="M255" s="146"/>
      <c r="N255" s="146"/>
    </row>
    <row r="256" spans="1:14" x14ac:dyDescent="0.25">
      <c r="A256" s="56" t="s">
        <v>316</v>
      </c>
      <c r="B256" s="65" t="s">
        <v>356</v>
      </c>
      <c r="C256" s="131">
        <v>2020</v>
      </c>
      <c r="D256" s="131">
        <v>10</v>
      </c>
      <c r="E256" s="72">
        <v>1</v>
      </c>
      <c r="F256" s="72">
        <v>55</v>
      </c>
      <c r="G256" s="72">
        <v>576.70000000000005</v>
      </c>
      <c r="H256" s="82"/>
      <c r="I256" s="49" t="s">
        <v>496</v>
      </c>
      <c r="J256" s="146">
        <v>160</v>
      </c>
      <c r="K256" s="146"/>
      <c r="L256" s="146"/>
      <c r="M256" s="146"/>
      <c r="N256" s="146"/>
    </row>
    <row r="257" spans="1:14" x14ac:dyDescent="0.25">
      <c r="A257" s="56" t="s">
        <v>317</v>
      </c>
      <c r="B257" s="137" t="s">
        <v>661</v>
      </c>
      <c r="C257" s="131">
        <v>2021</v>
      </c>
      <c r="D257" s="131">
        <v>10</v>
      </c>
      <c r="E257" s="61">
        <v>1</v>
      </c>
      <c r="F257" s="61">
        <v>15</v>
      </c>
      <c r="G257" s="61">
        <v>763.07990000000018</v>
      </c>
      <c r="H257" s="82"/>
      <c r="I257" s="49" t="s">
        <v>496</v>
      </c>
      <c r="J257" s="146">
        <v>250</v>
      </c>
      <c r="K257" s="146"/>
      <c r="L257" s="146"/>
      <c r="M257" s="146"/>
      <c r="N257" s="146"/>
    </row>
    <row r="258" spans="1:14" x14ac:dyDescent="0.25">
      <c r="A258" s="56" t="s">
        <v>318</v>
      </c>
      <c r="B258" s="137" t="s">
        <v>662</v>
      </c>
      <c r="C258" s="131">
        <v>2021</v>
      </c>
      <c r="D258" s="131">
        <v>10</v>
      </c>
      <c r="E258" s="61">
        <v>1</v>
      </c>
      <c r="F258" s="61">
        <v>10</v>
      </c>
      <c r="G258" s="61">
        <v>688.68930999999998</v>
      </c>
      <c r="H258" s="82"/>
      <c r="I258" s="49" t="s">
        <v>496</v>
      </c>
      <c r="J258" s="146">
        <v>160</v>
      </c>
      <c r="K258" s="146"/>
      <c r="L258" s="146"/>
      <c r="M258" s="146"/>
      <c r="N258" s="146"/>
    </row>
    <row r="259" spans="1:14" x14ac:dyDescent="0.25">
      <c r="A259" s="56" t="s">
        <v>374</v>
      </c>
      <c r="B259" s="137" t="s">
        <v>663</v>
      </c>
      <c r="C259" s="131">
        <v>2021</v>
      </c>
      <c r="D259" s="131">
        <v>10</v>
      </c>
      <c r="E259" s="61">
        <v>1</v>
      </c>
      <c r="F259" s="61">
        <v>3</v>
      </c>
      <c r="G259" s="61">
        <v>683.59308999999996</v>
      </c>
      <c r="H259" s="82"/>
      <c r="I259" s="49" t="s">
        <v>496</v>
      </c>
      <c r="J259" s="146">
        <v>160</v>
      </c>
      <c r="K259" s="146"/>
      <c r="L259" s="146"/>
      <c r="M259" s="146"/>
      <c r="N259" s="146"/>
    </row>
    <row r="260" spans="1:14" x14ac:dyDescent="0.25">
      <c r="A260" s="56" t="s">
        <v>375</v>
      </c>
      <c r="B260" s="137" t="s">
        <v>664</v>
      </c>
      <c r="C260" s="131">
        <v>2021</v>
      </c>
      <c r="D260" s="131">
        <v>10</v>
      </c>
      <c r="E260" s="61">
        <v>1</v>
      </c>
      <c r="F260" s="61">
        <v>15</v>
      </c>
      <c r="G260" s="61">
        <v>793.4782899999999</v>
      </c>
      <c r="H260" s="82"/>
      <c r="I260" s="49" t="s">
        <v>496</v>
      </c>
      <c r="J260" s="146">
        <v>250</v>
      </c>
      <c r="K260" s="146"/>
      <c r="L260" s="146"/>
      <c r="M260" s="146"/>
      <c r="N260" s="146"/>
    </row>
    <row r="261" spans="1:14" x14ac:dyDescent="0.25">
      <c r="A261" s="56" t="s">
        <v>376</v>
      </c>
      <c r="B261" s="137" t="s">
        <v>665</v>
      </c>
      <c r="C261" s="131">
        <v>2021</v>
      </c>
      <c r="D261" s="131">
        <v>10</v>
      </c>
      <c r="E261" s="61">
        <v>1</v>
      </c>
      <c r="F261" s="61">
        <v>4</v>
      </c>
      <c r="G261" s="61">
        <v>688.00420000000008</v>
      </c>
      <c r="H261" s="82"/>
      <c r="I261" s="49" t="s">
        <v>496</v>
      </c>
      <c r="J261" s="146">
        <v>160</v>
      </c>
      <c r="K261" s="146"/>
      <c r="L261" s="146"/>
      <c r="M261" s="146"/>
      <c r="N261" s="146"/>
    </row>
    <row r="262" spans="1:14" x14ac:dyDescent="0.25">
      <c r="A262" s="56" t="s">
        <v>377</v>
      </c>
      <c r="B262" s="137" t="s">
        <v>666</v>
      </c>
      <c r="C262" s="131">
        <v>2021</v>
      </c>
      <c r="D262" s="131">
        <v>10</v>
      </c>
      <c r="E262" s="61">
        <v>1</v>
      </c>
      <c r="F262" s="61">
        <v>15</v>
      </c>
      <c r="G262" s="61">
        <v>697.10862999999995</v>
      </c>
      <c r="H262" s="82"/>
      <c r="I262" s="49" t="s">
        <v>496</v>
      </c>
      <c r="J262" s="146">
        <v>160</v>
      </c>
      <c r="K262" s="146"/>
      <c r="L262" s="146"/>
      <c r="M262" s="146"/>
      <c r="N262" s="146"/>
    </row>
    <row r="263" spans="1:14" x14ac:dyDescent="0.25">
      <c r="A263" s="56" t="s">
        <v>378</v>
      </c>
      <c r="B263" s="137" t="s">
        <v>667</v>
      </c>
      <c r="C263" s="131">
        <v>2021</v>
      </c>
      <c r="D263" s="131">
        <v>10</v>
      </c>
      <c r="E263" s="61">
        <v>1</v>
      </c>
      <c r="F263" s="61">
        <v>12</v>
      </c>
      <c r="G263" s="61">
        <v>662.39954</v>
      </c>
      <c r="H263" s="82"/>
      <c r="I263" s="49" t="s">
        <v>496</v>
      </c>
      <c r="J263" s="146">
        <v>160</v>
      </c>
      <c r="K263" s="146"/>
      <c r="L263" s="146"/>
      <c r="M263" s="146"/>
      <c r="N263" s="146"/>
    </row>
    <row r="264" spans="1:14" x14ac:dyDescent="0.25">
      <c r="A264" s="56" t="s">
        <v>379</v>
      </c>
      <c r="B264" s="137" t="s">
        <v>668</v>
      </c>
      <c r="C264" s="131">
        <v>2021</v>
      </c>
      <c r="D264" s="131">
        <v>10</v>
      </c>
      <c r="E264" s="61">
        <v>1</v>
      </c>
      <c r="F264" s="61">
        <v>20</v>
      </c>
      <c r="G264" s="61">
        <v>609.93710999999996</v>
      </c>
      <c r="H264" s="82"/>
      <c r="I264" s="49" t="s">
        <v>496</v>
      </c>
      <c r="J264" s="146">
        <v>160</v>
      </c>
      <c r="K264" s="146"/>
      <c r="L264" s="146"/>
      <c r="M264" s="146"/>
      <c r="N264" s="146"/>
    </row>
    <row r="265" spans="1:14" x14ac:dyDescent="0.25">
      <c r="A265" s="56" t="s">
        <v>380</v>
      </c>
      <c r="B265" s="137" t="s">
        <v>669</v>
      </c>
      <c r="C265" s="131">
        <v>2021</v>
      </c>
      <c r="D265" s="131">
        <v>10</v>
      </c>
      <c r="E265" s="61">
        <v>1</v>
      </c>
      <c r="F265" s="61">
        <v>70</v>
      </c>
      <c r="G265" s="61">
        <v>772.3894600000001</v>
      </c>
      <c r="H265" s="82"/>
      <c r="I265" s="49" t="s">
        <v>496</v>
      </c>
      <c r="J265" s="146">
        <v>250</v>
      </c>
      <c r="K265" s="146"/>
      <c r="L265" s="146"/>
      <c r="M265" s="146"/>
      <c r="N265" s="146"/>
    </row>
    <row r="266" spans="1:14" x14ac:dyDescent="0.25">
      <c r="A266" s="56" t="s">
        <v>381</v>
      </c>
      <c r="B266" s="137" t="s">
        <v>670</v>
      </c>
      <c r="C266" s="131">
        <v>2021</v>
      </c>
      <c r="D266" s="131">
        <v>10</v>
      </c>
      <c r="E266" s="61">
        <v>1</v>
      </c>
      <c r="F266" s="61">
        <v>30</v>
      </c>
      <c r="G266" s="61">
        <v>586.67174999999997</v>
      </c>
      <c r="H266" s="82"/>
      <c r="I266" s="49" t="s">
        <v>496</v>
      </c>
      <c r="J266" s="146">
        <v>160</v>
      </c>
      <c r="K266" s="146"/>
      <c r="L266" s="146"/>
      <c r="M266" s="146"/>
      <c r="N266" s="146"/>
    </row>
    <row r="267" spans="1:14" x14ac:dyDescent="0.25">
      <c r="A267" s="56" t="s">
        <v>382</v>
      </c>
      <c r="B267" s="137" t="s">
        <v>671</v>
      </c>
      <c r="C267" s="131">
        <v>2021</v>
      </c>
      <c r="D267" s="60">
        <v>10</v>
      </c>
      <c r="E267" s="61">
        <v>1</v>
      </c>
      <c r="F267" s="61">
        <v>80</v>
      </c>
      <c r="G267" s="61">
        <v>687.75959</v>
      </c>
      <c r="H267" s="82"/>
      <c r="I267" s="49" t="s">
        <v>496</v>
      </c>
      <c r="J267" s="146">
        <v>160</v>
      </c>
      <c r="K267" s="146"/>
      <c r="L267" s="146"/>
      <c r="M267" s="146"/>
      <c r="N267" s="146"/>
    </row>
    <row r="268" spans="1:14" ht="15.75" customHeight="1" x14ac:dyDescent="0.25">
      <c r="A268" s="124" t="s">
        <v>148</v>
      </c>
      <c r="B268" s="64" t="s">
        <v>149</v>
      </c>
      <c r="C268" s="126"/>
      <c r="D268" s="134"/>
      <c r="E268" s="78">
        <f>E269</f>
        <v>7</v>
      </c>
      <c r="F268" s="78">
        <f t="shared" ref="F268:G268" si="20">F269</f>
        <v>609</v>
      </c>
      <c r="G268" s="78">
        <f t="shared" si="20"/>
        <v>4483.7996000000003</v>
      </c>
      <c r="H268" s="82"/>
      <c r="I268" s="49"/>
      <c r="J268" s="146"/>
      <c r="K268" s="146"/>
      <c r="L268" s="146"/>
      <c r="M268" s="146"/>
      <c r="N268" s="146"/>
    </row>
    <row r="269" spans="1:14" ht="15.75" customHeight="1" x14ac:dyDescent="0.25">
      <c r="A269" s="56" t="s">
        <v>150</v>
      </c>
      <c r="B269" s="65" t="s">
        <v>141</v>
      </c>
      <c r="C269" s="47"/>
      <c r="D269" s="81"/>
      <c r="E269" s="69">
        <f>SUM(E270:E276)</f>
        <v>7</v>
      </c>
      <c r="F269" s="69">
        <f t="shared" ref="F269:G269" si="21">SUM(F270:F276)</f>
        <v>609</v>
      </c>
      <c r="G269" s="69">
        <f t="shared" si="21"/>
        <v>4483.7996000000003</v>
      </c>
      <c r="H269" s="82"/>
      <c r="I269" s="49"/>
      <c r="J269" s="146"/>
      <c r="K269" s="146"/>
      <c r="L269" s="146"/>
      <c r="M269" s="146"/>
      <c r="N269" s="146"/>
    </row>
    <row r="270" spans="1:14" ht="31.5" x14ac:dyDescent="0.25">
      <c r="A270" s="56" t="s">
        <v>319</v>
      </c>
      <c r="B270" s="65" t="s">
        <v>346</v>
      </c>
      <c r="C270" s="131">
        <v>2019</v>
      </c>
      <c r="D270" s="131">
        <v>10</v>
      </c>
      <c r="E270" s="72">
        <v>1</v>
      </c>
      <c r="F270" s="72">
        <v>15</v>
      </c>
      <c r="G270" s="72">
        <v>766.99609999999996</v>
      </c>
      <c r="H270" s="141"/>
      <c r="I270" s="49" t="s">
        <v>496</v>
      </c>
      <c r="J270" s="146">
        <v>400</v>
      </c>
      <c r="K270" s="146"/>
      <c r="L270" s="146"/>
      <c r="M270" s="146"/>
      <c r="N270" s="146"/>
    </row>
    <row r="271" spans="1:14" ht="31.5" x14ac:dyDescent="0.25">
      <c r="A271" s="56" t="s">
        <v>320</v>
      </c>
      <c r="B271" s="65" t="s">
        <v>283</v>
      </c>
      <c r="C271" s="131">
        <v>2019</v>
      </c>
      <c r="D271" s="131">
        <v>10</v>
      </c>
      <c r="E271" s="72">
        <v>1</v>
      </c>
      <c r="F271" s="72">
        <v>80</v>
      </c>
      <c r="G271" s="72">
        <v>352.35433</v>
      </c>
      <c r="H271" s="141"/>
      <c r="I271" s="49" t="s">
        <v>496</v>
      </c>
      <c r="J271" s="146">
        <v>400</v>
      </c>
      <c r="K271" s="146"/>
      <c r="L271" s="146"/>
      <c r="M271" s="146"/>
      <c r="N271" s="146"/>
    </row>
    <row r="272" spans="1:14" ht="31.5" x14ac:dyDescent="0.25">
      <c r="A272" s="56" t="s">
        <v>321</v>
      </c>
      <c r="B272" s="65" t="s">
        <v>347</v>
      </c>
      <c r="C272" s="131">
        <v>2019</v>
      </c>
      <c r="D272" s="131">
        <v>10</v>
      </c>
      <c r="E272" s="72">
        <v>1</v>
      </c>
      <c r="F272" s="72">
        <v>140</v>
      </c>
      <c r="G272" s="72">
        <v>508.86779999999999</v>
      </c>
      <c r="H272" s="141"/>
      <c r="I272" s="49" t="s">
        <v>496</v>
      </c>
      <c r="J272" s="146">
        <v>400</v>
      </c>
      <c r="K272" s="146"/>
      <c r="L272" s="146"/>
      <c r="M272" s="146"/>
      <c r="N272" s="146"/>
    </row>
    <row r="273" spans="1:14" ht="31.5" x14ac:dyDescent="0.25">
      <c r="A273" s="56" t="s">
        <v>322</v>
      </c>
      <c r="B273" s="65" t="s">
        <v>660</v>
      </c>
      <c r="C273" s="131">
        <v>2019</v>
      </c>
      <c r="D273" s="131">
        <v>6</v>
      </c>
      <c r="E273" s="72">
        <v>1</v>
      </c>
      <c r="F273" s="72">
        <v>150</v>
      </c>
      <c r="G273" s="72">
        <v>362.4</v>
      </c>
      <c r="H273" s="141"/>
      <c r="I273" s="49" t="s">
        <v>496</v>
      </c>
      <c r="J273" s="146">
        <v>400</v>
      </c>
      <c r="K273" s="146"/>
      <c r="L273" s="146"/>
      <c r="M273" s="146"/>
      <c r="N273" s="146"/>
    </row>
    <row r="274" spans="1:14" x14ac:dyDescent="0.25">
      <c r="A274" s="56" t="s">
        <v>323</v>
      </c>
      <c r="B274" s="65" t="s">
        <v>325</v>
      </c>
      <c r="C274" s="131">
        <v>2019</v>
      </c>
      <c r="D274" s="131">
        <v>10</v>
      </c>
      <c r="E274" s="72">
        <v>1</v>
      </c>
      <c r="F274" s="72">
        <v>60</v>
      </c>
      <c r="G274" s="72">
        <v>781.27983999999992</v>
      </c>
      <c r="H274" s="141"/>
      <c r="I274" s="49" t="s">
        <v>496</v>
      </c>
      <c r="J274" s="146">
        <v>400</v>
      </c>
      <c r="K274" s="146"/>
      <c r="L274" s="146"/>
      <c r="M274" s="146"/>
      <c r="N274" s="146"/>
    </row>
    <row r="275" spans="1:14" x14ac:dyDescent="0.25">
      <c r="A275" s="56" t="s">
        <v>324</v>
      </c>
      <c r="B275" s="137" t="s">
        <v>672</v>
      </c>
      <c r="C275" s="131">
        <v>2021</v>
      </c>
      <c r="D275" s="60">
        <v>10</v>
      </c>
      <c r="E275" s="61">
        <v>1</v>
      </c>
      <c r="F275" s="61">
        <v>14</v>
      </c>
      <c r="G275" s="61">
        <v>839.72089000000005</v>
      </c>
      <c r="H275" s="141"/>
      <c r="I275" s="49" t="s">
        <v>496</v>
      </c>
      <c r="J275" s="146">
        <v>400</v>
      </c>
      <c r="K275" s="146"/>
      <c r="L275" s="146"/>
      <c r="M275" s="146"/>
      <c r="N275" s="146"/>
    </row>
    <row r="276" spans="1:14" x14ac:dyDescent="0.25">
      <c r="A276" s="56" t="s">
        <v>723</v>
      </c>
      <c r="B276" s="137" t="s">
        <v>673</v>
      </c>
      <c r="C276" s="131">
        <v>2021</v>
      </c>
      <c r="D276" s="60">
        <v>10</v>
      </c>
      <c r="E276" s="61">
        <v>1</v>
      </c>
      <c r="F276" s="61">
        <v>150</v>
      </c>
      <c r="G276" s="61">
        <v>872.18064000000004</v>
      </c>
      <c r="H276" s="141"/>
      <c r="I276" s="49" t="s">
        <v>496</v>
      </c>
      <c r="J276" s="146">
        <v>400</v>
      </c>
      <c r="K276" s="146"/>
      <c r="L276" s="146"/>
      <c r="M276" s="146"/>
      <c r="N276" s="146"/>
    </row>
    <row r="277" spans="1:14" ht="45.75" customHeight="1" x14ac:dyDescent="0.25">
      <c r="A277" s="59" t="s">
        <v>151</v>
      </c>
      <c r="B277" s="63" t="s">
        <v>230</v>
      </c>
      <c r="C277" s="113"/>
      <c r="D277" s="113"/>
      <c r="E277" s="84">
        <f>E278</f>
        <v>1</v>
      </c>
      <c r="F277" s="84">
        <f t="shared" ref="F277:G278" si="22">F278</f>
        <v>450</v>
      </c>
      <c r="G277" s="84">
        <f t="shared" si="22"/>
        <v>2837.3794900000003</v>
      </c>
      <c r="H277" s="82"/>
      <c r="I277" s="49"/>
      <c r="J277" s="146"/>
      <c r="K277" s="146"/>
      <c r="L277" s="146"/>
      <c r="M277" s="146"/>
      <c r="N277" s="146"/>
    </row>
    <row r="278" spans="1:14" x14ac:dyDescent="0.25">
      <c r="A278" s="104" t="s">
        <v>152</v>
      </c>
      <c r="B278" s="64" t="s">
        <v>153</v>
      </c>
      <c r="C278" s="74"/>
      <c r="D278" s="74"/>
      <c r="E278" s="69">
        <f>E279</f>
        <v>1</v>
      </c>
      <c r="F278" s="69">
        <f t="shared" si="22"/>
        <v>450</v>
      </c>
      <c r="G278" s="69">
        <f t="shared" si="22"/>
        <v>2837.3794900000003</v>
      </c>
      <c r="H278" s="82"/>
      <c r="I278" s="49"/>
      <c r="J278" s="146"/>
      <c r="K278" s="146"/>
      <c r="L278" s="146"/>
      <c r="M278" s="146"/>
      <c r="N278" s="146"/>
    </row>
    <row r="279" spans="1:14" x14ac:dyDescent="0.25">
      <c r="A279" s="56" t="s">
        <v>154</v>
      </c>
      <c r="B279" s="65" t="s">
        <v>155</v>
      </c>
      <c r="C279" s="74"/>
      <c r="D279" s="74"/>
      <c r="E279" s="69">
        <f>E280</f>
        <v>1</v>
      </c>
      <c r="F279" s="69">
        <f t="shared" ref="F279:G279" si="23">F280</f>
        <v>450</v>
      </c>
      <c r="G279" s="69">
        <f t="shared" si="23"/>
        <v>2837.3794900000003</v>
      </c>
      <c r="H279" s="82"/>
      <c r="I279" s="49"/>
      <c r="J279" s="146"/>
      <c r="K279" s="146"/>
      <c r="L279" s="146"/>
      <c r="M279" s="146"/>
      <c r="N279" s="146"/>
    </row>
    <row r="280" spans="1:14" x14ac:dyDescent="0.25">
      <c r="A280" s="56" t="s">
        <v>384</v>
      </c>
      <c r="B280" s="137" t="s">
        <v>674</v>
      </c>
      <c r="C280" s="131">
        <v>2021</v>
      </c>
      <c r="D280" s="131">
        <v>35</v>
      </c>
      <c r="E280" s="61">
        <v>1</v>
      </c>
      <c r="F280" s="61">
        <v>450</v>
      </c>
      <c r="G280" s="61">
        <v>2837.3794900000003</v>
      </c>
      <c r="H280" s="82"/>
      <c r="I280" s="49" t="s">
        <v>496</v>
      </c>
      <c r="J280" s="146">
        <v>630</v>
      </c>
      <c r="K280" s="146"/>
      <c r="L280" s="146"/>
      <c r="M280" s="146"/>
      <c r="N280" s="146"/>
    </row>
    <row r="281" spans="1:14" ht="30" customHeight="1" x14ac:dyDescent="0.25">
      <c r="A281" s="59" t="s">
        <v>156</v>
      </c>
      <c r="B281" s="63" t="s">
        <v>72</v>
      </c>
      <c r="C281" s="113"/>
      <c r="D281" s="113"/>
      <c r="E281" s="84">
        <f>E282</f>
        <v>40</v>
      </c>
      <c r="F281" s="84">
        <f t="shared" ref="F281:G281" si="24">F282</f>
        <v>4931</v>
      </c>
      <c r="G281" s="84">
        <f t="shared" si="24"/>
        <v>4855.0486099999998</v>
      </c>
      <c r="H281" s="82"/>
      <c r="I281" s="49"/>
      <c r="J281" s="146"/>
      <c r="K281" s="146"/>
      <c r="L281" s="146"/>
      <c r="M281" s="146"/>
      <c r="N281" s="146"/>
    </row>
    <row r="282" spans="1:14" x14ac:dyDescent="0.25">
      <c r="A282" s="96" t="s">
        <v>157</v>
      </c>
      <c r="B282" s="90" t="s">
        <v>158</v>
      </c>
      <c r="C282" s="110"/>
      <c r="D282" s="110"/>
      <c r="E282" s="83">
        <f>E283+E284+E302</f>
        <v>40</v>
      </c>
      <c r="F282" s="83">
        <f t="shared" ref="F282:G282" si="25">F283+F284+F302</f>
        <v>4931</v>
      </c>
      <c r="G282" s="83">
        <f t="shared" si="25"/>
        <v>4855.0486099999998</v>
      </c>
      <c r="H282" s="82"/>
      <c r="I282" s="49"/>
      <c r="J282" s="146"/>
      <c r="K282" s="146"/>
      <c r="L282" s="146"/>
      <c r="M282" s="146"/>
      <c r="N282" s="146"/>
    </row>
    <row r="283" spans="1:14" x14ac:dyDescent="0.25">
      <c r="A283" s="104" t="s">
        <v>159</v>
      </c>
      <c r="B283" s="66" t="s">
        <v>73</v>
      </c>
      <c r="C283" s="74"/>
      <c r="D283" s="114"/>
      <c r="E283" s="70"/>
      <c r="F283" s="70"/>
      <c r="G283" s="69"/>
      <c r="H283" s="82"/>
      <c r="I283" s="49"/>
      <c r="J283" s="146"/>
      <c r="K283" s="146"/>
      <c r="L283" s="146"/>
      <c r="M283" s="146"/>
      <c r="N283" s="146"/>
    </row>
    <row r="284" spans="1:14" s="136" customFormat="1" x14ac:dyDescent="0.25">
      <c r="A284" s="138" t="s">
        <v>160</v>
      </c>
      <c r="B284" s="65" t="s">
        <v>74</v>
      </c>
      <c r="C284" s="71"/>
      <c r="D284" s="139"/>
      <c r="E284" s="61">
        <f>SUM(E285:E301)</f>
        <v>17</v>
      </c>
      <c r="F284" s="61">
        <f t="shared" ref="F284:G284" si="26">SUM(F285:F301)</f>
        <v>188</v>
      </c>
      <c r="G284" s="61">
        <f t="shared" si="26"/>
        <v>480.48775000000006</v>
      </c>
      <c r="H284" s="140"/>
      <c r="I284" s="147"/>
      <c r="J284" s="148"/>
      <c r="K284" s="148"/>
      <c r="L284" s="148"/>
      <c r="M284" s="148"/>
      <c r="N284" s="148"/>
    </row>
    <row r="285" spans="1:14" s="136" customFormat="1" ht="47.25" x14ac:dyDescent="0.25">
      <c r="A285" s="138" t="s">
        <v>365</v>
      </c>
      <c r="B285" s="137" t="s">
        <v>715</v>
      </c>
      <c r="C285" s="131">
        <v>2021</v>
      </c>
      <c r="D285" s="62" t="s">
        <v>367</v>
      </c>
      <c r="E285" s="61">
        <v>1</v>
      </c>
      <c r="F285" s="61">
        <v>5</v>
      </c>
      <c r="G285" s="61">
        <v>32.49841</v>
      </c>
      <c r="H285" s="140"/>
      <c r="I285" s="147"/>
      <c r="J285" s="148"/>
      <c r="K285" s="148"/>
      <c r="L285" s="148"/>
      <c r="M285" s="148"/>
      <c r="N285" s="148"/>
    </row>
    <row r="286" spans="1:14" s="136" customFormat="1" ht="31.5" x14ac:dyDescent="0.25">
      <c r="A286" s="138" t="s">
        <v>385</v>
      </c>
      <c r="B286" s="137" t="s">
        <v>675</v>
      </c>
      <c r="C286" s="131">
        <v>2021</v>
      </c>
      <c r="D286" s="62" t="s">
        <v>367</v>
      </c>
      <c r="E286" s="61">
        <v>1</v>
      </c>
      <c r="F286" s="61">
        <v>15</v>
      </c>
      <c r="G286" s="61">
        <v>32.84395</v>
      </c>
      <c r="H286" s="140"/>
      <c r="I286" s="147"/>
      <c r="J286" s="148"/>
      <c r="K286" s="148"/>
      <c r="L286" s="148"/>
      <c r="M286" s="148"/>
      <c r="N286" s="148"/>
    </row>
    <row r="287" spans="1:14" s="136" customFormat="1" ht="31.5" x14ac:dyDescent="0.25">
      <c r="A287" s="138" t="s">
        <v>386</v>
      </c>
      <c r="B287" s="137" t="s">
        <v>676</v>
      </c>
      <c r="C287" s="131">
        <v>2021</v>
      </c>
      <c r="D287" s="62" t="s">
        <v>367</v>
      </c>
      <c r="E287" s="61">
        <v>1</v>
      </c>
      <c r="F287" s="61">
        <v>13</v>
      </c>
      <c r="G287" s="61">
        <v>20.130109999999998</v>
      </c>
      <c r="H287" s="140"/>
      <c r="I287" s="147"/>
      <c r="J287" s="148"/>
      <c r="K287" s="148"/>
      <c r="L287" s="148"/>
      <c r="M287" s="148"/>
      <c r="N287" s="148"/>
    </row>
    <row r="288" spans="1:14" s="136" customFormat="1" ht="31.5" x14ac:dyDescent="0.25">
      <c r="A288" s="138" t="s">
        <v>387</v>
      </c>
      <c r="B288" s="137" t="s">
        <v>677</v>
      </c>
      <c r="C288" s="131">
        <v>2021</v>
      </c>
      <c r="D288" s="62" t="s">
        <v>367</v>
      </c>
      <c r="E288" s="61">
        <v>1</v>
      </c>
      <c r="F288" s="61">
        <v>15</v>
      </c>
      <c r="G288" s="61">
        <v>35.753089999999993</v>
      </c>
      <c r="H288" s="140"/>
      <c r="I288" s="147"/>
      <c r="J288" s="148"/>
      <c r="K288" s="148"/>
      <c r="L288" s="148"/>
      <c r="M288" s="148"/>
      <c r="N288" s="148"/>
    </row>
    <row r="289" spans="1:14" s="136" customFormat="1" ht="31.5" x14ac:dyDescent="0.25">
      <c r="A289" s="138" t="s">
        <v>388</v>
      </c>
      <c r="B289" s="137" t="s">
        <v>678</v>
      </c>
      <c r="C289" s="131">
        <v>2021</v>
      </c>
      <c r="D289" s="62" t="s">
        <v>367</v>
      </c>
      <c r="E289" s="61">
        <v>1</v>
      </c>
      <c r="F289" s="61">
        <v>13</v>
      </c>
      <c r="G289" s="61">
        <v>35.753089999999993</v>
      </c>
      <c r="H289" s="140"/>
      <c r="I289" s="147"/>
      <c r="J289" s="148"/>
      <c r="K289" s="148"/>
      <c r="L289" s="148"/>
      <c r="M289" s="148"/>
      <c r="N289" s="148"/>
    </row>
    <row r="290" spans="1:14" s="136" customFormat="1" ht="31.5" x14ac:dyDescent="0.25">
      <c r="A290" s="138" t="s">
        <v>389</v>
      </c>
      <c r="B290" s="137" t="s">
        <v>679</v>
      </c>
      <c r="C290" s="131">
        <v>2021</v>
      </c>
      <c r="D290" s="62" t="s">
        <v>367</v>
      </c>
      <c r="E290" s="61">
        <v>1</v>
      </c>
      <c r="F290" s="61">
        <v>10</v>
      </c>
      <c r="G290" s="61">
        <v>35.757419999999996</v>
      </c>
      <c r="H290" s="140"/>
      <c r="I290" s="147"/>
      <c r="J290" s="148"/>
      <c r="K290" s="148"/>
      <c r="L290" s="148"/>
      <c r="M290" s="148"/>
      <c r="N290" s="148"/>
    </row>
    <row r="291" spans="1:14" s="136" customFormat="1" ht="31.5" x14ac:dyDescent="0.25">
      <c r="A291" s="138" t="s">
        <v>390</v>
      </c>
      <c r="B291" s="137" t="s">
        <v>680</v>
      </c>
      <c r="C291" s="131">
        <v>2021</v>
      </c>
      <c r="D291" s="62" t="s">
        <v>367</v>
      </c>
      <c r="E291" s="61">
        <v>1</v>
      </c>
      <c r="F291" s="61">
        <v>10</v>
      </c>
      <c r="G291" s="61">
        <v>36.38711</v>
      </c>
      <c r="H291" s="140"/>
      <c r="I291" s="147"/>
      <c r="J291" s="148"/>
      <c r="K291" s="148"/>
      <c r="L291" s="148"/>
      <c r="M291" s="148"/>
      <c r="N291" s="148"/>
    </row>
    <row r="292" spans="1:14" s="136" customFormat="1" ht="31.5" x14ac:dyDescent="0.25">
      <c r="A292" s="138" t="s">
        <v>391</v>
      </c>
      <c r="B292" s="137" t="s">
        <v>681</v>
      </c>
      <c r="C292" s="131">
        <v>2021</v>
      </c>
      <c r="D292" s="62" t="s">
        <v>367</v>
      </c>
      <c r="E292" s="61">
        <v>1</v>
      </c>
      <c r="F292" s="61">
        <v>10</v>
      </c>
      <c r="G292" s="61">
        <v>35.761749999999999</v>
      </c>
      <c r="H292" s="140"/>
      <c r="I292" s="147"/>
      <c r="J292" s="148"/>
      <c r="K292" s="148"/>
      <c r="L292" s="148"/>
      <c r="M292" s="148"/>
      <c r="N292" s="148"/>
    </row>
    <row r="293" spans="1:14" s="136" customFormat="1" ht="31.5" x14ac:dyDescent="0.25">
      <c r="A293" s="138" t="s">
        <v>392</v>
      </c>
      <c r="B293" s="137" t="s">
        <v>682</v>
      </c>
      <c r="C293" s="131">
        <v>2021</v>
      </c>
      <c r="D293" s="62" t="s">
        <v>367</v>
      </c>
      <c r="E293" s="61">
        <v>1</v>
      </c>
      <c r="F293" s="61">
        <v>10</v>
      </c>
      <c r="G293" s="61">
        <v>21.58539</v>
      </c>
      <c r="H293" s="140"/>
      <c r="I293" s="147"/>
      <c r="J293" s="148"/>
      <c r="K293" s="148"/>
      <c r="L293" s="148"/>
      <c r="M293" s="148"/>
      <c r="N293" s="148"/>
    </row>
    <row r="294" spans="1:14" s="136" customFormat="1" ht="31.5" x14ac:dyDescent="0.25">
      <c r="A294" s="138" t="s">
        <v>393</v>
      </c>
      <c r="B294" s="137" t="s">
        <v>683</v>
      </c>
      <c r="C294" s="131">
        <v>2021</v>
      </c>
      <c r="D294" s="62" t="s">
        <v>367</v>
      </c>
      <c r="E294" s="61">
        <v>1</v>
      </c>
      <c r="F294" s="61">
        <v>10</v>
      </c>
      <c r="G294" s="61">
        <v>21.34318</v>
      </c>
      <c r="H294" s="140"/>
      <c r="I294" s="147"/>
      <c r="J294" s="148"/>
      <c r="K294" s="148"/>
      <c r="L294" s="148"/>
      <c r="M294" s="148"/>
      <c r="N294" s="148"/>
    </row>
    <row r="295" spans="1:14" s="136" customFormat="1" ht="31.5" x14ac:dyDescent="0.25">
      <c r="A295" s="138" t="s">
        <v>394</v>
      </c>
      <c r="B295" s="137" t="s">
        <v>684</v>
      </c>
      <c r="C295" s="131">
        <v>2021</v>
      </c>
      <c r="D295" s="62" t="s">
        <v>367</v>
      </c>
      <c r="E295" s="61">
        <v>1</v>
      </c>
      <c r="F295" s="61">
        <v>7</v>
      </c>
      <c r="G295" s="61">
        <v>21.590119999999999</v>
      </c>
      <c r="H295" s="140"/>
      <c r="I295" s="147"/>
      <c r="J295" s="148"/>
      <c r="K295" s="148"/>
      <c r="L295" s="148"/>
      <c r="M295" s="148"/>
      <c r="N295" s="148"/>
    </row>
    <row r="296" spans="1:14" s="136" customFormat="1" ht="31.5" x14ac:dyDescent="0.25">
      <c r="A296" s="138" t="s">
        <v>395</v>
      </c>
      <c r="B296" s="137" t="s">
        <v>685</v>
      </c>
      <c r="C296" s="131">
        <v>2021</v>
      </c>
      <c r="D296" s="62" t="s">
        <v>367</v>
      </c>
      <c r="E296" s="61">
        <v>1</v>
      </c>
      <c r="F296" s="61">
        <v>10</v>
      </c>
      <c r="G296" s="61">
        <v>21.89395</v>
      </c>
      <c r="H296" s="140"/>
      <c r="I296" s="147"/>
      <c r="J296" s="148"/>
      <c r="K296" s="148"/>
      <c r="L296" s="148"/>
      <c r="M296" s="148"/>
      <c r="N296" s="148"/>
    </row>
    <row r="297" spans="1:14" s="136" customFormat="1" ht="31.5" x14ac:dyDescent="0.25">
      <c r="A297" s="138" t="s">
        <v>396</v>
      </c>
      <c r="B297" s="137" t="s">
        <v>689</v>
      </c>
      <c r="C297" s="131">
        <v>2021</v>
      </c>
      <c r="D297" s="62" t="s">
        <v>367</v>
      </c>
      <c r="E297" s="61">
        <v>1</v>
      </c>
      <c r="F297" s="61">
        <v>6</v>
      </c>
      <c r="G297" s="61">
        <v>23.47072</v>
      </c>
      <c r="H297" s="140"/>
      <c r="I297" s="147"/>
      <c r="J297" s="148"/>
      <c r="K297" s="148"/>
      <c r="L297" s="148"/>
      <c r="M297" s="148"/>
      <c r="N297" s="148"/>
    </row>
    <row r="298" spans="1:14" s="136" customFormat="1" ht="31.5" x14ac:dyDescent="0.25">
      <c r="A298" s="138" t="s">
        <v>397</v>
      </c>
      <c r="B298" s="137" t="s">
        <v>690</v>
      </c>
      <c r="C298" s="131">
        <v>2021</v>
      </c>
      <c r="D298" s="62" t="s">
        <v>367</v>
      </c>
      <c r="E298" s="61">
        <v>1</v>
      </c>
      <c r="F298" s="61">
        <v>14</v>
      </c>
      <c r="G298" s="61">
        <v>23.47466</v>
      </c>
      <c r="H298" s="140"/>
      <c r="I298" s="147"/>
      <c r="J298" s="148"/>
      <c r="K298" s="148"/>
      <c r="L298" s="148"/>
      <c r="M298" s="148"/>
      <c r="N298" s="148"/>
    </row>
    <row r="299" spans="1:14" s="136" customFormat="1" ht="31.5" x14ac:dyDescent="0.25">
      <c r="A299" s="138" t="s">
        <v>398</v>
      </c>
      <c r="B299" s="137" t="s">
        <v>691</v>
      </c>
      <c r="C299" s="131">
        <v>2021</v>
      </c>
      <c r="D299" s="62" t="s">
        <v>367</v>
      </c>
      <c r="E299" s="61">
        <v>1</v>
      </c>
      <c r="F299" s="61">
        <v>10</v>
      </c>
      <c r="G299" s="61">
        <v>23.57161</v>
      </c>
      <c r="H299" s="140"/>
      <c r="I299" s="147"/>
      <c r="J299" s="148"/>
      <c r="K299" s="148"/>
      <c r="L299" s="148"/>
      <c r="M299" s="148"/>
      <c r="N299" s="148"/>
    </row>
    <row r="300" spans="1:14" s="136" customFormat="1" ht="31.5" x14ac:dyDescent="0.25">
      <c r="A300" s="138" t="s">
        <v>399</v>
      </c>
      <c r="B300" s="137" t="s">
        <v>692</v>
      </c>
      <c r="C300" s="131">
        <v>2021</v>
      </c>
      <c r="D300" s="62" t="s">
        <v>367</v>
      </c>
      <c r="E300" s="61">
        <v>1</v>
      </c>
      <c r="F300" s="61">
        <v>10</v>
      </c>
      <c r="G300" s="61">
        <v>23.450320000000001</v>
      </c>
      <c r="H300" s="140"/>
      <c r="I300" s="147"/>
      <c r="J300" s="148"/>
      <c r="K300" s="148"/>
      <c r="L300" s="148"/>
      <c r="M300" s="148"/>
      <c r="N300" s="148"/>
    </row>
    <row r="301" spans="1:14" s="136" customFormat="1" ht="31.5" x14ac:dyDescent="0.25">
      <c r="A301" s="138" t="s">
        <v>400</v>
      </c>
      <c r="B301" s="137" t="s">
        <v>693</v>
      </c>
      <c r="C301" s="131">
        <v>2021</v>
      </c>
      <c r="D301" s="62" t="s">
        <v>367</v>
      </c>
      <c r="E301" s="61">
        <v>1</v>
      </c>
      <c r="F301" s="61">
        <v>20</v>
      </c>
      <c r="G301" s="61">
        <v>35.22287</v>
      </c>
      <c r="H301" s="140"/>
      <c r="I301" s="147"/>
      <c r="J301" s="148"/>
      <c r="K301" s="148"/>
      <c r="L301" s="148"/>
      <c r="M301" s="148"/>
      <c r="N301" s="148"/>
    </row>
    <row r="302" spans="1:14" s="136" customFormat="1" x14ac:dyDescent="0.25">
      <c r="A302" s="142" t="s">
        <v>161</v>
      </c>
      <c r="B302" s="64" t="s">
        <v>75</v>
      </c>
      <c r="C302" s="112"/>
      <c r="D302" s="143"/>
      <c r="E302" s="127">
        <f>SUM(E303:E325)</f>
        <v>23</v>
      </c>
      <c r="F302" s="79">
        <f t="shared" ref="F302:G302" si="27">SUM(F303:F325)</f>
        <v>4743</v>
      </c>
      <c r="G302" s="79">
        <f t="shared" si="27"/>
        <v>4374.5608599999996</v>
      </c>
      <c r="H302" s="140"/>
      <c r="I302" s="147"/>
      <c r="J302" s="148"/>
      <c r="K302" s="148"/>
      <c r="L302" s="148"/>
      <c r="M302" s="148"/>
      <c r="N302" s="148"/>
    </row>
    <row r="303" spans="1:14" s="136" customFormat="1" ht="31.5" x14ac:dyDescent="0.25">
      <c r="A303" s="138" t="s">
        <v>366</v>
      </c>
      <c r="B303" s="137" t="s">
        <v>694</v>
      </c>
      <c r="C303" s="131">
        <v>2021</v>
      </c>
      <c r="D303" s="131" t="s">
        <v>368</v>
      </c>
      <c r="E303" s="62">
        <v>1</v>
      </c>
      <c r="F303" s="61">
        <v>80</v>
      </c>
      <c r="G303" s="61">
        <v>171.85257999999999</v>
      </c>
      <c r="H303" s="140"/>
      <c r="I303" s="147"/>
      <c r="J303" s="148"/>
      <c r="K303" s="148"/>
      <c r="L303" s="148"/>
      <c r="M303" s="148"/>
      <c r="N303" s="148"/>
    </row>
    <row r="304" spans="1:14" s="136" customFormat="1" ht="31.5" x14ac:dyDescent="0.25">
      <c r="A304" s="138" t="s">
        <v>401</v>
      </c>
      <c r="B304" s="137" t="s">
        <v>695</v>
      </c>
      <c r="C304" s="131">
        <v>2021</v>
      </c>
      <c r="D304" s="131" t="s">
        <v>368</v>
      </c>
      <c r="E304" s="62">
        <v>1</v>
      </c>
      <c r="F304" s="61">
        <v>90</v>
      </c>
      <c r="G304" s="61">
        <v>171.85257999999999</v>
      </c>
      <c r="H304" s="140"/>
      <c r="I304" s="147"/>
      <c r="J304" s="148"/>
      <c r="K304" s="148"/>
      <c r="L304" s="148"/>
      <c r="M304" s="148"/>
      <c r="N304" s="148"/>
    </row>
    <row r="305" spans="1:14" s="136" customFormat="1" ht="31.5" x14ac:dyDescent="0.25">
      <c r="A305" s="138" t="s">
        <v>402</v>
      </c>
      <c r="B305" s="137" t="s">
        <v>696</v>
      </c>
      <c r="C305" s="131">
        <v>2021</v>
      </c>
      <c r="D305" s="131" t="s">
        <v>368</v>
      </c>
      <c r="E305" s="62">
        <v>1</v>
      </c>
      <c r="F305" s="61">
        <v>98</v>
      </c>
      <c r="G305" s="61">
        <v>174.03779</v>
      </c>
      <c r="H305" s="140"/>
      <c r="I305" s="147"/>
      <c r="J305" s="148"/>
      <c r="K305" s="148"/>
      <c r="L305" s="148"/>
      <c r="M305" s="148"/>
      <c r="N305" s="148"/>
    </row>
    <row r="306" spans="1:14" s="136" customFormat="1" ht="31.5" x14ac:dyDescent="0.25">
      <c r="A306" s="138" t="s">
        <v>403</v>
      </c>
      <c r="B306" s="137" t="s">
        <v>697</v>
      </c>
      <c r="C306" s="131">
        <v>2021</v>
      </c>
      <c r="D306" s="131" t="s">
        <v>368</v>
      </c>
      <c r="E306" s="62">
        <v>1</v>
      </c>
      <c r="F306" s="61">
        <v>145</v>
      </c>
      <c r="G306" s="61">
        <v>172.10381000000001</v>
      </c>
      <c r="H306" s="140"/>
      <c r="I306" s="147"/>
      <c r="J306" s="148"/>
      <c r="K306" s="148"/>
      <c r="L306" s="148"/>
      <c r="M306" s="148"/>
      <c r="N306" s="148"/>
    </row>
    <row r="307" spans="1:14" s="136" customFormat="1" ht="31.5" x14ac:dyDescent="0.25">
      <c r="A307" s="138" t="s">
        <v>404</v>
      </c>
      <c r="B307" s="137" t="s">
        <v>698</v>
      </c>
      <c r="C307" s="131">
        <v>2021</v>
      </c>
      <c r="D307" s="131" t="s">
        <v>368</v>
      </c>
      <c r="E307" s="62">
        <v>1</v>
      </c>
      <c r="F307" s="61">
        <v>150</v>
      </c>
      <c r="G307" s="61">
        <v>176.3201</v>
      </c>
      <c r="H307" s="140"/>
      <c r="I307" s="147"/>
      <c r="J307" s="148"/>
      <c r="K307" s="148"/>
      <c r="L307" s="148"/>
      <c r="M307" s="148"/>
      <c r="N307" s="148"/>
    </row>
    <row r="308" spans="1:14" s="136" customFormat="1" ht="31.5" x14ac:dyDescent="0.25">
      <c r="A308" s="138" t="s">
        <v>405</v>
      </c>
      <c r="B308" s="137" t="s">
        <v>699</v>
      </c>
      <c r="C308" s="131">
        <v>2021</v>
      </c>
      <c r="D308" s="131" t="s">
        <v>368</v>
      </c>
      <c r="E308" s="62">
        <v>1</v>
      </c>
      <c r="F308" s="61">
        <v>140</v>
      </c>
      <c r="G308" s="61">
        <v>172.84347</v>
      </c>
      <c r="H308" s="140"/>
      <c r="I308" s="147"/>
      <c r="J308" s="148"/>
      <c r="K308" s="148"/>
      <c r="L308" s="148"/>
      <c r="M308" s="148"/>
      <c r="N308" s="148"/>
    </row>
    <row r="309" spans="1:14" s="136" customFormat="1" ht="31.5" x14ac:dyDescent="0.25">
      <c r="A309" s="138" t="s">
        <v>406</v>
      </c>
      <c r="B309" s="137" t="s">
        <v>700</v>
      </c>
      <c r="C309" s="131">
        <v>2021</v>
      </c>
      <c r="D309" s="131" t="s">
        <v>368</v>
      </c>
      <c r="E309" s="62">
        <v>1</v>
      </c>
      <c r="F309" s="61">
        <v>60</v>
      </c>
      <c r="G309" s="61">
        <v>196.32468</v>
      </c>
      <c r="H309" s="140"/>
      <c r="I309" s="147"/>
      <c r="J309" s="148"/>
      <c r="K309" s="148"/>
      <c r="L309" s="148"/>
      <c r="M309" s="148"/>
      <c r="N309" s="148"/>
    </row>
    <row r="310" spans="1:14" s="136" customFormat="1" ht="31.5" x14ac:dyDescent="0.25">
      <c r="A310" s="138" t="s">
        <v>407</v>
      </c>
      <c r="B310" s="137" t="s">
        <v>701</v>
      </c>
      <c r="C310" s="131">
        <v>2021</v>
      </c>
      <c r="D310" s="131" t="s">
        <v>368</v>
      </c>
      <c r="E310" s="62">
        <v>1</v>
      </c>
      <c r="F310" s="61">
        <v>80</v>
      </c>
      <c r="G310" s="61">
        <v>196.02366999999998</v>
      </c>
      <c r="H310" s="140"/>
      <c r="I310" s="147"/>
      <c r="J310" s="148"/>
      <c r="K310" s="148"/>
      <c r="L310" s="148"/>
      <c r="M310" s="148"/>
      <c r="N310" s="148"/>
    </row>
    <row r="311" spans="1:14" s="136" customFormat="1" ht="31.5" x14ac:dyDescent="0.25">
      <c r="A311" s="138" t="s">
        <v>408</v>
      </c>
      <c r="B311" s="137" t="s">
        <v>702</v>
      </c>
      <c r="C311" s="131">
        <v>2021</v>
      </c>
      <c r="D311" s="131" t="s">
        <v>368</v>
      </c>
      <c r="E311" s="62">
        <v>1</v>
      </c>
      <c r="F311" s="61">
        <v>120</v>
      </c>
      <c r="G311" s="61">
        <v>202.74353999999997</v>
      </c>
      <c r="H311" s="140"/>
      <c r="I311" s="147"/>
      <c r="J311" s="148"/>
      <c r="K311" s="148"/>
      <c r="L311" s="148"/>
      <c r="M311" s="148"/>
      <c r="N311" s="148"/>
    </row>
    <row r="312" spans="1:14" s="136" customFormat="1" ht="31.5" x14ac:dyDescent="0.25">
      <c r="A312" s="138" t="s">
        <v>409</v>
      </c>
      <c r="B312" s="137" t="s">
        <v>703</v>
      </c>
      <c r="C312" s="131">
        <v>2021</v>
      </c>
      <c r="D312" s="131" t="s">
        <v>368</v>
      </c>
      <c r="E312" s="62">
        <v>1</v>
      </c>
      <c r="F312" s="61">
        <v>150</v>
      </c>
      <c r="G312" s="61">
        <v>202.74316000000002</v>
      </c>
      <c r="H312" s="140"/>
      <c r="I312" s="147"/>
      <c r="J312" s="148"/>
      <c r="K312" s="148"/>
      <c r="L312" s="148"/>
      <c r="M312" s="148"/>
      <c r="N312" s="148"/>
    </row>
    <row r="313" spans="1:14" s="136" customFormat="1" ht="31.5" x14ac:dyDescent="0.25">
      <c r="A313" s="138" t="s">
        <v>410</v>
      </c>
      <c r="B313" s="137" t="s">
        <v>704</v>
      </c>
      <c r="C313" s="131">
        <v>2021</v>
      </c>
      <c r="D313" s="131" t="s">
        <v>368</v>
      </c>
      <c r="E313" s="62">
        <v>1</v>
      </c>
      <c r="F313" s="61">
        <v>100</v>
      </c>
      <c r="G313" s="61">
        <v>227.02461</v>
      </c>
      <c r="H313" s="140"/>
      <c r="I313" s="147"/>
      <c r="J313" s="148"/>
      <c r="K313" s="148"/>
      <c r="L313" s="148"/>
      <c r="M313" s="148"/>
      <c r="N313" s="148"/>
    </row>
    <row r="314" spans="1:14" s="136" customFormat="1" ht="31.5" x14ac:dyDescent="0.25">
      <c r="A314" s="138" t="s">
        <v>411</v>
      </c>
      <c r="B314" s="137" t="s">
        <v>705</v>
      </c>
      <c r="C314" s="131">
        <v>2021</v>
      </c>
      <c r="D314" s="131" t="s">
        <v>368</v>
      </c>
      <c r="E314" s="62">
        <v>1</v>
      </c>
      <c r="F314" s="61">
        <v>100</v>
      </c>
      <c r="G314" s="61">
        <v>210.70544000000001</v>
      </c>
      <c r="H314" s="140"/>
      <c r="I314" s="147"/>
      <c r="J314" s="148"/>
      <c r="K314" s="148"/>
      <c r="L314" s="148"/>
      <c r="M314" s="148"/>
      <c r="N314" s="148"/>
    </row>
    <row r="315" spans="1:14" s="136" customFormat="1" ht="31.5" x14ac:dyDescent="0.25">
      <c r="A315" s="138" t="s">
        <v>412</v>
      </c>
      <c r="B315" s="137" t="s">
        <v>706</v>
      </c>
      <c r="C315" s="131">
        <v>2021</v>
      </c>
      <c r="D315" s="131" t="s">
        <v>368</v>
      </c>
      <c r="E315" s="62">
        <v>1</v>
      </c>
      <c r="F315" s="61">
        <v>140</v>
      </c>
      <c r="G315" s="61">
        <v>199.54687999999999</v>
      </c>
      <c r="H315" s="140"/>
      <c r="I315" s="147"/>
      <c r="J315" s="148"/>
      <c r="K315" s="148"/>
      <c r="L315" s="148"/>
      <c r="M315" s="148"/>
      <c r="N315" s="148"/>
    </row>
    <row r="316" spans="1:14" s="136" customFormat="1" ht="31.5" x14ac:dyDescent="0.25">
      <c r="A316" s="138" t="s">
        <v>413</v>
      </c>
      <c r="B316" s="137" t="s">
        <v>707</v>
      </c>
      <c r="C316" s="131">
        <v>2021</v>
      </c>
      <c r="D316" s="131" t="s">
        <v>368</v>
      </c>
      <c r="E316" s="62">
        <v>1</v>
      </c>
      <c r="F316" s="61">
        <v>30</v>
      </c>
      <c r="G316" s="61">
        <v>198.56925999999999</v>
      </c>
      <c r="H316" s="140"/>
      <c r="I316" s="147"/>
      <c r="J316" s="148"/>
      <c r="K316" s="148"/>
      <c r="L316" s="148"/>
      <c r="M316" s="148"/>
      <c r="N316" s="148"/>
    </row>
    <row r="317" spans="1:14" s="136" customFormat="1" ht="31.5" x14ac:dyDescent="0.25">
      <c r="A317" s="138" t="s">
        <v>414</v>
      </c>
      <c r="B317" s="137" t="s">
        <v>708</v>
      </c>
      <c r="C317" s="131">
        <v>2021</v>
      </c>
      <c r="D317" s="131" t="s">
        <v>368</v>
      </c>
      <c r="E317" s="62">
        <v>1</v>
      </c>
      <c r="F317" s="61">
        <v>650</v>
      </c>
      <c r="G317" s="61">
        <v>203.55726999999999</v>
      </c>
      <c r="H317" s="140"/>
      <c r="I317" s="147"/>
      <c r="J317" s="148"/>
      <c r="K317" s="148"/>
      <c r="L317" s="148"/>
      <c r="M317" s="148"/>
      <c r="N317" s="148"/>
    </row>
    <row r="318" spans="1:14" s="136" customFormat="1" ht="31.5" x14ac:dyDescent="0.25">
      <c r="A318" s="138" t="s">
        <v>415</v>
      </c>
      <c r="B318" s="137" t="s">
        <v>709</v>
      </c>
      <c r="C318" s="131">
        <v>2021</v>
      </c>
      <c r="D318" s="131" t="s">
        <v>368</v>
      </c>
      <c r="E318" s="62">
        <v>1</v>
      </c>
      <c r="F318" s="61">
        <v>400</v>
      </c>
      <c r="G318" s="61">
        <v>243.95428000000004</v>
      </c>
      <c r="H318" s="140"/>
      <c r="I318" s="147"/>
      <c r="J318" s="148"/>
      <c r="K318" s="148"/>
      <c r="L318" s="148"/>
      <c r="M318" s="148"/>
      <c r="N318" s="148"/>
    </row>
    <row r="319" spans="1:14" s="136" customFormat="1" ht="31.5" x14ac:dyDescent="0.25">
      <c r="A319" s="138" t="s">
        <v>416</v>
      </c>
      <c r="B319" s="137" t="s">
        <v>710</v>
      </c>
      <c r="C319" s="131">
        <v>2021</v>
      </c>
      <c r="D319" s="131" t="s">
        <v>368</v>
      </c>
      <c r="E319" s="62">
        <v>1</v>
      </c>
      <c r="F319" s="61">
        <v>350</v>
      </c>
      <c r="G319" s="61">
        <v>173.35093000000001</v>
      </c>
      <c r="H319" s="140"/>
      <c r="I319" s="147"/>
      <c r="J319" s="148"/>
      <c r="K319" s="148"/>
      <c r="L319" s="148"/>
      <c r="M319" s="148"/>
      <c r="N319" s="148"/>
    </row>
    <row r="320" spans="1:14" s="136" customFormat="1" ht="31.5" x14ac:dyDescent="0.25">
      <c r="A320" s="138" t="s">
        <v>417</v>
      </c>
      <c r="B320" s="137" t="s">
        <v>711</v>
      </c>
      <c r="C320" s="131">
        <v>2021</v>
      </c>
      <c r="D320" s="131" t="s">
        <v>368</v>
      </c>
      <c r="E320" s="62">
        <v>1</v>
      </c>
      <c r="F320" s="61">
        <v>400</v>
      </c>
      <c r="G320" s="61">
        <v>171.85257000000001</v>
      </c>
      <c r="H320" s="140"/>
      <c r="I320" s="147"/>
      <c r="J320" s="148"/>
      <c r="K320" s="148"/>
      <c r="L320" s="148"/>
      <c r="M320" s="148"/>
      <c r="N320" s="148"/>
    </row>
    <row r="321" spans="1:14" s="136" customFormat="1" ht="31.5" x14ac:dyDescent="0.25">
      <c r="A321" s="138" t="s">
        <v>418</v>
      </c>
      <c r="B321" s="137" t="s">
        <v>712</v>
      </c>
      <c r="C321" s="131">
        <v>2021</v>
      </c>
      <c r="D321" s="131" t="s">
        <v>368</v>
      </c>
      <c r="E321" s="62">
        <v>1</v>
      </c>
      <c r="F321" s="61">
        <v>160</v>
      </c>
      <c r="G321" s="61">
        <v>171.85338000000002</v>
      </c>
      <c r="H321" s="140"/>
      <c r="I321" s="147"/>
      <c r="J321" s="148"/>
      <c r="K321" s="148"/>
      <c r="L321" s="148"/>
      <c r="M321" s="148"/>
      <c r="N321" s="148"/>
    </row>
    <row r="322" spans="1:14" s="136" customFormat="1" ht="31.5" x14ac:dyDescent="0.25">
      <c r="A322" s="138" t="s">
        <v>419</v>
      </c>
      <c r="B322" s="137" t="s">
        <v>713</v>
      </c>
      <c r="C322" s="131">
        <v>2021</v>
      </c>
      <c r="D322" s="131" t="s">
        <v>368</v>
      </c>
      <c r="E322" s="62">
        <v>1</v>
      </c>
      <c r="F322" s="61">
        <v>350</v>
      </c>
      <c r="G322" s="61">
        <v>176.45354999999998</v>
      </c>
      <c r="H322" s="140"/>
      <c r="I322" s="147"/>
      <c r="J322" s="148"/>
      <c r="K322" s="148"/>
      <c r="L322" s="148"/>
      <c r="M322" s="148"/>
      <c r="N322" s="148"/>
    </row>
    <row r="323" spans="1:14" s="136" customFormat="1" ht="31.5" x14ac:dyDescent="0.25">
      <c r="A323" s="138" t="s">
        <v>420</v>
      </c>
      <c r="B323" s="137" t="s">
        <v>688</v>
      </c>
      <c r="C323" s="131">
        <v>2021</v>
      </c>
      <c r="D323" s="131" t="s">
        <v>368</v>
      </c>
      <c r="E323" s="62">
        <v>1</v>
      </c>
      <c r="F323" s="61">
        <v>600</v>
      </c>
      <c r="G323" s="61">
        <v>181.16590000000002</v>
      </c>
      <c r="H323" s="140"/>
      <c r="I323" s="147"/>
      <c r="J323" s="148"/>
      <c r="K323" s="148"/>
      <c r="L323" s="148"/>
      <c r="M323" s="148"/>
      <c r="N323" s="148"/>
    </row>
    <row r="324" spans="1:14" s="136" customFormat="1" ht="31.5" x14ac:dyDescent="0.25">
      <c r="A324" s="138" t="s">
        <v>421</v>
      </c>
      <c r="B324" s="137" t="s">
        <v>687</v>
      </c>
      <c r="C324" s="131">
        <v>2021</v>
      </c>
      <c r="D324" s="131" t="s">
        <v>368</v>
      </c>
      <c r="E324" s="62">
        <v>1</v>
      </c>
      <c r="F324" s="61">
        <v>200</v>
      </c>
      <c r="G324" s="61">
        <v>199.55654999999999</v>
      </c>
      <c r="H324" s="140"/>
      <c r="I324" s="147"/>
      <c r="J324" s="148"/>
      <c r="K324" s="148"/>
      <c r="L324" s="148"/>
      <c r="M324" s="148"/>
      <c r="N324" s="148"/>
    </row>
    <row r="325" spans="1:14" s="136" customFormat="1" ht="31.5" x14ac:dyDescent="0.25">
      <c r="A325" s="138" t="s">
        <v>422</v>
      </c>
      <c r="B325" s="137" t="s">
        <v>686</v>
      </c>
      <c r="C325" s="131">
        <v>2021</v>
      </c>
      <c r="D325" s="131" t="s">
        <v>368</v>
      </c>
      <c r="E325" s="62">
        <v>1</v>
      </c>
      <c r="F325" s="61">
        <v>150</v>
      </c>
      <c r="G325" s="61">
        <v>180.12486000000001</v>
      </c>
      <c r="H325" s="140"/>
      <c r="I325" s="147"/>
      <c r="J325" s="148"/>
      <c r="K325" s="148"/>
      <c r="L325" s="148"/>
      <c r="M325" s="148"/>
      <c r="N325" s="148"/>
    </row>
    <row r="326" spans="1:14" x14ac:dyDescent="0.25">
      <c r="A326" s="115"/>
      <c r="B326" s="116"/>
      <c r="C326" s="89"/>
      <c r="D326" s="89"/>
      <c r="E326" s="89"/>
      <c r="F326" s="117"/>
      <c r="G326" s="89"/>
      <c r="H326" s="141"/>
      <c r="I326" s="49"/>
      <c r="J326" s="146"/>
      <c r="K326" s="146"/>
      <c r="L326" s="146"/>
      <c r="M326" s="146"/>
      <c r="N326" s="146"/>
    </row>
    <row r="327" spans="1:14" x14ac:dyDescent="0.25">
      <c r="A327" s="115"/>
      <c r="B327" s="116"/>
      <c r="C327" s="89"/>
      <c r="D327" s="89"/>
      <c r="E327" s="89"/>
      <c r="F327" s="117"/>
      <c r="G327" s="89"/>
      <c r="H327" s="141"/>
      <c r="I327" s="49"/>
      <c r="J327" s="146"/>
      <c r="K327" s="146"/>
      <c r="L327" s="146"/>
      <c r="M327" s="146"/>
      <c r="N327" s="146"/>
    </row>
    <row r="328" spans="1:14" ht="24.95" hidden="1" customHeight="1" x14ac:dyDescent="0.35">
      <c r="A328" s="115"/>
      <c r="B328" s="118"/>
      <c r="C328" s="179">
        <v>2019</v>
      </c>
      <c r="D328" s="180">
        <v>0.4</v>
      </c>
      <c r="E328" s="181">
        <v>0</v>
      </c>
      <c r="F328" s="181">
        <v>0</v>
      </c>
      <c r="G328" s="181"/>
      <c r="H328" s="82"/>
      <c r="I328" s="49"/>
      <c r="J328" s="146"/>
      <c r="K328" s="146"/>
      <c r="L328" s="146"/>
      <c r="M328" s="146"/>
      <c r="N328" s="146"/>
    </row>
    <row r="329" spans="1:14" ht="24.95" hidden="1" customHeight="1" x14ac:dyDescent="0.35">
      <c r="A329" s="115"/>
      <c r="B329" s="123"/>
      <c r="C329" s="179">
        <v>2019</v>
      </c>
      <c r="D329" s="180">
        <v>10</v>
      </c>
      <c r="E329" s="181">
        <f>E207</f>
        <v>1310</v>
      </c>
      <c r="F329" s="181">
        <f>F207</f>
        <v>70</v>
      </c>
      <c r="G329" s="181">
        <f>G207</f>
        <v>1073.55683</v>
      </c>
      <c r="H329" s="82"/>
      <c r="I329" s="49"/>
      <c r="J329" s="146"/>
      <c r="K329" s="146"/>
      <c r="L329" s="146"/>
      <c r="M329" s="146"/>
      <c r="N329" s="146"/>
    </row>
    <row r="330" spans="1:14" ht="24.95" hidden="1" customHeight="1" x14ac:dyDescent="0.35">
      <c r="A330" s="115"/>
      <c r="B330" s="116"/>
      <c r="C330" s="179">
        <v>2020</v>
      </c>
      <c r="D330" s="180">
        <v>0.4</v>
      </c>
      <c r="E330" s="181">
        <v>0</v>
      </c>
      <c r="F330" s="181">
        <v>0</v>
      </c>
      <c r="G330" s="181"/>
      <c r="H330" s="82"/>
      <c r="I330" s="49"/>
      <c r="J330" s="146"/>
      <c r="K330" s="146"/>
      <c r="L330" s="146"/>
      <c r="M330" s="146"/>
      <c r="N330" s="146"/>
    </row>
    <row r="331" spans="1:14" ht="24.95" hidden="1" customHeight="1" x14ac:dyDescent="0.35">
      <c r="A331" s="115"/>
      <c r="B331" s="116"/>
      <c r="C331" s="179">
        <v>2020</v>
      </c>
      <c r="D331" s="180">
        <v>10</v>
      </c>
      <c r="E331" s="181">
        <f>E208</f>
        <v>200</v>
      </c>
      <c r="F331" s="181">
        <f>F208</f>
        <v>110</v>
      </c>
      <c r="G331" s="181">
        <f>G208</f>
        <v>188.5</v>
      </c>
      <c r="H331" s="82"/>
      <c r="I331" s="49"/>
      <c r="J331" s="146"/>
      <c r="K331" s="146"/>
      <c r="L331" s="146"/>
      <c r="M331" s="146"/>
      <c r="N331" s="146"/>
    </row>
    <row r="332" spans="1:14" ht="24.95" hidden="1" customHeight="1" x14ac:dyDescent="0.35">
      <c r="A332" s="115"/>
      <c r="B332" s="116"/>
      <c r="C332" s="179">
        <v>2021</v>
      </c>
      <c r="D332" s="180">
        <v>0.4</v>
      </c>
      <c r="E332" s="181">
        <v>0</v>
      </c>
      <c r="F332" s="181">
        <v>0</v>
      </c>
      <c r="G332" s="181"/>
      <c r="H332" s="82"/>
      <c r="I332" s="49"/>
      <c r="J332" s="146"/>
      <c r="K332" s="146"/>
      <c r="L332" s="146"/>
      <c r="M332" s="146"/>
      <c r="N332" s="146"/>
    </row>
    <row r="333" spans="1:14" ht="24.95" hidden="1" customHeight="1" x14ac:dyDescent="0.35">
      <c r="A333" s="115"/>
      <c r="B333" s="116"/>
      <c r="C333" s="179">
        <v>2021</v>
      </c>
      <c r="D333" s="180">
        <v>10</v>
      </c>
      <c r="E333" s="181">
        <f>E212+E217</f>
        <v>3008</v>
      </c>
      <c r="F333" s="181">
        <f>F212+F217</f>
        <v>2640</v>
      </c>
      <c r="G333" s="181">
        <f>G212+G217</f>
        <v>13381.538078</v>
      </c>
      <c r="H333" s="82"/>
      <c r="I333" s="49"/>
      <c r="J333" s="146"/>
      <c r="K333" s="146"/>
      <c r="L333" s="146"/>
      <c r="M333" s="146"/>
      <c r="N333" s="146"/>
    </row>
    <row r="334" spans="1:14" ht="24.95" hidden="1" customHeight="1" x14ac:dyDescent="0.25">
      <c r="A334" s="115"/>
      <c r="B334" s="119"/>
      <c r="C334" s="182" t="s">
        <v>89</v>
      </c>
      <c r="D334" s="183">
        <v>0.4</v>
      </c>
      <c r="E334" s="184">
        <f>E328+E330+E332</f>
        <v>0</v>
      </c>
      <c r="F334" s="184">
        <f t="shared" ref="F334:G334" si="28">F328+F330+F332</f>
        <v>0</v>
      </c>
      <c r="G334" s="184">
        <f t="shared" si="28"/>
        <v>0</v>
      </c>
      <c r="I334" s="146"/>
      <c r="J334" s="146"/>
      <c r="K334" s="146"/>
      <c r="L334" s="146"/>
      <c r="M334" s="146"/>
      <c r="N334" s="146"/>
    </row>
    <row r="335" spans="1:14" ht="24.95" hidden="1" customHeight="1" x14ac:dyDescent="0.25">
      <c r="A335" s="115"/>
      <c r="B335" s="119"/>
      <c r="C335" s="182"/>
      <c r="D335" s="183">
        <v>10</v>
      </c>
      <c r="E335" s="184">
        <f>E329+E331+E333</f>
        <v>4518</v>
      </c>
      <c r="F335" s="184">
        <f t="shared" ref="F335:G335" si="29">F329+F331+F333</f>
        <v>2820</v>
      </c>
      <c r="G335" s="184">
        <f t="shared" si="29"/>
        <v>14643.594907999999</v>
      </c>
      <c r="I335" s="146"/>
      <c r="J335" s="146"/>
      <c r="K335" s="146"/>
      <c r="L335" s="146"/>
      <c r="M335" s="146"/>
      <c r="N335" s="146"/>
    </row>
    <row r="336" spans="1:14" ht="24.95" hidden="1" customHeight="1" x14ac:dyDescent="0.25">
      <c r="A336" s="115"/>
      <c r="B336" s="119"/>
      <c r="C336" s="182"/>
      <c r="D336" s="185" t="s">
        <v>90</v>
      </c>
      <c r="E336" s="186">
        <f>E334+E335</f>
        <v>4518</v>
      </c>
      <c r="F336" s="186">
        <f>F334+F335</f>
        <v>2820</v>
      </c>
      <c r="G336" s="186">
        <f>G334+G335</f>
        <v>14643.594907999999</v>
      </c>
      <c r="I336" s="146"/>
      <c r="J336" s="146"/>
      <c r="K336" s="146"/>
      <c r="L336" s="146"/>
      <c r="M336" s="146"/>
      <c r="N336" s="146"/>
    </row>
    <row r="337" spans="1:14" ht="24.95" hidden="1" customHeight="1" x14ac:dyDescent="0.25">
      <c r="A337" s="115"/>
      <c r="B337" s="119"/>
      <c r="C337" s="187"/>
      <c r="D337" s="187"/>
      <c r="E337" s="133">
        <f>E201-E336</f>
        <v>0</v>
      </c>
      <c r="F337" s="133">
        <f>F201-F336</f>
        <v>0</v>
      </c>
      <c r="G337" s="133">
        <f>G201-G336</f>
        <v>0</v>
      </c>
      <c r="I337" s="146"/>
      <c r="J337" s="146"/>
      <c r="K337" s="146"/>
      <c r="L337" s="146"/>
      <c r="M337" s="146"/>
      <c r="N337" s="146"/>
    </row>
    <row r="338" spans="1:14" ht="24.95" hidden="1" customHeight="1" x14ac:dyDescent="0.35">
      <c r="C338" s="179">
        <v>2019</v>
      </c>
      <c r="D338" s="180">
        <v>0.4</v>
      </c>
      <c r="E338" s="181">
        <f>E81+E82+E83+E84+E85+E86+E87+E88+E89+E90+E91+E92+E93+E94+E95+E96+E97+E98+E99+E100+E101+E102+E103+E104+E105+E106+E107+E108+E109+E110+E111+E112+E113+E114+E115+E116+E134+E198</f>
        <v>10030</v>
      </c>
      <c r="F338" s="181">
        <f>F81+F82+F83+F84+F85+F86+F87+F88+F89+F90+F91+F92+F93+F94+F95+F96+F97+F98+F99+F100+F101+F102+F103+F104+F105+F106+F107+F108+F109+F110+F111+F112+F113+F114+F115+F116+F134+F198</f>
        <v>316</v>
      </c>
      <c r="G338" s="181">
        <f>G81+G82+G83+G84+G85+G86+G87+G88+G89+G90+G91+G92+G93+G94+G95+G96+G97+G98+G99+G100+G101+G102+G103+G104+G105+G106+G107+G108+G109+G110+G111+G112+G113+G114+G115+G116+G134+G198</f>
        <v>4214.3209100000004</v>
      </c>
      <c r="I338" s="146"/>
      <c r="J338" s="146"/>
      <c r="K338" s="146"/>
      <c r="L338" s="146"/>
      <c r="M338" s="146"/>
      <c r="N338" s="146"/>
    </row>
    <row r="339" spans="1:14" ht="24.95" hidden="1" customHeight="1" x14ac:dyDescent="0.35">
      <c r="C339" s="179">
        <v>2019</v>
      </c>
      <c r="D339" s="180">
        <v>10</v>
      </c>
      <c r="E339" s="181">
        <f>E117+E118+E119+E120+E121+E122+E123+E124+E125+E126+E127+E128+E129+E130+E131+E132+E133</f>
        <v>4125</v>
      </c>
      <c r="F339" s="181">
        <f>F117+F118+F119+F120+F121+F122+F123+F124+F125+F126+F127+F128+F129+F130+F131+F132+F133</f>
        <v>859.9</v>
      </c>
      <c r="G339" s="181">
        <f>G117+G118+G119+G120+G121+G122+G123+G124+G125+G126+G127+G128+G129+G130+G131+G132+G133</f>
        <v>2857.3427299999994</v>
      </c>
      <c r="I339" s="146"/>
      <c r="J339" s="146"/>
      <c r="K339" s="146"/>
      <c r="L339" s="146"/>
      <c r="M339" s="146"/>
      <c r="N339" s="146"/>
    </row>
    <row r="340" spans="1:14" ht="24.95" hidden="1" customHeight="1" x14ac:dyDescent="0.35">
      <c r="C340" s="179">
        <v>2020</v>
      </c>
      <c r="D340" s="180">
        <v>0.4</v>
      </c>
      <c r="E340" s="181">
        <f>E12+E13+E14+E15+E16+E17+E18+E19+E20+E21+E22+E23+E26+E27+E28+E29+E30+E31+E32+E33+E34+E35+E36+E37+E38+E39+E40+E41+E42+E43+E44+E45+E46+E47+E48+E49+E50+E51+E52+E53+E54+E56+E58+E60+E62+E64+E65+E66+E67+E70+E72+E74+E75+E76</f>
        <v>13249</v>
      </c>
      <c r="F340" s="181">
        <f>F12+F13+F14+F15+F16+F17+F18+F19+F20+F21+F22+F23+F26+F27+F28+F29+F30+F31+F32+F33+F34+F35+F36+F37+F38+F39+F40+F41+F42+F43+F44+F45+F46+F47+F48+F49+F50+F51+F52+F53+F54+F56+F58+F60+F62+F64+F65+F66+F67+F70+F72+F74+F75+F76</f>
        <v>760.30000000000007</v>
      </c>
      <c r="G340" s="181">
        <f>G12+G13+G14+G15+G16+G17+G18+G19+G20+G21+G22+G23+G26+G27+G28+G29+G30+G31+G32+G33+G34+G35+G36+G37+G38+G39+G40+G41+G42+G43+G44+G45+G46+G47+G48+G49+G50+G51+G52+G53+G54+G56+G58+G60+G62+G64+G65+G66+G67+G70+G72+G74+G75+G76</f>
        <v>4277.6000000000004</v>
      </c>
      <c r="I340" s="146"/>
      <c r="J340" s="146"/>
      <c r="K340" s="146"/>
      <c r="L340" s="146"/>
      <c r="M340" s="146"/>
      <c r="N340" s="146"/>
    </row>
    <row r="341" spans="1:14" ht="24.95" hidden="1" customHeight="1" x14ac:dyDescent="0.35">
      <c r="C341" s="179">
        <v>2020</v>
      </c>
      <c r="D341" s="180">
        <v>10</v>
      </c>
      <c r="E341" s="181">
        <f>E24+E25+E55+E57+E59+E61+E63+E68+E69+E71+E73+E77</f>
        <v>14190</v>
      </c>
      <c r="F341" s="181">
        <f>F24+F25+F55+F57+F59+F61+F63+F68+F69+F71+F73+F77</f>
        <v>333</v>
      </c>
      <c r="G341" s="181">
        <f>G24+G25+G55+G57+G59+G61+G63+G68+G69+G71+G73+G77</f>
        <v>26398.799999999999</v>
      </c>
      <c r="I341" s="146"/>
      <c r="J341" s="146"/>
      <c r="K341" s="146"/>
      <c r="L341" s="146"/>
      <c r="M341" s="146"/>
      <c r="N341" s="146"/>
    </row>
    <row r="342" spans="1:14" ht="24.95" hidden="1" customHeight="1" x14ac:dyDescent="0.35">
      <c r="C342" s="179">
        <v>2021</v>
      </c>
      <c r="D342" s="180">
        <v>0.4</v>
      </c>
      <c r="E342" s="181">
        <f>E135+E136+E137+E138+E139+E141+E142+E143+E144+E147+E148+E149+E151+E152+E153+E154+E155+E156+E158+E160+E161+E162+E165+E167+E168+E169+E170+E171+E172+E173+E174+E179+E181+E183+E193+E194</f>
        <v>11466</v>
      </c>
      <c r="F342" s="181">
        <f>F135+F136+F137+F138+F139+F141+F142+F143+F144+F147+F148+F149+F151+F152+F153+F154+F155+F156+F158+F160+F161+F162+F165+F167+F168+F169+F170+F171+F172+F173+F174+F179+F181+F183+F193+F194</f>
        <v>573</v>
      </c>
      <c r="G342" s="181">
        <f>G135+G136+G137+G138+G139+G141+G142+G143+G144+G147+G148+G149+G151+G152+G153+G154+G155+G156+G158+G160+G161+G162+G165+G167+G168+G169+G170+G171+G172+G173+G174+G179+G181+G183+G193+G194</f>
        <v>6640.4087299999992</v>
      </c>
      <c r="I342" s="146"/>
      <c r="J342" s="146"/>
      <c r="K342" s="146"/>
      <c r="L342" s="146"/>
      <c r="M342" s="146"/>
      <c r="N342" s="146"/>
    </row>
    <row r="343" spans="1:14" ht="24.95" hidden="1" customHeight="1" x14ac:dyDescent="0.35">
      <c r="C343" s="179">
        <v>2021</v>
      </c>
      <c r="D343" s="180">
        <v>10</v>
      </c>
      <c r="E343" s="181">
        <f>E140+E145+E146+E150+E157+E159+E163+E164+E166+E175+E176+E177+E178+E180+E182+E184+E185+E186+E187+E188+E189+E190+E191+E192+E195+E196+E199+E200</f>
        <v>11949</v>
      </c>
      <c r="F343" s="181">
        <f>F140+F145+F146+F150+F157+F159+F163+F164+F166+F175+F176+F177+F178+F180+F182+F184+F185+F186+F187+F188+F189+F190+F191+F192+F195+F196+F199+F200</f>
        <v>6613</v>
      </c>
      <c r="G343" s="181">
        <f>G140+G145+G146+G150+G157+G159+G163+G164+G166+G175+G176+G177+G178+G180+G182+G184+G185+G186+G187+G188+G189+G190+G191+G192+G195+G196+G199+G200</f>
        <v>19441.546072000001</v>
      </c>
      <c r="I343" s="146"/>
      <c r="J343" s="146"/>
      <c r="K343" s="146"/>
      <c r="L343" s="146"/>
      <c r="M343" s="146"/>
      <c r="N343" s="146"/>
    </row>
    <row r="344" spans="1:14" ht="24.95" hidden="1" customHeight="1" x14ac:dyDescent="0.25">
      <c r="C344" s="182" t="s">
        <v>89</v>
      </c>
      <c r="D344" s="183">
        <v>0.4</v>
      </c>
      <c r="E344" s="184">
        <f>E338+E340+E342</f>
        <v>34745</v>
      </c>
      <c r="F344" s="184">
        <f t="shared" ref="F344:G345" si="30">F338+F340+F342</f>
        <v>1649.3000000000002</v>
      </c>
      <c r="G344" s="184">
        <f t="shared" si="30"/>
        <v>15132.32964</v>
      </c>
      <c r="I344" s="146"/>
      <c r="J344" s="146"/>
      <c r="K344" s="146"/>
      <c r="L344" s="146"/>
      <c r="M344" s="146"/>
      <c r="N344" s="146"/>
    </row>
    <row r="345" spans="1:14" ht="24.95" hidden="1" customHeight="1" x14ac:dyDescent="0.25">
      <c r="C345" s="182"/>
      <c r="D345" s="183">
        <v>10</v>
      </c>
      <c r="E345" s="184">
        <f>E339+E341+E343</f>
        <v>30264</v>
      </c>
      <c r="F345" s="184">
        <f t="shared" si="30"/>
        <v>7805.9</v>
      </c>
      <c r="G345" s="184">
        <f t="shared" si="30"/>
        <v>48697.688802000004</v>
      </c>
      <c r="I345" s="146"/>
      <c r="J345" s="146"/>
      <c r="K345" s="146"/>
      <c r="L345" s="146"/>
      <c r="M345" s="146"/>
      <c r="N345" s="146"/>
    </row>
    <row r="346" spans="1:14" ht="24.95" hidden="1" customHeight="1" x14ac:dyDescent="0.25">
      <c r="C346" s="182"/>
      <c r="D346" s="185" t="s">
        <v>90</v>
      </c>
      <c r="E346" s="186">
        <f>E344+E345</f>
        <v>65009</v>
      </c>
      <c r="F346" s="186">
        <f t="shared" ref="F346:G346" si="31">F344+F345</f>
        <v>9455.2000000000007</v>
      </c>
      <c r="G346" s="186">
        <f t="shared" si="31"/>
        <v>63830.018442000001</v>
      </c>
      <c r="I346" s="146"/>
      <c r="J346" s="146"/>
      <c r="K346" s="146"/>
      <c r="L346" s="146"/>
      <c r="M346" s="146"/>
      <c r="N346" s="146"/>
    </row>
    <row r="347" spans="1:14" ht="24.95" hidden="1" customHeight="1" x14ac:dyDescent="0.25">
      <c r="C347" s="187"/>
      <c r="D347" s="187"/>
      <c r="E347" s="133">
        <f>E5-E346</f>
        <v>0</v>
      </c>
      <c r="F347" s="133">
        <f>F5-F346</f>
        <v>0</v>
      </c>
      <c r="G347" s="133">
        <f>G5-G346</f>
        <v>0</v>
      </c>
      <c r="I347" s="146"/>
      <c r="J347" s="146"/>
      <c r="K347" s="146"/>
      <c r="L347" s="146"/>
      <c r="M347" s="146"/>
      <c r="N347" s="146"/>
    </row>
    <row r="348" spans="1:14" hidden="1" x14ac:dyDescent="0.25">
      <c r="I348" s="146"/>
      <c r="J348" s="146"/>
      <c r="K348" s="146"/>
      <c r="L348" s="146"/>
      <c r="M348" s="146"/>
      <c r="N348" s="146"/>
    </row>
    <row r="349" spans="1:14" hidden="1" x14ac:dyDescent="0.25">
      <c r="E349" s="144"/>
      <c r="F349" s="144"/>
      <c r="G349" s="144"/>
      <c r="I349" s="146"/>
      <c r="J349" s="146"/>
      <c r="K349" s="146"/>
      <c r="L349" s="146"/>
      <c r="M349" s="146"/>
      <c r="N349" s="146"/>
    </row>
    <row r="350" spans="1:14" ht="23.25" hidden="1" customHeight="1" x14ac:dyDescent="0.35">
      <c r="C350" s="179">
        <v>2019</v>
      </c>
      <c r="D350" s="180">
        <v>0.4</v>
      </c>
      <c r="E350" s="181"/>
      <c r="F350" s="181"/>
      <c r="G350" s="181"/>
      <c r="I350" s="146"/>
      <c r="J350" s="146"/>
      <c r="K350" s="146"/>
      <c r="L350" s="146"/>
      <c r="M350" s="146"/>
      <c r="N350" s="146"/>
    </row>
    <row r="351" spans="1:14" ht="24" hidden="1" customHeight="1" x14ac:dyDescent="0.35">
      <c r="C351" s="179">
        <v>2019</v>
      </c>
      <c r="D351" s="180">
        <v>10</v>
      </c>
      <c r="E351" s="181">
        <f>E223+E224+E225+E226+E227+E228+E239+E240+E241+E242+E243+E244+E245+E246+E247+E270+E271+E272+E273+E274</f>
        <v>20</v>
      </c>
      <c r="F351" s="181">
        <f t="shared" ref="F351:G351" si="32">F223+F224+F225+F226+F227+F228+F239+F240+F241+F242+F243+F244+F245+F246+F247+F270+F271+F272+F273+F274</f>
        <v>1164.9000000000001</v>
      </c>
      <c r="G351" s="181">
        <f t="shared" si="32"/>
        <v>9254.3059900000007</v>
      </c>
      <c r="I351" s="146"/>
      <c r="J351" s="146"/>
      <c r="K351" s="146"/>
      <c r="L351" s="146"/>
      <c r="M351" s="146"/>
      <c r="N351" s="146"/>
    </row>
    <row r="352" spans="1:14" ht="23.25" hidden="1" customHeight="1" x14ac:dyDescent="0.35">
      <c r="C352" s="179">
        <v>2020</v>
      </c>
      <c r="D352" s="180">
        <v>0.4</v>
      </c>
      <c r="E352" s="181"/>
      <c r="F352" s="181"/>
      <c r="G352" s="181"/>
      <c r="I352" s="146"/>
      <c r="J352" s="146"/>
      <c r="K352" s="146"/>
      <c r="L352" s="146"/>
      <c r="M352" s="146"/>
      <c r="N352" s="146"/>
    </row>
    <row r="353" spans="3:14" ht="24" hidden="1" customHeight="1" x14ac:dyDescent="0.35">
      <c r="C353" s="179">
        <v>2020</v>
      </c>
      <c r="D353" s="180">
        <v>10</v>
      </c>
      <c r="E353" s="181">
        <f>E229+E230+E231+E232+E233+E248+E249+E250+E251+E252+E253+E254+E255+E256</f>
        <v>14</v>
      </c>
      <c r="F353" s="181">
        <f>F229+F230+F231+F232+F233+F248+F249+F250+F251+F252+F253+F254+F255+F256</f>
        <v>491</v>
      </c>
      <c r="G353" s="181">
        <f>G229+G230+G231+G232+G233+G248+G249+G250+G251+G252+G253+G254+G255+G256</f>
        <v>7972.9000000000005</v>
      </c>
      <c r="I353" s="146"/>
      <c r="J353" s="146"/>
      <c r="K353" s="146"/>
      <c r="L353" s="146"/>
      <c r="M353" s="146"/>
      <c r="N353" s="146"/>
    </row>
    <row r="354" spans="3:14" ht="23.25" hidden="1" customHeight="1" x14ac:dyDescent="0.35">
      <c r="C354" s="179">
        <v>2021</v>
      </c>
      <c r="D354" s="180">
        <v>0.4</v>
      </c>
      <c r="E354" s="181"/>
      <c r="F354" s="181"/>
      <c r="G354" s="181"/>
      <c r="I354" s="146"/>
      <c r="J354" s="146"/>
      <c r="K354" s="146"/>
      <c r="L354" s="146"/>
      <c r="M354" s="146"/>
      <c r="N354" s="146"/>
    </row>
    <row r="355" spans="3:14" ht="24" hidden="1" customHeight="1" x14ac:dyDescent="0.35">
      <c r="C355" s="179">
        <v>2021</v>
      </c>
      <c r="D355" s="180">
        <v>10</v>
      </c>
      <c r="E355" s="181">
        <f>E234+E235+E236+E257+E258+E259+E260+E261+E262+E263+E264+E265+E266+E267+E275+E276</f>
        <v>16</v>
      </c>
      <c r="F355" s="181">
        <f>F234+F235+F236+F257+F258+F259+F260+F261+F262+F263+F264+F265+F266+F267+F275+F276</f>
        <v>482</v>
      </c>
      <c r="G355" s="181">
        <f>G234+G235+G236+G257+G258+G259+G260+G261+G262+G263+G264+G265+G266+G267+G275+G276</f>
        <v>10745.11009</v>
      </c>
      <c r="I355" s="146"/>
      <c r="J355" s="146"/>
      <c r="K355" s="146"/>
      <c r="L355" s="146"/>
      <c r="M355" s="146"/>
      <c r="N355" s="146"/>
    </row>
    <row r="356" spans="3:14" ht="23.25" hidden="1" customHeight="1" x14ac:dyDescent="0.25">
      <c r="C356" s="182" t="s">
        <v>89</v>
      </c>
      <c r="D356" s="183">
        <v>0.4</v>
      </c>
      <c r="E356" s="184">
        <f>E350+E352+E354</f>
        <v>0</v>
      </c>
      <c r="F356" s="184">
        <f t="shared" ref="F356:G356" si="33">F350+F352+F354</f>
        <v>0</v>
      </c>
      <c r="G356" s="184">
        <f t="shared" si="33"/>
        <v>0</v>
      </c>
      <c r="I356" s="146"/>
      <c r="J356" s="146"/>
      <c r="K356" s="146"/>
      <c r="L356" s="146"/>
      <c r="M356" s="146"/>
      <c r="N356" s="146"/>
    </row>
    <row r="357" spans="3:14" ht="23.25" hidden="1" customHeight="1" x14ac:dyDescent="0.25">
      <c r="C357" s="182"/>
      <c r="D357" s="183">
        <v>10</v>
      </c>
      <c r="E357" s="184">
        <f>E351+E353+E355</f>
        <v>50</v>
      </c>
      <c r="F357" s="184">
        <f t="shared" ref="F357:G357" si="34">F351+F353+F355</f>
        <v>2137.9</v>
      </c>
      <c r="G357" s="184">
        <f t="shared" si="34"/>
        <v>27972.316080000004</v>
      </c>
      <c r="I357" s="146"/>
      <c r="J357" s="146"/>
      <c r="K357" s="146"/>
      <c r="L357" s="146"/>
      <c r="M357" s="146"/>
      <c r="N357" s="146"/>
    </row>
    <row r="358" spans="3:14" ht="24" hidden="1" customHeight="1" x14ac:dyDescent="0.25">
      <c r="C358" s="182"/>
      <c r="D358" s="185" t="s">
        <v>90</v>
      </c>
      <c r="E358" s="186">
        <f>E356+E357</f>
        <v>50</v>
      </c>
      <c r="F358" s="186">
        <f t="shared" ref="F358:G360" si="35">F356+F357</f>
        <v>2137.9</v>
      </c>
      <c r="G358" s="186">
        <f t="shared" si="35"/>
        <v>27972.316080000004</v>
      </c>
      <c r="I358" s="146"/>
      <c r="J358" s="146"/>
      <c r="K358" s="146"/>
      <c r="L358" s="146"/>
      <c r="M358" s="146"/>
      <c r="N358" s="146"/>
    </row>
    <row r="359" spans="3:14" ht="23.25" hidden="1" x14ac:dyDescent="0.25">
      <c r="C359" s="188"/>
      <c r="D359" s="183">
        <v>35</v>
      </c>
      <c r="E359" s="184">
        <f>E280</f>
        <v>1</v>
      </c>
      <c r="F359" s="184">
        <f t="shared" ref="F359:G359" si="36">F280</f>
        <v>450</v>
      </c>
      <c r="G359" s="184">
        <f t="shared" si="36"/>
        <v>2837.3794900000003</v>
      </c>
      <c r="I359" s="146"/>
      <c r="J359" s="146"/>
      <c r="K359" s="146"/>
      <c r="L359" s="146"/>
      <c r="M359" s="146"/>
      <c r="N359" s="146"/>
    </row>
    <row r="360" spans="3:14" ht="23.25" hidden="1" x14ac:dyDescent="0.25">
      <c r="C360" s="188"/>
      <c r="D360" s="185" t="s">
        <v>90</v>
      </c>
      <c r="E360" s="186">
        <f>E358+E359</f>
        <v>51</v>
      </c>
      <c r="F360" s="186">
        <f t="shared" si="35"/>
        <v>2587.9</v>
      </c>
      <c r="G360" s="186">
        <f t="shared" si="35"/>
        <v>30809.695570000003</v>
      </c>
      <c r="I360" s="146"/>
      <c r="J360" s="146"/>
      <c r="K360" s="146"/>
      <c r="L360" s="146"/>
      <c r="M360" s="146"/>
      <c r="N360" s="146"/>
    </row>
    <row r="361" spans="3:14" hidden="1" x14ac:dyDescent="0.25">
      <c r="I361" s="146"/>
      <c r="J361" s="146"/>
      <c r="K361" s="146"/>
      <c r="L361" s="146"/>
      <c r="M361" s="146"/>
      <c r="N361" s="146"/>
    </row>
    <row r="362" spans="3:14" ht="23.25" hidden="1" x14ac:dyDescent="0.25">
      <c r="C362" s="189"/>
      <c r="D362" s="189"/>
      <c r="E362" s="186">
        <f>E218+E277-E360</f>
        <v>0</v>
      </c>
      <c r="F362" s="186">
        <f>F218+F277-F360</f>
        <v>0</v>
      </c>
      <c r="G362" s="186">
        <f>G218+G277-G360</f>
        <v>0</v>
      </c>
      <c r="I362" s="146"/>
      <c r="J362" s="146"/>
      <c r="K362" s="146"/>
      <c r="L362" s="146"/>
      <c r="M362" s="146"/>
      <c r="N362" s="146"/>
    </row>
  </sheetData>
  <mergeCells count="8">
    <mergeCell ref="C356:C358"/>
    <mergeCell ref="C362:D362"/>
    <mergeCell ref="F1:G1"/>
    <mergeCell ref="A2:G2"/>
    <mergeCell ref="C347:D347"/>
    <mergeCell ref="C334:C336"/>
    <mergeCell ref="C344:C346"/>
    <mergeCell ref="C337:D337"/>
  </mergeCells>
  <pageMargins left="0.70866141732283472" right="0.70866141732283472" top="0.59055118110236227" bottom="0.59055118110236227" header="0.31496062992125984" footer="0.31496062992125984"/>
  <pageSetup paperSize="9" scale="36" fitToHeight="20" orientation="landscape" r:id="rId1"/>
  <rowBreaks count="1" manualBreakCount="1">
    <brk id="2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view="pageBreakPreview" zoomScale="70" zoomScaleNormal="60" zoomScaleSheetLayoutView="70" workbookViewId="0">
      <selection activeCell="O12" sqref="O12"/>
    </sheetView>
  </sheetViews>
  <sheetFormatPr defaultRowHeight="16.5" x14ac:dyDescent="0.3"/>
  <cols>
    <col min="1" max="1" width="4.28515625" style="5" customWidth="1"/>
    <col min="2" max="2" width="6.85546875" style="5" bestFit="1" customWidth="1"/>
    <col min="3" max="3" width="60.42578125" style="5" customWidth="1"/>
    <col min="4" max="4" width="21.140625" style="5" customWidth="1"/>
    <col min="5" max="5" width="19.28515625" style="5" customWidth="1"/>
    <col min="6" max="6" width="19.5703125" style="5" customWidth="1"/>
    <col min="7" max="7" width="21.42578125" style="5" customWidth="1"/>
    <col min="8" max="8" width="66.5703125" style="5" hidden="1" customWidth="1"/>
    <col min="9" max="16384" width="9.140625" style="5"/>
  </cols>
  <sheetData>
    <row r="1" spans="2:8" ht="71.25" customHeight="1" x14ac:dyDescent="0.3">
      <c r="B1" s="33"/>
      <c r="C1" s="33"/>
      <c r="D1" s="33"/>
      <c r="E1" s="33"/>
      <c r="F1" s="162" t="s">
        <v>100</v>
      </c>
      <c r="G1" s="162"/>
    </row>
    <row r="2" spans="2:8" x14ac:dyDescent="0.3">
      <c r="B2" s="33"/>
      <c r="C2" s="33"/>
      <c r="D2" s="33"/>
      <c r="E2" s="33"/>
      <c r="F2" s="34"/>
      <c r="G2" s="34"/>
    </row>
    <row r="3" spans="2:8" x14ac:dyDescent="0.3">
      <c r="B3" s="33"/>
      <c r="C3" s="33"/>
      <c r="D3" s="33"/>
      <c r="E3" s="33"/>
      <c r="F3" s="34"/>
      <c r="G3" s="34"/>
    </row>
    <row r="4" spans="2:8" x14ac:dyDescent="0.3">
      <c r="B4" s="33"/>
      <c r="C4" s="33"/>
      <c r="D4" s="33"/>
      <c r="E4" s="33"/>
      <c r="F4" s="34"/>
      <c r="G4" s="34"/>
    </row>
    <row r="5" spans="2:8" x14ac:dyDescent="0.3">
      <c r="B5" s="33"/>
      <c r="C5" s="33"/>
      <c r="D5" s="33"/>
      <c r="E5" s="33"/>
      <c r="F5" s="34"/>
      <c r="G5" s="34"/>
    </row>
    <row r="6" spans="2:8" x14ac:dyDescent="0.3">
      <c r="B6" s="33"/>
      <c r="C6" s="33"/>
      <c r="D6" s="33"/>
      <c r="E6" s="33"/>
      <c r="F6" s="33"/>
      <c r="G6" s="33"/>
    </row>
    <row r="7" spans="2:8" ht="16.5" customHeight="1" x14ac:dyDescent="0.3">
      <c r="B7" s="163" t="s">
        <v>362</v>
      </c>
      <c r="C7" s="163"/>
      <c r="D7" s="163"/>
      <c r="E7" s="163"/>
      <c r="F7" s="163"/>
      <c r="G7" s="163"/>
    </row>
    <row r="8" spans="2:8" ht="39" customHeight="1" x14ac:dyDescent="0.3">
      <c r="B8" s="163"/>
      <c r="C8" s="163"/>
      <c r="D8" s="163"/>
      <c r="E8" s="163"/>
      <c r="F8" s="163"/>
      <c r="G8" s="163"/>
    </row>
    <row r="9" spans="2:8" x14ac:dyDescent="0.3">
      <c r="B9" s="149"/>
      <c r="C9" s="149"/>
      <c r="D9" s="149"/>
      <c r="E9" s="149"/>
      <c r="F9" s="149"/>
      <c r="G9" s="149"/>
    </row>
    <row r="10" spans="2:8" x14ac:dyDescent="0.3">
      <c r="B10" s="33"/>
      <c r="C10" s="33"/>
      <c r="D10" s="33"/>
      <c r="E10" s="33"/>
      <c r="F10" s="33"/>
      <c r="G10" s="150"/>
    </row>
    <row r="11" spans="2:8" ht="33.75" customHeight="1" x14ac:dyDescent="0.3">
      <c r="B11" s="164" t="s">
        <v>5</v>
      </c>
      <c r="C11" s="164" t="s">
        <v>8</v>
      </c>
      <c r="D11" s="166" t="s">
        <v>105</v>
      </c>
      <c r="E11" s="166"/>
      <c r="F11" s="166"/>
      <c r="G11" s="164" t="s">
        <v>104</v>
      </c>
    </row>
    <row r="12" spans="2:8" ht="63" x14ac:dyDescent="0.3">
      <c r="B12" s="165"/>
      <c r="C12" s="165"/>
      <c r="D12" s="151" t="s">
        <v>101</v>
      </c>
      <c r="E12" s="151" t="s">
        <v>102</v>
      </c>
      <c r="F12" s="152" t="s">
        <v>103</v>
      </c>
      <c r="G12" s="165"/>
    </row>
    <row r="13" spans="2:8" ht="16.5" customHeight="1" x14ac:dyDescent="0.3">
      <c r="B13" s="153">
        <v>1</v>
      </c>
      <c r="C13" s="151">
        <v>2</v>
      </c>
      <c r="D13" s="151">
        <v>3</v>
      </c>
      <c r="E13" s="151">
        <v>4</v>
      </c>
      <c r="F13" s="151">
        <v>5</v>
      </c>
      <c r="G13" s="151">
        <v>6</v>
      </c>
    </row>
    <row r="14" spans="2:8" ht="31.5" x14ac:dyDescent="0.3">
      <c r="B14" s="153" t="s">
        <v>9</v>
      </c>
      <c r="C14" s="153" t="s">
        <v>10</v>
      </c>
      <c r="D14" s="39">
        <v>2241159.1684765746</v>
      </c>
      <c r="E14" s="39">
        <v>1062</v>
      </c>
      <c r="F14" s="39">
        <v>52656</v>
      </c>
      <c r="G14" s="39">
        <v>2110.3193676803903</v>
      </c>
    </row>
    <row r="15" spans="2:8" x14ac:dyDescent="0.3">
      <c r="B15" s="153" t="s">
        <v>11</v>
      </c>
      <c r="C15" s="153" t="s">
        <v>12</v>
      </c>
      <c r="D15" s="39">
        <v>3509840.8315234254</v>
      </c>
      <c r="E15" s="39">
        <v>1062</v>
      </c>
      <c r="F15" s="39">
        <v>52656</v>
      </c>
      <c r="G15" s="39">
        <v>3304.934869607745</v>
      </c>
    </row>
    <row r="16" spans="2:8" ht="82.5" x14ac:dyDescent="0.3">
      <c r="B16" s="40" t="s">
        <v>69</v>
      </c>
      <c r="C16" s="35" t="s">
        <v>96</v>
      </c>
      <c r="D16" s="39">
        <v>258842.49898767861</v>
      </c>
      <c r="E16" s="39">
        <v>979</v>
      </c>
      <c r="F16" s="39">
        <v>7638.9</v>
      </c>
      <c r="G16" s="39">
        <v>264.39478956861961</v>
      </c>
      <c r="H16" s="24" t="s">
        <v>98</v>
      </c>
    </row>
    <row r="17" spans="2:8" ht="60" x14ac:dyDescent="0.3">
      <c r="B17" s="40" t="s">
        <v>70</v>
      </c>
      <c r="C17" s="35" t="s">
        <v>97</v>
      </c>
      <c r="D17" s="39">
        <v>252364.82664324739</v>
      </c>
      <c r="E17" s="39">
        <v>83</v>
      </c>
      <c r="F17" s="39">
        <v>45017.1</v>
      </c>
      <c r="G17" s="39">
        <v>3040.5400800391253</v>
      </c>
      <c r="H17" s="24" t="s">
        <v>99</v>
      </c>
    </row>
    <row r="18" spans="2:8" x14ac:dyDescent="0.3">
      <c r="B18" s="154"/>
      <c r="C18" s="154"/>
      <c r="D18" s="155"/>
      <c r="E18" s="154"/>
      <c r="F18" s="154"/>
      <c r="G18" s="156"/>
    </row>
    <row r="19" spans="2:8" x14ac:dyDescent="0.3">
      <c r="B19" s="154"/>
      <c r="C19" s="154"/>
      <c r="D19" s="154"/>
      <c r="E19" s="154"/>
      <c r="F19" s="154"/>
      <c r="G19" s="154"/>
    </row>
    <row r="20" spans="2:8" ht="16.5" customHeight="1" x14ac:dyDescent="0.3">
      <c r="B20" s="167" t="s">
        <v>499</v>
      </c>
      <c r="C20" s="167"/>
      <c r="D20" s="167"/>
      <c r="E20" s="167"/>
      <c r="F20" s="167"/>
      <c r="G20" s="167"/>
    </row>
    <row r="21" spans="2:8" ht="39" customHeight="1" x14ac:dyDescent="0.3">
      <c r="B21" s="167"/>
      <c r="C21" s="167"/>
      <c r="D21" s="167"/>
      <c r="E21" s="167"/>
      <c r="F21" s="167"/>
      <c r="G21" s="167"/>
    </row>
    <row r="22" spans="2:8" x14ac:dyDescent="0.3">
      <c r="B22" s="154"/>
      <c r="C22" s="154"/>
      <c r="D22" s="154"/>
      <c r="E22" s="154"/>
      <c r="F22" s="154"/>
      <c r="G22" s="157"/>
    </row>
    <row r="23" spans="2:8" ht="30.75" customHeight="1" x14ac:dyDescent="0.3">
      <c r="B23" s="164" t="s">
        <v>5</v>
      </c>
      <c r="C23" s="164" t="s">
        <v>8</v>
      </c>
      <c r="D23" s="166" t="s">
        <v>105</v>
      </c>
      <c r="E23" s="166"/>
      <c r="F23" s="166"/>
      <c r="G23" s="164" t="s">
        <v>104</v>
      </c>
    </row>
    <row r="24" spans="2:8" ht="63" x14ac:dyDescent="0.3">
      <c r="B24" s="165"/>
      <c r="C24" s="165"/>
      <c r="D24" s="151" t="s">
        <v>101</v>
      </c>
      <c r="E24" s="151" t="s">
        <v>102</v>
      </c>
      <c r="F24" s="152" t="s">
        <v>103</v>
      </c>
      <c r="G24" s="165"/>
    </row>
    <row r="25" spans="2:8" x14ac:dyDescent="0.3">
      <c r="B25" s="153">
        <v>1</v>
      </c>
      <c r="C25" s="151">
        <v>2</v>
      </c>
      <c r="D25" s="151">
        <v>3</v>
      </c>
      <c r="E25" s="151">
        <v>4</v>
      </c>
      <c r="F25" s="151">
        <v>5</v>
      </c>
      <c r="G25" s="151">
        <v>6</v>
      </c>
    </row>
    <row r="26" spans="2:8" ht="31.5" x14ac:dyDescent="0.3">
      <c r="B26" s="153" t="s">
        <v>9</v>
      </c>
      <c r="C26" s="153" t="s">
        <v>10</v>
      </c>
      <c r="D26" s="39">
        <v>2372877.4433757365</v>
      </c>
      <c r="E26" s="39">
        <v>1124</v>
      </c>
      <c r="F26" s="39">
        <v>23544.260000000002</v>
      </c>
      <c r="G26" s="39">
        <v>2111.100928270228</v>
      </c>
    </row>
    <row r="27" spans="2:8" x14ac:dyDescent="0.3">
      <c r="B27" s="153" t="s">
        <v>11</v>
      </c>
      <c r="C27" s="153" t="s">
        <v>12</v>
      </c>
      <c r="D27" s="39">
        <v>3716122.5566242635</v>
      </c>
      <c r="E27" s="39">
        <v>1124</v>
      </c>
      <c r="F27" s="39">
        <v>23544.260000000002</v>
      </c>
      <c r="G27" s="39">
        <v>3306.1588582066402</v>
      </c>
    </row>
    <row r="28" spans="2:8" ht="75" x14ac:dyDescent="0.3">
      <c r="B28" s="40" t="s">
        <v>69</v>
      </c>
      <c r="C28" s="35" t="s">
        <v>96</v>
      </c>
      <c r="D28" s="39">
        <v>280362.27117592306</v>
      </c>
      <c r="E28" s="39">
        <v>1060</v>
      </c>
      <c r="F28" s="39">
        <v>10332.6</v>
      </c>
      <c r="G28" s="39">
        <v>264.49270865653119</v>
      </c>
    </row>
    <row r="29" spans="2:8" ht="60" x14ac:dyDescent="0.3">
      <c r="B29" s="40" t="s">
        <v>70</v>
      </c>
      <c r="C29" s="35" t="s">
        <v>97</v>
      </c>
      <c r="D29" s="39">
        <v>194666.63357120697</v>
      </c>
      <c r="E29" s="39">
        <v>64</v>
      </c>
      <c r="F29" s="39">
        <v>13211.660000000002</v>
      </c>
      <c r="G29" s="39">
        <v>3041.6661495501089</v>
      </c>
    </row>
    <row r="30" spans="2:8" x14ac:dyDescent="0.3">
      <c r="B30" s="154"/>
      <c r="C30" s="154"/>
      <c r="D30" s="155"/>
      <c r="E30" s="154"/>
      <c r="F30" s="154"/>
      <c r="G30" s="156"/>
    </row>
    <row r="31" spans="2:8" x14ac:dyDescent="0.3">
      <c r="B31" s="154"/>
      <c r="C31" s="154"/>
      <c r="D31" s="154"/>
      <c r="E31" s="154"/>
      <c r="F31" s="154"/>
      <c r="G31" s="154"/>
    </row>
    <row r="32" spans="2:8" ht="16.5" customHeight="1" x14ac:dyDescent="0.3">
      <c r="B32" s="167" t="s">
        <v>500</v>
      </c>
      <c r="C32" s="167"/>
      <c r="D32" s="167"/>
      <c r="E32" s="167"/>
      <c r="F32" s="167"/>
      <c r="G32" s="167"/>
    </row>
    <row r="33" spans="2:11" ht="41.25" customHeight="1" x14ac:dyDescent="0.3">
      <c r="B33" s="167"/>
      <c r="C33" s="167"/>
      <c r="D33" s="167"/>
      <c r="E33" s="167"/>
      <c r="F33" s="167"/>
      <c r="G33" s="167"/>
    </row>
    <row r="34" spans="2:11" x14ac:dyDescent="0.3">
      <c r="B34" s="154"/>
      <c r="C34" s="154"/>
      <c r="D34" s="154"/>
      <c r="E34" s="154"/>
      <c r="F34" s="154"/>
      <c r="G34" s="157"/>
    </row>
    <row r="35" spans="2:11" ht="35.25" customHeight="1" x14ac:dyDescent="0.3">
      <c r="B35" s="164" t="s">
        <v>5</v>
      </c>
      <c r="C35" s="164" t="s">
        <v>8</v>
      </c>
      <c r="D35" s="166" t="s">
        <v>105</v>
      </c>
      <c r="E35" s="166"/>
      <c r="F35" s="166"/>
      <c r="G35" s="164" t="s">
        <v>104</v>
      </c>
    </row>
    <row r="36" spans="2:11" ht="63" x14ac:dyDescent="0.3">
      <c r="B36" s="165"/>
      <c r="C36" s="165"/>
      <c r="D36" s="151" t="s">
        <v>101</v>
      </c>
      <c r="E36" s="151" t="s">
        <v>102</v>
      </c>
      <c r="F36" s="152" t="s">
        <v>103</v>
      </c>
      <c r="G36" s="165"/>
    </row>
    <row r="37" spans="2:11" x14ac:dyDescent="0.3">
      <c r="B37" s="153">
        <v>1</v>
      </c>
      <c r="C37" s="151">
        <v>2</v>
      </c>
      <c r="D37" s="151">
        <v>3</v>
      </c>
      <c r="E37" s="151">
        <v>4</v>
      </c>
      <c r="F37" s="151">
        <v>5</v>
      </c>
      <c r="G37" s="151">
        <v>6</v>
      </c>
    </row>
    <row r="38" spans="2:11" ht="31.5" x14ac:dyDescent="0.3">
      <c r="B38" s="153" t="s">
        <v>9</v>
      </c>
      <c r="C38" s="153" t="s">
        <v>10</v>
      </c>
      <c r="D38" s="39">
        <v>2387872.7934719208</v>
      </c>
      <c r="E38" s="39">
        <v>1518</v>
      </c>
      <c r="F38" s="39">
        <v>27821.1</v>
      </c>
      <c r="G38" s="39">
        <v>1573.0387308774182</v>
      </c>
    </row>
    <row r="39" spans="2:11" x14ac:dyDescent="0.3">
      <c r="B39" s="153" t="s">
        <v>11</v>
      </c>
      <c r="C39" s="153" t="s">
        <v>12</v>
      </c>
      <c r="D39" s="39">
        <v>3739606.5165280798</v>
      </c>
      <c r="E39" s="39">
        <v>1518</v>
      </c>
      <c r="F39" s="39">
        <v>27821.1</v>
      </c>
      <c r="G39" s="39">
        <v>2463.5089041686956</v>
      </c>
    </row>
    <row r="40" spans="2:11" ht="75" x14ac:dyDescent="0.3">
      <c r="B40" s="40" t="s">
        <v>69</v>
      </c>
      <c r="C40" s="35" t="s">
        <v>96</v>
      </c>
      <c r="D40" s="39">
        <v>295029.82636324299</v>
      </c>
      <c r="E40" s="39">
        <v>1497</v>
      </c>
      <c r="F40" s="39">
        <v>18255</v>
      </c>
      <c r="G40" s="39">
        <v>197.08071233349565</v>
      </c>
    </row>
    <row r="41" spans="2:11" ht="60" x14ac:dyDescent="0.3">
      <c r="B41" s="40" t="s">
        <v>70</v>
      </c>
      <c r="C41" s="35" t="s">
        <v>97</v>
      </c>
      <c r="D41" s="39">
        <v>47594.9920285392</v>
      </c>
      <c r="E41" s="39">
        <v>21</v>
      </c>
      <c r="F41" s="39">
        <v>9566.0999999999985</v>
      </c>
      <c r="G41" s="39">
        <v>2266.4281918351999</v>
      </c>
    </row>
    <row r="42" spans="2:11" x14ac:dyDescent="0.3">
      <c r="B42" s="33"/>
      <c r="C42" s="33"/>
      <c r="D42" s="37"/>
      <c r="E42" s="33"/>
      <c r="F42" s="33"/>
      <c r="G42" s="36"/>
    </row>
    <row r="43" spans="2:11" x14ac:dyDescent="0.3">
      <c r="B43" s="33"/>
      <c r="C43" s="38"/>
      <c r="D43" s="38"/>
      <c r="E43" s="38"/>
      <c r="F43" s="38"/>
      <c r="G43" s="38"/>
      <c r="H43" s="22"/>
      <c r="I43" s="22"/>
      <c r="J43" s="22"/>
      <c r="K43" s="22"/>
    </row>
    <row r="44" spans="2:11" x14ac:dyDescent="0.3">
      <c r="B44" s="33"/>
      <c r="C44" s="38"/>
      <c r="D44" s="38"/>
      <c r="E44" s="38"/>
      <c r="F44" s="38"/>
      <c r="G44" s="38"/>
      <c r="H44" s="22"/>
      <c r="I44" s="22"/>
      <c r="J44" s="22"/>
      <c r="K44" s="22"/>
    </row>
    <row r="45" spans="2:11" x14ac:dyDescent="0.3">
      <c r="B45" s="33"/>
      <c r="C45" s="38"/>
      <c r="D45" s="38"/>
      <c r="E45" s="38"/>
      <c r="F45" s="38"/>
      <c r="G45" s="38"/>
      <c r="H45" s="22"/>
      <c r="I45" s="22"/>
      <c r="J45" s="22"/>
      <c r="K45" s="22"/>
    </row>
    <row r="46" spans="2:11" x14ac:dyDescent="0.3">
      <c r="B46" s="33"/>
      <c r="C46" s="38"/>
      <c r="D46" s="38"/>
      <c r="E46" s="38"/>
      <c r="F46" s="38"/>
      <c r="G46" s="38"/>
      <c r="H46" s="22"/>
      <c r="I46" s="22"/>
      <c r="J46" s="22"/>
      <c r="K46" s="22"/>
    </row>
    <row r="47" spans="2:11" x14ac:dyDescent="0.3">
      <c r="B47" s="33"/>
      <c r="C47" s="38"/>
      <c r="D47" s="38"/>
      <c r="E47" s="38"/>
      <c r="F47" s="38"/>
      <c r="G47" s="36"/>
      <c r="H47" s="22"/>
      <c r="I47" s="22"/>
      <c r="J47" s="22"/>
      <c r="K47" s="22"/>
    </row>
    <row r="48" spans="2:11" x14ac:dyDescent="0.3">
      <c r="C48" s="22"/>
      <c r="D48" s="22"/>
      <c r="E48" s="22"/>
      <c r="F48" s="22"/>
      <c r="G48" s="22"/>
      <c r="H48" s="22"/>
      <c r="I48" s="22"/>
      <c r="J48" s="22"/>
      <c r="K48" s="22"/>
    </row>
    <row r="49" spans="3:11" x14ac:dyDescent="0.3">
      <c r="C49" s="22"/>
      <c r="D49" s="22"/>
      <c r="E49" s="22"/>
      <c r="F49" s="22"/>
      <c r="G49" s="22"/>
      <c r="H49" s="22"/>
      <c r="I49" s="22"/>
      <c r="J49" s="22"/>
      <c r="K49" s="22"/>
    </row>
    <row r="50" spans="3:11" x14ac:dyDescent="0.3">
      <c r="C50" s="22"/>
      <c r="D50" s="22"/>
      <c r="E50" s="22"/>
      <c r="F50" s="22"/>
      <c r="G50" s="22"/>
      <c r="H50" s="22"/>
      <c r="I50" s="22"/>
      <c r="J50" s="22"/>
      <c r="K50" s="22"/>
    </row>
    <row r="51" spans="3:11" x14ac:dyDescent="0.3">
      <c r="C51" s="22"/>
      <c r="D51" s="22"/>
      <c r="E51" s="22"/>
      <c r="F51" s="22"/>
      <c r="G51" s="22"/>
      <c r="H51" s="22"/>
      <c r="I51" s="22"/>
      <c r="J51" s="22"/>
      <c r="K51" s="22"/>
    </row>
    <row r="52" spans="3:11" x14ac:dyDescent="0.3">
      <c r="C52" s="22"/>
      <c r="D52" s="22"/>
      <c r="E52" s="22"/>
      <c r="F52" s="22"/>
      <c r="G52" s="22"/>
      <c r="H52" s="22"/>
      <c r="I52" s="22"/>
      <c r="J52" s="22"/>
      <c r="K52" s="22"/>
    </row>
    <row r="53" spans="3:11" x14ac:dyDescent="0.3">
      <c r="C53" s="22"/>
      <c r="D53" s="22"/>
      <c r="E53" s="22"/>
      <c r="F53" s="22"/>
      <c r="G53" s="22"/>
      <c r="H53" s="22"/>
      <c r="I53" s="22"/>
      <c r="J53" s="22"/>
      <c r="K53" s="22"/>
    </row>
  </sheetData>
  <mergeCells count="16">
    <mergeCell ref="B32:G33"/>
    <mergeCell ref="B35:B36"/>
    <mergeCell ref="C35:C36"/>
    <mergeCell ref="D35:F35"/>
    <mergeCell ref="G35:G36"/>
    <mergeCell ref="B20:G21"/>
    <mergeCell ref="B23:B24"/>
    <mergeCell ref="C23:C24"/>
    <mergeCell ref="D23:F23"/>
    <mergeCell ref="G23:G24"/>
    <mergeCell ref="F1:G1"/>
    <mergeCell ref="B7:G8"/>
    <mergeCell ref="B11:B12"/>
    <mergeCell ref="C11:C12"/>
    <mergeCell ref="D11:F11"/>
    <mergeCell ref="G11:G12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9"/>
  <sheetViews>
    <sheetView view="pageBreakPreview" zoomScale="80" zoomScaleNormal="100" zoomScaleSheetLayoutView="80" workbookViewId="0">
      <selection activeCell="J7" sqref="J7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64.42578125" style="1" bestFit="1" customWidth="1"/>
    <col min="5" max="5" width="15.85546875" style="1" customWidth="1"/>
    <col min="6" max="6" width="3.85546875" style="1" customWidth="1"/>
    <col min="7" max="16384" width="9.140625" style="1"/>
  </cols>
  <sheetData>
    <row r="2" spans="2:5" ht="111" customHeight="1" x14ac:dyDescent="0.3">
      <c r="B2" s="168" t="s">
        <v>87</v>
      </c>
      <c r="C2" s="168"/>
      <c r="D2" s="168"/>
      <c r="E2" s="168"/>
    </row>
    <row r="3" spans="2:5" ht="18.75" x14ac:dyDescent="0.3">
      <c r="B3" s="10"/>
      <c r="C3" s="10"/>
      <c r="D3" s="10"/>
      <c r="E3" s="10"/>
    </row>
    <row r="4" spans="2:5" ht="31.5" x14ac:dyDescent="0.3">
      <c r="B4" s="12" t="s">
        <v>63</v>
      </c>
      <c r="C4" s="12" t="s">
        <v>64</v>
      </c>
      <c r="D4" s="12" t="s">
        <v>65</v>
      </c>
      <c r="E4" s="13" t="s">
        <v>85</v>
      </c>
    </row>
    <row r="5" spans="2:5" ht="63" x14ac:dyDescent="0.3">
      <c r="B5" s="14">
        <v>1</v>
      </c>
      <c r="C5" s="145" t="s">
        <v>484</v>
      </c>
      <c r="D5" s="145" t="s">
        <v>485</v>
      </c>
      <c r="E5" s="15" t="s">
        <v>492</v>
      </c>
    </row>
    <row r="6" spans="2:5" ht="110.25" x14ac:dyDescent="0.3">
      <c r="B6" s="14">
        <v>2</v>
      </c>
      <c r="C6" s="145" t="s">
        <v>486</v>
      </c>
      <c r="D6" s="145" t="s">
        <v>487</v>
      </c>
      <c r="E6" s="15" t="s">
        <v>493</v>
      </c>
    </row>
    <row r="7" spans="2:5" ht="110.25" x14ac:dyDescent="0.3">
      <c r="B7" s="14">
        <v>3</v>
      </c>
      <c r="C7" s="145" t="s">
        <v>488</v>
      </c>
      <c r="D7" s="145" t="s">
        <v>489</v>
      </c>
      <c r="E7" s="15" t="s">
        <v>494</v>
      </c>
    </row>
    <row r="8" spans="2:5" ht="110.25" x14ac:dyDescent="0.3">
      <c r="B8" s="14">
        <v>4</v>
      </c>
      <c r="C8" s="145" t="s">
        <v>490</v>
      </c>
      <c r="D8" s="145" t="s">
        <v>491</v>
      </c>
      <c r="E8" s="15" t="s">
        <v>495</v>
      </c>
    </row>
    <row r="9" spans="2:5" ht="110.25" hidden="1" x14ac:dyDescent="0.3">
      <c r="B9" s="14" t="s">
        <v>9</v>
      </c>
      <c r="C9" s="15" t="s">
        <v>86</v>
      </c>
      <c r="D9" s="15" t="s">
        <v>94</v>
      </c>
      <c r="E9" s="15" t="s">
        <v>95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E11" sqref="E11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B1" s="25"/>
      <c r="C1" s="17"/>
      <c r="D1" s="171" t="s">
        <v>23</v>
      </c>
      <c r="E1" s="171"/>
    </row>
    <row r="2" spans="2:5" ht="48.75" customHeight="1" x14ac:dyDescent="0.3">
      <c r="B2" s="25"/>
      <c r="C2" s="17"/>
      <c r="D2" s="172" t="s">
        <v>22</v>
      </c>
      <c r="E2" s="172"/>
    </row>
    <row r="3" spans="2:5" x14ac:dyDescent="0.3">
      <c r="B3" s="25"/>
      <c r="C3" s="17"/>
      <c r="D3" s="23"/>
      <c r="E3" s="23"/>
    </row>
    <row r="4" spans="2:5" x14ac:dyDescent="0.3">
      <c r="B4" s="25"/>
      <c r="C4" s="170" t="s">
        <v>21</v>
      </c>
      <c r="D4" s="170"/>
      <c r="E4" s="170"/>
    </row>
    <row r="5" spans="2:5" x14ac:dyDescent="0.3">
      <c r="B5" s="25"/>
      <c r="C5" s="170" t="s">
        <v>20</v>
      </c>
      <c r="D5" s="170"/>
      <c r="E5" s="170"/>
    </row>
    <row r="6" spans="2:5" x14ac:dyDescent="0.3">
      <c r="B6" s="25"/>
      <c r="C6" s="170" t="s">
        <v>19</v>
      </c>
      <c r="D6" s="170"/>
      <c r="E6" s="170"/>
    </row>
    <row r="7" spans="2:5" ht="30" customHeight="1" x14ac:dyDescent="0.3">
      <c r="B7" s="25"/>
      <c r="C7" s="169" t="s">
        <v>363</v>
      </c>
      <c r="D7" s="170"/>
      <c r="E7" s="170"/>
    </row>
    <row r="8" spans="2:5" x14ac:dyDescent="0.3">
      <c r="B8" s="25"/>
      <c r="C8" s="17"/>
      <c r="D8" s="17"/>
      <c r="E8" s="17"/>
    </row>
    <row r="9" spans="2:5" ht="90" x14ac:dyDescent="0.3">
      <c r="B9" s="26"/>
      <c r="C9" s="27"/>
      <c r="D9" s="28" t="s">
        <v>18</v>
      </c>
      <c r="E9" s="28" t="s">
        <v>17</v>
      </c>
    </row>
    <row r="10" spans="2:5" ht="30.75" x14ac:dyDescent="0.3">
      <c r="B10" s="26" t="s">
        <v>9</v>
      </c>
      <c r="C10" s="29" t="s">
        <v>16</v>
      </c>
      <c r="D10" s="30">
        <v>0</v>
      </c>
      <c r="E10" s="30">
        <v>0</v>
      </c>
    </row>
    <row r="11" spans="2:5" ht="60.75" x14ac:dyDescent="0.3">
      <c r="B11" s="26" t="s">
        <v>11</v>
      </c>
      <c r="C11" s="29" t="s">
        <v>15</v>
      </c>
      <c r="D11" s="30">
        <f>'28а) ПР1'!G358/3</f>
        <v>9324.1053600000014</v>
      </c>
      <c r="E11" s="30">
        <f>'28а) ПР1'!F358/3</f>
        <v>712.63333333333333</v>
      </c>
    </row>
    <row r="12" spans="2:5" ht="30.75" x14ac:dyDescent="0.3">
      <c r="B12" s="26" t="s">
        <v>14</v>
      </c>
      <c r="C12" s="29" t="s">
        <v>13</v>
      </c>
      <c r="D12" s="30">
        <f>'28а) ПР1'!G359/3</f>
        <v>945.79316333333338</v>
      </c>
      <c r="E12" s="30">
        <f>'28а) ПР1'!F359/3</f>
        <v>150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"/>
  <sheetViews>
    <sheetView view="pageBreakPreview" zoomScaleNormal="100" zoomScaleSheetLayoutView="100" workbookViewId="0">
      <selection activeCell="M17" sqref="M17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9.42578125" style="1" customWidth="1"/>
    <col min="4" max="4" width="20.140625" style="1" customWidth="1"/>
    <col min="5" max="5" width="18.5703125" style="1" customWidth="1"/>
    <col min="6" max="6" width="20.85546875" style="1" customWidth="1"/>
    <col min="7" max="7" width="3.42578125" style="1" customWidth="1"/>
    <col min="8" max="16384" width="9.140625" style="1"/>
  </cols>
  <sheetData>
    <row r="1" spans="2:6" x14ac:dyDescent="0.3">
      <c r="B1" s="25"/>
      <c r="C1" s="17"/>
      <c r="D1" s="17"/>
      <c r="E1" s="171" t="s">
        <v>24</v>
      </c>
      <c r="F1" s="171"/>
    </row>
    <row r="2" spans="2:6" ht="53.25" customHeight="1" x14ac:dyDescent="0.3">
      <c r="B2" s="25"/>
      <c r="C2" s="17"/>
      <c r="D2" s="17"/>
      <c r="E2" s="172" t="s">
        <v>22</v>
      </c>
      <c r="F2" s="172"/>
    </row>
    <row r="3" spans="2:6" x14ac:dyDescent="0.3">
      <c r="B3" s="25"/>
      <c r="C3" s="17"/>
      <c r="D3" s="17"/>
      <c r="E3" s="23"/>
      <c r="F3" s="23"/>
    </row>
    <row r="4" spans="2:6" x14ac:dyDescent="0.3">
      <c r="B4" s="25"/>
      <c r="C4" s="170" t="s">
        <v>21</v>
      </c>
      <c r="D4" s="170"/>
      <c r="E4" s="170"/>
      <c r="F4" s="170"/>
    </row>
    <row r="5" spans="2:6" x14ac:dyDescent="0.3">
      <c r="B5" s="25"/>
      <c r="C5" s="170" t="s">
        <v>25</v>
      </c>
      <c r="D5" s="170"/>
      <c r="E5" s="170"/>
      <c r="F5" s="170"/>
    </row>
    <row r="6" spans="2:6" x14ac:dyDescent="0.3">
      <c r="B6" s="25"/>
      <c r="C6" s="170" t="s">
        <v>26</v>
      </c>
      <c r="D6" s="170"/>
      <c r="E6" s="170"/>
      <c r="F6" s="170"/>
    </row>
    <row r="7" spans="2:6" ht="30.75" customHeight="1" x14ac:dyDescent="0.3">
      <c r="B7" s="25"/>
      <c r="C7" s="169" t="s">
        <v>364</v>
      </c>
      <c r="D7" s="170"/>
      <c r="E7" s="170"/>
      <c r="F7" s="170"/>
    </row>
    <row r="8" spans="2:6" x14ac:dyDescent="0.3">
      <c r="B8" s="25"/>
      <c r="C8" s="17"/>
      <c r="D8" s="17"/>
      <c r="E8" s="17"/>
      <c r="F8" s="17"/>
    </row>
    <row r="9" spans="2:6" ht="167.25" customHeight="1" x14ac:dyDescent="0.3">
      <c r="B9" s="26"/>
      <c r="C9" s="27"/>
      <c r="D9" s="28" t="s">
        <v>27</v>
      </c>
      <c r="E9" s="28" t="s">
        <v>28</v>
      </c>
      <c r="F9" s="28" t="s">
        <v>29</v>
      </c>
    </row>
    <row r="10" spans="2:6" x14ac:dyDescent="0.3">
      <c r="B10" s="26" t="s">
        <v>9</v>
      </c>
      <c r="C10" s="31" t="s">
        <v>30</v>
      </c>
      <c r="D10" s="30"/>
      <c r="E10" s="30"/>
      <c r="F10" s="30"/>
    </row>
    <row r="11" spans="2:6" x14ac:dyDescent="0.3">
      <c r="B11" s="26"/>
      <c r="C11" s="31" t="s">
        <v>31</v>
      </c>
      <c r="D11" s="30">
        <f>'28а) ПР1'!G334/3</f>
        <v>0</v>
      </c>
      <c r="E11" s="30">
        <f>'28а) ПР1'!E334/3</f>
        <v>0</v>
      </c>
      <c r="F11" s="30">
        <f>'28а) ПР1'!F334/3</f>
        <v>0</v>
      </c>
    </row>
    <row r="12" spans="2:6" x14ac:dyDescent="0.3">
      <c r="B12" s="26"/>
      <c r="C12" s="31" t="s">
        <v>32</v>
      </c>
      <c r="D12" s="30">
        <f>'28а) ПР1'!G335/3</f>
        <v>4881.1983026666667</v>
      </c>
      <c r="E12" s="30">
        <f>'28а) ПР1'!E335/3</f>
        <v>1506</v>
      </c>
      <c r="F12" s="30">
        <f>'28а) ПР1'!F335/3</f>
        <v>940</v>
      </c>
    </row>
    <row r="13" spans="2:6" x14ac:dyDescent="0.3">
      <c r="B13" s="26"/>
      <c r="C13" s="32" t="s">
        <v>33</v>
      </c>
      <c r="D13" s="30">
        <v>0</v>
      </c>
      <c r="E13" s="30">
        <v>0</v>
      </c>
      <c r="F13" s="30">
        <v>0</v>
      </c>
    </row>
    <row r="14" spans="2:6" x14ac:dyDescent="0.3">
      <c r="B14" s="26" t="s">
        <v>11</v>
      </c>
      <c r="C14" s="32" t="s">
        <v>34</v>
      </c>
      <c r="D14" s="30"/>
      <c r="E14" s="30"/>
      <c r="F14" s="30"/>
    </row>
    <row r="15" spans="2:6" x14ac:dyDescent="0.3">
      <c r="B15" s="26"/>
      <c r="C15" s="31" t="s">
        <v>31</v>
      </c>
      <c r="D15" s="30">
        <f>'28а) ПР1'!G344/3</f>
        <v>5044.10988</v>
      </c>
      <c r="E15" s="30">
        <f>'28а) ПР1'!E344/3</f>
        <v>11581.666666666666</v>
      </c>
      <c r="F15" s="30">
        <f>'28а) ПР1'!F344/3</f>
        <v>549.76666666666677</v>
      </c>
    </row>
    <row r="16" spans="2:6" x14ac:dyDescent="0.3">
      <c r="B16" s="26"/>
      <c r="C16" s="31" t="s">
        <v>32</v>
      </c>
      <c r="D16" s="30">
        <f>'28а) ПР1'!G345/3</f>
        <v>16232.562934000001</v>
      </c>
      <c r="E16" s="30">
        <f>'28а) ПР1'!E345/3</f>
        <v>10088</v>
      </c>
      <c r="F16" s="30">
        <f>'28а) ПР1'!F345/3</f>
        <v>2601.9666666666667</v>
      </c>
    </row>
    <row r="17" spans="2:8" x14ac:dyDescent="0.3">
      <c r="B17" s="26"/>
      <c r="C17" s="32" t="s">
        <v>33</v>
      </c>
      <c r="D17" s="30">
        <v>0</v>
      </c>
      <c r="E17" s="30">
        <v>0</v>
      </c>
      <c r="F17" s="30">
        <v>0</v>
      </c>
    </row>
    <row r="20" spans="2:8" hidden="1" x14ac:dyDescent="0.3">
      <c r="C20" s="11"/>
      <c r="D20" s="11">
        <v>40796.323839999997</v>
      </c>
      <c r="E20" s="11">
        <v>47.664000000000001</v>
      </c>
      <c r="F20" s="11">
        <v>3291.2</v>
      </c>
      <c r="G20" s="11"/>
      <c r="H20" s="11"/>
    </row>
    <row r="21" spans="2:8" hidden="1" x14ac:dyDescent="0.3">
      <c r="C21" s="11"/>
      <c r="D21" s="11">
        <v>40796.323840000005</v>
      </c>
      <c r="E21" s="11">
        <v>47.664000000000001</v>
      </c>
      <c r="F21" s="11">
        <v>3291.2000000000003</v>
      </c>
      <c r="G21" s="11"/>
      <c r="H21" s="11"/>
    </row>
    <row r="22" spans="2:8" hidden="1" x14ac:dyDescent="0.3">
      <c r="C22" s="11"/>
      <c r="D22" s="11">
        <v>0</v>
      </c>
      <c r="E22" s="11">
        <v>0</v>
      </c>
      <c r="F22" s="11">
        <v>0</v>
      </c>
      <c r="G22" s="11"/>
      <c r="H22" s="11"/>
    </row>
    <row r="23" spans="2:8" hidden="1" x14ac:dyDescent="0.3">
      <c r="C23" s="11"/>
      <c r="D23" s="11"/>
      <c r="E23" s="11"/>
      <c r="F23" s="11"/>
      <c r="G23" s="11"/>
      <c r="H23" s="11"/>
    </row>
    <row r="24" spans="2:8" x14ac:dyDescent="0.3">
      <c r="C24" s="11"/>
      <c r="D24" s="11"/>
      <c r="E24" s="11"/>
      <c r="F24" s="11"/>
      <c r="G24" s="11"/>
      <c r="H24" s="11"/>
    </row>
    <row r="25" spans="2:8" x14ac:dyDescent="0.3">
      <c r="C25" s="11"/>
      <c r="D25" s="11"/>
      <c r="E25" s="11"/>
      <c r="F25" s="11"/>
      <c r="G25" s="11"/>
      <c r="H25" s="11"/>
    </row>
    <row r="26" spans="2:8" x14ac:dyDescent="0.3">
      <c r="C26" s="11"/>
      <c r="D26" s="11"/>
      <c r="E26" s="11"/>
      <c r="F26" s="11"/>
      <c r="G26" s="11"/>
      <c r="H26" s="11"/>
    </row>
    <row r="27" spans="2:8" x14ac:dyDescent="0.3">
      <c r="C27" s="11"/>
      <c r="D27" s="11"/>
      <c r="E27" s="11"/>
      <c r="F27" s="11"/>
      <c r="G27" s="11"/>
      <c r="H27" s="11"/>
    </row>
    <row r="28" spans="2:8" x14ac:dyDescent="0.3">
      <c r="C28" s="11"/>
      <c r="D28" s="11"/>
      <c r="E28" s="11"/>
      <c r="F28" s="11"/>
      <c r="G28" s="11"/>
      <c r="H28" s="11"/>
    </row>
    <row r="29" spans="2:8" x14ac:dyDescent="0.3">
      <c r="C29" s="11"/>
      <c r="D29" s="11"/>
      <c r="E29" s="11"/>
      <c r="F29" s="11"/>
      <c r="G29" s="11"/>
      <c r="H29" s="11"/>
    </row>
    <row r="30" spans="2:8" x14ac:dyDescent="0.3">
      <c r="D30" s="11"/>
      <c r="E30" s="11"/>
      <c r="F30" s="11"/>
    </row>
    <row r="31" spans="2:8" x14ac:dyDescent="0.3">
      <c r="D31" s="11"/>
      <c r="E31" s="11"/>
      <c r="F31" s="11"/>
    </row>
    <row r="32" spans="2:8" x14ac:dyDescent="0.3">
      <c r="D32" s="11"/>
      <c r="E32" s="11"/>
      <c r="F32" s="11"/>
      <c r="G32" s="11"/>
    </row>
    <row r="33" spans="4:7" x14ac:dyDescent="0.3">
      <c r="D33" s="11"/>
      <c r="E33" s="11"/>
      <c r="F33" s="11"/>
      <c r="G33" s="11"/>
    </row>
    <row r="34" spans="4:7" x14ac:dyDescent="0.3">
      <c r="D34" s="11"/>
      <c r="E34" s="11"/>
      <c r="F34" s="11"/>
      <c r="G34" s="11"/>
    </row>
    <row r="35" spans="4:7" x14ac:dyDescent="0.3">
      <c r="D35" s="11"/>
      <c r="E35" s="11"/>
      <c r="F35" s="11"/>
      <c r="G35" s="11"/>
    </row>
    <row r="36" spans="4:7" x14ac:dyDescent="0.3">
      <c r="D36" s="11"/>
      <c r="E36" s="11"/>
      <c r="F36" s="11"/>
      <c r="G36" s="11"/>
    </row>
    <row r="37" spans="4:7" x14ac:dyDescent="0.3">
      <c r="D37" s="11"/>
      <c r="E37" s="11"/>
      <c r="F37" s="11"/>
      <c r="G37" s="11"/>
    </row>
    <row r="38" spans="4:7" x14ac:dyDescent="0.3">
      <c r="D38" s="11"/>
      <c r="E38" s="11"/>
      <c r="F38" s="11"/>
      <c r="G38" s="11"/>
    </row>
    <row r="39" spans="4:7" x14ac:dyDescent="0.3">
      <c r="D39" s="11"/>
      <c r="E39" s="11"/>
      <c r="F39" s="11"/>
      <c r="G39" s="11"/>
    </row>
    <row r="40" spans="4:7" x14ac:dyDescent="0.3">
      <c r="D40" s="11"/>
      <c r="E40" s="11"/>
      <c r="F40" s="11"/>
      <c r="G40" s="11"/>
    </row>
    <row r="41" spans="4:7" x14ac:dyDescent="0.3">
      <c r="D41" s="11"/>
      <c r="E41" s="11"/>
      <c r="F41" s="11"/>
      <c r="G41" s="11"/>
    </row>
    <row r="42" spans="4:7" x14ac:dyDescent="0.3">
      <c r="D42" s="11"/>
      <c r="E42" s="11"/>
      <c r="F42" s="11"/>
      <c r="G42" s="11"/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view="pageBreakPreview" zoomScale="90" zoomScaleNormal="100" zoomScaleSheetLayoutView="90" workbookViewId="0">
      <selection activeCell="U21" sqref="U21"/>
    </sheetView>
  </sheetViews>
  <sheetFormatPr defaultRowHeight="16.5" x14ac:dyDescent="0.3"/>
  <cols>
    <col min="1" max="1" width="4.5703125" style="1" customWidth="1"/>
    <col min="2" max="2" width="5.7109375" style="3" customWidth="1"/>
    <col min="3" max="3" width="39.140625" style="1" bestFit="1" customWidth="1"/>
    <col min="4" max="8" width="9.140625" style="1"/>
    <col min="9" max="9" width="11.42578125" style="1" customWidth="1"/>
    <col min="10" max="12" width="9.140625" style="1"/>
    <col min="13" max="13" width="4.5703125" style="1" customWidth="1"/>
    <col min="14" max="16384" width="9.140625" style="1"/>
  </cols>
  <sheetData>
    <row r="1" spans="2:13" x14ac:dyDescent="0.3">
      <c r="B1" s="16"/>
      <c r="C1" s="17"/>
      <c r="D1" s="17"/>
      <c r="E1" s="17"/>
      <c r="F1" s="17"/>
      <c r="G1" s="17"/>
      <c r="H1" s="17"/>
      <c r="I1" s="17"/>
      <c r="J1" s="171" t="s">
        <v>35</v>
      </c>
      <c r="K1" s="171"/>
      <c r="L1" s="171"/>
      <c r="M1" s="17"/>
    </row>
    <row r="2" spans="2:13" ht="81.75" customHeight="1" x14ac:dyDescent="0.3">
      <c r="B2" s="16"/>
      <c r="C2" s="17"/>
      <c r="D2" s="17"/>
      <c r="E2" s="17"/>
      <c r="F2" s="17"/>
      <c r="G2" s="17"/>
      <c r="H2" s="17"/>
      <c r="I2" s="17"/>
      <c r="J2" s="173" t="s">
        <v>22</v>
      </c>
      <c r="K2" s="173"/>
      <c r="L2" s="173"/>
      <c r="M2" s="17"/>
    </row>
    <row r="3" spans="2:13" x14ac:dyDescent="0.3">
      <c r="B3" s="16"/>
      <c r="C3" s="17"/>
      <c r="D3" s="17"/>
      <c r="E3" s="17"/>
      <c r="F3" s="17"/>
      <c r="G3" s="17"/>
      <c r="H3" s="17"/>
      <c r="I3" s="17"/>
      <c r="J3" s="19"/>
      <c r="K3" s="19"/>
      <c r="L3" s="19"/>
      <c r="M3" s="17"/>
    </row>
    <row r="4" spans="2:13" x14ac:dyDescent="0.3">
      <c r="B4" s="16"/>
      <c r="C4" s="170" t="s">
        <v>21</v>
      </c>
      <c r="D4" s="170"/>
      <c r="E4" s="170"/>
      <c r="F4" s="170"/>
      <c r="G4" s="170"/>
      <c r="H4" s="170"/>
      <c r="I4" s="170"/>
      <c r="J4" s="170"/>
      <c r="K4" s="170"/>
      <c r="L4" s="170"/>
      <c r="M4" s="17"/>
    </row>
    <row r="5" spans="2:13" x14ac:dyDescent="0.3">
      <c r="B5" s="16"/>
      <c r="C5" s="170" t="s">
        <v>36</v>
      </c>
      <c r="D5" s="170"/>
      <c r="E5" s="170"/>
      <c r="F5" s="170"/>
      <c r="G5" s="170"/>
      <c r="H5" s="170"/>
      <c r="I5" s="170"/>
      <c r="J5" s="170"/>
      <c r="K5" s="170"/>
      <c r="L5" s="170"/>
      <c r="M5" s="17"/>
    </row>
    <row r="6" spans="2:13" ht="31.5" customHeight="1" x14ac:dyDescent="0.3">
      <c r="B6" s="16"/>
      <c r="C6" s="174" t="s">
        <v>497</v>
      </c>
      <c r="D6" s="175"/>
      <c r="E6" s="175"/>
      <c r="F6" s="175"/>
      <c r="G6" s="175"/>
      <c r="H6" s="175"/>
      <c r="I6" s="175"/>
      <c r="J6" s="175"/>
      <c r="K6" s="175"/>
      <c r="L6" s="175"/>
      <c r="M6" s="17"/>
    </row>
    <row r="7" spans="2:13" x14ac:dyDescent="0.3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s="4" customFormat="1" ht="32.25" customHeight="1" x14ac:dyDescent="0.25">
      <c r="B8" s="176" t="s">
        <v>37</v>
      </c>
      <c r="C8" s="176"/>
      <c r="D8" s="177" t="s">
        <v>93</v>
      </c>
      <c r="E8" s="177"/>
      <c r="F8" s="177"/>
      <c r="G8" s="177" t="s">
        <v>92</v>
      </c>
      <c r="H8" s="177"/>
      <c r="I8" s="177"/>
      <c r="J8" s="177" t="s">
        <v>91</v>
      </c>
      <c r="K8" s="177"/>
      <c r="L8" s="177"/>
      <c r="M8" s="20"/>
    </row>
    <row r="9" spans="2:13" ht="30" x14ac:dyDescent="0.3">
      <c r="B9" s="176"/>
      <c r="C9" s="176"/>
      <c r="D9" s="26" t="s">
        <v>31</v>
      </c>
      <c r="E9" s="26" t="s">
        <v>32</v>
      </c>
      <c r="F9" s="28" t="s">
        <v>39</v>
      </c>
      <c r="G9" s="26" t="s">
        <v>31</v>
      </c>
      <c r="H9" s="26" t="s">
        <v>32</v>
      </c>
      <c r="I9" s="28" t="s">
        <v>39</v>
      </c>
      <c r="J9" s="26" t="s">
        <v>31</v>
      </c>
      <c r="K9" s="26" t="s">
        <v>32</v>
      </c>
      <c r="L9" s="28" t="s">
        <v>39</v>
      </c>
      <c r="M9" s="17"/>
    </row>
    <row r="10" spans="2:13" x14ac:dyDescent="0.3">
      <c r="B10" s="176" t="s">
        <v>9</v>
      </c>
      <c r="C10" s="27" t="s">
        <v>40</v>
      </c>
      <c r="D10" s="135">
        <v>975</v>
      </c>
      <c r="E10" s="135">
        <v>23</v>
      </c>
      <c r="F10" s="135">
        <v>0</v>
      </c>
      <c r="G10" s="18">
        <v>8513</v>
      </c>
      <c r="H10" s="18">
        <v>327</v>
      </c>
      <c r="I10" s="18">
        <v>0</v>
      </c>
      <c r="J10" s="18">
        <v>1749.4</v>
      </c>
      <c r="K10" s="18">
        <v>59.6</v>
      </c>
      <c r="L10" s="18">
        <v>0</v>
      </c>
      <c r="M10" s="17"/>
    </row>
    <row r="11" spans="2:13" x14ac:dyDescent="0.3">
      <c r="B11" s="176"/>
      <c r="C11" s="27" t="s">
        <v>41</v>
      </c>
      <c r="D11" s="135">
        <v>890</v>
      </c>
      <c r="E11" s="135">
        <v>21</v>
      </c>
      <c r="F11" s="135">
        <v>0</v>
      </c>
      <c r="G11" s="18">
        <v>7830</v>
      </c>
      <c r="H11" s="18">
        <v>297</v>
      </c>
      <c r="I11" s="18">
        <v>0</v>
      </c>
      <c r="J11" s="18">
        <v>407.9</v>
      </c>
      <c r="K11" s="18">
        <v>9.6</v>
      </c>
      <c r="L11" s="18">
        <v>0</v>
      </c>
      <c r="M11" s="17"/>
    </row>
    <row r="12" spans="2:13" x14ac:dyDescent="0.3">
      <c r="B12" s="176" t="s">
        <v>11</v>
      </c>
      <c r="C12" s="27" t="s">
        <v>42</v>
      </c>
      <c r="D12" s="135">
        <v>72</v>
      </c>
      <c r="E12" s="135">
        <v>32</v>
      </c>
      <c r="F12" s="135">
        <v>1</v>
      </c>
      <c r="G12" s="18">
        <v>3903</v>
      </c>
      <c r="H12" s="18">
        <v>2514</v>
      </c>
      <c r="I12" s="18">
        <v>80</v>
      </c>
      <c r="J12" s="18">
        <v>2924</v>
      </c>
      <c r="K12" s="18">
        <v>5157</v>
      </c>
      <c r="L12" s="18">
        <v>33.799999999999997</v>
      </c>
      <c r="M12" s="17"/>
    </row>
    <row r="13" spans="2:13" x14ac:dyDescent="0.3">
      <c r="B13" s="176"/>
      <c r="C13" s="27" t="s">
        <v>43</v>
      </c>
      <c r="D13" s="135">
        <v>0</v>
      </c>
      <c r="E13" s="135">
        <v>0</v>
      </c>
      <c r="F13" s="135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7"/>
    </row>
    <row r="14" spans="2:13" x14ac:dyDescent="0.3">
      <c r="B14" s="176" t="s">
        <v>14</v>
      </c>
      <c r="C14" s="27" t="s">
        <v>44</v>
      </c>
      <c r="D14" s="135">
        <v>9</v>
      </c>
      <c r="E14" s="135">
        <v>9</v>
      </c>
      <c r="F14" s="135">
        <v>0</v>
      </c>
      <c r="G14" s="18">
        <v>2550</v>
      </c>
      <c r="H14" s="18">
        <v>2640</v>
      </c>
      <c r="I14" s="18">
        <v>0</v>
      </c>
      <c r="J14" s="18">
        <v>10356</v>
      </c>
      <c r="K14" s="18">
        <v>1499</v>
      </c>
      <c r="L14" s="18">
        <v>0</v>
      </c>
      <c r="M14" s="17"/>
    </row>
    <row r="15" spans="2:13" x14ac:dyDescent="0.3">
      <c r="B15" s="176"/>
      <c r="C15" s="27" t="s">
        <v>45</v>
      </c>
      <c r="D15" s="135">
        <v>0</v>
      </c>
      <c r="E15" s="135">
        <v>0</v>
      </c>
      <c r="F15" s="135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7"/>
    </row>
    <row r="16" spans="2:13" x14ac:dyDescent="0.3">
      <c r="B16" s="176" t="s">
        <v>46</v>
      </c>
      <c r="C16" s="27" t="s">
        <v>66</v>
      </c>
      <c r="D16" s="135">
        <v>0</v>
      </c>
      <c r="E16" s="135">
        <v>6</v>
      </c>
      <c r="F16" s="135">
        <v>1</v>
      </c>
      <c r="G16" s="18">
        <v>0</v>
      </c>
      <c r="H16" s="18">
        <v>12143</v>
      </c>
      <c r="I16" s="18">
        <v>0</v>
      </c>
      <c r="J16" s="18">
        <v>0</v>
      </c>
      <c r="K16" s="18">
        <v>65666</v>
      </c>
      <c r="L16" s="18">
        <v>8.1999999999999993</v>
      </c>
      <c r="M16" s="17"/>
    </row>
    <row r="17" spans="2:13" x14ac:dyDescent="0.3">
      <c r="B17" s="176"/>
      <c r="C17" s="27" t="s">
        <v>45</v>
      </c>
      <c r="D17" s="135">
        <v>0</v>
      </c>
      <c r="E17" s="135">
        <v>0</v>
      </c>
      <c r="F17" s="135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7"/>
    </row>
    <row r="18" spans="2:13" x14ac:dyDescent="0.3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3" x14ac:dyDescent="0.3">
      <c r="B19" s="21" t="s">
        <v>47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2:13" x14ac:dyDescent="0.3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2:13" ht="91.5" customHeight="1" x14ac:dyDescent="0.3">
      <c r="B21" s="172" t="s">
        <v>48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"/>
    </row>
    <row r="22" spans="2:13" x14ac:dyDescent="0.3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view="pageBreakPreview" zoomScale="90" zoomScaleNormal="100" zoomScaleSheetLayoutView="90" workbookViewId="0">
      <selection activeCell="V21" sqref="V21"/>
    </sheetView>
  </sheetViews>
  <sheetFormatPr defaultRowHeight="16.5" x14ac:dyDescent="0.3"/>
  <cols>
    <col min="1" max="1" width="5" style="1" customWidth="1"/>
    <col min="2" max="2" width="5.7109375" style="3" customWidth="1"/>
    <col min="3" max="3" width="39.140625" style="1" bestFit="1" customWidth="1"/>
    <col min="4" max="8" width="9.140625" style="1"/>
    <col min="9" max="9" width="11.42578125" style="1" customWidth="1"/>
    <col min="10" max="10" width="3.85546875" style="1" customWidth="1"/>
    <col min="11" max="16384" width="9.140625" style="1"/>
  </cols>
  <sheetData>
    <row r="1" spans="2:10" x14ac:dyDescent="0.3">
      <c r="B1" s="16"/>
      <c r="C1" s="17"/>
      <c r="D1" s="17"/>
      <c r="E1" s="17"/>
      <c r="F1" s="17"/>
      <c r="G1" s="171" t="s">
        <v>51</v>
      </c>
      <c r="H1" s="171"/>
      <c r="I1" s="171"/>
    </row>
    <row r="2" spans="2:10" ht="68.25" customHeight="1" x14ac:dyDescent="0.3">
      <c r="B2" s="16"/>
      <c r="C2" s="17"/>
      <c r="D2" s="17"/>
      <c r="E2" s="17"/>
      <c r="F2" s="17"/>
      <c r="G2" s="178" t="s">
        <v>22</v>
      </c>
      <c r="H2" s="178"/>
      <c r="I2" s="178"/>
    </row>
    <row r="3" spans="2:10" x14ac:dyDescent="0.3">
      <c r="B3" s="16"/>
      <c r="C3" s="17"/>
      <c r="D3" s="17"/>
      <c r="E3" s="17"/>
      <c r="F3" s="17"/>
      <c r="G3" s="17"/>
      <c r="H3" s="17"/>
      <c r="I3" s="17"/>
    </row>
    <row r="4" spans="2:10" x14ac:dyDescent="0.3">
      <c r="B4" s="16"/>
      <c r="C4" s="170" t="s">
        <v>21</v>
      </c>
      <c r="D4" s="170"/>
      <c r="E4" s="170"/>
      <c r="F4" s="170"/>
      <c r="G4" s="170"/>
      <c r="H4" s="170"/>
      <c r="I4" s="170"/>
    </row>
    <row r="5" spans="2:10" x14ac:dyDescent="0.3">
      <c r="B5" s="16"/>
      <c r="C5" s="169" t="s">
        <v>50</v>
      </c>
      <c r="D5" s="170"/>
      <c r="E5" s="170"/>
      <c r="F5" s="170"/>
      <c r="G5" s="170"/>
      <c r="H5" s="170"/>
      <c r="I5" s="170"/>
    </row>
    <row r="6" spans="2:10" ht="28.5" customHeight="1" x14ac:dyDescent="0.3">
      <c r="B6" s="16"/>
      <c r="C6" s="174" t="s">
        <v>498</v>
      </c>
      <c r="D6" s="175"/>
      <c r="E6" s="175"/>
      <c r="F6" s="175"/>
      <c r="G6" s="175"/>
      <c r="H6" s="175"/>
      <c r="I6" s="175"/>
    </row>
    <row r="7" spans="2:10" x14ac:dyDescent="0.3">
      <c r="B7" s="16"/>
      <c r="C7" s="17"/>
      <c r="D7" s="17"/>
      <c r="E7" s="17"/>
      <c r="F7" s="17"/>
      <c r="G7" s="17"/>
      <c r="H7" s="17"/>
      <c r="I7" s="17"/>
    </row>
    <row r="8" spans="2:10" s="4" customFormat="1" ht="32.25" customHeight="1" x14ac:dyDescent="0.25">
      <c r="B8" s="176" t="s">
        <v>37</v>
      </c>
      <c r="C8" s="176"/>
      <c r="D8" s="177" t="s">
        <v>49</v>
      </c>
      <c r="E8" s="177"/>
      <c r="F8" s="177"/>
      <c r="G8" s="177" t="s">
        <v>38</v>
      </c>
      <c r="H8" s="177"/>
      <c r="I8" s="177"/>
    </row>
    <row r="9" spans="2:10" ht="30" x14ac:dyDescent="0.3">
      <c r="B9" s="176"/>
      <c r="C9" s="176"/>
      <c r="D9" s="26" t="s">
        <v>31</v>
      </c>
      <c r="E9" s="26" t="s">
        <v>32</v>
      </c>
      <c r="F9" s="28" t="s">
        <v>39</v>
      </c>
      <c r="G9" s="26" t="s">
        <v>31</v>
      </c>
      <c r="H9" s="26" t="s">
        <v>32</v>
      </c>
      <c r="I9" s="28" t="s">
        <v>39</v>
      </c>
    </row>
    <row r="10" spans="2:10" x14ac:dyDescent="0.3">
      <c r="B10" s="176" t="s">
        <v>9</v>
      </c>
      <c r="C10" s="27" t="s">
        <v>40</v>
      </c>
      <c r="D10" s="135">
        <v>1020</v>
      </c>
      <c r="E10" s="135">
        <v>22</v>
      </c>
      <c r="F10" s="135">
        <v>0</v>
      </c>
      <c r="G10" s="18">
        <v>8793</v>
      </c>
      <c r="H10" s="18">
        <v>300</v>
      </c>
      <c r="I10" s="18">
        <v>0</v>
      </c>
    </row>
    <row r="11" spans="2:10" x14ac:dyDescent="0.3">
      <c r="B11" s="176"/>
      <c r="C11" s="27" t="s">
        <v>41</v>
      </c>
      <c r="D11" s="135">
        <v>810</v>
      </c>
      <c r="E11" s="135">
        <v>21</v>
      </c>
      <c r="F11" s="135">
        <v>0</v>
      </c>
      <c r="G11" s="18">
        <v>7461</v>
      </c>
      <c r="H11" s="18">
        <v>285</v>
      </c>
      <c r="I11" s="18">
        <v>0</v>
      </c>
    </row>
    <row r="12" spans="2:10" x14ac:dyDescent="0.3">
      <c r="B12" s="176" t="s">
        <v>11</v>
      </c>
      <c r="C12" s="27" t="s">
        <v>42</v>
      </c>
      <c r="D12" s="135">
        <v>88</v>
      </c>
      <c r="E12" s="135">
        <v>47</v>
      </c>
      <c r="F12" s="135">
        <v>1</v>
      </c>
      <c r="G12" s="18">
        <v>4720</v>
      </c>
      <c r="H12" s="18">
        <v>3734</v>
      </c>
      <c r="I12" s="18">
        <v>80</v>
      </c>
    </row>
    <row r="13" spans="2:10" x14ac:dyDescent="0.3">
      <c r="B13" s="176"/>
      <c r="C13" s="27" t="s">
        <v>43</v>
      </c>
      <c r="D13" s="135">
        <v>0</v>
      </c>
      <c r="E13" s="135">
        <v>0</v>
      </c>
      <c r="F13" s="135">
        <v>0</v>
      </c>
      <c r="G13" s="18">
        <v>0</v>
      </c>
      <c r="H13" s="18">
        <v>0</v>
      </c>
      <c r="I13" s="18">
        <v>0</v>
      </c>
    </row>
    <row r="14" spans="2:10" x14ac:dyDescent="0.3">
      <c r="B14" s="176" t="s">
        <v>14</v>
      </c>
      <c r="C14" s="27" t="s">
        <v>44</v>
      </c>
      <c r="D14" s="135">
        <v>19</v>
      </c>
      <c r="E14" s="135">
        <v>18</v>
      </c>
      <c r="F14" s="135">
        <v>0</v>
      </c>
      <c r="G14" s="18">
        <v>5148</v>
      </c>
      <c r="H14" s="18">
        <v>6393.6</v>
      </c>
      <c r="I14" s="18">
        <v>0</v>
      </c>
      <c r="J14" s="5"/>
    </row>
    <row r="15" spans="2:10" x14ac:dyDescent="0.3">
      <c r="B15" s="176"/>
      <c r="C15" s="27" t="s">
        <v>45</v>
      </c>
      <c r="D15" s="135">
        <v>0</v>
      </c>
      <c r="E15" s="135">
        <v>0</v>
      </c>
      <c r="F15" s="135">
        <v>0</v>
      </c>
      <c r="G15" s="18">
        <v>0</v>
      </c>
      <c r="H15" s="18">
        <v>0</v>
      </c>
      <c r="I15" s="18">
        <v>0</v>
      </c>
    </row>
    <row r="16" spans="2:10" x14ac:dyDescent="0.3">
      <c r="B16" s="176" t="s">
        <v>46</v>
      </c>
      <c r="C16" s="27" t="s">
        <v>66</v>
      </c>
      <c r="D16" s="135">
        <v>0</v>
      </c>
      <c r="E16" s="135">
        <v>9</v>
      </c>
      <c r="F16" s="135">
        <v>1</v>
      </c>
      <c r="G16" s="18">
        <v>0</v>
      </c>
      <c r="H16" s="18">
        <v>13743</v>
      </c>
      <c r="I16" s="18">
        <v>0</v>
      </c>
    </row>
    <row r="17" spans="2:9" x14ac:dyDescent="0.3">
      <c r="B17" s="176"/>
      <c r="C17" s="27" t="s">
        <v>45</v>
      </c>
      <c r="D17" s="135">
        <v>0</v>
      </c>
      <c r="E17" s="135">
        <v>0</v>
      </c>
      <c r="F17" s="135">
        <v>0</v>
      </c>
      <c r="G17" s="18">
        <v>0</v>
      </c>
      <c r="H17" s="18">
        <v>0</v>
      </c>
      <c r="I17" s="18">
        <v>0</v>
      </c>
    </row>
    <row r="18" spans="2:9" x14ac:dyDescent="0.3">
      <c r="B18" s="16"/>
      <c r="C18" s="17"/>
      <c r="D18" s="17"/>
      <c r="E18" s="17"/>
      <c r="F18" s="17"/>
      <c r="G18" s="17"/>
      <c r="H18" s="17"/>
      <c r="I18" s="17"/>
    </row>
    <row r="19" spans="2:9" ht="33" customHeight="1" x14ac:dyDescent="0.3">
      <c r="B19" s="172" t="s">
        <v>47</v>
      </c>
      <c r="C19" s="172"/>
      <c r="D19" s="172"/>
      <c r="E19" s="172"/>
      <c r="F19" s="172"/>
      <c r="G19" s="172"/>
      <c r="H19" s="172"/>
      <c r="I19" s="172"/>
    </row>
    <row r="20" spans="2:9" x14ac:dyDescent="0.3">
      <c r="B20" s="16"/>
      <c r="C20" s="17"/>
      <c r="D20" s="17"/>
      <c r="E20" s="17"/>
      <c r="F20" s="17"/>
      <c r="G20" s="17"/>
      <c r="H20" s="17"/>
      <c r="I20" s="17"/>
    </row>
    <row r="21" spans="2:9" ht="115.5" customHeight="1" x14ac:dyDescent="0.3">
      <c r="B21" s="172" t="s">
        <v>48</v>
      </c>
      <c r="C21" s="172"/>
      <c r="D21" s="172"/>
      <c r="E21" s="172"/>
      <c r="F21" s="172"/>
      <c r="G21" s="172"/>
      <c r="H21" s="172"/>
      <c r="I21" s="172"/>
    </row>
    <row r="22" spans="2:9" x14ac:dyDescent="0.3">
      <c r="B22" s="16"/>
      <c r="C22" s="17"/>
      <c r="D22" s="17"/>
      <c r="E22" s="17"/>
      <c r="F22" s="17"/>
      <c r="G22" s="17"/>
      <c r="H22" s="17"/>
      <c r="I22" s="17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28а) ПР1</vt:lpstr>
      <vt:lpstr>28а) РТУ ПР2</vt:lpstr>
      <vt:lpstr>28 б) reshenie_tarif_2022</vt:lpstr>
      <vt:lpstr>28в srednie_dannie_fact_mosh</vt:lpstr>
      <vt:lpstr>28г srednie_dannie_dline_VL</vt:lpstr>
      <vt:lpstr>28 д) info_TP_2022</vt:lpstr>
      <vt:lpstr>28 е)info_zayavki_TP_2022</vt:lpstr>
      <vt:lpstr>'28а) ПР1'!Заголовки_для_печати</vt:lpstr>
      <vt:lpstr>'28 б) reshenie_tarif_2022'!Область_печати</vt:lpstr>
      <vt:lpstr>'28 д) info_TP_2022'!Область_печати</vt:lpstr>
      <vt:lpstr>'28 е)info_zayavki_TP_2022'!Область_печати</vt:lpstr>
      <vt:lpstr>'28а) ПР1'!Область_печати</vt:lpstr>
      <vt:lpstr>'28а) РТУ ПР2'!Область_печати</vt:lpstr>
      <vt:lpstr>'28в srednie_dannie_fact_mosh'!Область_печати</vt:lpstr>
      <vt:lpstr>'28г srednie_dannie_dline_VL'!Область_печати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2022-10-20T05:45:05Z</dcterms:modified>
</cp:coreProperties>
</file>