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775" tabRatio="800"/>
  </bookViews>
  <sheets>
    <sheet name="Титул" sheetId="33" r:id="rId1"/>
    <sheet name="28 а) ПР1" sheetId="42" r:id="rId2"/>
    <sheet name="28а)РТУ ПР2" sheetId="39" r:id="rId3"/>
    <sheet name="28 б) reshenie_tarif_2022" sheetId="34" r:id="rId4"/>
    <sheet name="28 г) srednie_dannie_dline_VL" sheetId="21" r:id="rId5"/>
    <sheet name="28 в) srednie_dannie_fact_mosh" sheetId="20" r:id="rId6"/>
    <sheet name="28)info_TP_2022" sheetId="37" r:id="rId7"/>
    <sheet name="28e)info_zayavki_TP_2022" sheetId="38" r:id="rId8"/>
  </sheets>
  <externalReferences>
    <externalReference r:id="rId9"/>
  </externalReferences>
  <definedNames>
    <definedName name="Код_статуса">'[1]Статусы ТП'!$A$2:$A$12</definedName>
    <definedName name="_xlnm.Print_Area" localSheetId="1">'28 а) ПР1'!$A$1:$H$216</definedName>
    <definedName name="_xlnm.Print_Area" localSheetId="5">'28 в) srednie_dannie_fact_mosh'!$A$1:$E$12</definedName>
    <definedName name="_xlnm.Print_Area" localSheetId="4">'28 г) srednie_dannie_dline_VL'!$A$1:$F$17</definedName>
    <definedName name="_xlnm.Print_Area" localSheetId="6">'28)info_TP_2022'!$A$1:$L$21</definedName>
    <definedName name="_xlnm.Print_Area" localSheetId="2">'28а)РТУ ПР2'!$A$1:$G$33</definedName>
    <definedName name="_xlnm.Print_Area" localSheetId="0">Титул!$A$1:$C$13</definedName>
  </definedNames>
  <calcPr calcId="162913"/>
</workbook>
</file>

<file path=xl/calcChain.xml><?xml version="1.0" encoding="utf-8"?>
<calcChain xmlns="http://schemas.openxmlformats.org/spreadsheetml/2006/main">
  <c r="G223" i="42" l="1"/>
  <c r="F16" i="21" s="1"/>
  <c r="H223" i="42"/>
  <c r="D16" i="21" s="1"/>
  <c r="G219" i="42"/>
  <c r="F12" i="21" s="1"/>
  <c r="H219" i="42"/>
  <c r="D12" i="21" s="1"/>
  <c r="F219" i="42"/>
  <c r="E12" i="21" s="1"/>
  <c r="F70" i="42" l="1"/>
  <c r="F81" i="42"/>
  <c r="F63" i="42"/>
  <c r="F93" i="42"/>
  <c r="F87" i="42"/>
  <c r="F86" i="42"/>
  <c r="F85" i="42"/>
  <c r="F84" i="42"/>
  <c r="F223" i="42" l="1"/>
  <c r="E16" i="21" s="1"/>
  <c r="G228" i="42" l="1"/>
  <c r="E10" i="20" s="1"/>
  <c r="H228" i="42"/>
  <c r="D10" i="20" s="1"/>
  <c r="F228" i="42"/>
</calcChain>
</file>

<file path=xl/sharedStrings.xml><?xml version="1.0" encoding="utf-8"?>
<sst xmlns="http://schemas.openxmlformats.org/spreadsheetml/2006/main" count="559" uniqueCount="402">
  <si>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</si>
  <si>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</si>
  <si>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</si>
  <si>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Сечение провода от 100 мм2 до 200 мм2 включительно</t>
  </si>
  <si>
    <t>Год ввода объекта</t>
  </si>
  <si>
    <t>Уровень напряжения, кВ</t>
  </si>
  <si>
    <t>Наименование мероприятий</t>
  </si>
  <si>
    <t>Расходы на одно присоединение (руб. на одно ТП)</t>
  </si>
  <si>
    <t>Расходы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</si>
  <si>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</si>
  <si>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</si>
  <si>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1.</t>
  </si>
  <si>
    <t>Подготовка и выдача сетевой организацией технических условий Заявителю</t>
  </si>
  <si>
    <t>2.</t>
  </si>
  <si>
    <t>Строительство центров питания и подстанций уровнем напряжения 35 кВ и выше</t>
  </si>
  <si>
    <t>3.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</si>
  <si>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</si>
  <si>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пунктов секционирования (распределенных пунктов)</t>
  </si>
  <si>
    <t>Объем мощности, введенной в основные фонды за 3 предыдущих года (кВт)</t>
  </si>
  <si>
    <t>Фактические расходы на строительство подстанций за 3 предыдущих года (тыс. рублей)</t>
  </si>
  <si>
    <t>по каждому мероприятию</t>
  </si>
  <si>
    <t>максимальной мощности за 3 предыдущих года</t>
  </si>
  <si>
    <t>о фактических средних данных о присоединенных объемах</t>
  </si>
  <si>
    <t>ИНФОРМАЦИЯ</t>
  </si>
  <si>
    <t>к стандартам раскрытия информации субъектами оптового и розничных рынков электрической энергии</t>
  </si>
  <si>
    <t>Приложение 2</t>
  </si>
  <si>
    <t>Приложение 3</t>
  </si>
  <si>
    <t>о фактических средних данных о длине линий электропередачи</t>
  </si>
  <si>
    <t>и об объемах максимальной мощности построенных объектов</t>
  </si>
  <si>
    <t>за 3 предыдущих года 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</si>
  <si>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</si>
  <si>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</si>
  <si>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</si>
  <si>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</si>
  <si>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</si>
  <si>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</si>
  <si>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</si>
  <si>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</si>
  <si>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4</t>
  </si>
  <si>
    <t>об осуществлении технологического присоединения</t>
  </si>
  <si>
    <t>Категория заявителей</t>
  </si>
  <si>
    <t>Количество договоров (штук)</t>
  </si>
  <si>
    <t>Стоимость договоров (без НДС) (тыс. рублей)</t>
  </si>
  <si>
    <t>35 кВ и выше</t>
  </si>
  <si>
    <t>в том числе льготная категория &lt;**&gt;</t>
  </si>
  <si>
    <t>в том числе по индивидуальному проекту</t>
  </si>
  <si>
    <t>4.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</si>
  <si>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</si>
  <si>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</si>
  <si>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Количество заявок (штук)</t>
  </si>
  <si>
    <t>о поданных заявках на технологическое присоединение</t>
  </si>
  <si>
    <t>Приложение 5</t>
  </si>
  <si>
    <t>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</si>
  <si>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</si>
  <si>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</si>
  <si>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</si>
  <si>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</si>
  <si>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</si>
  <si>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</si>
  <si>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</si>
  <si>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</si>
  <si>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</si>
  <si>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</si>
  <si>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Информация о решении органа исполнительной власти субъекта Российской Федерации в области
 государственного регулирования тарифов об установлении единых для всех территориальных сетевых
 организаций на территории субъекта Российской Федерации стандартизированных 
тарифных ставок, определяющих величину платы за технологическое присоединение к электрическим сетям территориальных сетевых организаций</t>
  </si>
  <si>
    <t>№</t>
  </si>
  <si>
    <t>Вид документа</t>
  </si>
  <si>
    <t>Наименование документа</t>
  </si>
  <si>
    <t>Реквизиты решения</t>
  </si>
  <si>
    <t>Максимальная мощность, кВт</t>
  </si>
  <si>
    <t>Расходы на строительство объекта/на обеспечение средствами коммерческого учета электрической энергии (мощности), тыс. руб.</t>
  </si>
  <si>
    <t>Филиал ПАО "Россети Северного Кавказа"-"Дагэнерго"</t>
  </si>
  <si>
    <t>Республика Дагестан , г.Махачкала,ул.Дахадаева 73 а</t>
  </si>
  <si>
    <t xml:space="preserve">                         http//www.dagenergo.ru , priem@dagenergo.ru</t>
  </si>
  <si>
    <t xml:space="preserve">                         8800-775-91-12, 88722-51-87-95, 55-78-41</t>
  </si>
  <si>
    <t>Протяженность (для линий электропередачи), метров/Количество пунктов секционирования, штук/Количество точек учета, штук</t>
  </si>
  <si>
    <t>с 1-им кабелем в траншее</t>
  </si>
  <si>
    <t>с 2-мя  кабелями в траншее</t>
  </si>
  <si>
    <t>с 3-мя кабелями в траншее</t>
  </si>
  <si>
    <t>Сечение провода от 200 мм2 до 250 мм2 включительно</t>
  </si>
  <si>
    <t>Трансформаторная мощность от 100 кВА до 250 кВА вкл.</t>
  </si>
  <si>
    <t>Трансформаторная мощность от 250 кВА до 400 кВА вкл.</t>
  </si>
  <si>
    <t>Трансформаторная мощность от 400 кВА до 1000 кВА вкл.</t>
  </si>
  <si>
    <t>Трансформаторная мощность от 1000 до 1250 кВА вкл.</t>
  </si>
  <si>
    <t>Трансформаторная мощность от 1250 до 1600 кВА вкл.</t>
  </si>
  <si>
    <t>Приложение N 2</t>
  </si>
  <si>
    <t>к Методическим указаниям</t>
  </si>
  <si>
    <t>по определению размера платы</t>
  </si>
  <si>
    <t>за технологическое присоединение</t>
  </si>
  <si>
    <t>к электрическим сетям</t>
  </si>
  <si>
    <t>Расходы на выполнение мероприятий по технологическому присоединению, предусмотренных подпунктами "а" и "в" пункта 16 Методических указаний, за 2020 год</t>
  </si>
  <si>
    <t>N п/п</t>
  </si>
  <si>
    <t>Информация для расчета стандартизированной тарифной ставки С1</t>
  </si>
  <si>
    <t>Проверка сетевой организацией выполнения технических условий Заявителем</t>
  </si>
  <si>
    <t xml:space="preserve"> -</t>
  </si>
  <si>
    <t>2.1.</t>
  </si>
  <si>
    <t>2.2.</t>
  </si>
  <si>
    <t>Постановление Республиканской службы по тарифам Республики Дагестан от 24.12.2021 №134</t>
  </si>
  <si>
    <t>Постановление Республиканской службы по тарифам Республики Дагестан от 17.02.2022 №13</t>
  </si>
  <si>
    <t>Приказ Министерства энергетики и тарифов Республики Дагестан от 01.07.2022 №53-ОД</t>
  </si>
  <si>
    <t>Приказ Министерства энергетики и тарифов Республики Дагестан от 28.07.2022 №58-ОД</t>
  </si>
  <si>
    <t xml:space="preserve">Об установлении платы и формул платы, за технологическое присоединение к электрическим сетям территориальных сетевых организаций Республики Дагестан, в отношении которых осуществляется государственное регулирование тарифов </t>
  </si>
  <si>
    <t>О внесении изменений в постановление Республиканской службы по тарифам Республики Дагестан от 24 декабря 2021 г. № 134</t>
  </si>
  <si>
    <t>от 24.12.2021 №134</t>
  </si>
  <si>
    <t>от 17.02.2022 №13</t>
  </si>
  <si>
    <t>от 01.07.2022 №53-ОД</t>
  </si>
  <si>
    <t>от 28.07.2022 №58-ОД</t>
  </si>
  <si>
    <t>263201001</t>
  </si>
  <si>
    <t xml:space="preserve">                                          Долголев Максим Сергеевич</t>
  </si>
  <si>
    <t>Одноцепные(СИП 50мм2)</t>
  </si>
  <si>
    <t>Одноцепные(СИП 70 мм2)</t>
  </si>
  <si>
    <t>Одноцепные(СИП 90мм2)</t>
  </si>
  <si>
    <t>Одноцепные(50мм2)</t>
  </si>
  <si>
    <t>Одноцепные(70мм2)</t>
  </si>
  <si>
    <t>Одноцепные(95мм2)</t>
  </si>
  <si>
    <t>Одноцепные(АС 95мм2)</t>
  </si>
  <si>
    <t>Одноцепные(АС95мм2)</t>
  </si>
  <si>
    <t>Одноцепные(АС120мм2)</t>
  </si>
  <si>
    <t>Одноцепные(АС120мм2 )</t>
  </si>
  <si>
    <t>10 кВ</t>
  </si>
  <si>
    <t>10кВ</t>
  </si>
  <si>
    <t>ОдноцепныеСИП 3 1*70</t>
  </si>
  <si>
    <t>одноцепная АС 50 мм2</t>
  </si>
  <si>
    <t>одноцепная АС 70 мм2</t>
  </si>
  <si>
    <t>Одноцепные АС-120мм2</t>
  </si>
  <si>
    <t>Строительство ВЛ-0,4 кв СИП 35 мм2</t>
  </si>
  <si>
    <t>Одноцепные(СИП 70мм2)</t>
  </si>
  <si>
    <t>Одноцепные(СИП 95мм2)</t>
  </si>
  <si>
    <t>Одноцепные(СИП 120 мм2)</t>
  </si>
  <si>
    <t>Строительство отпайки 6 кВ от ТП 281  Ф19 Дагестанская</t>
  </si>
  <si>
    <t>с 3-мя кабелями в траншее(3*70)</t>
  </si>
  <si>
    <t>6 кВ</t>
  </si>
  <si>
    <t>с 3-мя кабелями в траншее(3*95)</t>
  </si>
  <si>
    <t>шкафного или киоскового типа(40 кВА)</t>
  </si>
  <si>
    <t>шкафного или киоскового типа(63 кВА)</t>
  </si>
  <si>
    <t>шкафного или киоскового типа(100 кВА)</t>
  </si>
  <si>
    <t>шкафного или киоскового типа(КТП 160 кВА)</t>
  </si>
  <si>
    <t>шкафного или киоскового типа(КТП 250 кВА)</t>
  </si>
  <si>
    <t>столбового или мачтового типа(КТП 400 кВА)</t>
  </si>
  <si>
    <t>столбового или мачтового типа(КТП 630 кВА)</t>
  </si>
  <si>
    <t>столбового или мачтового типа(КТП 1000 кВА)</t>
  </si>
  <si>
    <t>блочного типа(1БКТП 630кВА)</t>
  </si>
  <si>
    <t>блочного типа (2БКТП-630)</t>
  </si>
  <si>
    <t>блочного типа(1БКТП 1000 кВА)</t>
  </si>
  <si>
    <t>блочного типа(2БКТП 1000 кВА)</t>
  </si>
  <si>
    <t>блочного типа(2БКТП 1250 кВА)</t>
  </si>
  <si>
    <t>столбового или мачтового типа(КТПН 1600 кВА)</t>
  </si>
  <si>
    <t>блочного типа(1БКТП - 1250кВА)</t>
  </si>
  <si>
    <t>Установка ПКУ на опоре(прибора учета косвенного включения)</t>
  </si>
  <si>
    <t>установка прибора учета в КРУНАХ 6/10 кВ</t>
  </si>
  <si>
    <t>Приложение N 1</t>
  </si>
  <si>
    <t>Объект электросетевого хозяйства/Средство коммерческого учета электрической энергии (мощности)</t>
  </si>
  <si>
    <t>Материал опоры (деревянные (j = 1), металлические (j = 2), железобетонные (j = 3)</t>
  </si>
  <si>
    <t>Тип провода (изолированный провод (k = 1), неизолированный провод (k = 2)</t>
  </si>
  <si>
    <t>Материал провода (медный (l = 1), стальной (l = 2), сталеалюминиевый (l = 3), алюминиевый (l = 4)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</si>
  <si>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500 квадратных мм включительно (m = 4), от 500 до 800 квадратных мм включительно (m = 5), свыше 800 квадратных мм (m = 6)</t>
  </si>
  <si>
    <t>Количество цепей (одноцепная (n = 1), двухцепная (n = 2)</t>
  </si>
  <si>
    <t>на металлических опорах, за исключением многогранных (o = 1), на многогранных опорах (o = 2)</t>
  </si>
  <si>
    <t>&lt;пообъектная расшифровка&gt;</t>
  </si>
  <si>
    <t>Способ прокладки кабельных линий (в траншеях (j = 1), в блоках (j = 2), в каналах (j = 3), в туннелях и коллекторах (j = 4), в галереях и эстакадах (j = 5), горизонтальное наклонное бурение (j = 6), подводная прокладка (j = 7)</t>
  </si>
  <si>
    <t>Одножильные (k = 1) и многожильные (k = 2)</t>
  </si>
  <si>
    <t>Кабели с резиновой и пластмассовой изоляцией (l = 1), бумажной изоляцией (l = 2)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</si>
  <si>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250 квадратных мм включительно (m = 4), от 250 до 300 квадратных мм включительно (m = 5), от 300 до 400 квадратных мм включительно (m = 6), от 400 до 500 квадратных мм включительно (m = 7), от 500 до 800 квадратных мм включительно (m = 8), свыше 800 квадратных мм (m = 9)</t>
  </si>
  <si>
    <t>Количество кабелей в траншее, канале, туннеле или коллекторе, на галерее или эстакаде, труб в скважине (одна (n = 1), две (n = 2), три (n = 3), четыре (n = 4), более четырех (n = 5)</t>
  </si>
  <si>
    <t>Реклоузеры (j = 1), линейные разъединители (j = 2), выключатели нагрузки, устанавливаемые вне трансформаторных подстанций и распределительных и переключательных пунктов (РП) (j = 3), распределительные пункты (РП), за исключением комплектных распределительных устройств наружной установки (КРН, КРУП) (j = 4), комплектные распределительные устройства наружной установки (КРН, КРУН) (j = 5), переключательные пункты (j = 6)</t>
  </si>
  <si>
    <t>Номинальный ток до 100 А включительно (k = 1), от 100 до 250 А включительно (k = 2), от 250 до 500 А включительно (k = 3), от 500 А до 1 000 А включительно (k = 4), свыше 1 000 А (k = 5)</t>
  </si>
  <si>
    <t>Количество ячеек в распределительном или переключательном пункте (до 5 ячеек включительно (l = 1), от 5 до 10 ячеек включительно (l = 2), от 10 до 15 ячеек включительно (l = 3), свыше 15 ячеек (l = 4)</t>
  </si>
  <si>
    <t>Строительство комплектных трансформаторных подстанций (КТП) с уровнем напряжения до 35 кВ</t>
  </si>
  <si>
    <t>Трансформаторные подстанции (ТП), за исключением распределительных трансформаторных подстанций (РТП) 6/0,4 кВ (j = 1), 10/0,4 кВ (j = 2), 20/0,4 кВ (j = 3), 6/10 (10/6) кВ (j = 4), 10/20 (20/10) кВ (j = 5), 6/20 (20/6) (j = 6)</t>
  </si>
  <si>
    <t>Однотрансформаторные (k = 1), двухтрансформаторные и более (k = 2)</t>
  </si>
  <si>
    <t>Трансформаторная мощность до 25 кВА включительно (l = 1), от 25 до 100 кВА включительно (l = 2), от 100 до 250 кВА включительно (l = 3), от 250 до 400 кВА (l = 4), от 400 до 630 кВА включительно (l = 5), от 630 до 1000 кВА включительно (l = 6), от 1000 до 1250 кВА включительно (l = 7), от 1250 кВА до 1600 кВА включительно (l = 8), от 1600 до 2000 кВА включительно (l = 9), от 2000 до 2500 кВА включительно (l = 10), от 2500 до 3150 кВА включительно (l = 11), от 3150 до 4000 кВА включительно (l = 12), свыше 4000 кВА (l = 13)</t>
  </si>
  <si>
    <t>Столбового/мачтового типа (m = 1), шкафного или киоскового типа (m = 2), блочного типа (m = 3), встроенного типа (m = 4)</t>
  </si>
  <si>
    <t>Строительство распределительных трансформаторных подстанций (РТП) с уровнем напряжения до 35 кВ</t>
  </si>
  <si>
    <t>Распределительные трансформаторные подстанции (РТП)</t>
  </si>
  <si>
    <t>Трансформаторная мощность до 25 кВА включительно (l = 1), от 25 до 100 кВА включительно (l = 2), от 100 до 250 кВА включительно (l = 3), от 250 до 400 кВА (l = 4), от 400 до 630 кВА включительно (l = 5), от 630 до 1000 кВА включительно (l = 6), от 1000 до 1250 кВА включительно (l = 7), от 1250 кВА до 1600 кВА включительно (l = 8), от 1600 до 2000 кВА включительно (l = 9), от 2000 до 2500 кВА включительно (l = 10), от 2500 до 3150 кВА включительно (l = 11), свыше 3150 кВА (l = 12)</t>
  </si>
  <si>
    <t>Открытого типа (m = 1), закрытого типа (m = 2)</t>
  </si>
  <si>
    <t>Строительство центров питания, подстанций уровнем напряжения 35 кВ и выше (ПС)</t>
  </si>
  <si>
    <t>Однотрансформаторные (j = 1), двухтрансформаторные и более (j = 2)</t>
  </si>
  <si>
    <t>Трансформаторная мощность до 6,3 МВА включительно (k = 1), от 6,3 до 10 МВА включительно (k = 2), от 10 до 16 МВА включительно (k = 3), от 16 до 25 МВА включительно (k = 4), от 25 до 32 МВА включительно (k = 5), от 32 до 40 МВА включительно (k = 6), от 40 до 63 МВА включительно (k = 7), от 63 до 80 МВА включительно (k = 8), от 80 до 100 МВА включительно (k = 9), свыше 100 МВА (k = 10)</t>
  </si>
  <si>
    <t>Открытого типа (l = 1), закрытого типа (l = 2)</t>
  </si>
  <si>
    <t>Обеспечение средствами коммерческого учета электрической энергии (мощности)</t>
  </si>
  <si>
    <t>Однофазный (j = 1), трехфазный (j = 2)</t>
  </si>
  <si>
    <t>Прямого включения (k = 1), полукосвенного включения (k = 2), косвенного включения (k = 3)</t>
  </si>
  <si>
    <t>Материал опоры (деревянные (j = 1)</t>
  </si>
  <si>
    <t>Тип провода (изолированный провод (k = 1)</t>
  </si>
  <si>
    <t>Материал провода  алюминиевый (l = 4)</t>
  </si>
  <si>
    <t>Сечение провода (диапазон до 50 квадратных мм включительно (m = 1)</t>
  </si>
  <si>
    <t>Количество цепей (одноцепная (n = 1)</t>
  </si>
  <si>
    <t>Сечение провода  от 50 до 100 квадратных мм включительно (m = 2</t>
  </si>
  <si>
    <t>Материал провода сталеалюминиевый (l = 3)</t>
  </si>
  <si>
    <t>Материал опоры металлические (j = 2)</t>
  </si>
  <si>
    <t>Тип провода неизолированный провод (k = 2)</t>
  </si>
  <si>
    <t>Сечение провода  от 50 до 100 квадратных мм включительно (m = 2)</t>
  </si>
  <si>
    <t>Материал опоры железобетонные (j = 3)</t>
  </si>
  <si>
    <t>Строительство отпайки ВЛ-10 кВ от ф№13 пс 110 кВ Восточная</t>
  </si>
  <si>
    <t>Строительство отпайки ВЛ-10 кВ от ф№13 пс 110 кВКомпас</t>
  </si>
  <si>
    <t>Строительство ВЛ-10 кВ от Ф№1 пс35 Первомайская</t>
  </si>
  <si>
    <t>Строительство отпайки ВЛ-10 кВ от Ф№33 пс 110 кв Восточная</t>
  </si>
  <si>
    <t>Строительство ВЛ-10 кВ от Ф33 пс 35 кВ Сулак</t>
  </si>
  <si>
    <t xml:space="preserve">Строительство отпайки ВЛ-10 кв от Ф№2 пс Джунгутай </t>
  </si>
  <si>
    <t>Строительство ВЛ-6 кВ от Ф№5 пс 110 кВ Буйнакск-2</t>
  </si>
  <si>
    <t>Строительство ВЛ-10 кв от Ф8 пс35 Параул</t>
  </si>
  <si>
    <t>Строительство ВЛ-10 кВ от Ф№1 пс 35 Новокули</t>
  </si>
  <si>
    <t>Строительство ВЛ 6 кВ от Ф№2 пс Изберг-Южная</t>
  </si>
  <si>
    <t>строительство отпайки  ВЛ-6 кВ от Ф№14 пс 330 кВ Дербент</t>
  </si>
  <si>
    <t>Строительство отпайки ВЛ-6 кВ от Ф№7 пс 330 кВ Дербент</t>
  </si>
  <si>
    <t>Отпайка ВЛ-6 кв от Ф№2 пс 110 Изберг-Южная</t>
  </si>
  <si>
    <t>Строительство ВЛ-10 кВ от Ф№27 пс 110 Компас</t>
  </si>
  <si>
    <t>Строительство отпайки ВЛ-10 кВ от ф№1 п/с 35 кВ Унцукуль</t>
  </si>
  <si>
    <t>Строительство ВЛ-10 кВ от Ф№14 пс 110 Восточная</t>
  </si>
  <si>
    <t>Строительство отпайки ВЛ-10 кВ от Ф№1 пс 110 кВ Сергакала</t>
  </si>
  <si>
    <t>Строительство ВЛ 10 кВ Ф3 пс 110 Каякент</t>
  </si>
  <si>
    <t>Строительство отпайки ВЛ-10 кВ отФ№4 пс 110 Сергокала</t>
  </si>
  <si>
    <t>Строительство ВЛ -10 кВ от Ф№22 от пс 110 кВ Изберг-Северная</t>
  </si>
  <si>
    <t>Строительство отпайки ВЛ-10 кВ от Ф№3 пс  110 кВ Цудахар</t>
  </si>
  <si>
    <t>Отпайка ВЛ-10 кВ от Ф№1 пс35 Тепличный комбинат</t>
  </si>
  <si>
    <t>Отпайка 10 кВ от ВЛ 10 кВ Ф312 пс 110 Изберг-Северная</t>
  </si>
  <si>
    <t>Строительство отпайки 10 кВ от Ф32 пс35 Андрейаул</t>
  </si>
  <si>
    <t>Отпайка ВЛ-10 кВ от Ф№3 пс 35 Дмитрово</t>
  </si>
  <si>
    <t>отпайка ВЛ-10 кВ от Ф№3 пс 35 кВ Карланюрт - Тяговая</t>
  </si>
  <si>
    <t>Отпайка ВЛ-10 кВ от ф№8 пс110 кВ Шамхал</t>
  </si>
  <si>
    <t>Строительство отпайки ВЛ-10 кВ от Ф№23 пс 110 кВ Махачала-110</t>
  </si>
  <si>
    <t>строительство отпайки ВЛ-10 кВотФ№3 пс 110 кВ Согратль</t>
  </si>
  <si>
    <t>строительство отпайки ВЛ-10 кВ</t>
  </si>
  <si>
    <t>отпайка ВЛ-10 кВ от Ф№3 пс35 Дмитрова</t>
  </si>
  <si>
    <t>отпайка ВЛ-6 кВ от Ф-1 пс110 кВ Изберг-Южная</t>
  </si>
  <si>
    <t>Строительство отпайки ВЛ-10 кВ от Ф32 пс110 кВ Шамхал</t>
  </si>
  <si>
    <t>Сечение провода от 100 до 200 квадратных мм включительно (m = 3</t>
  </si>
  <si>
    <t>Материал провода алюминиевый (l = 4)</t>
  </si>
  <si>
    <t xml:space="preserve">Строительство отпайки ВЛ 6 кВ от Ф№42 пс 110 кВ ГПП </t>
  </si>
  <si>
    <t>Способ прокладки кабельных линий (в траншеях (j = 1)</t>
  </si>
  <si>
    <t>Одножильные (k = 1</t>
  </si>
  <si>
    <t>Кабели с резиновой и пластмассовой изоляцией (l = 1)</t>
  </si>
  <si>
    <t>Количество кабелей в траншее три (n = 3),</t>
  </si>
  <si>
    <t>Количество кабелей в траншее четыре (n = 4),</t>
  </si>
  <si>
    <t>Количество кабелей в траншее, одна (n = 1)</t>
  </si>
  <si>
    <t>отпайка КЛ-6 кВ от Ф№4 пс 110 кВ Буйнакск-1</t>
  </si>
  <si>
    <t>Строительство отпайки 6 кВ от тП 288 Ф42 пс 110 кВ Новая</t>
  </si>
  <si>
    <t>Строительство кабельной линии 6 кВ от ф№11 п/с Дербент -Северная</t>
  </si>
  <si>
    <t xml:space="preserve">Строительство кабельной линии 6 кВ от ф№11 п/с Дербент -Южная </t>
  </si>
  <si>
    <t>Количество кабелей в траншее более четырех (n = 5)</t>
  </si>
  <si>
    <t>Реклоузеры (j = 1)</t>
  </si>
  <si>
    <t>Номинальный ток до 100 А включительно (k = 1)</t>
  </si>
  <si>
    <t>Выключатели нагрузки, устанавливаемые вне трансформаторных подстанций и распределительных и переключательных пунктов (РП) (j = 3)</t>
  </si>
  <si>
    <t>по договорам, заключенным за период с 01.01.2022 - 30.09.2022</t>
  </si>
  <si>
    <r>
      <rPr>
        <b/>
        <u/>
        <sz val="11"/>
        <color theme="1"/>
        <rFont val="Arial Narrow"/>
        <family val="2"/>
        <charset val="204"/>
      </rPr>
      <t>Присоединяемая</t>
    </r>
    <r>
      <rPr>
        <sz val="11"/>
        <color theme="1"/>
        <rFont val="Arial Narrow"/>
        <family val="2"/>
        <charset val="204"/>
      </rPr>
      <t xml:space="preserve"> мощность (кВт)</t>
    </r>
  </si>
  <si>
    <r>
      <rPr>
        <b/>
        <u/>
        <sz val="11"/>
        <color theme="1"/>
        <rFont val="Arial Narrow"/>
        <family val="2"/>
        <charset val="204"/>
      </rPr>
      <t>до</t>
    </r>
    <r>
      <rPr>
        <sz val="11"/>
        <color theme="1"/>
        <rFont val="Arial Narrow"/>
        <family val="2"/>
        <charset val="204"/>
      </rPr>
      <t xml:space="preserve"> 0,4 кВ</t>
    </r>
  </si>
  <si>
    <t>До 15 кВт</t>
  </si>
  <si>
    <t xml:space="preserve">в том числе льготная категория &lt;*&gt; </t>
  </si>
  <si>
    <t xml:space="preserve">От 15 до 150 кВт </t>
  </si>
  <si>
    <t xml:space="preserve">в том числе льготная категория &lt;**&gt; </t>
  </si>
  <si>
    <t>От 150 кВт до 670 кВт</t>
  </si>
  <si>
    <t xml:space="preserve">От 670 кВт </t>
  </si>
  <si>
    <t>за период с 01.01.2022 - 30.09.2022</t>
  </si>
  <si>
    <t>От 15 до 150 кВт</t>
  </si>
  <si>
    <t xml:space="preserve">От 150 кВт до 670 кВт </t>
  </si>
  <si>
    <t>От 670 кВт</t>
  </si>
  <si>
    <t>Выдача сетевой организацией уведомления об обеспечении сетевой организацией возможности присоединения к электрическим сетям Заявителям, указанным в абзаце шестом пункта 24 Методических указаний по определению размера платы за технологическое присоединение к электрическим сетям</t>
  </si>
  <si>
    <t>С1.2.1 - для случаев технологического присоединения объектов Заявителей, указанных в пунктах 12(1) и 14 Правил технологического присоединения, кроме случаев, если технологическое присоединение энергопринимающих устройств таких Заявителей осуществляется на уровне напряжения выше 0,4 кВ;</t>
  </si>
  <si>
    <t>Проверка сетевой организацией выполнения технических условий Заявителями, указанными в абзаце седьмом пункта 24 Методических указаний по определению размера платы за технологическое присоединение к электрическим сетям</t>
  </si>
  <si>
    <t>С1.2.2 - для случаев технологического присоединения объектов Заявителей, не предусмотренных абзацем восьмым настоящего пункта.</t>
  </si>
  <si>
    <t>Расходы на выполнение мероприятий по технологическому присоединению, предусмотренных подпунктами "а" и "в" пункта 16 Методических указаний, за 2021 год</t>
  </si>
  <si>
    <t>Утверждение акта о технологическом присоединении и акта разграничения балансовой принадлежности и эксплутационной ответственности</t>
  </si>
  <si>
    <t>Разграничением расходов на актирование льготной категории принят коэфициент на основании плановых расходов Дагэнерго</t>
  </si>
  <si>
    <t>Однотрансформаторные (k = 1)</t>
  </si>
  <si>
    <t>Трансформаторная мощность до 25 кВА включительно (l = 1)</t>
  </si>
  <si>
    <t>Столбового/мачтового типа (m = 1)</t>
  </si>
  <si>
    <t>Трансформаторная мощность от 25 кВА до 100 кВА включительно</t>
  </si>
  <si>
    <t>Однофазный (j = 1)</t>
  </si>
  <si>
    <t>Прямого включения (k = 1)</t>
  </si>
  <si>
    <t>Трехфазный (j = 2)</t>
  </si>
  <si>
    <t>Косвенного включения (k = 3)</t>
  </si>
  <si>
    <t>10кв</t>
  </si>
  <si>
    <t>Строительство отпайки ВЛ-10 кВ от ВЛ-10 кВ Ф№23 п/с 110 кВ Махачкала</t>
  </si>
  <si>
    <t>Присоединяемая мощность (кВт)</t>
  </si>
  <si>
    <t>столбового или мачтового типа (160 кВА)Установка КТП 6/0,4 кВ мощностью 160 кВА для электроснабжения МКД РД г.Буйнакск ул. Газимагомеда 11 а</t>
  </si>
  <si>
    <t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организации, а также на обеспечение средствами коммерческого учета электрической энергии (мощности) за 2021 г., план на 2023</t>
  </si>
  <si>
    <t>отпайка КЛ-6 кВ от ВЛ-6 кВ  Ф№12  пс 110 кВ Буйнакск-1</t>
  </si>
  <si>
    <t>I</t>
  </si>
  <si>
    <t>4.1.1.</t>
  </si>
  <si>
    <t>3.1.</t>
  </si>
  <si>
    <t>3.1.1.</t>
  </si>
  <si>
    <t>3.2.2.</t>
  </si>
  <si>
    <t>3.3.3.</t>
  </si>
  <si>
    <t>3.3.4.</t>
  </si>
  <si>
    <t>3.5.5.</t>
  </si>
  <si>
    <t>4.1.1.1.</t>
  </si>
  <si>
    <t>4.1.1.2.</t>
  </si>
  <si>
    <t>4.1.1.3.</t>
  </si>
  <si>
    <t>4.1.1.4.</t>
  </si>
  <si>
    <t>5.1.5.</t>
  </si>
  <si>
    <t>5.1.6.</t>
  </si>
  <si>
    <t>5.1.7.</t>
  </si>
  <si>
    <t>5.1.8.</t>
  </si>
  <si>
    <t>5.1.9.</t>
  </si>
  <si>
    <t>5.1.10.</t>
  </si>
  <si>
    <t>5.1.11.</t>
  </si>
  <si>
    <t>5.1.12.</t>
  </si>
  <si>
    <t>5.1.13.</t>
  </si>
  <si>
    <t>5.1.1.</t>
  </si>
  <si>
    <t>5.1.</t>
  </si>
  <si>
    <t>5.1.2.</t>
  </si>
  <si>
    <t>5.1.3.</t>
  </si>
  <si>
    <t>5.1.4.</t>
  </si>
  <si>
    <t>5.1.2.1.</t>
  </si>
  <si>
    <t>5.1.2.2.</t>
  </si>
  <si>
    <t>5.1.2.3.</t>
  </si>
  <si>
    <t>5.1.2.4.</t>
  </si>
  <si>
    <t>5.1.2.5.</t>
  </si>
  <si>
    <t>5.1.2.6.</t>
  </si>
  <si>
    <t>5.1.2.7.</t>
  </si>
  <si>
    <t>5.1.2.8.</t>
  </si>
  <si>
    <t>5.1.2.9.</t>
  </si>
  <si>
    <t>5.1.2.10.</t>
  </si>
  <si>
    <t>5.1.2.11.</t>
  </si>
  <si>
    <t>5.1.2.12.</t>
  </si>
  <si>
    <t>5.1.2.13.</t>
  </si>
  <si>
    <t>5.1.2.14.</t>
  </si>
  <si>
    <t>5.1.2.15.</t>
  </si>
  <si>
    <t>5.1.2.16.</t>
  </si>
  <si>
    <t>5.1.2.17.</t>
  </si>
  <si>
    <t>5.1.2.18.</t>
  </si>
  <si>
    <t>5.1.2.19.</t>
  </si>
  <si>
    <t>5.1.2.20.</t>
  </si>
  <si>
    <t>5.1.2.21.</t>
  </si>
  <si>
    <t>5.1.2.22.</t>
  </si>
  <si>
    <t>5.1.2.23</t>
  </si>
  <si>
    <t>5.1.2.24</t>
  </si>
  <si>
    <t>5.1.2.25</t>
  </si>
  <si>
    <t>5.1.2.26</t>
  </si>
  <si>
    <t>5.1.3.1</t>
  </si>
  <si>
    <t>5.1.4.1</t>
  </si>
  <si>
    <t>5.1.4.2</t>
  </si>
  <si>
    <t>5.1.4.3</t>
  </si>
  <si>
    <t>5.1.4.1.</t>
  </si>
  <si>
    <t>5.1.4.4.</t>
  </si>
  <si>
    <t>5.1.4.2.</t>
  </si>
  <si>
    <t>5.1.4.3.</t>
  </si>
  <si>
    <t>5.1.5.1</t>
  </si>
  <si>
    <t>5.1.5.6</t>
  </si>
  <si>
    <t>5.1.5.7</t>
  </si>
  <si>
    <t>5.1.5.7.1.</t>
  </si>
  <si>
    <t>5.1.5.7.2</t>
  </si>
  <si>
    <t>5.1.5.7.3</t>
  </si>
  <si>
    <t>5.1.5.7.4</t>
  </si>
  <si>
    <t>5.1.5.7.5</t>
  </si>
  <si>
    <t>5.1.5.7.6.</t>
  </si>
  <si>
    <t>5.1.5.7.7.</t>
  </si>
  <si>
    <t>5.1.5.7.8</t>
  </si>
  <si>
    <t>5.1.5.7.8.9.10</t>
  </si>
  <si>
    <t>5.1.5.7.8.9.11</t>
  </si>
  <si>
    <t>5.1.5.7.8.9.12</t>
  </si>
  <si>
    <t>5.1.5.7.8.9.13</t>
  </si>
  <si>
    <t>5.1.5.7.8.9.</t>
  </si>
  <si>
    <t>5.1.5.7.8.9.14</t>
  </si>
  <si>
    <t>5.1.5.7.8.9.15</t>
  </si>
  <si>
    <t>5.1.5.7.8.9.16</t>
  </si>
  <si>
    <t>5.1.5.7.8.9.17</t>
  </si>
  <si>
    <t>5.1.5.7.8.9.18</t>
  </si>
  <si>
    <t>5.1.5.7.8.9.19</t>
  </si>
  <si>
    <t>5.1.5.7.8.9.20</t>
  </si>
  <si>
    <t>8.1.</t>
  </si>
  <si>
    <t>8.1.1.1</t>
  </si>
  <si>
    <t>8.1.1.</t>
  </si>
  <si>
    <t>8.2.</t>
  </si>
  <si>
    <t>8.2.1.</t>
  </si>
  <si>
    <t>8.2.2.</t>
  </si>
  <si>
    <t>8.3.</t>
  </si>
  <si>
    <t>8.3.1.</t>
  </si>
  <si>
    <t>8.3.2.</t>
  </si>
  <si>
    <t>8.3.3.</t>
  </si>
  <si>
    <t>8.4.</t>
  </si>
  <si>
    <t>8.4.1.</t>
  </si>
  <si>
    <t>8.5.1.</t>
  </si>
  <si>
    <t>8.5.2.</t>
  </si>
  <si>
    <t>8.5.3.</t>
  </si>
  <si>
    <t>8.5.4.</t>
  </si>
  <si>
    <t>8.6.</t>
  </si>
  <si>
    <t>8.5.</t>
  </si>
  <si>
    <t>8.6.1.</t>
  </si>
  <si>
    <t>8.6.2.</t>
  </si>
  <si>
    <t>8.6.3.</t>
  </si>
  <si>
    <t>8.7.</t>
  </si>
  <si>
    <t>8.7.1.</t>
  </si>
  <si>
    <t>8.7.2.</t>
  </si>
  <si>
    <t>8.7.3.</t>
  </si>
  <si>
    <t>8.7.3.1.</t>
  </si>
  <si>
    <t>8.7.3.2</t>
  </si>
  <si>
    <t>8.8.</t>
  </si>
  <si>
    <t>8.9.</t>
  </si>
  <si>
    <t>8.9.1.</t>
  </si>
  <si>
    <t>8.9.2.</t>
  </si>
  <si>
    <t>8.9.3.</t>
  </si>
  <si>
    <t>8.10.</t>
  </si>
  <si>
    <t>8.11.</t>
  </si>
  <si>
    <t>8.12.</t>
  </si>
  <si>
    <t>8.13.</t>
  </si>
  <si>
    <t>8.14.</t>
  </si>
  <si>
    <t>8.15.</t>
  </si>
  <si>
    <t>8.16.</t>
  </si>
  <si>
    <t>6.1.</t>
  </si>
  <si>
    <t>6.2.</t>
  </si>
  <si>
    <t>6.3.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</si>
</sst>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0.0"/>
    <numFmt numFmtId="166" formatCode="#,##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 Narrow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sz val="11"/>
      <name val="Arial Narrow"/>
      <family val="2"/>
      <charset val="204"/>
    </font>
    <font>
      <b/>
      <u/>
      <sz val="12"/>
      <name val="Arial Narrow"/>
      <family val="2"/>
      <charset val="204"/>
    </font>
    <font>
      <b/>
      <u/>
      <sz val="11"/>
      <color theme="1"/>
      <name val="Arial Narrow"/>
      <family val="2"/>
      <charset val="204"/>
    </font>
    <font>
      <sz val="16"/>
      <name val="Arial Narrow"/>
      <family val="2"/>
      <charset val="204"/>
    </font>
    <font>
      <sz val="9"/>
      <name val="Times New Roman"/>
      <family val="1"/>
      <charset val="204"/>
    </font>
    <font>
      <b/>
      <sz val="18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4" fillId="0" borderId="0"/>
    <xf numFmtId="0" fontId="6" fillId="0" borderId="0"/>
    <xf numFmtId="0" fontId="7" fillId="0" borderId="0"/>
    <xf numFmtId="9" fontId="4" fillId="0" borderId="0" applyFont="0" applyFill="0" applyBorder="0" applyAlignment="0" applyProtection="0"/>
    <xf numFmtId="0" fontId="8" fillId="0" borderId="0"/>
    <xf numFmtId="164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0" fontId="2" fillId="0" borderId="0"/>
    <xf numFmtId="0" fontId="1" fillId="0" borderId="0"/>
    <xf numFmtId="0" fontId="1" fillId="0" borderId="0"/>
  </cellStyleXfs>
  <cellXfs count="89">
    <xf numFmtId="0" fontId="0" fillId="0" borderId="0" xfId="0"/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4" fontId="9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1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Fill="1" applyBorder="1"/>
    <xf numFmtId="165" fontId="12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3" fontId="9" fillId="0" borderId="0" xfId="0" applyNumberFormat="1" applyFont="1"/>
    <xf numFmtId="4" fontId="14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3" fontId="9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horizontal="left" wrapText="1"/>
    </xf>
    <xf numFmtId="2" fontId="9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7" fillId="0" borderId="0" xfId="0" applyFont="1" applyFill="1"/>
    <xf numFmtId="0" fontId="12" fillId="0" borderId="0" xfId="0" applyFont="1" applyFill="1"/>
    <xf numFmtId="0" fontId="12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4" fontId="1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 vertical="center"/>
    </xf>
    <xf numFmtId="4" fontId="12" fillId="0" borderId="0" xfId="0" applyNumberFormat="1" applyFont="1" applyFill="1" applyAlignment="1">
      <alignment vertical="center"/>
    </xf>
    <xf numFmtId="165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49" fontId="12" fillId="0" borderId="0" xfId="0" applyNumberFormat="1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8" fillId="0" borderId="1" xfId="0" applyFont="1" applyFill="1" applyBorder="1" applyAlignment="1">
      <alignment horizontal="center"/>
    </xf>
    <xf numFmtId="0" fontId="12" fillId="0" borderId="1" xfId="0" applyFont="1" applyFill="1" applyBorder="1"/>
    <xf numFmtId="4" fontId="12" fillId="0" borderId="0" xfId="0" applyNumberFormat="1" applyFont="1" applyFill="1"/>
    <xf numFmtId="165" fontId="12" fillId="0" borderId="0" xfId="0" applyNumberFormat="1" applyFont="1" applyFill="1"/>
    <xf numFmtId="4" fontId="12" fillId="0" borderId="1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5" fillId="0" borderId="1" xfId="0" applyFont="1" applyFill="1" applyBorder="1"/>
    <xf numFmtId="1" fontId="18" fillId="0" borderId="1" xfId="0" applyNumberFormat="1" applyFont="1" applyFill="1" applyBorder="1" applyAlignment="1">
      <alignment horizontal="center"/>
    </xf>
    <xf numFmtId="0" fontId="18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66" fontId="12" fillId="0" borderId="1" xfId="0" applyNumberFormat="1" applyFont="1" applyFill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/>
    </xf>
    <xf numFmtId="0" fontId="13" fillId="0" borderId="1" xfId="0" applyFont="1" applyFill="1" applyBorder="1"/>
    <xf numFmtId="0" fontId="12" fillId="0" borderId="1" xfId="0" applyFont="1" applyFill="1" applyBorder="1" applyAlignment="1">
      <alignment wrapText="1"/>
    </xf>
    <xf numFmtId="16" fontId="18" fillId="0" borderId="1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 applyAlignment="1"/>
    <xf numFmtId="0" fontId="19" fillId="0" borderId="0" xfId="0" applyFont="1" applyFill="1"/>
    <xf numFmtId="4" fontId="12" fillId="0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12" fillId="0" borderId="1" xfId="0" applyFont="1" applyFill="1" applyBorder="1" applyAlignment="1">
      <alignment horizontal="left" wrapText="1"/>
    </xf>
    <xf numFmtId="0" fontId="13" fillId="0" borderId="0" xfId="0" applyFont="1" applyFill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14" fillId="0" borderId="0" xfId="0" applyFont="1" applyAlignment="1">
      <alignment horizontal="center"/>
    </xf>
  </cellXfs>
  <cellStyles count="16">
    <cellStyle name="Обычный" xfId="0" builtinId="0"/>
    <cellStyle name="Обычный 12" xfId="13"/>
    <cellStyle name="Обычный 12 2" xfId="14"/>
    <cellStyle name="Обычный 12 6" xfId="15"/>
    <cellStyle name="Обычный 2" xfId="1"/>
    <cellStyle name="Обычный 2 2" xfId="2"/>
    <cellStyle name="Обычный 2 3" xfId="7"/>
    <cellStyle name="Обычный 2 4" xfId="5"/>
    <cellStyle name="Обычный 2 5" xfId="12"/>
    <cellStyle name="Обычный 3 5" xfId="10"/>
    <cellStyle name="Обычный 4 7" xfId="11"/>
    <cellStyle name="Обычный 5" xfId="3"/>
    <cellStyle name="Процентный 2" xfId="4"/>
    <cellStyle name="Процентный 2 2" xfId="8"/>
    <cellStyle name="Финансовый 2" xfId="6"/>
    <cellStyle name="Финансовый 2 2" xfId="9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KS3/Desktop/&#1057;&#1054;&#1060;_&#1055;&#1088;&#1080;&#1083;&#1086;&#1078;&#1077;&#1085;&#1080;&#1077;%2011%20&#1085;&#1072;%2029.08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ила заполнения"/>
      <sheetName val="Данные заявок на ТП"/>
      <sheetName val="Регионы"/>
      <sheetName val="ДЗО"/>
      <sheetName val="Филиалы,ВЗО,Общ.под управл."/>
      <sheetName val="Тип примененного тарифа"/>
      <sheetName val="Категория договора ТП"/>
      <sheetName val="Статусы ТП"/>
      <sheetName val="ОКВЭД"/>
      <sheetName val="Лист4"/>
      <sheetName val="Лист5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Поступила</v>
          </cell>
        </row>
        <row r="3">
          <cell r="A3" t="str">
            <v>Договор направлен</v>
          </cell>
        </row>
        <row r="4">
          <cell r="A4" t="str">
            <v>Договор заключен</v>
          </cell>
        </row>
        <row r="5">
          <cell r="A5" t="str">
            <v>ТУ выполнены</v>
          </cell>
        </row>
        <row r="6">
          <cell r="A6" t="str">
            <v>Объект присоединен</v>
          </cell>
        </row>
        <row r="7">
          <cell r="A7" t="str">
            <v>Акты подписаны</v>
          </cell>
        </row>
        <row r="8">
          <cell r="A8" t="str">
            <v>Договор расторгнут</v>
          </cell>
        </row>
        <row r="9">
          <cell r="A9" t="str">
            <v>Получение недостающих сведений</v>
          </cell>
        </row>
        <row r="10">
          <cell r="A10" t="str">
            <v>Заявка аннулирована ДЗО</v>
          </cell>
        </row>
        <row r="11">
          <cell r="A11" t="str">
            <v>Отзыв заявителем заявки на ТП</v>
          </cell>
        </row>
        <row r="12">
          <cell r="A12" t="str">
            <v>Заявка принята в работу</v>
          </cell>
        </row>
      </sheetData>
      <sheetData sheetId="8">
        <row r="2">
          <cell r="A2" t="str">
            <v>-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3"/>
  <sheetViews>
    <sheetView tabSelected="1" view="pageBreakPreview" zoomScaleNormal="100" zoomScaleSheetLayoutView="100" workbookViewId="0">
      <selection activeCell="G17" sqref="G17"/>
    </sheetView>
  </sheetViews>
  <sheetFormatPr defaultRowHeight="16.5" x14ac:dyDescent="0.3"/>
  <cols>
    <col min="1" max="1" width="4.42578125" style="1" customWidth="1"/>
    <col min="2" max="2" width="27.5703125" style="1" customWidth="1"/>
    <col min="3" max="3" width="71" style="1" customWidth="1"/>
    <col min="4" max="16384" width="9.140625" style="1"/>
  </cols>
  <sheetData>
    <row r="2" spans="2:3" x14ac:dyDescent="0.3">
      <c r="B2" s="77" t="s">
        <v>52</v>
      </c>
      <c r="C2" s="77"/>
    </row>
    <row r="4" spans="2:3" x14ac:dyDescent="0.3">
      <c r="B4" s="3" t="s">
        <v>53</v>
      </c>
      <c r="C4" s="14" t="s">
        <v>70</v>
      </c>
    </row>
    <row r="5" spans="2:3" x14ac:dyDescent="0.3">
      <c r="B5" s="3" t="s">
        <v>54</v>
      </c>
      <c r="C5" s="14" t="s">
        <v>70</v>
      </c>
    </row>
    <row r="6" spans="2:3" x14ac:dyDescent="0.3">
      <c r="B6" s="3" t="s">
        <v>55</v>
      </c>
      <c r="C6" s="9" t="s">
        <v>71</v>
      </c>
    </row>
    <row r="7" spans="2:3" x14ac:dyDescent="0.3">
      <c r="B7" s="3" t="s">
        <v>56</v>
      </c>
      <c r="C7" s="9" t="s">
        <v>71</v>
      </c>
    </row>
    <row r="8" spans="2:3" x14ac:dyDescent="0.3">
      <c r="B8" s="3" t="s">
        <v>57</v>
      </c>
      <c r="C8" s="15">
        <v>2632082033</v>
      </c>
    </row>
    <row r="9" spans="2:3" x14ac:dyDescent="0.3">
      <c r="B9" s="3" t="s">
        <v>58</v>
      </c>
      <c r="C9" s="18" t="s">
        <v>106</v>
      </c>
    </row>
    <row r="10" spans="2:3" x14ac:dyDescent="0.3">
      <c r="B10" s="3" t="s">
        <v>59</v>
      </c>
      <c r="C10" s="3" t="s">
        <v>107</v>
      </c>
    </row>
    <row r="11" spans="2:3" x14ac:dyDescent="0.3">
      <c r="B11" s="3" t="s">
        <v>60</v>
      </c>
      <c r="C11" s="17" t="s">
        <v>72</v>
      </c>
    </row>
    <row r="12" spans="2:3" x14ac:dyDescent="0.3">
      <c r="B12" s="3" t="s">
        <v>61</v>
      </c>
      <c r="C12" s="17" t="s">
        <v>73</v>
      </c>
    </row>
    <row r="13" spans="2:3" x14ac:dyDescent="0.3">
      <c r="B13" s="3" t="s">
        <v>62</v>
      </c>
      <c r="C13" s="19"/>
    </row>
  </sheetData>
  <mergeCells count="1">
    <mergeCell ref="B2:C2"/>
  </mergeCells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33"/>
  <sheetViews>
    <sheetView view="pageBreakPreview" zoomScale="80" zoomScaleNormal="80" zoomScaleSheetLayoutView="80" workbookViewId="0">
      <pane xSplit="3" ySplit="12" topLeftCell="D13" activePane="bottomRight" state="frozen"/>
      <selection pane="topRight" activeCell="D1" sqref="D1"/>
      <selection pane="bottomLeft" activeCell="A13" sqref="A13"/>
      <selection pane="bottomRight" activeCell="K21" sqref="K21"/>
    </sheetView>
  </sheetViews>
  <sheetFormatPr defaultColWidth="9.140625" defaultRowHeight="15.75" outlineLevelRow="1" x14ac:dyDescent="0.25"/>
  <cols>
    <col min="1" max="1" width="9.140625" style="47"/>
    <col min="2" max="2" width="11" style="48" customWidth="1"/>
    <col min="3" max="3" width="80" style="40" customWidth="1"/>
    <col min="4" max="4" width="12" style="49" customWidth="1"/>
    <col min="5" max="5" width="11.85546875" style="49" customWidth="1"/>
    <col min="6" max="6" width="25.140625" style="50" customWidth="1"/>
    <col min="7" max="7" width="15.5703125" style="51" customWidth="1"/>
    <col min="8" max="8" width="20.5703125" style="52" customWidth="1"/>
    <col min="9" max="9" width="10.7109375" style="40" customWidth="1"/>
    <col min="10" max="10" width="14.85546875" style="40" customWidth="1"/>
    <col min="11" max="12" width="9.140625" style="40"/>
    <col min="13" max="13" width="16.140625" style="41" customWidth="1"/>
    <col min="14" max="14" width="12.140625" style="41" customWidth="1"/>
    <col min="15" max="15" width="21.42578125" style="41" customWidth="1"/>
    <col min="16" max="17" width="9.140625" style="41"/>
    <col min="18" max="18" width="15.85546875" style="41" customWidth="1"/>
    <col min="19" max="22" width="9.140625" style="41"/>
    <col min="23" max="16384" width="9.140625" style="40"/>
  </cols>
  <sheetData>
    <row r="2" spans="1:22" x14ac:dyDescent="0.25">
      <c r="G2" s="51" t="s">
        <v>149</v>
      </c>
    </row>
    <row r="3" spans="1:22" x14ac:dyDescent="0.25">
      <c r="G3" s="51" t="s">
        <v>85</v>
      </c>
    </row>
    <row r="4" spans="1:22" x14ac:dyDescent="0.25">
      <c r="G4" s="51" t="s">
        <v>86</v>
      </c>
    </row>
    <row r="5" spans="1:22" x14ac:dyDescent="0.25">
      <c r="G5" s="51" t="s">
        <v>87</v>
      </c>
    </row>
    <row r="6" spans="1:22" x14ac:dyDescent="0.25">
      <c r="G6" s="51" t="s">
        <v>88</v>
      </c>
    </row>
    <row r="8" spans="1:22" ht="61.5" customHeight="1" x14ac:dyDescent="0.25">
      <c r="B8" s="79" t="s">
        <v>275</v>
      </c>
      <c r="C8" s="79"/>
      <c r="D8" s="79"/>
      <c r="E8" s="79"/>
      <c r="F8" s="79"/>
      <c r="G8" s="79"/>
      <c r="H8" s="79"/>
    </row>
    <row r="12" spans="1:22" s="49" customFormat="1" ht="141.75" x14ac:dyDescent="0.25">
      <c r="A12" s="53"/>
      <c r="B12" s="46" t="s">
        <v>64</v>
      </c>
      <c r="C12" s="54" t="s">
        <v>150</v>
      </c>
      <c r="D12" s="54" t="s">
        <v>4</v>
      </c>
      <c r="E12" s="54" t="s">
        <v>5</v>
      </c>
      <c r="F12" s="55" t="s">
        <v>74</v>
      </c>
      <c r="G12" s="56" t="s">
        <v>68</v>
      </c>
      <c r="H12" s="54" t="s">
        <v>69</v>
      </c>
      <c r="M12" s="57"/>
      <c r="N12" s="57"/>
      <c r="O12" s="57"/>
      <c r="P12" s="57"/>
      <c r="Q12" s="57"/>
      <c r="R12" s="57"/>
      <c r="S12" s="57"/>
      <c r="T12" s="57"/>
      <c r="U12" s="57"/>
      <c r="V12" s="57"/>
    </row>
    <row r="13" spans="1:22" x14ac:dyDescent="0.25">
      <c r="B13" s="58" t="s">
        <v>277</v>
      </c>
      <c r="C13" s="59" t="s">
        <v>0</v>
      </c>
      <c r="D13" s="46"/>
      <c r="E13" s="46"/>
      <c r="F13" s="46"/>
      <c r="G13" s="46"/>
      <c r="H13" s="46"/>
      <c r="I13" s="60"/>
      <c r="J13" s="61"/>
    </row>
    <row r="14" spans="1:22" hidden="1" x14ac:dyDescent="0.25">
      <c r="B14" s="58"/>
      <c r="C14" s="59" t="s">
        <v>151</v>
      </c>
      <c r="D14" s="46"/>
      <c r="E14" s="46"/>
      <c r="F14" s="62"/>
      <c r="G14" s="20"/>
      <c r="H14" s="63"/>
    </row>
    <row r="15" spans="1:22" hidden="1" x14ac:dyDescent="0.25">
      <c r="B15" s="58"/>
      <c r="C15" s="59" t="s">
        <v>152</v>
      </c>
      <c r="D15" s="46"/>
      <c r="E15" s="46"/>
      <c r="F15" s="62"/>
      <c r="G15" s="20"/>
      <c r="H15" s="63"/>
    </row>
    <row r="16" spans="1:22" hidden="1" x14ac:dyDescent="0.25">
      <c r="B16" s="58"/>
      <c r="C16" s="59" t="s">
        <v>153</v>
      </c>
      <c r="D16" s="46"/>
      <c r="E16" s="46"/>
      <c r="F16" s="62"/>
      <c r="G16" s="20"/>
      <c r="H16" s="63"/>
    </row>
    <row r="17" spans="2:8" ht="35.25" hidden="1" customHeight="1" x14ac:dyDescent="0.25">
      <c r="B17" s="58"/>
      <c r="C17" s="78" t="s">
        <v>154</v>
      </c>
      <c r="D17" s="78"/>
      <c r="E17" s="78"/>
      <c r="F17" s="78"/>
      <c r="G17" s="78"/>
      <c r="H17" s="78"/>
    </row>
    <row r="18" spans="2:8" hidden="1" x14ac:dyDescent="0.25">
      <c r="B18" s="58"/>
      <c r="C18" s="59" t="s">
        <v>155</v>
      </c>
      <c r="D18" s="46"/>
      <c r="E18" s="46"/>
      <c r="F18" s="62"/>
      <c r="G18" s="20"/>
      <c r="H18" s="63"/>
    </row>
    <row r="19" spans="2:8" hidden="1" x14ac:dyDescent="0.25">
      <c r="B19" s="58"/>
      <c r="C19" s="59" t="s">
        <v>156</v>
      </c>
      <c r="D19" s="46"/>
      <c r="E19" s="46"/>
      <c r="F19" s="62"/>
      <c r="G19" s="20"/>
      <c r="H19" s="63"/>
    </row>
    <row r="20" spans="2:8" hidden="1" x14ac:dyDescent="0.25">
      <c r="B20" s="58"/>
      <c r="C20" s="59" t="s">
        <v>157</v>
      </c>
      <c r="D20" s="44"/>
      <c r="E20" s="43"/>
      <c r="F20" s="43"/>
      <c r="G20" s="43"/>
      <c r="H20" s="43"/>
    </row>
    <row r="21" spans="2:8" x14ac:dyDescent="0.25">
      <c r="B21" s="58">
        <v>1</v>
      </c>
      <c r="C21" s="64" t="s">
        <v>182</v>
      </c>
      <c r="D21" s="44"/>
      <c r="E21" s="43"/>
      <c r="F21" s="43"/>
      <c r="G21" s="43"/>
      <c r="H21" s="43"/>
    </row>
    <row r="22" spans="2:8" x14ac:dyDescent="0.25">
      <c r="B22" s="65">
        <v>2</v>
      </c>
      <c r="C22" s="64" t="s">
        <v>183</v>
      </c>
      <c r="D22" s="44"/>
      <c r="E22" s="43"/>
      <c r="F22" s="64"/>
      <c r="G22" s="43"/>
      <c r="H22" s="43"/>
    </row>
    <row r="23" spans="2:8" x14ac:dyDescent="0.25">
      <c r="B23" s="66">
        <v>3</v>
      </c>
      <c r="C23" s="64" t="s">
        <v>185</v>
      </c>
      <c r="D23" s="44"/>
      <c r="E23" s="43"/>
      <c r="F23" s="43"/>
      <c r="G23" s="43"/>
      <c r="H23" s="43"/>
    </row>
    <row r="24" spans="2:8" x14ac:dyDescent="0.25">
      <c r="B24" s="66">
        <v>4</v>
      </c>
      <c r="C24" s="64" t="s">
        <v>184</v>
      </c>
      <c r="D24" s="44"/>
      <c r="E24" s="43"/>
      <c r="F24" s="64"/>
      <c r="G24" s="43"/>
      <c r="H24" s="43"/>
    </row>
    <row r="25" spans="2:8" x14ac:dyDescent="0.25">
      <c r="B25" s="66">
        <v>5</v>
      </c>
      <c r="C25" s="64" t="s">
        <v>186</v>
      </c>
      <c r="D25" s="44"/>
      <c r="E25" s="43"/>
      <c r="F25" s="43"/>
      <c r="G25" s="43"/>
      <c r="H25" s="43"/>
    </row>
    <row r="26" spans="2:8" x14ac:dyDescent="0.25">
      <c r="B26" s="66">
        <v>6</v>
      </c>
      <c r="C26" s="67">
        <v>0.4</v>
      </c>
      <c r="D26" s="44">
        <v>2023</v>
      </c>
      <c r="E26" s="68">
        <v>0.4</v>
      </c>
      <c r="F26" s="44">
        <v>1000</v>
      </c>
      <c r="G26" s="43"/>
      <c r="H26" s="43">
        <v>2143.6819999999998</v>
      </c>
    </row>
    <row r="27" spans="2:8" x14ac:dyDescent="0.25">
      <c r="B27" s="66" t="s">
        <v>279</v>
      </c>
      <c r="C27" s="64" t="s">
        <v>187</v>
      </c>
      <c r="D27" s="44"/>
      <c r="E27" s="43"/>
      <c r="F27" s="43"/>
      <c r="G27" s="43"/>
      <c r="H27" s="43"/>
    </row>
    <row r="28" spans="2:8" x14ac:dyDescent="0.25">
      <c r="B28" s="66" t="s">
        <v>280</v>
      </c>
      <c r="C28" s="59" t="s">
        <v>108</v>
      </c>
      <c r="D28" s="44">
        <v>2023</v>
      </c>
      <c r="E28" s="68">
        <v>0.4</v>
      </c>
      <c r="F28" s="44">
        <v>1000</v>
      </c>
      <c r="G28" s="43"/>
      <c r="H28" s="43">
        <v>2412.0740000000001</v>
      </c>
    </row>
    <row r="29" spans="2:8" x14ac:dyDescent="0.25">
      <c r="B29" s="66" t="s">
        <v>281</v>
      </c>
      <c r="C29" s="59" t="s">
        <v>109</v>
      </c>
      <c r="D29" s="44">
        <v>2023</v>
      </c>
      <c r="E29" s="68">
        <v>10</v>
      </c>
      <c r="F29" s="44">
        <v>1000</v>
      </c>
      <c r="G29" s="43"/>
      <c r="H29" s="43">
        <v>2470.3580000000002</v>
      </c>
    </row>
    <row r="30" spans="2:8" x14ac:dyDescent="0.25">
      <c r="B30" s="66" t="s">
        <v>282</v>
      </c>
      <c r="C30" s="59" t="s">
        <v>109</v>
      </c>
      <c r="D30" s="44">
        <v>2023</v>
      </c>
      <c r="E30" s="68">
        <v>0.4</v>
      </c>
      <c r="F30" s="44">
        <v>1000</v>
      </c>
      <c r="G30" s="43"/>
      <c r="H30" s="43">
        <v>2573.1889999999999</v>
      </c>
    </row>
    <row r="31" spans="2:8" x14ac:dyDescent="0.25">
      <c r="B31" s="66" t="s">
        <v>283</v>
      </c>
      <c r="C31" s="59" t="s">
        <v>110</v>
      </c>
      <c r="D31" s="44">
        <v>2023</v>
      </c>
      <c r="E31" s="68">
        <v>10</v>
      </c>
      <c r="F31" s="44">
        <v>1000</v>
      </c>
      <c r="G31" s="43"/>
      <c r="H31" s="43">
        <v>2600.77</v>
      </c>
    </row>
    <row r="32" spans="2:8" x14ac:dyDescent="0.25">
      <c r="B32" s="66" t="s">
        <v>284</v>
      </c>
      <c r="C32" s="59" t="s">
        <v>110</v>
      </c>
      <c r="D32" s="44">
        <v>2023</v>
      </c>
      <c r="E32" s="68">
        <v>0.4</v>
      </c>
      <c r="F32" s="44">
        <v>1000</v>
      </c>
      <c r="G32" s="43"/>
      <c r="H32" s="43">
        <v>2640.8389999999999</v>
      </c>
    </row>
    <row r="33" spans="2:8" x14ac:dyDescent="0.25">
      <c r="B33" s="66">
        <v>4</v>
      </c>
      <c r="C33" s="64" t="s">
        <v>188</v>
      </c>
      <c r="D33" s="44"/>
      <c r="E33" s="43"/>
      <c r="F33" s="43"/>
      <c r="G33" s="43"/>
      <c r="H33" s="43"/>
    </row>
    <row r="34" spans="2:8" x14ac:dyDescent="0.25">
      <c r="B34" s="69" t="s">
        <v>278</v>
      </c>
      <c r="C34" s="64" t="s">
        <v>191</v>
      </c>
      <c r="D34" s="44"/>
      <c r="E34" s="43"/>
      <c r="F34" s="43"/>
      <c r="G34" s="43"/>
      <c r="H34" s="43"/>
    </row>
    <row r="35" spans="2:8" x14ac:dyDescent="0.25">
      <c r="B35" s="66" t="s">
        <v>285</v>
      </c>
      <c r="C35" s="59" t="s">
        <v>111</v>
      </c>
      <c r="D35" s="44">
        <v>2023</v>
      </c>
      <c r="E35" s="68">
        <v>10</v>
      </c>
      <c r="F35" s="44">
        <v>1000</v>
      </c>
      <c r="G35" s="43"/>
      <c r="H35" s="43">
        <v>2540.5070000000001</v>
      </c>
    </row>
    <row r="36" spans="2:8" x14ac:dyDescent="0.25">
      <c r="B36" s="66" t="s">
        <v>286</v>
      </c>
      <c r="C36" s="59" t="s">
        <v>112</v>
      </c>
      <c r="D36" s="44">
        <v>2023</v>
      </c>
      <c r="E36" s="68">
        <v>10</v>
      </c>
      <c r="F36" s="44">
        <v>1000</v>
      </c>
      <c r="G36" s="43"/>
      <c r="H36" s="43">
        <v>2595.0909999999999</v>
      </c>
    </row>
    <row r="37" spans="2:8" x14ac:dyDescent="0.25">
      <c r="B37" s="66" t="s">
        <v>287</v>
      </c>
      <c r="C37" s="59" t="s">
        <v>113</v>
      </c>
      <c r="D37" s="44">
        <v>2023</v>
      </c>
      <c r="E37" s="68">
        <v>10</v>
      </c>
      <c r="F37" s="44">
        <v>1000</v>
      </c>
      <c r="G37" s="43"/>
      <c r="H37" s="43">
        <v>2695.5349999999999</v>
      </c>
    </row>
    <row r="38" spans="2:8" x14ac:dyDescent="0.25">
      <c r="B38" s="66" t="s">
        <v>288</v>
      </c>
      <c r="C38" s="59" t="s">
        <v>112</v>
      </c>
      <c r="D38" s="44">
        <v>2023</v>
      </c>
      <c r="E38" s="68">
        <v>10</v>
      </c>
      <c r="F38" s="44">
        <v>1000</v>
      </c>
      <c r="G38" s="43"/>
      <c r="H38" s="43">
        <v>2585.87</v>
      </c>
    </row>
    <row r="39" spans="2:8" hidden="1" outlineLevel="1" x14ac:dyDescent="0.25">
      <c r="B39" s="66"/>
      <c r="C39" s="70" t="s">
        <v>189</v>
      </c>
      <c r="D39" s="44"/>
      <c r="E39" s="43"/>
      <c r="F39" s="43"/>
      <c r="G39" s="43"/>
      <c r="H39" s="43"/>
    </row>
    <row r="40" spans="2:8" hidden="1" outlineLevel="1" x14ac:dyDescent="0.25">
      <c r="B40" s="66"/>
      <c r="C40" s="64" t="s">
        <v>190</v>
      </c>
      <c r="D40" s="44"/>
      <c r="E40" s="43"/>
      <c r="F40" s="43"/>
      <c r="G40" s="43"/>
      <c r="H40" s="43"/>
    </row>
    <row r="41" spans="2:8" hidden="1" outlineLevel="1" x14ac:dyDescent="0.25">
      <c r="B41" s="66"/>
      <c r="C41" s="64" t="s">
        <v>188</v>
      </c>
      <c r="D41" s="44"/>
      <c r="E41" s="43"/>
      <c r="F41" s="43"/>
      <c r="G41" s="43"/>
      <c r="H41" s="43"/>
    </row>
    <row r="42" spans="2:8" hidden="1" outlineLevel="1" x14ac:dyDescent="0.25">
      <c r="B42" s="66"/>
      <c r="C42" s="64" t="s">
        <v>191</v>
      </c>
      <c r="D42" s="44"/>
      <c r="E42" s="43"/>
      <c r="F42" s="43"/>
      <c r="G42" s="43"/>
      <c r="H42" s="43"/>
    </row>
    <row r="43" spans="2:8" hidden="1" outlineLevel="1" x14ac:dyDescent="0.25">
      <c r="B43" s="66"/>
      <c r="C43" s="59" t="s">
        <v>114</v>
      </c>
      <c r="D43" s="44">
        <v>2023</v>
      </c>
      <c r="E43" s="68">
        <v>35</v>
      </c>
      <c r="F43" s="44">
        <v>1000</v>
      </c>
      <c r="G43" s="43"/>
      <c r="H43" s="43">
        <v>12493.165000000001</v>
      </c>
    </row>
    <row r="44" spans="2:8" hidden="1" outlineLevel="1" x14ac:dyDescent="0.25">
      <c r="B44" s="66"/>
      <c r="C44" s="59" t="s">
        <v>115</v>
      </c>
      <c r="D44" s="44">
        <v>2023</v>
      </c>
      <c r="E44" s="68">
        <v>35</v>
      </c>
      <c r="F44" s="44">
        <v>1000</v>
      </c>
      <c r="G44" s="43"/>
      <c r="H44" s="43">
        <v>12685.275</v>
      </c>
    </row>
    <row r="45" spans="2:8" hidden="1" outlineLevel="1" x14ac:dyDescent="0.25">
      <c r="B45" s="66"/>
      <c r="C45" s="59" t="s">
        <v>115</v>
      </c>
      <c r="D45" s="44">
        <v>2023</v>
      </c>
      <c r="E45" s="68">
        <v>35</v>
      </c>
      <c r="F45" s="44">
        <v>1000</v>
      </c>
      <c r="G45" s="43"/>
      <c r="H45" s="43">
        <v>11672.282999999999</v>
      </c>
    </row>
    <row r="46" spans="2:8" hidden="1" outlineLevel="1" x14ac:dyDescent="0.25">
      <c r="B46" s="66"/>
      <c r="C46" s="59" t="s">
        <v>115</v>
      </c>
      <c r="D46" s="44">
        <v>2023</v>
      </c>
      <c r="E46" s="68">
        <v>35</v>
      </c>
      <c r="F46" s="44">
        <v>1000</v>
      </c>
      <c r="G46" s="43"/>
      <c r="H46" s="43">
        <v>11409.279</v>
      </c>
    </row>
    <row r="47" spans="2:8" hidden="1" outlineLevel="1" x14ac:dyDescent="0.25">
      <c r="B47" s="66"/>
      <c r="C47" s="64" t="s">
        <v>3</v>
      </c>
      <c r="D47" s="44"/>
      <c r="E47" s="43"/>
      <c r="F47" s="43"/>
      <c r="G47" s="43"/>
      <c r="H47" s="43"/>
    </row>
    <row r="48" spans="2:8" hidden="1" outlineLevel="1" x14ac:dyDescent="0.25">
      <c r="B48" s="66"/>
      <c r="C48" s="59" t="s">
        <v>116</v>
      </c>
      <c r="D48" s="44">
        <v>2023</v>
      </c>
      <c r="E48" s="68">
        <v>110</v>
      </c>
      <c r="F48" s="44">
        <v>1000</v>
      </c>
      <c r="G48" s="43"/>
      <c r="H48" s="43">
        <v>14619.343999999999</v>
      </c>
    </row>
    <row r="49" spans="2:9" hidden="1" outlineLevel="1" x14ac:dyDescent="0.25">
      <c r="B49" s="66"/>
      <c r="C49" s="59" t="s">
        <v>114</v>
      </c>
      <c r="D49" s="44">
        <v>2023</v>
      </c>
      <c r="E49" s="68">
        <v>110</v>
      </c>
      <c r="F49" s="44">
        <v>1000</v>
      </c>
      <c r="G49" s="43"/>
      <c r="H49" s="43">
        <v>15674.161</v>
      </c>
    </row>
    <row r="50" spans="2:9" hidden="1" outlineLevel="1" x14ac:dyDescent="0.25">
      <c r="B50" s="66"/>
      <c r="C50" s="59" t="s">
        <v>114</v>
      </c>
      <c r="D50" s="44">
        <v>2023</v>
      </c>
      <c r="E50" s="68">
        <v>110</v>
      </c>
      <c r="F50" s="44">
        <v>1000</v>
      </c>
      <c r="G50" s="43"/>
      <c r="H50" s="43">
        <v>14439.424999999999</v>
      </c>
    </row>
    <row r="51" spans="2:9" hidden="1" outlineLevel="1" x14ac:dyDescent="0.25">
      <c r="B51" s="66"/>
      <c r="C51" s="59" t="s">
        <v>114</v>
      </c>
      <c r="D51" s="44">
        <v>2023</v>
      </c>
      <c r="E51" s="68">
        <v>110</v>
      </c>
      <c r="F51" s="44">
        <v>1000</v>
      </c>
      <c r="G51" s="43"/>
      <c r="H51" s="43">
        <v>14081.665999999999</v>
      </c>
    </row>
    <row r="52" spans="2:9" hidden="1" outlineLevel="1" x14ac:dyDescent="0.25">
      <c r="B52" s="66"/>
      <c r="C52" s="59" t="s">
        <v>117</v>
      </c>
      <c r="D52" s="44">
        <v>2023</v>
      </c>
      <c r="E52" s="68">
        <v>35</v>
      </c>
      <c r="F52" s="44">
        <v>1000</v>
      </c>
      <c r="G52" s="43"/>
      <c r="H52" s="43">
        <v>11864.393</v>
      </c>
    </row>
    <row r="53" spans="2:9" hidden="1" outlineLevel="1" x14ac:dyDescent="0.25">
      <c r="B53" s="66"/>
      <c r="C53" s="59" t="s">
        <v>116</v>
      </c>
      <c r="D53" s="44">
        <v>2023</v>
      </c>
      <c r="E53" s="68">
        <v>35</v>
      </c>
      <c r="F53" s="44">
        <v>1000</v>
      </c>
      <c r="G53" s="43"/>
      <c r="H53" s="43">
        <v>11601.388999999999</v>
      </c>
    </row>
    <row r="54" spans="2:9" hidden="1" outlineLevel="1" x14ac:dyDescent="0.25">
      <c r="B54" s="66"/>
      <c r="C54" s="59" t="s">
        <v>116</v>
      </c>
      <c r="D54" s="44">
        <v>2023</v>
      </c>
      <c r="E54" s="68">
        <v>110</v>
      </c>
      <c r="F54" s="44">
        <v>1000</v>
      </c>
      <c r="G54" s="43"/>
      <c r="H54" s="43">
        <v>14261.582</v>
      </c>
    </row>
    <row r="55" spans="2:9" hidden="1" outlineLevel="1" x14ac:dyDescent="0.25">
      <c r="B55" s="66"/>
      <c r="C55" s="59" t="s">
        <v>116</v>
      </c>
      <c r="D55" s="44">
        <v>2023</v>
      </c>
      <c r="E55" s="68">
        <v>110</v>
      </c>
      <c r="F55" s="44">
        <v>1000</v>
      </c>
      <c r="G55" s="43"/>
      <c r="H55" s="43">
        <v>15854.074000000001</v>
      </c>
    </row>
    <row r="56" spans="2:9" collapsed="1" x14ac:dyDescent="0.25">
      <c r="B56" s="66"/>
      <c r="C56" s="64" t="s">
        <v>192</v>
      </c>
      <c r="D56" s="44"/>
      <c r="E56" s="43"/>
      <c r="F56" s="43"/>
      <c r="G56" s="43"/>
      <c r="H56" s="43"/>
    </row>
    <row r="57" spans="2:9" x14ac:dyDescent="0.25">
      <c r="B57" s="66"/>
      <c r="C57" s="64" t="s">
        <v>183</v>
      </c>
      <c r="D57" s="44"/>
      <c r="E57" s="43"/>
      <c r="F57" s="43"/>
      <c r="G57" s="43"/>
      <c r="H57" s="43"/>
    </row>
    <row r="58" spans="2:9" x14ac:dyDescent="0.25">
      <c r="B58" s="66"/>
      <c r="C58" s="64" t="s">
        <v>188</v>
      </c>
      <c r="D58" s="44"/>
      <c r="E58" s="43"/>
      <c r="F58" s="43"/>
      <c r="G58" s="43"/>
      <c r="H58" s="43"/>
    </row>
    <row r="59" spans="2:9" x14ac:dyDescent="0.25">
      <c r="B59" s="66" t="s">
        <v>299</v>
      </c>
      <c r="C59" s="64" t="s">
        <v>185</v>
      </c>
      <c r="D59" s="44"/>
      <c r="E59" s="43"/>
      <c r="F59" s="43"/>
      <c r="G59" s="43"/>
      <c r="H59" s="43"/>
    </row>
    <row r="60" spans="2:9" x14ac:dyDescent="0.25">
      <c r="B60" s="66"/>
      <c r="C60" s="64" t="s">
        <v>186</v>
      </c>
      <c r="D60" s="44"/>
      <c r="E60" s="43"/>
      <c r="F60" s="43"/>
      <c r="G60" s="43"/>
      <c r="H60" s="43"/>
    </row>
    <row r="61" spans="2:9" x14ac:dyDescent="0.25">
      <c r="B61" s="66" t="s">
        <v>298</v>
      </c>
      <c r="C61" s="59" t="s">
        <v>193</v>
      </c>
      <c r="D61" s="44">
        <v>2021</v>
      </c>
      <c r="E61" s="43" t="s">
        <v>118</v>
      </c>
      <c r="F61" s="43">
        <v>450</v>
      </c>
      <c r="G61" s="43">
        <v>136</v>
      </c>
      <c r="H61" s="43">
        <v>3394.7979999999998</v>
      </c>
      <c r="I61" s="45"/>
    </row>
    <row r="62" spans="2:9" x14ac:dyDescent="0.25">
      <c r="B62" s="69" t="s">
        <v>300</v>
      </c>
      <c r="C62" s="59" t="s">
        <v>194</v>
      </c>
      <c r="D62" s="44">
        <v>2021</v>
      </c>
      <c r="E62" s="43" t="s">
        <v>118</v>
      </c>
      <c r="F62" s="43">
        <v>65</v>
      </c>
      <c r="G62" s="43">
        <v>53</v>
      </c>
      <c r="H62" s="43">
        <v>379.83800000000002</v>
      </c>
      <c r="I62" s="45"/>
    </row>
    <row r="63" spans="2:9" x14ac:dyDescent="0.25">
      <c r="B63" s="66" t="s">
        <v>301</v>
      </c>
      <c r="C63" s="59" t="s">
        <v>195</v>
      </c>
      <c r="D63" s="44">
        <v>2021</v>
      </c>
      <c r="E63" s="43" t="s">
        <v>118</v>
      </c>
      <c r="F63" s="43">
        <f>155+5</f>
        <v>160</v>
      </c>
      <c r="G63" s="43">
        <v>136</v>
      </c>
      <c r="H63" s="43">
        <v>592.97799999999995</v>
      </c>
      <c r="I63" s="45"/>
    </row>
    <row r="64" spans="2:9" x14ac:dyDescent="0.25">
      <c r="B64" s="66" t="s">
        <v>302</v>
      </c>
      <c r="C64" s="59" t="s">
        <v>196</v>
      </c>
      <c r="D64" s="44">
        <v>2021</v>
      </c>
      <c r="E64" s="43" t="s">
        <v>118</v>
      </c>
      <c r="F64" s="43">
        <v>475</v>
      </c>
      <c r="G64" s="43">
        <v>72</v>
      </c>
      <c r="H64" s="43">
        <v>916.58799999999997</v>
      </c>
      <c r="I64" s="45"/>
    </row>
    <row r="65" spans="2:9" x14ac:dyDescent="0.25">
      <c r="B65" s="66" t="s">
        <v>289</v>
      </c>
      <c r="C65" s="59" t="s">
        <v>197</v>
      </c>
      <c r="D65" s="44">
        <v>2021</v>
      </c>
      <c r="E65" s="43" t="s">
        <v>118</v>
      </c>
      <c r="F65" s="43">
        <v>360</v>
      </c>
      <c r="G65" s="43">
        <v>136</v>
      </c>
      <c r="H65" s="43">
        <v>994.33799999999997</v>
      </c>
      <c r="I65" s="45"/>
    </row>
    <row r="66" spans="2:9" x14ac:dyDescent="0.25">
      <c r="B66" s="66" t="s">
        <v>290</v>
      </c>
      <c r="C66" s="59" t="s">
        <v>198</v>
      </c>
      <c r="D66" s="44">
        <v>2021</v>
      </c>
      <c r="E66" s="43" t="s">
        <v>118</v>
      </c>
      <c r="F66" s="43">
        <v>2450</v>
      </c>
      <c r="G66" s="43">
        <v>68</v>
      </c>
      <c r="H66" s="43">
        <v>3743.123</v>
      </c>
      <c r="I66" s="45"/>
    </row>
    <row r="67" spans="2:9" x14ac:dyDescent="0.25">
      <c r="B67" s="66" t="s">
        <v>291</v>
      </c>
      <c r="C67" s="59" t="s">
        <v>199</v>
      </c>
      <c r="D67" s="44">
        <v>2021</v>
      </c>
      <c r="E67" s="43" t="s">
        <v>118</v>
      </c>
      <c r="F67" s="43">
        <v>200</v>
      </c>
      <c r="G67" s="43">
        <v>160</v>
      </c>
      <c r="H67" s="43">
        <v>522.60400000000004</v>
      </c>
      <c r="I67" s="45"/>
    </row>
    <row r="68" spans="2:9" x14ac:dyDescent="0.25">
      <c r="B68" s="66" t="s">
        <v>292</v>
      </c>
      <c r="C68" s="59" t="s">
        <v>200</v>
      </c>
      <c r="D68" s="44">
        <v>2021</v>
      </c>
      <c r="E68" s="43" t="s">
        <v>118</v>
      </c>
      <c r="F68" s="43">
        <v>3510</v>
      </c>
      <c r="G68" s="43">
        <v>68</v>
      </c>
      <c r="H68" s="43">
        <v>4678.6959999999999</v>
      </c>
      <c r="I68" s="45"/>
    </row>
    <row r="69" spans="2:9" x14ac:dyDescent="0.25">
      <c r="B69" s="66" t="s">
        <v>293</v>
      </c>
      <c r="C69" s="59" t="s">
        <v>201</v>
      </c>
      <c r="D69" s="44">
        <v>2021</v>
      </c>
      <c r="E69" s="43">
        <v>10</v>
      </c>
      <c r="F69" s="43">
        <v>4060</v>
      </c>
      <c r="G69" s="43">
        <v>400</v>
      </c>
      <c r="H69" s="43">
        <v>9782.6200000000008</v>
      </c>
      <c r="I69" s="45"/>
    </row>
    <row r="70" spans="2:9" x14ac:dyDescent="0.25">
      <c r="B70" s="66" t="s">
        <v>294</v>
      </c>
      <c r="C70" s="59" t="s">
        <v>205</v>
      </c>
      <c r="D70" s="44">
        <v>2021</v>
      </c>
      <c r="E70" s="43">
        <v>6</v>
      </c>
      <c r="F70" s="43">
        <f>161+68</f>
        <v>229</v>
      </c>
      <c r="G70" s="43">
        <v>190</v>
      </c>
      <c r="H70" s="43">
        <v>1285.096</v>
      </c>
      <c r="I70" s="45"/>
    </row>
    <row r="71" spans="2:9" x14ac:dyDescent="0.25">
      <c r="B71" s="66" t="s">
        <v>295</v>
      </c>
      <c r="C71" s="59" t="s">
        <v>202</v>
      </c>
      <c r="D71" s="44">
        <v>2021</v>
      </c>
      <c r="E71" s="43">
        <v>6</v>
      </c>
      <c r="F71" s="43">
        <v>206</v>
      </c>
      <c r="G71" s="43">
        <v>151</v>
      </c>
      <c r="H71" s="43">
        <v>963.21</v>
      </c>
      <c r="I71" s="45"/>
    </row>
    <row r="72" spans="2:9" x14ac:dyDescent="0.25">
      <c r="B72" s="66" t="s">
        <v>296</v>
      </c>
      <c r="C72" s="59" t="s">
        <v>203</v>
      </c>
      <c r="D72" s="44">
        <v>2021</v>
      </c>
      <c r="E72" s="43">
        <v>6</v>
      </c>
      <c r="F72" s="43">
        <v>82</v>
      </c>
      <c r="G72" s="43">
        <v>250</v>
      </c>
      <c r="H72" s="43">
        <v>683.28899999999999</v>
      </c>
      <c r="I72" s="45"/>
    </row>
    <row r="73" spans="2:9" x14ac:dyDescent="0.25">
      <c r="B73" s="66" t="s">
        <v>297</v>
      </c>
      <c r="C73" s="59" t="s">
        <v>204</v>
      </c>
      <c r="D73" s="44">
        <v>2021</v>
      </c>
      <c r="E73" s="43">
        <v>6</v>
      </c>
      <c r="F73" s="43">
        <v>212</v>
      </c>
      <c r="G73" s="43">
        <v>430</v>
      </c>
      <c r="H73" s="43">
        <v>731.06299999999999</v>
      </c>
      <c r="I73" s="45"/>
    </row>
    <row r="74" spans="2:9" x14ac:dyDescent="0.25">
      <c r="B74" s="66" t="s">
        <v>300</v>
      </c>
      <c r="C74" s="64" t="s">
        <v>191</v>
      </c>
      <c r="D74" s="44"/>
      <c r="E74" s="43"/>
      <c r="F74" s="43"/>
      <c r="G74" s="43"/>
      <c r="H74" s="43"/>
    </row>
    <row r="75" spans="2:9" x14ac:dyDescent="0.25">
      <c r="B75" s="66" t="s">
        <v>303</v>
      </c>
      <c r="C75" s="59" t="s">
        <v>206</v>
      </c>
      <c r="D75" s="44">
        <v>2021</v>
      </c>
      <c r="E75" s="43" t="s">
        <v>118</v>
      </c>
      <c r="F75" s="43">
        <v>176</v>
      </c>
      <c r="G75" s="43">
        <v>54</v>
      </c>
      <c r="H75" s="43">
        <v>624.95600000000002</v>
      </c>
      <c r="I75" s="45"/>
    </row>
    <row r="76" spans="2:9" x14ac:dyDescent="0.25">
      <c r="B76" s="66" t="s">
        <v>304</v>
      </c>
      <c r="C76" s="59" t="s">
        <v>207</v>
      </c>
      <c r="D76" s="44">
        <v>2021</v>
      </c>
      <c r="E76" s="43" t="s">
        <v>118</v>
      </c>
      <c r="F76" s="43">
        <v>86</v>
      </c>
      <c r="G76" s="43">
        <v>136</v>
      </c>
      <c r="H76" s="43">
        <v>542.56799999999998</v>
      </c>
      <c r="I76" s="45"/>
    </row>
    <row r="77" spans="2:9" x14ac:dyDescent="0.25">
      <c r="B77" s="66" t="s">
        <v>305</v>
      </c>
      <c r="C77" s="59" t="s">
        <v>208</v>
      </c>
      <c r="D77" s="44">
        <v>2021</v>
      </c>
      <c r="E77" s="43" t="s">
        <v>118</v>
      </c>
      <c r="F77" s="43">
        <v>1500</v>
      </c>
      <c r="G77" s="43">
        <v>73</v>
      </c>
      <c r="H77" s="43">
        <v>2212.9</v>
      </c>
      <c r="I77" s="45"/>
    </row>
    <row r="78" spans="2:9" x14ac:dyDescent="0.25">
      <c r="B78" s="66" t="s">
        <v>306</v>
      </c>
      <c r="C78" s="59" t="s">
        <v>209</v>
      </c>
      <c r="D78" s="44">
        <v>2021</v>
      </c>
      <c r="E78" s="43" t="s">
        <v>118</v>
      </c>
      <c r="F78" s="43">
        <v>1550</v>
      </c>
      <c r="G78" s="43">
        <v>136</v>
      </c>
      <c r="H78" s="43">
        <v>3182.855</v>
      </c>
      <c r="I78" s="45"/>
    </row>
    <row r="79" spans="2:9" x14ac:dyDescent="0.25">
      <c r="B79" s="66" t="s">
        <v>307</v>
      </c>
      <c r="C79" s="59" t="s">
        <v>210</v>
      </c>
      <c r="D79" s="44">
        <v>2021</v>
      </c>
      <c r="E79" s="43" t="s">
        <v>119</v>
      </c>
      <c r="F79" s="43">
        <v>763</v>
      </c>
      <c r="G79" s="43">
        <v>145</v>
      </c>
      <c r="H79" s="43">
        <v>1929.6120000000001</v>
      </c>
      <c r="I79" s="45"/>
    </row>
    <row r="80" spans="2:9" x14ac:dyDescent="0.25">
      <c r="B80" s="66" t="s">
        <v>308</v>
      </c>
      <c r="C80" s="59" t="s">
        <v>211</v>
      </c>
      <c r="D80" s="44">
        <v>2021</v>
      </c>
      <c r="E80" s="43" t="s">
        <v>119</v>
      </c>
      <c r="F80" s="43">
        <v>146</v>
      </c>
      <c r="G80" s="43">
        <v>68</v>
      </c>
      <c r="H80" s="43">
        <v>723.13</v>
      </c>
      <c r="I80" s="45"/>
    </row>
    <row r="81" spans="2:13" x14ac:dyDescent="0.25">
      <c r="B81" s="66" t="s">
        <v>309</v>
      </c>
      <c r="C81" s="59" t="s">
        <v>212</v>
      </c>
      <c r="D81" s="44">
        <v>2021</v>
      </c>
      <c r="E81" s="43" t="s">
        <v>119</v>
      </c>
      <c r="F81" s="43">
        <f>1530+160</f>
        <v>1690</v>
      </c>
      <c r="G81" s="43">
        <v>21.25</v>
      </c>
      <c r="H81" s="43">
        <v>5637.9560000000001</v>
      </c>
      <c r="I81" s="45"/>
    </row>
    <row r="82" spans="2:13" ht="23.25" x14ac:dyDescent="0.35">
      <c r="B82" s="66" t="s">
        <v>310</v>
      </c>
      <c r="C82" s="59" t="s">
        <v>213</v>
      </c>
      <c r="D82" s="44">
        <v>2021</v>
      </c>
      <c r="E82" s="43" t="s">
        <v>119</v>
      </c>
      <c r="F82" s="43">
        <v>4630</v>
      </c>
      <c r="G82" s="43">
        <v>56.68</v>
      </c>
      <c r="H82" s="43">
        <v>8037.6940000000004</v>
      </c>
      <c r="I82" s="45"/>
      <c r="M82" s="74"/>
    </row>
    <row r="83" spans="2:13" x14ac:dyDescent="0.25">
      <c r="B83" s="66" t="s">
        <v>311</v>
      </c>
      <c r="C83" s="59" t="s">
        <v>214</v>
      </c>
      <c r="D83" s="44">
        <v>2021</v>
      </c>
      <c r="E83" s="43" t="s">
        <v>119</v>
      </c>
      <c r="F83" s="43">
        <v>243</v>
      </c>
      <c r="G83" s="43">
        <v>250</v>
      </c>
      <c r="H83" s="43">
        <v>766.49400000000003</v>
      </c>
      <c r="I83" s="45"/>
    </row>
    <row r="84" spans="2:13" x14ac:dyDescent="0.25">
      <c r="B84" s="66" t="s">
        <v>312</v>
      </c>
      <c r="C84" s="59" t="s">
        <v>215</v>
      </c>
      <c r="D84" s="44">
        <v>2021</v>
      </c>
      <c r="E84" s="43" t="s">
        <v>118</v>
      </c>
      <c r="F84" s="43">
        <f>391+112</f>
        <v>503</v>
      </c>
      <c r="G84" s="43">
        <v>151</v>
      </c>
      <c r="H84" s="43">
        <v>1187.2760000000001</v>
      </c>
      <c r="I84" s="45"/>
    </row>
    <row r="85" spans="2:13" x14ac:dyDescent="0.25">
      <c r="B85" s="66" t="s">
        <v>313</v>
      </c>
      <c r="C85" s="59" t="s">
        <v>216</v>
      </c>
      <c r="D85" s="44">
        <v>2021</v>
      </c>
      <c r="E85" s="43" t="s">
        <v>118</v>
      </c>
      <c r="F85" s="43">
        <f>772+7</f>
        <v>779</v>
      </c>
      <c r="G85" s="43">
        <v>235</v>
      </c>
      <c r="H85" s="43">
        <v>1939.1410000000001</v>
      </c>
      <c r="I85" s="45"/>
    </row>
    <row r="86" spans="2:13" x14ac:dyDescent="0.25">
      <c r="B86" s="66" t="s">
        <v>314</v>
      </c>
      <c r="C86" s="59" t="s">
        <v>217</v>
      </c>
      <c r="D86" s="44">
        <v>2021</v>
      </c>
      <c r="E86" s="43" t="s">
        <v>118</v>
      </c>
      <c r="F86" s="43">
        <f>192+10+41</f>
        <v>243</v>
      </c>
      <c r="G86" s="43">
        <v>400</v>
      </c>
      <c r="H86" s="43">
        <v>680.43799999999999</v>
      </c>
      <c r="I86" s="45"/>
    </row>
    <row r="87" spans="2:13" x14ac:dyDescent="0.25">
      <c r="B87" s="66" t="s">
        <v>315</v>
      </c>
      <c r="C87" s="59" t="s">
        <v>218</v>
      </c>
      <c r="D87" s="44">
        <v>2021</v>
      </c>
      <c r="E87" s="43" t="s">
        <v>118</v>
      </c>
      <c r="F87" s="43">
        <f>1385+200</f>
        <v>1585</v>
      </c>
      <c r="G87" s="43">
        <v>176</v>
      </c>
      <c r="H87" s="43">
        <v>4067.0189999999998</v>
      </c>
      <c r="I87" s="45"/>
    </row>
    <row r="88" spans="2:13" x14ac:dyDescent="0.25">
      <c r="B88" s="66" t="s">
        <v>316</v>
      </c>
      <c r="C88" s="59" t="s">
        <v>219</v>
      </c>
      <c r="D88" s="44">
        <v>2021</v>
      </c>
      <c r="E88" s="43" t="s">
        <v>118</v>
      </c>
      <c r="F88" s="43">
        <v>821</v>
      </c>
      <c r="G88" s="43">
        <v>235</v>
      </c>
      <c r="H88" s="43">
        <v>2788.5650000000001</v>
      </c>
      <c r="I88" s="45"/>
    </row>
    <row r="89" spans="2:13" x14ac:dyDescent="0.25">
      <c r="B89" s="66" t="s">
        <v>317</v>
      </c>
      <c r="C89" s="59" t="s">
        <v>220</v>
      </c>
      <c r="D89" s="44">
        <v>2021</v>
      </c>
      <c r="E89" s="43" t="s">
        <v>118</v>
      </c>
      <c r="F89" s="43">
        <v>101</v>
      </c>
      <c r="G89" s="43">
        <v>95</v>
      </c>
      <c r="H89" s="43">
        <v>364.68599999999998</v>
      </c>
      <c r="I89" s="45"/>
    </row>
    <row r="90" spans="2:13" x14ac:dyDescent="0.25">
      <c r="B90" s="66" t="s">
        <v>318</v>
      </c>
      <c r="C90" s="59" t="s">
        <v>221</v>
      </c>
      <c r="D90" s="44">
        <v>2021</v>
      </c>
      <c r="E90" s="43" t="s">
        <v>118</v>
      </c>
      <c r="F90" s="43">
        <v>400</v>
      </c>
      <c r="G90" s="43">
        <v>95</v>
      </c>
      <c r="H90" s="43">
        <v>1046.4100000000001</v>
      </c>
      <c r="I90" s="45"/>
    </row>
    <row r="91" spans="2:13" x14ac:dyDescent="0.25">
      <c r="B91" s="66" t="s">
        <v>319</v>
      </c>
      <c r="C91" s="59" t="s">
        <v>222</v>
      </c>
      <c r="D91" s="44">
        <v>2021</v>
      </c>
      <c r="E91" s="43" t="s">
        <v>118</v>
      </c>
      <c r="F91" s="43">
        <v>1700</v>
      </c>
      <c r="G91" s="43">
        <v>190</v>
      </c>
      <c r="H91" s="43">
        <v>3073.5830000000001</v>
      </c>
      <c r="I91" s="45"/>
    </row>
    <row r="92" spans="2:13" x14ac:dyDescent="0.25">
      <c r="B92" s="66" t="s">
        <v>320</v>
      </c>
      <c r="C92" s="59" t="s">
        <v>223</v>
      </c>
      <c r="D92" s="44">
        <v>2021</v>
      </c>
      <c r="E92" s="43" t="s">
        <v>118</v>
      </c>
      <c r="F92" s="43">
        <v>223</v>
      </c>
      <c r="G92" s="43">
        <v>235</v>
      </c>
      <c r="H92" s="43">
        <v>442.11</v>
      </c>
      <c r="I92" s="45"/>
    </row>
    <row r="93" spans="2:13" x14ac:dyDescent="0.25">
      <c r="B93" s="66" t="s">
        <v>321</v>
      </c>
      <c r="C93" s="59" t="s">
        <v>224</v>
      </c>
      <c r="D93" s="44">
        <v>2021</v>
      </c>
      <c r="E93" s="43" t="s">
        <v>118</v>
      </c>
      <c r="F93" s="43">
        <f>480+35</f>
        <v>515</v>
      </c>
      <c r="G93" s="43">
        <v>190</v>
      </c>
      <c r="H93" s="43">
        <v>2443.4209999999998</v>
      </c>
      <c r="I93" s="45"/>
    </row>
    <row r="94" spans="2:13" x14ac:dyDescent="0.25">
      <c r="B94" s="66" t="s">
        <v>322</v>
      </c>
      <c r="C94" s="59" t="s">
        <v>225</v>
      </c>
      <c r="D94" s="44">
        <v>2021</v>
      </c>
      <c r="E94" s="43" t="s">
        <v>118</v>
      </c>
      <c r="F94" s="43">
        <v>140</v>
      </c>
      <c r="G94" s="43">
        <v>160</v>
      </c>
      <c r="H94" s="43">
        <v>556.928</v>
      </c>
      <c r="I94" s="45"/>
    </row>
    <row r="95" spans="2:13" x14ac:dyDescent="0.25">
      <c r="B95" s="66" t="s">
        <v>323</v>
      </c>
      <c r="C95" s="59" t="s">
        <v>272</v>
      </c>
      <c r="D95" s="44">
        <v>2021</v>
      </c>
      <c r="E95" s="43" t="s">
        <v>271</v>
      </c>
      <c r="F95" s="43">
        <v>1386</v>
      </c>
      <c r="G95" s="43">
        <v>230</v>
      </c>
      <c r="H95" s="43">
        <v>2857.31</v>
      </c>
      <c r="I95" s="45"/>
    </row>
    <row r="96" spans="2:13" x14ac:dyDescent="0.25">
      <c r="B96" s="66" t="s">
        <v>324</v>
      </c>
      <c r="C96" s="59" t="s">
        <v>120</v>
      </c>
      <c r="D96" s="44">
        <v>2023</v>
      </c>
      <c r="E96" s="43">
        <v>10</v>
      </c>
      <c r="F96" s="43">
        <v>1000</v>
      </c>
      <c r="G96" s="43"/>
      <c r="H96" s="43">
        <v>1606.06</v>
      </c>
      <c r="I96" s="45"/>
    </row>
    <row r="97" spans="2:9" x14ac:dyDescent="0.25">
      <c r="B97" s="66" t="s">
        <v>325</v>
      </c>
      <c r="C97" s="59" t="s">
        <v>120</v>
      </c>
      <c r="D97" s="44">
        <v>2023</v>
      </c>
      <c r="E97" s="43">
        <v>10</v>
      </c>
      <c r="F97" s="43">
        <v>1000</v>
      </c>
      <c r="G97" s="43"/>
      <c r="H97" s="43">
        <v>1703.42</v>
      </c>
      <c r="I97" s="45"/>
    </row>
    <row r="98" spans="2:9" x14ac:dyDescent="0.25">
      <c r="B98" s="66" t="s">
        <v>326</v>
      </c>
      <c r="C98" s="59" t="s">
        <v>121</v>
      </c>
      <c r="D98" s="44">
        <v>2023</v>
      </c>
      <c r="E98" s="68">
        <v>10</v>
      </c>
      <c r="F98" s="43">
        <v>1000</v>
      </c>
      <c r="G98" s="43"/>
      <c r="H98" s="43">
        <v>1651.62</v>
      </c>
      <c r="I98" s="45"/>
    </row>
    <row r="99" spans="2:9" x14ac:dyDescent="0.25">
      <c r="B99" s="66" t="s">
        <v>327</v>
      </c>
      <c r="C99" s="59" t="s">
        <v>122</v>
      </c>
      <c r="D99" s="44">
        <v>2023</v>
      </c>
      <c r="E99" s="68">
        <v>10</v>
      </c>
      <c r="F99" s="43">
        <v>1000</v>
      </c>
      <c r="G99" s="43"/>
      <c r="H99" s="43">
        <v>1684.79</v>
      </c>
      <c r="I99" s="45"/>
    </row>
    <row r="100" spans="2:9" x14ac:dyDescent="0.25">
      <c r="B100" s="66" t="s">
        <v>328</v>
      </c>
      <c r="C100" s="59" t="s">
        <v>122</v>
      </c>
      <c r="D100" s="44">
        <v>2023</v>
      </c>
      <c r="E100" s="68">
        <v>10</v>
      </c>
      <c r="F100" s="43">
        <v>1000</v>
      </c>
      <c r="G100" s="43"/>
      <c r="H100" s="43">
        <v>2505.3739999999998</v>
      </c>
      <c r="I100" s="45"/>
    </row>
    <row r="101" spans="2:9" x14ac:dyDescent="0.25">
      <c r="B101" s="69" t="s">
        <v>301</v>
      </c>
      <c r="C101" s="64" t="s">
        <v>226</v>
      </c>
      <c r="D101" s="44"/>
      <c r="E101" s="68"/>
      <c r="F101" s="43"/>
      <c r="G101" s="43"/>
      <c r="H101" s="43"/>
    </row>
    <row r="102" spans="2:9" x14ac:dyDescent="0.25">
      <c r="B102" s="66" t="s">
        <v>329</v>
      </c>
      <c r="C102" s="59" t="s">
        <v>123</v>
      </c>
      <c r="D102" s="44">
        <v>2023</v>
      </c>
      <c r="E102" s="68">
        <v>10</v>
      </c>
      <c r="F102" s="43">
        <v>1000</v>
      </c>
      <c r="G102" s="43"/>
      <c r="H102" s="43">
        <v>2442.48</v>
      </c>
      <c r="I102" s="45"/>
    </row>
    <row r="103" spans="2:9" x14ac:dyDescent="0.25">
      <c r="B103" s="66"/>
      <c r="C103" s="64" t="s">
        <v>227</v>
      </c>
      <c r="D103" s="44"/>
      <c r="E103" s="68"/>
      <c r="F103" s="43"/>
      <c r="G103" s="43"/>
      <c r="H103" s="43"/>
    </row>
    <row r="104" spans="2:9" x14ac:dyDescent="0.25">
      <c r="B104" s="66" t="s">
        <v>302</v>
      </c>
      <c r="C104" s="64" t="s">
        <v>185</v>
      </c>
      <c r="D104" s="44"/>
      <c r="E104" s="68"/>
      <c r="F104" s="43"/>
      <c r="G104" s="43"/>
      <c r="H104" s="43"/>
    </row>
    <row r="105" spans="2:9" x14ac:dyDescent="0.25">
      <c r="B105" s="66"/>
      <c r="C105" s="64" t="s">
        <v>186</v>
      </c>
      <c r="D105" s="44"/>
      <c r="E105" s="68"/>
      <c r="F105" s="43"/>
      <c r="G105" s="43"/>
      <c r="H105" s="43"/>
    </row>
    <row r="106" spans="2:9" x14ac:dyDescent="0.25">
      <c r="B106" s="66" t="s">
        <v>330</v>
      </c>
      <c r="C106" s="59" t="s">
        <v>124</v>
      </c>
      <c r="D106" s="44">
        <v>2023</v>
      </c>
      <c r="E106" s="68">
        <v>0.4</v>
      </c>
      <c r="F106" s="43">
        <v>1000</v>
      </c>
      <c r="G106" s="43"/>
      <c r="H106" s="43">
        <v>1975.55</v>
      </c>
      <c r="I106" s="45"/>
    </row>
    <row r="107" spans="2:9" x14ac:dyDescent="0.25">
      <c r="B107" s="66" t="s">
        <v>331</v>
      </c>
      <c r="C107" s="59" t="s">
        <v>228</v>
      </c>
      <c r="D107" s="44">
        <v>2021</v>
      </c>
      <c r="E107" s="68">
        <v>6</v>
      </c>
      <c r="F107" s="43">
        <v>165</v>
      </c>
      <c r="G107" s="43">
        <v>107</v>
      </c>
      <c r="H107" s="43">
        <v>945.88699999999994</v>
      </c>
      <c r="I107" s="45"/>
    </row>
    <row r="108" spans="2:9" x14ac:dyDescent="0.25">
      <c r="B108" s="66" t="s">
        <v>302</v>
      </c>
      <c r="C108" s="64" t="s">
        <v>191</v>
      </c>
      <c r="D108" s="44"/>
      <c r="E108" s="43"/>
      <c r="F108" s="43"/>
      <c r="G108" s="43"/>
      <c r="H108" s="43"/>
    </row>
    <row r="109" spans="2:9" x14ac:dyDescent="0.25">
      <c r="B109" s="66" t="s">
        <v>333</v>
      </c>
      <c r="C109" s="59" t="s">
        <v>126</v>
      </c>
      <c r="D109" s="44">
        <v>2023</v>
      </c>
      <c r="E109" s="43">
        <v>0.4</v>
      </c>
      <c r="F109" s="43">
        <v>1000</v>
      </c>
      <c r="G109" s="43"/>
      <c r="H109" s="43">
        <v>2136.2069999999999</v>
      </c>
    </row>
    <row r="110" spans="2:9" x14ac:dyDescent="0.25">
      <c r="B110" s="66" t="s">
        <v>331</v>
      </c>
      <c r="C110" s="59" t="s">
        <v>126</v>
      </c>
      <c r="D110" s="44">
        <v>2023</v>
      </c>
      <c r="E110" s="43">
        <v>10</v>
      </c>
      <c r="F110" s="43">
        <v>1000</v>
      </c>
      <c r="G110" s="43"/>
      <c r="H110" s="43">
        <v>2714.9250000000002</v>
      </c>
    </row>
    <row r="111" spans="2:9" x14ac:dyDescent="0.25">
      <c r="B111" s="66" t="s">
        <v>332</v>
      </c>
      <c r="C111" s="59" t="s">
        <v>125</v>
      </c>
      <c r="D111" s="44">
        <v>2023</v>
      </c>
      <c r="E111" s="43">
        <v>0.4</v>
      </c>
      <c r="F111" s="43">
        <v>1000</v>
      </c>
      <c r="G111" s="43"/>
      <c r="H111" s="43">
        <v>2068.556</v>
      </c>
    </row>
    <row r="112" spans="2:9" x14ac:dyDescent="0.25">
      <c r="B112" s="65" t="s">
        <v>334</v>
      </c>
      <c r="C112" s="64" t="s">
        <v>226</v>
      </c>
      <c r="D112" s="44"/>
      <c r="E112" s="43"/>
      <c r="F112" s="43"/>
      <c r="G112" s="43"/>
      <c r="H112" s="43"/>
    </row>
    <row r="113" spans="2:8" x14ac:dyDescent="0.25">
      <c r="B113" s="66" t="s">
        <v>335</v>
      </c>
      <c r="C113" s="59" t="s">
        <v>127</v>
      </c>
      <c r="D113" s="44">
        <v>2023</v>
      </c>
      <c r="E113" s="43">
        <v>10</v>
      </c>
      <c r="F113" s="43">
        <v>1000</v>
      </c>
      <c r="G113" s="43"/>
      <c r="H113" s="43">
        <v>2736.94</v>
      </c>
    </row>
    <row r="114" spans="2:8" x14ac:dyDescent="0.25">
      <c r="B114" s="66"/>
      <c r="C114" s="59" t="s">
        <v>1</v>
      </c>
      <c r="D114" s="46"/>
      <c r="E114" s="46"/>
      <c r="F114" s="46"/>
      <c r="G114" s="46"/>
      <c r="H114" s="46"/>
    </row>
    <row r="115" spans="2:8" hidden="1" x14ac:dyDescent="0.25">
      <c r="B115" s="66"/>
      <c r="C115" s="78" t="s">
        <v>158</v>
      </c>
      <c r="D115" s="78"/>
      <c r="E115" s="78"/>
      <c r="F115" s="78"/>
      <c r="G115" s="78"/>
      <c r="H115" s="78"/>
    </row>
    <row r="116" spans="2:8" hidden="1" x14ac:dyDescent="0.25">
      <c r="B116" s="66"/>
      <c r="C116" s="59" t="s">
        <v>159</v>
      </c>
      <c r="D116" s="46"/>
      <c r="E116" s="46"/>
      <c r="F116" s="62"/>
      <c r="G116" s="20"/>
      <c r="H116" s="63"/>
    </row>
    <row r="117" spans="2:8" hidden="1" x14ac:dyDescent="0.25">
      <c r="B117" s="66"/>
      <c r="C117" s="59" t="s">
        <v>160</v>
      </c>
      <c r="D117" s="46"/>
      <c r="E117" s="46"/>
      <c r="F117" s="62"/>
      <c r="G117" s="20"/>
      <c r="H117" s="63"/>
    </row>
    <row r="118" spans="2:8" hidden="1" x14ac:dyDescent="0.25">
      <c r="B118" s="66"/>
      <c r="C118" s="78" t="s">
        <v>161</v>
      </c>
      <c r="D118" s="78"/>
      <c r="E118" s="78"/>
      <c r="F118" s="78"/>
      <c r="G118" s="78"/>
      <c r="H118" s="78"/>
    </row>
    <row r="119" spans="2:8" hidden="1" x14ac:dyDescent="0.25">
      <c r="B119" s="66"/>
      <c r="C119" s="78" t="s">
        <v>162</v>
      </c>
      <c r="D119" s="78"/>
      <c r="E119" s="78"/>
      <c r="F119" s="78"/>
      <c r="G119" s="78"/>
      <c r="H119" s="78"/>
    </row>
    <row r="120" spans="2:8" hidden="1" x14ac:dyDescent="0.25">
      <c r="B120" s="66"/>
      <c r="C120" s="59" t="s">
        <v>157</v>
      </c>
      <c r="D120" s="43"/>
      <c r="E120" s="43"/>
      <c r="F120" s="62"/>
      <c r="G120" s="43"/>
      <c r="H120" s="62"/>
    </row>
    <row r="121" spans="2:8" x14ac:dyDescent="0.25">
      <c r="B121" s="66" t="s">
        <v>336</v>
      </c>
      <c r="C121" s="64" t="s">
        <v>229</v>
      </c>
      <c r="D121" s="43"/>
      <c r="E121" s="43"/>
      <c r="F121" s="62"/>
      <c r="G121" s="43"/>
      <c r="H121" s="62"/>
    </row>
    <row r="122" spans="2:8" x14ac:dyDescent="0.25">
      <c r="B122" s="66"/>
      <c r="C122" s="64" t="s">
        <v>230</v>
      </c>
      <c r="D122" s="43"/>
      <c r="E122" s="43"/>
      <c r="F122" s="62"/>
      <c r="G122" s="43"/>
      <c r="H122" s="62"/>
    </row>
    <row r="123" spans="2:8" x14ac:dyDescent="0.25">
      <c r="B123" s="66"/>
      <c r="C123" s="64" t="s">
        <v>231</v>
      </c>
      <c r="D123" s="43"/>
      <c r="E123" s="43"/>
      <c r="F123" s="62"/>
      <c r="G123" s="43"/>
      <c r="H123" s="62"/>
    </row>
    <row r="124" spans="2:8" x14ac:dyDescent="0.25">
      <c r="B124" s="66" t="s">
        <v>289</v>
      </c>
      <c r="C124" s="64" t="s">
        <v>185</v>
      </c>
      <c r="D124" s="43"/>
      <c r="E124" s="43"/>
      <c r="F124" s="62"/>
      <c r="G124" s="43"/>
      <c r="H124" s="62"/>
    </row>
    <row r="125" spans="2:8" x14ac:dyDescent="0.25">
      <c r="B125" s="66" t="s">
        <v>337</v>
      </c>
      <c r="C125" s="59" t="s">
        <v>232</v>
      </c>
      <c r="D125" s="44">
        <v>2023</v>
      </c>
      <c r="E125" s="43">
        <v>10</v>
      </c>
      <c r="F125" s="43">
        <v>1000</v>
      </c>
      <c r="G125" s="43"/>
      <c r="H125" s="43">
        <v>1797.72</v>
      </c>
    </row>
    <row r="126" spans="2:8" x14ac:dyDescent="0.25">
      <c r="B126" s="66" t="s">
        <v>338</v>
      </c>
      <c r="C126" s="59" t="s">
        <v>233</v>
      </c>
      <c r="D126" s="44">
        <v>2023</v>
      </c>
      <c r="E126" s="43">
        <v>0.4</v>
      </c>
      <c r="F126" s="43">
        <v>1000</v>
      </c>
      <c r="G126" s="43"/>
      <c r="H126" s="43">
        <v>1565.1379999999999</v>
      </c>
    </row>
    <row r="127" spans="2:8" x14ac:dyDescent="0.25">
      <c r="B127" s="66" t="s">
        <v>339</v>
      </c>
      <c r="C127" s="64" t="s">
        <v>191</v>
      </c>
      <c r="D127" s="43"/>
      <c r="E127" s="43"/>
      <c r="F127" s="62"/>
      <c r="G127" s="43"/>
      <c r="H127" s="62"/>
    </row>
    <row r="128" spans="2:8" x14ac:dyDescent="0.25">
      <c r="B128" s="66"/>
      <c r="C128" s="64" t="s">
        <v>234</v>
      </c>
      <c r="D128" s="43"/>
      <c r="E128" s="43"/>
      <c r="F128" s="62"/>
      <c r="G128" s="43"/>
      <c r="H128" s="62"/>
    </row>
    <row r="129" spans="2:9" x14ac:dyDescent="0.25">
      <c r="B129" s="66" t="s">
        <v>340</v>
      </c>
      <c r="C129" s="59" t="s">
        <v>128</v>
      </c>
      <c r="D129" s="44">
        <v>2021</v>
      </c>
      <c r="E129" s="43">
        <v>6</v>
      </c>
      <c r="F129" s="43">
        <v>261</v>
      </c>
      <c r="G129" s="43">
        <v>117.5</v>
      </c>
      <c r="H129" s="43">
        <v>983.07</v>
      </c>
      <c r="I129" s="45"/>
    </row>
    <row r="130" spans="2:9" x14ac:dyDescent="0.25">
      <c r="B130" s="66"/>
      <c r="C130" s="64" t="s">
        <v>232</v>
      </c>
      <c r="D130" s="43"/>
      <c r="E130" s="43"/>
      <c r="F130" s="62"/>
      <c r="G130" s="43"/>
      <c r="H130" s="62"/>
    </row>
    <row r="131" spans="2:9" x14ac:dyDescent="0.25">
      <c r="B131" s="66" t="s">
        <v>341</v>
      </c>
      <c r="C131" s="59" t="s">
        <v>236</v>
      </c>
      <c r="D131" s="44">
        <v>2021</v>
      </c>
      <c r="E131" s="43">
        <v>6</v>
      </c>
      <c r="F131" s="43">
        <v>66</v>
      </c>
      <c r="G131" s="43">
        <v>117.5</v>
      </c>
      <c r="H131" s="43">
        <v>328.59399999999999</v>
      </c>
      <c r="I131" s="45"/>
    </row>
    <row r="132" spans="2:9" x14ac:dyDescent="0.25">
      <c r="B132" s="66" t="s">
        <v>342</v>
      </c>
      <c r="C132" s="59" t="s">
        <v>237</v>
      </c>
      <c r="D132" s="44">
        <v>2021</v>
      </c>
      <c r="E132" s="43">
        <v>6</v>
      </c>
      <c r="F132" s="43">
        <v>78</v>
      </c>
      <c r="G132" s="43">
        <v>68</v>
      </c>
      <c r="H132" s="43">
        <v>372.18299999999999</v>
      </c>
      <c r="I132" s="45"/>
    </row>
    <row r="133" spans="2:9" x14ac:dyDescent="0.25">
      <c r="B133" s="66" t="s">
        <v>343</v>
      </c>
      <c r="C133" s="59" t="s">
        <v>238</v>
      </c>
      <c r="D133" s="44">
        <v>2021</v>
      </c>
      <c r="E133" s="43" t="s">
        <v>130</v>
      </c>
      <c r="F133" s="43">
        <v>82</v>
      </c>
      <c r="G133" s="43">
        <v>68</v>
      </c>
      <c r="H133" s="43">
        <v>482.21699999999998</v>
      </c>
      <c r="I133" s="45"/>
    </row>
    <row r="134" spans="2:9" x14ac:dyDescent="0.25">
      <c r="B134" s="66" t="s">
        <v>344</v>
      </c>
      <c r="C134" s="59" t="s">
        <v>276</v>
      </c>
      <c r="D134" s="44">
        <v>2021</v>
      </c>
      <c r="E134" s="43" t="s">
        <v>130</v>
      </c>
      <c r="F134" s="43">
        <v>29</v>
      </c>
      <c r="G134" s="43">
        <v>89</v>
      </c>
      <c r="H134" s="43">
        <v>299.37700000000001</v>
      </c>
      <c r="I134" s="45"/>
    </row>
    <row r="135" spans="2:9" x14ac:dyDescent="0.25">
      <c r="B135" s="66"/>
      <c r="C135" s="64" t="s">
        <v>129</v>
      </c>
      <c r="D135" s="44">
        <v>2023</v>
      </c>
      <c r="E135" s="43">
        <v>10</v>
      </c>
      <c r="F135" s="43">
        <v>1000</v>
      </c>
      <c r="G135" s="43"/>
      <c r="H135" s="43">
        <v>1870.261</v>
      </c>
      <c r="I135" s="45"/>
    </row>
    <row r="136" spans="2:9" x14ac:dyDescent="0.25">
      <c r="B136" s="66" t="s">
        <v>345</v>
      </c>
      <c r="C136" s="59" t="s">
        <v>235</v>
      </c>
      <c r="D136" s="44">
        <v>2021</v>
      </c>
      <c r="E136" s="43" t="s">
        <v>130</v>
      </c>
      <c r="F136" s="43">
        <v>170</v>
      </c>
      <c r="G136" s="43">
        <v>89</v>
      </c>
      <c r="H136" s="43">
        <v>1022.712</v>
      </c>
      <c r="I136" s="45"/>
    </row>
    <row r="137" spans="2:9" x14ac:dyDescent="0.25">
      <c r="B137" s="66" t="s">
        <v>346</v>
      </c>
      <c r="C137" s="59" t="s">
        <v>131</v>
      </c>
      <c r="D137" s="44">
        <v>2023</v>
      </c>
      <c r="E137" s="43">
        <v>10</v>
      </c>
      <c r="F137" s="43">
        <v>1000</v>
      </c>
      <c r="G137" s="43"/>
      <c r="H137" s="43">
        <v>2552.498</v>
      </c>
      <c r="I137" s="45"/>
    </row>
    <row r="138" spans="2:9" x14ac:dyDescent="0.25">
      <c r="B138" s="66" t="s">
        <v>347</v>
      </c>
      <c r="C138" s="59" t="s">
        <v>131</v>
      </c>
      <c r="D138" s="44">
        <v>2023</v>
      </c>
      <c r="E138" s="43">
        <v>6</v>
      </c>
      <c r="F138" s="43">
        <v>1000</v>
      </c>
      <c r="G138" s="43"/>
      <c r="H138" s="43">
        <v>2661.145</v>
      </c>
      <c r="I138" s="45"/>
    </row>
    <row r="139" spans="2:9" x14ac:dyDescent="0.25">
      <c r="B139" s="66"/>
      <c r="C139" s="64" t="s">
        <v>239</v>
      </c>
      <c r="D139" s="44">
        <v>2023</v>
      </c>
      <c r="E139" s="43">
        <v>0.4</v>
      </c>
      <c r="F139" s="43">
        <v>1000</v>
      </c>
      <c r="G139" s="43"/>
      <c r="H139" s="43">
        <v>1850.3910000000001</v>
      </c>
      <c r="I139" s="45"/>
    </row>
    <row r="140" spans="2:9" x14ac:dyDescent="0.25">
      <c r="B140" s="66" t="s">
        <v>352</v>
      </c>
      <c r="C140" s="64" t="s">
        <v>226</v>
      </c>
      <c r="D140" s="44"/>
      <c r="E140" s="43"/>
      <c r="F140" s="43"/>
      <c r="G140" s="43"/>
      <c r="H140" s="43"/>
      <c r="I140" s="45"/>
    </row>
    <row r="141" spans="2:9" x14ac:dyDescent="0.25">
      <c r="B141" s="66" t="s">
        <v>348</v>
      </c>
      <c r="C141" s="59" t="s">
        <v>75</v>
      </c>
      <c r="D141" s="44">
        <v>2023</v>
      </c>
      <c r="E141" s="43">
        <v>0.4</v>
      </c>
      <c r="F141" s="43">
        <v>1000</v>
      </c>
      <c r="G141" s="43"/>
      <c r="H141" s="43">
        <v>4131.6679999999997</v>
      </c>
      <c r="I141" s="45"/>
    </row>
    <row r="142" spans="2:9" x14ac:dyDescent="0.25">
      <c r="B142" s="66" t="s">
        <v>349</v>
      </c>
      <c r="C142" s="59" t="s">
        <v>75</v>
      </c>
      <c r="D142" s="44">
        <v>2023</v>
      </c>
      <c r="E142" s="43">
        <v>0.4</v>
      </c>
      <c r="F142" s="43">
        <v>1000</v>
      </c>
      <c r="G142" s="43"/>
      <c r="H142" s="43">
        <v>4353.576</v>
      </c>
      <c r="I142" s="45"/>
    </row>
    <row r="143" spans="2:9" x14ac:dyDescent="0.25">
      <c r="B143" s="66" t="s">
        <v>350</v>
      </c>
      <c r="C143" s="59" t="s">
        <v>76</v>
      </c>
      <c r="D143" s="44">
        <v>2023</v>
      </c>
      <c r="E143" s="43">
        <v>6</v>
      </c>
      <c r="F143" s="43">
        <v>1000</v>
      </c>
      <c r="G143" s="43"/>
      <c r="H143" s="43">
        <v>12352.674000000001</v>
      </c>
      <c r="I143" s="45"/>
    </row>
    <row r="144" spans="2:9" x14ac:dyDescent="0.25">
      <c r="B144" s="66" t="s">
        <v>351</v>
      </c>
      <c r="C144" s="59" t="s">
        <v>76</v>
      </c>
      <c r="D144" s="44">
        <v>2023</v>
      </c>
      <c r="E144" s="43">
        <v>6</v>
      </c>
      <c r="F144" s="43">
        <v>1000</v>
      </c>
      <c r="G144" s="43"/>
      <c r="H144" s="43">
        <v>15005.86</v>
      </c>
      <c r="I144" s="45"/>
    </row>
    <row r="145" spans="2:9" x14ac:dyDescent="0.25">
      <c r="B145" s="66" t="s">
        <v>353</v>
      </c>
      <c r="C145" s="59" t="s">
        <v>76</v>
      </c>
      <c r="D145" s="44">
        <v>2023</v>
      </c>
      <c r="E145" s="43">
        <v>6</v>
      </c>
      <c r="F145" s="43">
        <v>1000</v>
      </c>
      <c r="G145" s="43"/>
      <c r="H145" s="43">
        <v>3287.819</v>
      </c>
      <c r="I145" s="45"/>
    </row>
    <row r="146" spans="2:9" x14ac:dyDescent="0.25">
      <c r="B146" s="66" t="s">
        <v>354</v>
      </c>
      <c r="C146" s="59" t="s">
        <v>77</v>
      </c>
      <c r="D146" s="44">
        <v>2023</v>
      </c>
      <c r="E146" s="43">
        <v>10</v>
      </c>
      <c r="F146" s="43">
        <v>1000</v>
      </c>
      <c r="G146" s="43"/>
      <c r="H146" s="43">
        <v>2681.4169999999999</v>
      </c>
      <c r="I146" s="45"/>
    </row>
    <row r="147" spans="2:9" x14ac:dyDescent="0.25">
      <c r="B147" s="66" t="s">
        <v>355</v>
      </c>
      <c r="C147" s="59" t="s">
        <v>77</v>
      </c>
      <c r="D147" s="44">
        <v>2023</v>
      </c>
      <c r="E147" s="43">
        <v>10</v>
      </c>
      <c r="F147" s="43">
        <v>1000</v>
      </c>
      <c r="G147" s="43"/>
      <c r="H147" s="43">
        <v>2691.2330000000002</v>
      </c>
      <c r="I147" s="45"/>
    </row>
    <row r="148" spans="2:9" x14ac:dyDescent="0.25">
      <c r="B148" s="66" t="s">
        <v>356</v>
      </c>
      <c r="C148" s="59" t="s">
        <v>77</v>
      </c>
      <c r="D148" s="44">
        <v>2023</v>
      </c>
      <c r="E148" s="43">
        <v>6</v>
      </c>
      <c r="F148" s="43">
        <v>1000</v>
      </c>
      <c r="G148" s="43"/>
      <c r="H148" s="43">
        <v>3042.3040000000001</v>
      </c>
      <c r="I148" s="45"/>
    </row>
    <row r="149" spans="2:9" x14ac:dyDescent="0.25">
      <c r="B149" s="66"/>
      <c r="C149" s="64" t="s">
        <v>78</v>
      </c>
      <c r="D149" s="44"/>
      <c r="E149" s="43"/>
      <c r="F149" s="43"/>
      <c r="G149" s="43"/>
      <c r="H149" s="43"/>
      <c r="I149" s="45"/>
    </row>
    <row r="150" spans="2:9" x14ac:dyDescent="0.25">
      <c r="B150" s="66" t="s">
        <v>357</v>
      </c>
      <c r="C150" s="59" t="s">
        <v>76</v>
      </c>
      <c r="D150" s="44">
        <v>2023</v>
      </c>
      <c r="E150" s="43">
        <v>6</v>
      </c>
      <c r="F150" s="43">
        <v>1000</v>
      </c>
      <c r="G150" s="43"/>
      <c r="H150" s="43">
        <v>14119.829</v>
      </c>
      <c r="I150" s="45"/>
    </row>
    <row r="151" spans="2:9" x14ac:dyDescent="0.25">
      <c r="B151" s="66" t="s">
        <v>358</v>
      </c>
      <c r="C151" s="59" t="s">
        <v>77</v>
      </c>
      <c r="D151" s="44">
        <v>2023</v>
      </c>
      <c r="E151" s="43">
        <v>10</v>
      </c>
      <c r="F151" s="43">
        <v>1000</v>
      </c>
      <c r="G151" s="43"/>
      <c r="H151" s="43">
        <v>3384.614</v>
      </c>
      <c r="I151" s="45"/>
    </row>
    <row r="152" spans="2:9" x14ac:dyDescent="0.25">
      <c r="B152" s="66" t="s">
        <v>359</v>
      </c>
      <c r="C152" s="59" t="s">
        <v>77</v>
      </c>
      <c r="D152" s="44">
        <v>2023</v>
      </c>
      <c r="E152" s="43">
        <v>6</v>
      </c>
      <c r="F152" s="43">
        <v>1000</v>
      </c>
      <c r="G152" s="43"/>
      <c r="H152" s="43">
        <v>3652.1990000000001</v>
      </c>
      <c r="I152" s="45"/>
    </row>
    <row r="153" spans="2:9" x14ac:dyDescent="0.25">
      <c r="B153" s="66"/>
      <c r="C153" s="59" t="s">
        <v>2</v>
      </c>
      <c r="D153" s="46"/>
      <c r="E153" s="46"/>
      <c r="F153" s="62"/>
      <c r="G153" s="20"/>
      <c r="H153" s="63"/>
    </row>
    <row r="154" spans="2:9" ht="15.75" customHeight="1" x14ac:dyDescent="0.25">
      <c r="B154" s="66">
        <v>6</v>
      </c>
      <c r="C154" s="78" t="s">
        <v>163</v>
      </c>
      <c r="D154" s="78"/>
      <c r="E154" s="78"/>
      <c r="F154" s="78"/>
      <c r="G154" s="78"/>
      <c r="H154" s="78"/>
    </row>
    <row r="155" spans="2:9" ht="15.75" customHeight="1" x14ac:dyDescent="0.25">
      <c r="B155" s="66" t="s">
        <v>399</v>
      </c>
      <c r="C155" s="78" t="s">
        <v>164</v>
      </c>
      <c r="D155" s="78"/>
      <c r="E155" s="78"/>
      <c r="F155" s="78"/>
      <c r="G155" s="78"/>
      <c r="H155" s="78"/>
    </row>
    <row r="156" spans="2:9" ht="15.75" customHeight="1" x14ac:dyDescent="0.25">
      <c r="B156" s="66" t="s">
        <v>400</v>
      </c>
      <c r="C156" s="78" t="s">
        <v>165</v>
      </c>
      <c r="D156" s="78"/>
      <c r="E156" s="78"/>
      <c r="F156" s="78"/>
      <c r="G156" s="78"/>
      <c r="H156" s="78"/>
    </row>
    <row r="157" spans="2:9" ht="15.75" customHeight="1" x14ac:dyDescent="0.25">
      <c r="B157" s="66" t="s">
        <v>401</v>
      </c>
      <c r="C157" s="59" t="s">
        <v>157</v>
      </c>
      <c r="D157" s="46"/>
      <c r="E157" s="46"/>
      <c r="F157" s="62"/>
      <c r="G157" s="20"/>
      <c r="H157" s="63"/>
    </row>
    <row r="158" spans="2:9" x14ac:dyDescent="0.25">
      <c r="B158" s="66"/>
      <c r="C158" s="64" t="s">
        <v>240</v>
      </c>
      <c r="D158" s="46"/>
      <c r="E158" s="46"/>
      <c r="F158" s="62"/>
      <c r="G158" s="20"/>
      <c r="H158" s="63"/>
    </row>
    <row r="159" spans="2:9" x14ac:dyDescent="0.25">
      <c r="B159" s="66"/>
      <c r="C159" s="64" t="s">
        <v>241</v>
      </c>
      <c r="D159" s="44">
        <v>2023</v>
      </c>
      <c r="E159" s="46">
        <v>10</v>
      </c>
      <c r="F159" s="43">
        <v>1</v>
      </c>
      <c r="G159" s="20"/>
      <c r="H159" s="43">
        <v>2316.1390000000001</v>
      </c>
    </row>
    <row r="160" spans="2:9" x14ac:dyDescent="0.25">
      <c r="B160" s="66">
        <v>7</v>
      </c>
      <c r="C160" s="64" t="s">
        <v>242</v>
      </c>
      <c r="D160" s="46"/>
      <c r="E160" s="46"/>
      <c r="F160" s="62"/>
      <c r="G160" s="20"/>
      <c r="H160" s="63"/>
    </row>
    <row r="161" spans="2:10" ht="15" customHeight="1" x14ac:dyDescent="0.25">
      <c r="B161" s="66">
        <v>8</v>
      </c>
      <c r="C161" s="59" t="s">
        <v>166</v>
      </c>
      <c r="D161" s="46"/>
      <c r="E161" s="46"/>
      <c r="F161" s="62"/>
      <c r="G161" s="20"/>
      <c r="H161" s="63"/>
    </row>
    <row r="162" spans="2:10" x14ac:dyDescent="0.25">
      <c r="B162" s="66"/>
      <c r="C162" s="78" t="s">
        <v>167</v>
      </c>
      <c r="D162" s="78"/>
      <c r="E162" s="78"/>
      <c r="F162" s="78"/>
      <c r="G162" s="78"/>
      <c r="H162" s="78"/>
    </row>
    <row r="163" spans="2:10" x14ac:dyDescent="0.25">
      <c r="B163" s="66"/>
      <c r="C163" s="59" t="s">
        <v>168</v>
      </c>
      <c r="D163" s="46"/>
      <c r="E163" s="46"/>
      <c r="F163" s="62"/>
      <c r="G163" s="20"/>
      <c r="H163" s="63"/>
    </row>
    <row r="164" spans="2:10" x14ac:dyDescent="0.25">
      <c r="B164" s="66"/>
      <c r="C164" s="78" t="s">
        <v>169</v>
      </c>
      <c r="D164" s="78"/>
      <c r="E164" s="78"/>
      <c r="F164" s="78"/>
      <c r="G164" s="78"/>
      <c r="H164" s="78"/>
    </row>
    <row r="165" spans="2:10" x14ac:dyDescent="0.25">
      <c r="B165" s="66"/>
      <c r="C165" s="59" t="s">
        <v>170</v>
      </c>
      <c r="D165" s="46"/>
      <c r="E165" s="46"/>
      <c r="F165" s="62"/>
      <c r="G165" s="20"/>
      <c r="H165" s="63"/>
    </row>
    <row r="166" spans="2:10" x14ac:dyDescent="0.25">
      <c r="B166" s="66"/>
      <c r="C166" s="59" t="s">
        <v>157</v>
      </c>
      <c r="D166" s="46"/>
      <c r="E166" s="46"/>
      <c r="F166" s="43"/>
      <c r="G166" s="20"/>
      <c r="H166" s="46"/>
    </row>
    <row r="167" spans="2:10" x14ac:dyDescent="0.25">
      <c r="B167" s="65" t="s">
        <v>360</v>
      </c>
      <c r="C167" s="64" t="s">
        <v>263</v>
      </c>
      <c r="D167" s="46"/>
      <c r="E167" s="46"/>
      <c r="F167" s="43"/>
      <c r="G167" s="20"/>
      <c r="H167" s="46"/>
    </row>
    <row r="168" spans="2:10" x14ac:dyDescent="0.25">
      <c r="B168" s="69" t="s">
        <v>362</v>
      </c>
      <c r="C168" s="64" t="s">
        <v>264</v>
      </c>
      <c r="D168" s="46"/>
      <c r="E168" s="46"/>
      <c r="F168" s="43"/>
      <c r="G168" s="20"/>
      <c r="H168" s="46"/>
    </row>
    <row r="169" spans="2:10" x14ac:dyDescent="0.25">
      <c r="B169" s="66" t="s">
        <v>361</v>
      </c>
      <c r="C169" s="64" t="s">
        <v>265</v>
      </c>
      <c r="D169" s="46">
        <v>2023</v>
      </c>
      <c r="E169" s="46">
        <v>10</v>
      </c>
      <c r="F169" s="44">
        <v>1</v>
      </c>
      <c r="G169" s="20">
        <v>23.25</v>
      </c>
      <c r="H169" s="43">
        <v>1263.5899999999999</v>
      </c>
    </row>
    <row r="170" spans="2:10" x14ac:dyDescent="0.25">
      <c r="B170" s="66" t="s">
        <v>363</v>
      </c>
      <c r="C170" s="64" t="s">
        <v>266</v>
      </c>
      <c r="D170" s="46"/>
      <c r="E170" s="46"/>
      <c r="F170" s="44"/>
      <c r="G170" s="20"/>
      <c r="H170" s="46"/>
    </row>
    <row r="171" spans="2:10" x14ac:dyDescent="0.25">
      <c r="B171" s="66" t="s">
        <v>364</v>
      </c>
      <c r="C171" s="59" t="s">
        <v>132</v>
      </c>
      <c r="D171" s="46">
        <v>2023</v>
      </c>
      <c r="E171" s="46">
        <v>10</v>
      </c>
      <c r="F171" s="44">
        <v>1</v>
      </c>
      <c r="G171" s="20">
        <v>37.200000000000003</v>
      </c>
      <c r="H171" s="43">
        <v>1291.8800000000001</v>
      </c>
    </row>
    <row r="172" spans="2:10" x14ac:dyDescent="0.25">
      <c r="B172" s="66" t="s">
        <v>365</v>
      </c>
      <c r="C172" s="59" t="s">
        <v>133</v>
      </c>
      <c r="D172" s="46">
        <v>2023</v>
      </c>
      <c r="E172" s="46">
        <v>10</v>
      </c>
      <c r="F172" s="44">
        <v>1</v>
      </c>
      <c r="G172" s="20">
        <v>58.59</v>
      </c>
      <c r="H172" s="43">
        <v>1342.963</v>
      </c>
    </row>
    <row r="173" spans="2:10" x14ac:dyDescent="0.25">
      <c r="B173" s="69" t="s">
        <v>365</v>
      </c>
      <c r="C173" s="59" t="s">
        <v>134</v>
      </c>
      <c r="D173" s="46">
        <v>2023</v>
      </c>
      <c r="E173" s="46">
        <v>10</v>
      </c>
      <c r="F173" s="44">
        <v>1</v>
      </c>
      <c r="G173" s="20">
        <v>93</v>
      </c>
      <c r="H173" s="43">
        <v>1591.96</v>
      </c>
    </row>
    <row r="174" spans="2:10" x14ac:dyDescent="0.25">
      <c r="B174" s="66" t="s">
        <v>366</v>
      </c>
      <c r="C174" s="64" t="s">
        <v>79</v>
      </c>
      <c r="D174" s="46"/>
      <c r="E174" s="46"/>
      <c r="F174" s="43"/>
      <c r="G174" s="20"/>
      <c r="H174" s="46"/>
    </row>
    <row r="175" spans="2:10" ht="33" x14ac:dyDescent="0.35">
      <c r="B175" s="66" t="s">
        <v>367</v>
      </c>
      <c r="C175" s="71" t="s">
        <v>274</v>
      </c>
      <c r="D175" s="46">
        <v>2021</v>
      </c>
      <c r="E175" s="46">
        <v>6</v>
      </c>
      <c r="F175" s="44">
        <v>1</v>
      </c>
      <c r="G175" s="20">
        <v>148.80000000000001</v>
      </c>
      <c r="H175" s="43">
        <v>646.05200000000002</v>
      </c>
      <c r="I175" s="60"/>
      <c r="J175" s="75"/>
    </row>
    <row r="176" spans="2:10" x14ac:dyDescent="0.25">
      <c r="B176" s="66" t="s">
        <v>368</v>
      </c>
      <c r="C176" s="59" t="s">
        <v>135</v>
      </c>
      <c r="D176" s="46">
        <v>2023</v>
      </c>
      <c r="E176" s="46">
        <v>10</v>
      </c>
      <c r="F176" s="44">
        <v>1</v>
      </c>
      <c r="G176" s="20">
        <v>148.80000000000001</v>
      </c>
      <c r="H176" s="43">
        <v>1698.7449999999999</v>
      </c>
    </row>
    <row r="177" spans="2:8" x14ac:dyDescent="0.25">
      <c r="B177" s="66" t="s">
        <v>369</v>
      </c>
      <c r="C177" s="59" t="s">
        <v>136</v>
      </c>
      <c r="D177" s="46">
        <v>2023</v>
      </c>
      <c r="E177" s="46">
        <v>10</v>
      </c>
      <c r="F177" s="44">
        <v>1</v>
      </c>
      <c r="G177" s="20">
        <v>232.5</v>
      </c>
      <c r="H177" s="43">
        <v>1907.42</v>
      </c>
    </row>
    <row r="178" spans="2:8" x14ac:dyDescent="0.25">
      <c r="B178" s="66" t="s">
        <v>370</v>
      </c>
      <c r="C178" s="64" t="s">
        <v>80</v>
      </c>
      <c r="D178" s="46"/>
      <c r="E178" s="46"/>
      <c r="F178" s="43"/>
      <c r="G178" s="20"/>
      <c r="H178" s="46"/>
    </row>
    <row r="179" spans="2:8" x14ac:dyDescent="0.25">
      <c r="B179" s="66" t="s">
        <v>371</v>
      </c>
      <c r="C179" s="59" t="s">
        <v>137</v>
      </c>
      <c r="D179" s="46">
        <v>2023</v>
      </c>
      <c r="E179" s="46">
        <v>10</v>
      </c>
      <c r="F179" s="44">
        <v>1</v>
      </c>
      <c r="G179" s="20">
        <v>372</v>
      </c>
      <c r="H179" s="43">
        <v>2549.17</v>
      </c>
    </row>
    <row r="180" spans="2:8" x14ac:dyDescent="0.25">
      <c r="B180" s="72" t="s">
        <v>377</v>
      </c>
      <c r="C180" s="64" t="s">
        <v>81</v>
      </c>
      <c r="D180" s="46"/>
      <c r="E180" s="46"/>
      <c r="F180" s="43"/>
      <c r="G180" s="20"/>
      <c r="H180" s="46"/>
    </row>
    <row r="181" spans="2:8" x14ac:dyDescent="0.25">
      <c r="B181" s="66" t="s">
        <v>372</v>
      </c>
      <c r="C181" s="59" t="s">
        <v>138</v>
      </c>
      <c r="D181" s="46">
        <v>2023</v>
      </c>
      <c r="E181" s="46">
        <v>10</v>
      </c>
      <c r="F181" s="44">
        <v>1</v>
      </c>
      <c r="G181" s="20">
        <v>585.9</v>
      </c>
      <c r="H181" s="43">
        <v>1957.567</v>
      </c>
    </row>
    <row r="182" spans="2:8" x14ac:dyDescent="0.25">
      <c r="B182" s="66" t="s">
        <v>373</v>
      </c>
      <c r="C182" s="59" t="s">
        <v>139</v>
      </c>
      <c r="D182" s="46">
        <v>2023</v>
      </c>
      <c r="E182" s="46">
        <v>10</v>
      </c>
      <c r="F182" s="44">
        <v>1</v>
      </c>
      <c r="G182" s="20">
        <v>930</v>
      </c>
      <c r="H182" s="43">
        <v>2069.0880000000002</v>
      </c>
    </row>
    <row r="183" spans="2:8" x14ac:dyDescent="0.25">
      <c r="B183" s="66" t="s">
        <v>374</v>
      </c>
      <c r="C183" s="59" t="s">
        <v>140</v>
      </c>
      <c r="D183" s="46">
        <v>2023</v>
      </c>
      <c r="E183" s="46">
        <v>6</v>
      </c>
      <c r="F183" s="44">
        <v>1</v>
      </c>
      <c r="G183" s="20">
        <v>585.9</v>
      </c>
      <c r="H183" s="43">
        <v>2756.6260000000002</v>
      </c>
    </row>
    <row r="184" spans="2:8" x14ac:dyDescent="0.25">
      <c r="B184" s="66" t="s">
        <v>375</v>
      </c>
      <c r="C184" s="59" t="s">
        <v>141</v>
      </c>
      <c r="D184" s="46">
        <v>2023</v>
      </c>
      <c r="E184" s="46">
        <v>6</v>
      </c>
      <c r="F184" s="44">
        <v>1</v>
      </c>
      <c r="G184" s="20">
        <v>1171.8</v>
      </c>
      <c r="H184" s="43">
        <v>5954.6009999999997</v>
      </c>
    </row>
    <row r="185" spans="2:8" x14ac:dyDescent="0.25">
      <c r="B185" s="66" t="s">
        <v>376</v>
      </c>
      <c r="C185" s="64" t="s">
        <v>82</v>
      </c>
      <c r="D185" s="46"/>
      <c r="E185" s="46"/>
      <c r="F185" s="44"/>
      <c r="G185" s="20"/>
      <c r="H185" s="43"/>
    </row>
    <row r="186" spans="2:8" x14ac:dyDescent="0.25">
      <c r="B186" s="66" t="s">
        <v>378</v>
      </c>
      <c r="C186" s="59" t="s">
        <v>142</v>
      </c>
      <c r="D186" s="46">
        <v>2023</v>
      </c>
      <c r="E186" s="46">
        <v>6</v>
      </c>
      <c r="F186" s="44">
        <v>1</v>
      </c>
      <c r="G186" s="20">
        <v>930</v>
      </c>
      <c r="H186" s="43">
        <v>3179.0279999999998</v>
      </c>
    </row>
    <row r="187" spans="2:8" x14ac:dyDescent="0.25">
      <c r="B187" s="66" t="s">
        <v>379</v>
      </c>
      <c r="C187" s="59" t="s">
        <v>143</v>
      </c>
      <c r="D187" s="46">
        <v>2023</v>
      </c>
      <c r="E187" s="46">
        <v>6</v>
      </c>
      <c r="F187" s="44">
        <v>1</v>
      </c>
      <c r="G187" s="20">
        <v>1860</v>
      </c>
      <c r="H187" s="43">
        <v>6736.1080000000002</v>
      </c>
    </row>
    <row r="188" spans="2:8" x14ac:dyDescent="0.25">
      <c r="B188" s="66" t="s">
        <v>380</v>
      </c>
      <c r="C188" s="59" t="s">
        <v>144</v>
      </c>
      <c r="D188" s="46">
        <v>2023</v>
      </c>
      <c r="E188" s="46">
        <v>6</v>
      </c>
      <c r="F188" s="44">
        <v>1</v>
      </c>
      <c r="G188" s="20">
        <v>1162.5</v>
      </c>
      <c r="H188" s="43">
        <v>8032.3980000000001</v>
      </c>
    </row>
    <row r="189" spans="2:8" x14ac:dyDescent="0.25">
      <c r="B189" s="66" t="s">
        <v>381</v>
      </c>
      <c r="C189" s="64" t="s">
        <v>83</v>
      </c>
      <c r="D189" s="46"/>
      <c r="E189" s="46"/>
      <c r="F189" s="43"/>
      <c r="G189" s="20"/>
      <c r="H189" s="46"/>
    </row>
    <row r="190" spans="2:8" x14ac:dyDescent="0.25">
      <c r="B190" s="66" t="s">
        <v>382</v>
      </c>
      <c r="C190" s="59" t="s">
        <v>145</v>
      </c>
      <c r="D190" s="46">
        <v>2023</v>
      </c>
      <c r="E190" s="46">
        <v>10</v>
      </c>
      <c r="F190" s="44">
        <v>1</v>
      </c>
      <c r="G190" s="44">
        <v>1488</v>
      </c>
      <c r="H190" s="43">
        <v>2339.3780000000002</v>
      </c>
    </row>
    <row r="191" spans="2:8" x14ac:dyDescent="0.25">
      <c r="B191" s="66" t="s">
        <v>383</v>
      </c>
      <c r="C191" s="59" t="s">
        <v>146</v>
      </c>
      <c r="D191" s="46">
        <v>2023</v>
      </c>
      <c r="E191" s="46">
        <v>6</v>
      </c>
      <c r="F191" s="44">
        <v>1</v>
      </c>
      <c r="G191" s="44">
        <v>1162.5</v>
      </c>
      <c r="H191" s="43">
        <v>3795.5250000000001</v>
      </c>
    </row>
    <row r="192" spans="2:8" ht="36" customHeight="1" x14ac:dyDescent="0.25">
      <c r="B192" s="66"/>
      <c r="C192" s="71" t="s">
        <v>171</v>
      </c>
      <c r="D192" s="46">
        <v>0</v>
      </c>
      <c r="E192" s="46">
        <v>0</v>
      </c>
      <c r="F192" s="44">
        <v>0</v>
      </c>
      <c r="G192" s="73">
        <v>0</v>
      </c>
      <c r="H192" s="46">
        <v>0</v>
      </c>
    </row>
    <row r="193" spans="2:15" ht="20.25" x14ac:dyDescent="0.3">
      <c r="B193" s="66" t="s">
        <v>384</v>
      </c>
      <c r="C193" s="59" t="s">
        <v>172</v>
      </c>
      <c r="D193" s="46">
        <v>2023</v>
      </c>
      <c r="E193" s="46">
        <v>10</v>
      </c>
      <c r="F193" s="44"/>
      <c r="G193" s="20"/>
      <c r="H193" s="43"/>
      <c r="J193" s="39"/>
      <c r="K193" s="39"/>
      <c r="L193" s="39"/>
      <c r="M193" s="42"/>
      <c r="N193" s="42"/>
      <c r="O193" s="42"/>
    </row>
    <row r="194" spans="2:15" x14ac:dyDescent="0.25">
      <c r="B194" s="66" t="s">
        <v>385</v>
      </c>
      <c r="C194" s="59" t="s">
        <v>168</v>
      </c>
      <c r="D194" s="46"/>
      <c r="E194" s="46"/>
      <c r="F194" s="62"/>
      <c r="G194" s="20"/>
      <c r="H194" s="63"/>
    </row>
    <row r="195" spans="2:15" ht="53.25" customHeight="1" x14ac:dyDescent="0.25">
      <c r="B195" s="66" t="s">
        <v>386</v>
      </c>
      <c r="C195" s="78" t="s">
        <v>173</v>
      </c>
      <c r="D195" s="78"/>
      <c r="E195" s="78"/>
      <c r="F195" s="78"/>
      <c r="G195" s="78"/>
      <c r="H195" s="78"/>
    </row>
    <row r="196" spans="2:15" x14ac:dyDescent="0.25">
      <c r="B196" s="66"/>
      <c r="C196" s="59" t="s">
        <v>174</v>
      </c>
      <c r="D196" s="46"/>
      <c r="E196" s="46"/>
      <c r="F196" s="62"/>
      <c r="G196" s="20"/>
      <c r="H196" s="63"/>
    </row>
    <row r="197" spans="2:15" x14ac:dyDescent="0.25">
      <c r="B197" s="66"/>
      <c r="C197" s="59" t="s">
        <v>157</v>
      </c>
      <c r="D197" s="46"/>
      <c r="E197" s="46"/>
      <c r="F197" s="62"/>
      <c r="G197" s="20"/>
      <c r="H197" s="63"/>
    </row>
    <row r="198" spans="2:15" x14ac:dyDescent="0.25">
      <c r="B198" s="66" t="s">
        <v>387</v>
      </c>
      <c r="C198" s="71" t="s">
        <v>175</v>
      </c>
      <c r="D198" s="46">
        <v>0</v>
      </c>
      <c r="E198" s="46">
        <v>0</v>
      </c>
      <c r="F198" s="44">
        <v>0</v>
      </c>
      <c r="G198" s="73">
        <v>0</v>
      </c>
      <c r="H198" s="46">
        <v>0</v>
      </c>
    </row>
    <row r="199" spans="2:15" hidden="1" x14ac:dyDescent="0.25">
      <c r="B199" s="66"/>
      <c r="C199" s="59" t="s">
        <v>176</v>
      </c>
      <c r="D199" s="46"/>
      <c r="E199" s="46"/>
      <c r="F199" s="62"/>
      <c r="G199" s="20"/>
      <c r="H199" s="63"/>
    </row>
    <row r="200" spans="2:15" hidden="1" x14ac:dyDescent="0.25">
      <c r="B200" s="66"/>
      <c r="C200" s="78" t="s">
        <v>177</v>
      </c>
      <c r="D200" s="78"/>
      <c r="E200" s="78"/>
      <c r="F200" s="78"/>
      <c r="G200" s="78"/>
      <c r="H200" s="78"/>
    </row>
    <row r="201" spans="2:15" hidden="1" x14ac:dyDescent="0.25">
      <c r="B201" s="66"/>
      <c r="C201" s="59" t="s">
        <v>178</v>
      </c>
      <c r="D201" s="46"/>
      <c r="E201" s="46"/>
      <c r="F201" s="62"/>
      <c r="G201" s="20"/>
      <c r="H201" s="63"/>
    </row>
    <row r="202" spans="2:15" hidden="1" x14ac:dyDescent="0.25">
      <c r="B202" s="66"/>
      <c r="C202" s="59" t="s">
        <v>157</v>
      </c>
      <c r="D202" s="46"/>
      <c r="E202" s="46"/>
      <c r="F202" s="62"/>
      <c r="G202" s="20"/>
      <c r="H202" s="63"/>
    </row>
    <row r="203" spans="2:15" x14ac:dyDescent="0.25">
      <c r="B203" s="66" t="s">
        <v>388</v>
      </c>
      <c r="C203" s="59" t="s">
        <v>179</v>
      </c>
      <c r="D203" s="46"/>
      <c r="E203" s="46"/>
      <c r="F203" s="62"/>
      <c r="G203" s="20"/>
      <c r="H203" s="63"/>
    </row>
    <row r="204" spans="2:15" x14ac:dyDescent="0.25">
      <c r="B204" s="66" t="s">
        <v>389</v>
      </c>
      <c r="C204" s="59" t="s">
        <v>180</v>
      </c>
      <c r="D204" s="46"/>
      <c r="E204" s="46"/>
      <c r="F204" s="62"/>
      <c r="G204" s="20"/>
      <c r="H204" s="63"/>
    </row>
    <row r="205" spans="2:15" x14ac:dyDescent="0.25">
      <c r="B205" s="66" t="s">
        <v>390</v>
      </c>
      <c r="C205" s="59" t="s">
        <v>181</v>
      </c>
      <c r="D205" s="46"/>
      <c r="E205" s="46"/>
      <c r="F205" s="62"/>
      <c r="G205" s="20"/>
      <c r="H205" s="63"/>
    </row>
    <row r="206" spans="2:15" x14ac:dyDescent="0.25">
      <c r="B206" s="66" t="s">
        <v>391</v>
      </c>
      <c r="C206" s="59" t="s">
        <v>157</v>
      </c>
      <c r="D206" s="46"/>
      <c r="E206" s="46"/>
      <c r="F206" s="62"/>
      <c r="G206" s="20"/>
      <c r="H206" s="63"/>
    </row>
    <row r="207" spans="2:15" x14ac:dyDescent="0.25">
      <c r="B207" s="66" t="s">
        <v>392</v>
      </c>
      <c r="C207" s="64" t="s">
        <v>267</v>
      </c>
      <c r="D207" s="46"/>
      <c r="E207" s="46"/>
      <c r="F207" s="62"/>
      <c r="G207" s="20"/>
      <c r="H207" s="63"/>
    </row>
    <row r="208" spans="2:15" x14ac:dyDescent="0.25">
      <c r="B208" s="66" t="s">
        <v>393</v>
      </c>
      <c r="C208" s="64" t="s">
        <v>268</v>
      </c>
      <c r="D208" s="46">
        <v>2023</v>
      </c>
      <c r="E208" s="46">
        <v>0.4</v>
      </c>
      <c r="F208" s="44">
        <v>1</v>
      </c>
      <c r="G208" s="20"/>
      <c r="H208" s="43">
        <v>64.534000000000006</v>
      </c>
    </row>
    <row r="209" spans="2:8" x14ac:dyDescent="0.25">
      <c r="B209" s="66" t="s">
        <v>394</v>
      </c>
      <c r="C209" s="64" t="s">
        <v>269</v>
      </c>
      <c r="D209" s="46"/>
      <c r="E209" s="46"/>
      <c r="F209" s="62"/>
      <c r="G209" s="20"/>
      <c r="H209" s="63"/>
    </row>
    <row r="210" spans="2:8" x14ac:dyDescent="0.25">
      <c r="B210" s="66" t="s">
        <v>395</v>
      </c>
      <c r="C210" s="64" t="s">
        <v>268</v>
      </c>
      <c r="D210" s="46">
        <v>2023</v>
      </c>
      <c r="E210" s="46">
        <v>0.4</v>
      </c>
      <c r="F210" s="44">
        <v>1</v>
      </c>
      <c r="G210" s="20"/>
      <c r="H210" s="43">
        <v>104.944</v>
      </c>
    </row>
    <row r="211" spans="2:8" x14ac:dyDescent="0.25">
      <c r="B211" s="66" t="s">
        <v>396</v>
      </c>
      <c r="C211" s="64" t="s">
        <v>270</v>
      </c>
      <c r="D211" s="46"/>
      <c r="E211" s="46"/>
      <c r="F211" s="62"/>
      <c r="G211" s="20"/>
      <c r="H211" s="63"/>
    </row>
    <row r="212" spans="2:8" x14ac:dyDescent="0.25">
      <c r="B212" s="66" t="s">
        <v>397</v>
      </c>
      <c r="C212" s="59" t="s">
        <v>147</v>
      </c>
      <c r="D212" s="46">
        <v>2023</v>
      </c>
      <c r="E212" s="46">
        <v>6</v>
      </c>
      <c r="F212" s="44">
        <v>1</v>
      </c>
      <c r="G212" s="20"/>
      <c r="H212" s="43">
        <v>669.89499999999998</v>
      </c>
    </row>
    <row r="213" spans="2:8" x14ac:dyDescent="0.25">
      <c r="B213" s="66" t="s">
        <v>398</v>
      </c>
      <c r="C213" s="59" t="s">
        <v>148</v>
      </c>
      <c r="D213" s="46">
        <v>2023</v>
      </c>
      <c r="E213" s="46">
        <v>6</v>
      </c>
      <c r="F213" s="44">
        <v>1</v>
      </c>
      <c r="G213" s="20"/>
      <c r="H213" s="43">
        <v>76.697000000000003</v>
      </c>
    </row>
    <row r="216" spans="2:8" x14ac:dyDescent="0.25">
      <c r="F216" s="45"/>
      <c r="H216" s="49"/>
    </row>
    <row r="217" spans="2:8" hidden="1" x14ac:dyDescent="0.25">
      <c r="C217" s="40" t="s">
        <v>33</v>
      </c>
      <c r="F217" s="45"/>
      <c r="H217" s="49"/>
    </row>
    <row r="218" spans="2:8" hidden="1" x14ac:dyDescent="0.25">
      <c r="C218" s="40" t="s">
        <v>34</v>
      </c>
      <c r="F218" s="45">
        <v>0</v>
      </c>
      <c r="G218" s="51">
        <v>0</v>
      </c>
      <c r="H218" s="49">
        <v>0</v>
      </c>
    </row>
    <row r="219" spans="2:8" hidden="1" x14ac:dyDescent="0.25">
      <c r="C219" s="40" t="s">
        <v>35</v>
      </c>
      <c r="F219" s="76">
        <f>F129+F131+F132+F133+F134+F136</f>
        <v>686</v>
      </c>
      <c r="G219" s="76">
        <f>G129+G131+G132+G133+G134+G136</f>
        <v>549</v>
      </c>
      <c r="H219" s="76">
        <f>H129+H131+H132+H133+H134+H136</f>
        <v>3488.1529999999998</v>
      </c>
    </row>
    <row r="220" spans="2:8" hidden="1" x14ac:dyDescent="0.25">
      <c r="C220" s="40" t="s">
        <v>36</v>
      </c>
      <c r="F220" s="45"/>
      <c r="H220" s="49"/>
    </row>
    <row r="221" spans="2:8" hidden="1" x14ac:dyDescent="0.25">
      <c r="C221" s="40" t="s">
        <v>37</v>
      </c>
      <c r="F221" s="45"/>
      <c r="H221" s="49"/>
    </row>
    <row r="222" spans="2:8" hidden="1" x14ac:dyDescent="0.25">
      <c r="C222" s="40" t="s">
        <v>34</v>
      </c>
      <c r="F222" s="45">
        <v>0</v>
      </c>
      <c r="G222" s="51">
        <v>0</v>
      </c>
      <c r="H222" s="49">
        <v>0</v>
      </c>
    </row>
    <row r="223" spans="2:8" hidden="1" x14ac:dyDescent="0.25">
      <c r="C223" s="40" t="s">
        <v>35</v>
      </c>
      <c r="F223" s="45">
        <f>F61+F62+F63+F64+F65+F66+F67+F68+F69+F70+F71+F72+F73+F75+F76+F77+F78+F79+F80+F81+F82+F83+F84+F85+F86+F87+F88+F89+F90+F91+F93+F94+F95+F92+F107</f>
        <v>31804</v>
      </c>
      <c r="G223" s="45">
        <f>G61+G62+G63+G64+G65+G66+G67+G68+G69+G70+G71+G72+G73+G75+G76+G77+G78+G79+G80+G81+G82+G83+G84+G85+G86+G87+G88+G89+G90+G91+G93+G94+G95+G92+G107</f>
        <v>5688.93</v>
      </c>
      <c r="H223" s="45">
        <f>H61+H62+H63+H64+H65+H66+H67+H68+H69+H70+H71+H72+H73+H75+H76+H77+H78+H79+H80+H81+H82+H83+H84+H85+H86+H87+H88+H89+H90+H91+H93+H94+H95+H92+H107</f>
        <v>74719.180000000008</v>
      </c>
    </row>
    <row r="224" spans="2:8" hidden="1" x14ac:dyDescent="0.25">
      <c r="C224" s="40" t="s">
        <v>36</v>
      </c>
      <c r="F224" s="45">
        <v>0</v>
      </c>
      <c r="G224" s="51">
        <v>0</v>
      </c>
      <c r="H224" s="49">
        <v>0</v>
      </c>
    </row>
    <row r="225" spans="3:8" hidden="1" x14ac:dyDescent="0.25">
      <c r="F225" s="45"/>
      <c r="H225" s="49"/>
    </row>
    <row r="226" spans="3:8" hidden="1" x14ac:dyDescent="0.25">
      <c r="F226" s="45"/>
      <c r="H226" s="49"/>
    </row>
    <row r="227" spans="3:8" hidden="1" x14ac:dyDescent="0.25">
      <c r="C227" s="41" t="s">
        <v>17</v>
      </c>
      <c r="F227" s="45"/>
      <c r="H227" s="49"/>
    </row>
    <row r="228" spans="3:8" ht="31.5" hidden="1" x14ac:dyDescent="0.25">
      <c r="C228" s="41" t="s">
        <v>16</v>
      </c>
      <c r="F228" s="45">
        <f>F175</f>
        <v>1</v>
      </c>
      <c r="G228" s="45">
        <f t="shared" ref="G228:H228" si="0">G175</f>
        <v>148.80000000000001</v>
      </c>
      <c r="H228" s="45">
        <f t="shared" si="0"/>
        <v>646.05200000000002</v>
      </c>
    </row>
    <row r="229" spans="3:8" hidden="1" x14ac:dyDescent="0.25">
      <c r="C229" s="41" t="s">
        <v>14</v>
      </c>
      <c r="F229" s="45"/>
      <c r="H229" s="49"/>
    </row>
    <row r="230" spans="3:8" x14ac:dyDescent="0.25">
      <c r="F230" s="45"/>
      <c r="H230" s="49"/>
    </row>
    <row r="231" spans="3:8" x14ac:dyDescent="0.25">
      <c r="F231" s="45"/>
      <c r="H231" s="49"/>
    </row>
    <row r="232" spans="3:8" x14ac:dyDescent="0.25">
      <c r="F232" s="45"/>
      <c r="H232" s="49"/>
    </row>
    <row r="233" spans="3:8" x14ac:dyDescent="0.25">
      <c r="F233" s="45"/>
      <c r="H233" s="49"/>
    </row>
  </sheetData>
  <mergeCells count="12">
    <mergeCell ref="C200:H200"/>
    <mergeCell ref="B8:H8"/>
    <mergeCell ref="C17:H17"/>
    <mergeCell ref="C115:H115"/>
    <mergeCell ref="C118:H118"/>
    <mergeCell ref="C119:H119"/>
    <mergeCell ref="C154:H154"/>
    <mergeCell ref="C155:H155"/>
    <mergeCell ref="C156:H156"/>
    <mergeCell ref="C162:H162"/>
    <mergeCell ref="C164:H164"/>
    <mergeCell ref="C195:H195"/>
  </mergeCells>
  <pageMargins left="0.7" right="0.7" top="0.75" bottom="0.75" header="0.3" footer="0.3"/>
  <pageSetup paperSize="9" scale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8"/>
  <sheetViews>
    <sheetView view="pageBreakPreview" zoomScale="60" zoomScaleNormal="100" workbookViewId="0">
      <selection activeCell="O12" sqref="O12"/>
    </sheetView>
  </sheetViews>
  <sheetFormatPr defaultRowHeight="16.5" x14ac:dyDescent="0.3"/>
  <cols>
    <col min="1" max="1" width="3.7109375" style="1" customWidth="1"/>
    <col min="2" max="2" width="6.28515625" style="38" customWidth="1"/>
    <col min="3" max="3" width="70.140625" style="1" customWidth="1"/>
    <col min="4" max="6" width="19.7109375" style="1" customWidth="1"/>
    <col min="7" max="7" width="17.28515625" style="1" customWidth="1"/>
    <col min="8" max="8" width="84.140625" style="1" hidden="1" customWidth="1"/>
    <col min="9" max="16384" width="9.140625" style="1"/>
  </cols>
  <sheetData>
    <row r="1" spans="2:8" x14ac:dyDescent="0.3">
      <c r="F1" s="30"/>
      <c r="G1" s="30" t="s">
        <v>84</v>
      </c>
    </row>
    <row r="2" spans="2:8" x14ac:dyDescent="0.3">
      <c r="F2" s="30"/>
      <c r="G2" s="30" t="s">
        <v>85</v>
      </c>
    </row>
    <row r="3" spans="2:8" x14ac:dyDescent="0.3">
      <c r="F3" s="30"/>
      <c r="G3" s="30" t="s">
        <v>86</v>
      </c>
    </row>
    <row r="4" spans="2:8" x14ac:dyDescent="0.3">
      <c r="F4" s="30"/>
      <c r="G4" s="30" t="s">
        <v>87</v>
      </c>
    </row>
    <row r="5" spans="2:8" x14ac:dyDescent="0.3">
      <c r="F5" s="30"/>
      <c r="G5" s="30" t="s">
        <v>88</v>
      </c>
    </row>
    <row r="8" spans="2:8" ht="55.5" customHeight="1" x14ac:dyDescent="0.3">
      <c r="B8" s="77" t="s">
        <v>89</v>
      </c>
      <c r="C8" s="77"/>
      <c r="D8" s="77"/>
      <c r="E8" s="77"/>
      <c r="F8" s="77"/>
      <c r="G8" s="77"/>
    </row>
    <row r="11" spans="2:8" s="2" customFormat="1" ht="40.5" customHeight="1" x14ac:dyDescent="0.25">
      <c r="B11" s="80" t="s">
        <v>90</v>
      </c>
      <c r="C11" s="80" t="s">
        <v>6</v>
      </c>
      <c r="D11" s="80" t="s">
        <v>91</v>
      </c>
      <c r="E11" s="80"/>
      <c r="F11" s="80"/>
      <c r="G11" s="81" t="s">
        <v>7</v>
      </c>
    </row>
    <row r="12" spans="2:8" s="2" customFormat="1" ht="49.5" x14ac:dyDescent="0.25">
      <c r="B12" s="80"/>
      <c r="C12" s="80"/>
      <c r="D12" s="37" t="s">
        <v>8</v>
      </c>
      <c r="E12" s="37" t="s">
        <v>9</v>
      </c>
      <c r="F12" s="37" t="s">
        <v>10</v>
      </c>
      <c r="G12" s="81"/>
    </row>
    <row r="13" spans="2:8" s="2" customFormat="1" x14ac:dyDescent="0.25">
      <c r="B13" s="36">
        <v>1</v>
      </c>
      <c r="C13" s="36">
        <v>2</v>
      </c>
      <c r="D13" s="36">
        <v>3</v>
      </c>
      <c r="E13" s="36">
        <v>4</v>
      </c>
      <c r="F13" s="36">
        <v>5</v>
      </c>
      <c r="G13" s="36">
        <v>6</v>
      </c>
    </row>
    <row r="14" spans="2:8" x14ac:dyDescent="0.3">
      <c r="B14" s="9" t="s">
        <v>11</v>
      </c>
      <c r="C14" s="4" t="s">
        <v>12</v>
      </c>
      <c r="D14" s="36">
        <v>0</v>
      </c>
      <c r="E14" s="31">
        <v>537</v>
      </c>
      <c r="F14" s="31">
        <v>5309.5</v>
      </c>
      <c r="G14" s="36"/>
    </row>
    <row r="15" spans="2:8" x14ac:dyDescent="0.3">
      <c r="B15" s="9" t="s">
        <v>13</v>
      </c>
      <c r="C15" s="4" t="s">
        <v>92</v>
      </c>
      <c r="D15" s="36">
        <v>0</v>
      </c>
      <c r="E15" s="31">
        <v>537</v>
      </c>
      <c r="F15" s="31">
        <v>5309.5</v>
      </c>
      <c r="G15" s="36" t="s">
        <v>93</v>
      </c>
    </row>
    <row r="16" spans="2:8" ht="66" x14ac:dyDescent="0.3">
      <c r="B16" s="36" t="s">
        <v>94</v>
      </c>
      <c r="C16" s="32" t="s">
        <v>256</v>
      </c>
      <c r="D16" s="36">
        <v>0</v>
      </c>
      <c r="E16" s="31">
        <v>517</v>
      </c>
      <c r="F16" s="31">
        <v>4052.55</v>
      </c>
      <c r="G16" s="36">
        <v>0</v>
      </c>
      <c r="H16" s="33" t="s">
        <v>257</v>
      </c>
    </row>
    <row r="17" spans="2:8" ht="66" x14ac:dyDescent="0.3">
      <c r="B17" s="36" t="s">
        <v>95</v>
      </c>
      <c r="C17" s="34" t="s">
        <v>258</v>
      </c>
      <c r="D17" s="36">
        <v>0</v>
      </c>
      <c r="E17" s="31">
        <v>20</v>
      </c>
      <c r="F17" s="31">
        <v>1256.9499999999998</v>
      </c>
      <c r="G17" s="36">
        <v>0</v>
      </c>
      <c r="H17" s="33" t="s">
        <v>259</v>
      </c>
    </row>
    <row r="20" spans="2:8" ht="42" customHeight="1" x14ac:dyDescent="0.3">
      <c r="B20" s="77" t="s">
        <v>260</v>
      </c>
      <c r="C20" s="77"/>
      <c r="D20" s="77"/>
      <c r="E20" s="77"/>
      <c r="F20" s="77"/>
      <c r="G20" s="77"/>
    </row>
    <row r="21" spans="2:8" x14ac:dyDescent="0.3">
      <c r="H21" s="1" t="s">
        <v>261</v>
      </c>
    </row>
    <row r="23" spans="2:8" ht="42" customHeight="1" x14ac:dyDescent="0.3">
      <c r="B23" s="80" t="s">
        <v>90</v>
      </c>
      <c r="C23" s="80" t="s">
        <v>6</v>
      </c>
      <c r="D23" s="80" t="s">
        <v>91</v>
      </c>
      <c r="E23" s="80"/>
      <c r="F23" s="80"/>
      <c r="G23" s="81" t="s">
        <v>7</v>
      </c>
    </row>
    <row r="24" spans="2:8" ht="49.5" x14ac:dyDescent="0.3">
      <c r="B24" s="80"/>
      <c r="C24" s="80"/>
      <c r="D24" s="37" t="s">
        <v>8</v>
      </c>
      <c r="E24" s="37" t="s">
        <v>9</v>
      </c>
      <c r="F24" s="37" t="s">
        <v>10</v>
      </c>
      <c r="G24" s="81"/>
    </row>
    <row r="25" spans="2:8" x14ac:dyDescent="0.3">
      <c r="B25" s="36">
        <v>1</v>
      </c>
      <c r="C25" s="36">
        <v>2</v>
      </c>
      <c r="D25" s="36">
        <v>3</v>
      </c>
      <c r="E25" s="36">
        <v>4</v>
      </c>
      <c r="F25" s="36">
        <v>5</v>
      </c>
      <c r="G25" s="36">
        <v>6</v>
      </c>
    </row>
    <row r="26" spans="2:8" x14ac:dyDescent="0.3">
      <c r="B26" s="9" t="s">
        <v>11</v>
      </c>
      <c r="C26" s="4" t="s">
        <v>12</v>
      </c>
      <c r="D26" s="31">
        <v>2296113.1171915936</v>
      </c>
      <c r="E26" s="31">
        <v>9733</v>
      </c>
      <c r="F26" s="31">
        <v>121076.845</v>
      </c>
      <c r="G26" s="11">
        <v>235.91011170159186</v>
      </c>
    </row>
    <row r="27" spans="2:8" x14ac:dyDescent="0.3">
      <c r="B27" s="9" t="s">
        <v>13</v>
      </c>
      <c r="C27" s="4" t="s">
        <v>92</v>
      </c>
      <c r="D27" s="31">
        <v>2017666.8388084066</v>
      </c>
      <c r="E27" s="31">
        <v>9733</v>
      </c>
      <c r="F27" s="31">
        <v>121076.845</v>
      </c>
      <c r="G27" s="11">
        <v>207.30163760489125</v>
      </c>
    </row>
    <row r="28" spans="2:8" ht="66" x14ac:dyDescent="0.3">
      <c r="B28" s="36" t="s">
        <v>94</v>
      </c>
      <c r="C28" s="32" t="s">
        <v>256</v>
      </c>
      <c r="D28" s="31">
        <v>154580.6851292153</v>
      </c>
      <c r="E28" s="31">
        <v>9321</v>
      </c>
      <c r="F28" s="31">
        <v>85015.430000000008</v>
      </c>
      <c r="G28" s="11">
        <v>16.584131008391299</v>
      </c>
      <c r="H28" s="35">
        <v>0.08</v>
      </c>
    </row>
    <row r="29" spans="2:8" ht="54" customHeight="1" x14ac:dyDescent="0.3">
      <c r="B29" s="36" t="s">
        <v>95</v>
      </c>
      <c r="C29" s="34" t="s">
        <v>258</v>
      </c>
      <c r="D29" s="31">
        <v>78575.612717757976</v>
      </c>
      <c r="E29" s="31">
        <v>412</v>
      </c>
      <c r="F29" s="31">
        <v>36061.414999999994</v>
      </c>
      <c r="G29" s="11">
        <v>190.71750659649996</v>
      </c>
    </row>
    <row r="35" spans="3:7" ht="16.5" hidden="1" customHeight="1" x14ac:dyDescent="0.3">
      <c r="C35" s="1" t="s">
        <v>262</v>
      </c>
      <c r="G35" s="1">
        <v>0.08</v>
      </c>
    </row>
    <row r="36" spans="3:7" x14ac:dyDescent="0.3">
      <c r="C36" s="33"/>
      <c r="D36" s="28"/>
      <c r="E36" s="28"/>
    </row>
    <row r="37" spans="3:7" x14ac:dyDescent="0.3">
      <c r="C37" s="33"/>
      <c r="E37" s="28"/>
    </row>
    <row r="38" spans="3:7" x14ac:dyDescent="0.3">
      <c r="C38" s="33"/>
      <c r="E38" s="28"/>
    </row>
  </sheetData>
  <mergeCells count="10">
    <mergeCell ref="B20:G20"/>
    <mergeCell ref="B23:B24"/>
    <mergeCell ref="C23:C24"/>
    <mergeCell ref="D23:F23"/>
    <mergeCell ref="G23:G24"/>
    <mergeCell ref="B8:G8"/>
    <mergeCell ref="B11:B12"/>
    <mergeCell ref="C11:C12"/>
    <mergeCell ref="D11:F11"/>
    <mergeCell ref="G11:G12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8"/>
  <sheetViews>
    <sheetView view="pageBreakPreview" zoomScaleNormal="100" zoomScaleSheetLayoutView="100" workbookViewId="0">
      <selection activeCell="E13" sqref="E13"/>
    </sheetView>
  </sheetViews>
  <sheetFormatPr defaultRowHeight="16.5" x14ac:dyDescent="0.3"/>
  <cols>
    <col min="1" max="1" width="3.5703125" style="1" customWidth="1"/>
    <col min="2" max="2" width="5.5703125" style="1" customWidth="1"/>
    <col min="3" max="3" width="38.42578125" style="1" bestFit="1" customWidth="1"/>
    <col min="4" max="4" width="90.5703125" style="1" customWidth="1"/>
    <col min="5" max="5" width="37.5703125" style="1" customWidth="1"/>
    <col min="6" max="6" width="11" style="1" customWidth="1"/>
    <col min="7" max="16384" width="9.140625" style="1"/>
  </cols>
  <sheetData>
    <row r="2" spans="2:5" ht="81.75" customHeight="1" x14ac:dyDescent="0.3">
      <c r="B2" s="82" t="s">
        <v>63</v>
      </c>
      <c r="C2" s="82"/>
      <c r="D2" s="82"/>
      <c r="E2" s="82"/>
    </row>
    <row r="3" spans="2:5" ht="18.75" x14ac:dyDescent="0.3">
      <c r="B3" s="12"/>
      <c r="C3" s="12"/>
      <c r="D3" s="12"/>
      <c r="E3" s="12"/>
    </row>
    <row r="4" spans="2:5" x14ac:dyDescent="0.3">
      <c r="B4" s="13" t="s">
        <v>64</v>
      </c>
      <c r="C4" s="13" t="s">
        <v>65</v>
      </c>
      <c r="D4" s="13" t="s">
        <v>66</v>
      </c>
      <c r="E4" s="13" t="s">
        <v>67</v>
      </c>
    </row>
    <row r="5" spans="2:5" ht="49.5" x14ac:dyDescent="0.3">
      <c r="B5" s="16">
        <v>1</v>
      </c>
      <c r="C5" s="22" t="s">
        <v>96</v>
      </c>
      <c r="D5" s="22" t="s">
        <v>100</v>
      </c>
      <c r="E5" s="21" t="s">
        <v>102</v>
      </c>
    </row>
    <row r="6" spans="2:5" ht="49.5" x14ac:dyDescent="0.3">
      <c r="B6" s="3"/>
      <c r="C6" s="22" t="s">
        <v>97</v>
      </c>
      <c r="D6" s="22" t="s">
        <v>101</v>
      </c>
      <c r="E6" s="21" t="s">
        <v>103</v>
      </c>
    </row>
    <row r="7" spans="2:5" ht="49.5" x14ac:dyDescent="0.3">
      <c r="B7" s="3"/>
      <c r="C7" s="22" t="s">
        <v>98</v>
      </c>
      <c r="D7" s="22" t="s">
        <v>101</v>
      </c>
      <c r="E7" s="21" t="s">
        <v>104</v>
      </c>
    </row>
    <row r="8" spans="2:5" ht="49.5" x14ac:dyDescent="0.3">
      <c r="B8" s="3"/>
      <c r="C8" s="22" t="s">
        <v>99</v>
      </c>
      <c r="D8" s="22" t="s">
        <v>101</v>
      </c>
      <c r="E8" s="21" t="s">
        <v>105</v>
      </c>
    </row>
  </sheetData>
  <mergeCells count="1">
    <mergeCell ref="B2:E2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7"/>
  <sheetViews>
    <sheetView view="pageBreakPreview" zoomScaleNormal="100" zoomScaleSheetLayoutView="100" workbookViewId="0">
      <selection activeCell="F16" sqref="F16"/>
    </sheetView>
  </sheetViews>
  <sheetFormatPr defaultRowHeight="16.5" x14ac:dyDescent="0.3"/>
  <cols>
    <col min="1" max="1" width="5.7109375" style="1" customWidth="1"/>
    <col min="2" max="2" width="3.5703125" style="2" customWidth="1"/>
    <col min="3" max="3" width="47.42578125" style="1" customWidth="1"/>
    <col min="4" max="4" width="20.140625" style="1" customWidth="1"/>
    <col min="5" max="5" width="18.5703125" style="1" customWidth="1"/>
    <col min="6" max="6" width="20.85546875" style="1" customWidth="1"/>
    <col min="7" max="16384" width="9.140625" style="1"/>
  </cols>
  <sheetData>
    <row r="1" spans="2:6" x14ac:dyDescent="0.3">
      <c r="E1" s="83" t="s">
        <v>26</v>
      </c>
      <c r="F1" s="83"/>
    </row>
    <row r="2" spans="2:6" ht="53.25" customHeight="1" x14ac:dyDescent="0.3">
      <c r="E2" s="84" t="s">
        <v>24</v>
      </c>
      <c r="F2" s="84"/>
    </row>
    <row r="3" spans="2:6" x14ac:dyDescent="0.3">
      <c r="E3" s="7"/>
      <c r="F3" s="7"/>
    </row>
    <row r="4" spans="2:6" x14ac:dyDescent="0.3">
      <c r="C4" s="83" t="s">
        <v>23</v>
      </c>
      <c r="D4" s="83"/>
      <c r="E4" s="83"/>
      <c r="F4" s="83"/>
    </row>
    <row r="5" spans="2:6" x14ac:dyDescent="0.3">
      <c r="C5" s="83" t="s">
        <v>27</v>
      </c>
      <c r="D5" s="83"/>
      <c r="E5" s="83"/>
      <c r="F5" s="83"/>
    </row>
    <row r="6" spans="2:6" x14ac:dyDescent="0.3">
      <c r="C6" s="83" t="s">
        <v>28</v>
      </c>
      <c r="D6" s="83"/>
      <c r="E6" s="83"/>
      <c r="F6" s="83"/>
    </row>
    <row r="7" spans="2:6" x14ac:dyDescent="0.3">
      <c r="C7" s="83" t="s">
        <v>29</v>
      </c>
      <c r="D7" s="83"/>
      <c r="E7" s="83"/>
      <c r="F7" s="83"/>
    </row>
    <row r="9" spans="2:6" ht="167.25" customHeight="1" x14ac:dyDescent="0.3">
      <c r="B9" s="5"/>
      <c r="C9" s="3"/>
      <c r="D9" s="6" t="s">
        <v>30</v>
      </c>
      <c r="E9" s="6" t="s">
        <v>31</v>
      </c>
      <c r="F9" s="6" t="s">
        <v>32</v>
      </c>
    </row>
    <row r="10" spans="2:6" x14ac:dyDescent="0.3">
      <c r="B10" s="5" t="s">
        <v>11</v>
      </c>
      <c r="C10" s="4" t="s">
        <v>33</v>
      </c>
      <c r="D10" s="11"/>
      <c r="E10" s="11"/>
      <c r="F10" s="11"/>
    </row>
    <row r="11" spans="2:6" x14ac:dyDescent="0.3">
      <c r="B11" s="5"/>
      <c r="C11" s="4" t="s">
        <v>34</v>
      </c>
      <c r="D11" s="29">
        <v>0</v>
      </c>
      <c r="E11" s="29">
        <v>0</v>
      </c>
      <c r="F11" s="29">
        <v>0</v>
      </c>
    </row>
    <row r="12" spans="2:6" x14ac:dyDescent="0.3">
      <c r="B12" s="5"/>
      <c r="C12" s="4" t="s">
        <v>35</v>
      </c>
      <c r="D12" s="29">
        <f>'28 а) ПР1'!H219</f>
        <v>3488.1529999999998</v>
      </c>
      <c r="E12" s="29">
        <f>'28 а) ПР1'!F219/1000</f>
        <v>0.68600000000000005</v>
      </c>
      <c r="F12" s="29">
        <f>'28 а) ПР1'!G219</f>
        <v>549</v>
      </c>
    </row>
    <row r="13" spans="2:6" x14ac:dyDescent="0.3">
      <c r="B13" s="5"/>
      <c r="C13" s="3" t="s">
        <v>36</v>
      </c>
      <c r="D13" s="29">
        <v>0</v>
      </c>
      <c r="E13" s="29">
        <v>0</v>
      </c>
      <c r="F13" s="29">
        <v>0</v>
      </c>
    </row>
    <row r="14" spans="2:6" x14ac:dyDescent="0.3">
      <c r="B14" s="5" t="s">
        <v>13</v>
      </c>
      <c r="C14" s="3" t="s">
        <v>37</v>
      </c>
      <c r="D14" s="29"/>
      <c r="E14" s="29"/>
      <c r="F14" s="29"/>
    </row>
    <row r="15" spans="2:6" x14ac:dyDescent="0.3">
      <c r="B15" s="5"/>
      <c r="C15" s="4" t="s">
        <v>34</v>
      </c>
      <c r="D15" s="29">
        <v>0</v>
      </c>
      <c r="E15" s="29">
        <v>0</v>
      </c>
      <c r="F15" s="29">
        <v>0</v>
      </c>
    </row>
    <row r="16" spans="2:6" x14ac:dyDescent="0.3">
      <c r="B16" s="5"/>
      <c r="C16" s="4" t="s">
        <v>35</v>
      </c>
      <c r="D16" s="29">
        <f>'28 а) ПР1'!H223</f>
        <v>74719.180000000008</v>
      </c>
      <c r="E16" s="29">
        <f>'28 а) ПР1'!F223/1000</f>
        <v>31.803999999999998</v>
      </c>
      <c r="F16" s="29">
        <f>'28 а) ПР1'!G223</f>
        <v>5688.93</v>
      </c>
    </row>
    <row r="17" spans="2:6" x14ac:dyDescent="0.3">
      <c r="B17" s="5"/>
      <c r="C17" s="3" t="s">
        <v>36</v>
      </c>
      <c r="D17" s="29">
        <v>0</v>
      </c>
      <c r="E17" s="29">
        <v>0</v>
      </c>
      <c r="F17" s="29">
        <v>0</v>
      </c>
    </row>
  </sheetData>
  <mergeCells count="6">
    <mergeCell ref="C7:F7"/>
    <mergeCell ref="E1:F1"/>
    <mergeCell ref="E2:F2"/>
    <mergeCell ref="C4:F4"/>
    <mergeCell ref="C5:F5"/>
    <mergeCell ref="C6:F6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2"/>
  <sheetViews>
    <sheetView view="pageBreakPreview" zoomScaleNormal="100" zoomScaleSheetLayoutView="100" workbookViewId="0">
      <selection activeCell="N15" sqref="N15"/>
    </sheetView>
  </sheetViews>
  <sheetFormatPr defaultRowHeight="16.5" x14ac:dyDescent="0.3"/>
  <cols>
    <col min="1" max="1" width="3.28515625" style="1" customWidth="1"/>
    <col min="2" max="2" width="3.140625" style="2" customWidth="1"/>
    <col min="3" max="3" width="47.42578125" style="1" customWidth="1"/>
    <col min="4" max="4" width="20.140625" style="1" customWidth="1"/>
    <col min="5" max="5" width="18.5703125" style="1" customWidth="1"/>
    <col min="6" max="6" width="3.7109375" style="1" customWidth="1"/>
    <col min="7" max="16384" width="9.140625" style="1"/>
  </cols>
  <sheetData>
    <row r="1" spans="2:5" x14ac:dyDescent="0.3">
      <c r="D1" s="83" t="s">
        <v>25</v>
      </c>
      <c r="E1" s="83"/>
    </row>
    <row r="2" spans="2:5" ht="48.75" customHeight="1" x14ac:dyDescent="0.3">
      <c r="D2" s="84" t="s">
        <v>24</v>
      </c>
      <c r="E2" s="84"/>
    </row>
    <row r="3" spans="2:5" x14ac:dyDescent="0.3">
      <c r="D3" s="7"/>
      <c r="E3" s="7"/>
    </row>
    <row r="4" spans="2:5" x14ac:dyDescent="0.3">
      <c r="C4" s="83" t="s">
        <v>23</v>
      </c>
      <c r="D4" s="83"/>
      <c r="E4" s="83"/>
    </row>
    <row r="5" spans="2:5" x14ac:dyDescent="0.3">
      <c r="C5" s="83" t="s">
        <v>22</v>
      </c>
      <c r="D5" s="83"/>
      <c r="E5" s="83"/>
    </row>
    <row r="6" spans="2:5" x14ac:dyDescent="0.3">
      <c r="C6" s="83" t="s">
        <v>21</v>
      </c>
      <c r="D6" s="83"/>
      <c r="E6" s="83"/>
    </row>
    <row r="7" spans="2:5" x14ac:dyDescent="0.3">
      <c r="C7" s="83" t="s">
        <v>20</v>
      </c>
      <c r="D7" s="83"/>
      <c r="E7" s="83"/>
    </row>
    <row r="9" spans="2:5" ht="82.5" x14ac:dyDescent="0.3">
      <c r="B9" s="5"/>
      <c r="C9" s="3"/>
      <c r="D9" s="6" t="s">
        <v>19</v>
      </c>
      <c r="E9" s="6" t="s">
        <v>18</v>
      </c>
    </row>
    <row r="10" spans="2:5" ht="33" x14ac:dyDescent="0.3">
      <c r="B10" s="5" t="s">
        <v>11</v>
      </c>
      <c r="C10" s="4" t="s">
        <v>17</v>
      </c>
      <c r="D10" s="29">
        <f>'28 а) ПР1'!H228</f>
        <v>646.05200000000002</v>
      </c>
      <c r="E10" s="29">
        <f>'28 а) ПР1'!G228</f>
        <v>148.80000000000001</v>
      </c>
    </row>
    <row r="11" spans="2:5" ht="49.5" x14ac:dyDescent="0.3">
      <c r="B11" s="5" t="s">
        <v>13</v>
      </c>
      <c r="C11" s="4" t="s">
        <v>16</v>
      </c>
      <c r="D11" s="11">
        <v>0</v>
      </c>
      <c r="E11" s="11">
        <v>0</v>
      </c>
    </row>
    <row r="12" spans="2:5" ht="33" x14ac:dyDescent="0.3">
      <c r="B12" s="5" t="s">
        <v>15</v>
      </c>
      <c r="C12" s="4" t="s">
        <v>14</v>
      </c>
      <c r="D12" s="11">
        <v>0</v>
      </c>
      <c r="E12" s="11">
        <v>0</v>
      </c>
    </row>
  </sheetData>
  <mergeCells count="6">
    <mergeCell ref="C7:E7"/>
    <mergeCell ref="D1:E1"/>
    <mergeCell ref="D2:E2"/>
    <mergeCell ref="C4:E4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view="pageBreakPreview" zoomScale="90" zoomScaleNormal="100" zoomScaleSheetLayoutView="90" workbookViewId="0">
      <selection activeCell="P16" sqref="P16"/>
    </sheetView>
  </sheetViews>
  <sheetFormatPr defaultRowHeight="16.5" x14ac:dyDescent="0.3"/>
  <cols>
    <col min="1" max="1" width="4.5703125" style="1" customWidth="1"/>
    <col min="2" max="2" width="5.7109375" style="23" customWidth="1"/>
    <col min="3" max="3" width="35.85546875" style="1" customWidth="1"/>
    <col min="4" max="6" width="9.140625" style="1"/>
    <col min="7" max="7" width="9.85546875" style="1" bestFit="1" customWidth="1"/>
    <col min="8" max="8" width="9.140625" style="1"/>
    <col min="9" max="9" width="11.42578125" style="1" customWidth="1"/>
    <col min="10" max="10" width="12.28515625" style="1" bestFit="1" customWidth="1"/>
    <col min="11" max="11" width="13.42578125" style="1" bestFit="1" customWidth="1"/>
    <col min="12" max="16384" width="9.140625" style="1"/>
  </cols>
  <sheetData>
    <row r="1" spans="2:17" x14ac:dyDescent="0.3">
      <c r="J1" s="83" t="s">
        <v>38</v>
      </c>
      <c r="K1" s="83"/>
      <c r="L1" s="83"/>
    </row>
    <row r="2" spans="2:17" ht="67.5" customHeight="1" x14ac:dyDescent="0.3">
      <c r="J2" s="84" t="s">
        <v>24</v>
      </c>
      <c r="K2" s="84"/>
      <c r="L2" s="84"/>
    </row>
    <row r="3" spans="2:17" x14ac:dyDescent="0.3">
      <c r="J3" s="24"/>
      <c r="K3" s="24"/>
      <c r="L3" s="24"/>
    </row>
    <row r="4" spans="2:17" x14ac:dyDescent="0.3">
      <c r="C4" s="83" t="s">
        <v>23</v>
      </c>
      <c r="D4" s="83"/>
      <c r="E4" s="83"/>
      <c r="F4" s="83"/>
      <c r="G4" s="83"/>
      <c r="H4" s="83"/>
      <c r="I4" s="83"/>
      <c r="J4" s="83"/>
      <c r="K4" s="83"/>
      <c r="L4" s="83"/>
    </row>
    <row r="5" spans="2:17" x14ac:dyDescent="0.3">
      <c r="C5" s="83" t="s">
        <v>39</v>
      </c>
      <c r="D5" s="83"/>
      <c r="E5" s="83"/>
      <c r="F5" s="83"/>
      <c r="G5" s="83"/>
      <c r="H5" s="83"/>
      <c r="I5" s="83"/>
      <c r="J5" s="83"/>
      <c r="K5" s="83"/>
      <c r="L5" s="83"/>
    </row>
    <row r="6" spans="2:17" x14ac:dyDescent="0.3">
      <c r="C6" s="88" t="s">
        <v>243</v>
      </c>
      <c r="D6" s="88"/>
      <c r="E6" s="88"/>
      <c r="F6" s="88"/>
      <c r="G6" s="88"/>
      <c r="H6" s="88"/>
      <c r="I6" s="88"/>
      <c r="J6" s="88"/>
      <c r="K6" s="88"/>
      <c r="L6" s="88"/>
    </row>
    <row r="8" spans="2:17" s="8" customFormat="1" x14ac:dyDescent="0.25">
      <c r="B8" s="80" t="s">
        <v>40</v>
      </c>
      <c r="C8" s="80"/>
      <c r="D8" s="81" t="s">
        <v>41</v>
      </c>
      <c r="E8" s="81"/>
      <c r="F8" s="81"/>
      <c r="G8" s="81" t="s">
        <v>244</v>
      </c>
      <c r="H8" s="81"/>
      <c r="I8" s="81"/>
      <c r="J8" s="81" t="s">
        <v>42</v>
      </c>
      <c r="K8" s="81"/>
      <c r="L8" s="81"/>
    </row>
    <row r="9" spans="2:17" ht="33" x14ac:dyDescent="0.3">
      <c r="B9" s="80"/>
      <c r="C9" s="80"/>
      <c r="D9" s="25" t="s">
        <v>245</v>
      </c>
      <c r="E9" s="25" t="s">
        <v>35</v>
      </c>
      <c r="F9" s="26" t="s">
        <v>43</v>
      </c>
      <c r="G9" s="25" t="s">
        <v>34</v>
      </c>
      <c r="H9" s="25" t="s">
        <v>35</v>
      </c>
      <c r="I9" s="26" t="s">
        <v>43</v>
      </c>
      <c r="J9" s="25" t="s">
        <v>34</v>
      </c>
      <c r="K9" s="25" t="s">
        <v>35</v>
      </c>
      <c r="L9" s="26" t="s">
        <v>43</v>
      </c>
    </row>
    <row r="10" spans="2:17" x14ac:dyDescent="0.3">
      <c r="B10" s="85" t="s">
        <v>11</v>
      </c>
      <c r="C10" s="3" t="s">
        <v>246</v>
      </c>
      <c r="D10" s="11">
        <v>5263</v>
      </c>
      <c r="E10" s="11">
        <v>42</v>
      </c>
      <c r="F10" s="11">
        <v>0</v>
      </c>
      <c r="G10" s="11">
        <v>47337.95</v>
      </c>
      <c r="H10" s="11">
        <v>447.05</v>
      </c>
      <c r="I10" s="11">
        <v>0</v>
      </c>
      <c r="J10" s="27">
        <v>4148.2713400000002</v>
      </c>
      <c r="K10" s="27">
        <v>54.301839999999999</v>
      </c>
      <c r="L10" s="11">
        <v>0</v>
      </c>
      <c r="O10" s="28"/>
      <c r="P10" s="28"/>
      <c r="Q10" s="28"/>
    </row>
    <row r="11" spans="2:17" x14ac:dyDescent="0.3">
      <c r="B11" s="86"/>
      <c r="C11" s="3" t="s">
        <v>247</v>
      </c>
      <c r="D11" s="11">
        <v>4984</v>
      </c>
      <c r="E11" s="11">
        <v>33</v>
      </c>
      <c r="F11" s="11">
        <v>0</v>
      </c>
      <c r="G11" s="11">
        <v>45656.01</v>
      </c>
      <c r="H11" s="11">
        <v>358</v>
      </c>
      <c r="I11" s="11">
        <v>0</v>
      </c>
      <c r="J11" s="27">
        <v>2284.3447500000002</v>
      </c>
      <c r="K11" s="27">
        <v>15.124890000000001</v>
      </c>
      <c r="L11" s="11">
        <v>0</v>
      </c>
      <c r="O11" s="28"/>
      <c r="P11" s="28"/>
      <c r="Q11" s="28"/>
    </row>
    <row r="12" spans="2:17" x14ac:dyDescent="0.3">
      <c r="B12" s="85" t="s">
        <v>13</v>
      </c>
      <c r="C12" s="3" t="s">
        <v>248</v>
      </c>
      <c r="D12" s="11">
        <v>68</v>
      </c>
      <c r="E12" s="11">
        <v>160</v>
      </c>
      <c r="F12" s="11">
        <v>0</v>
      </c>
      <c r="G12" s="11">
        <v>2697</v>
      </c>
      <c r="H12" s="11">
        <v>11685.32</v>
      </c>
      <c r="I12" s="11">
        <v>0</v>
      </c>
      <c r="J12" s="27">
        <v>451.70494000000002</v>
      </c>
      <c r="K12" s="27">
        <v>4631.2682199999999</v>
      </c>
      <c r="L12" s="11">
        <v>0</v>
      </c>
      <c r="O12" s="28"/>
      <c r="P12" s="28"/>
      <c r="Q12" s="28"/>
    </row>
    <row r="13" spans="2:17" x14ac:dyDescent="0.3">
      <c r="B13" s="86"/>
      <c r="C13" s="3" t="s">
        <v>249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O13" s="28"/>
      <c r="P13" s="28"/>
      <c r="Q13" s="28"/>
    </row>
    <row r="14" spans="2:17" x14ac:dyDescent="0.3">
      <c r="B14" s="85" t="s">
        <v>15</v>
      </c>
      <c r="C14" s="3" t="s">
        <v>250</v>
      </c>
      <c r="D14" s="11">
        <v>0</v>
      </c>
      <c r="E14" s="11">
        <v>9</v>
      </c>
      <c r="F14" s="11">
        <v>0</v>
      </c>
      <c r="G14" s="11">
        <v>0</v>
      </c>
      <c r="H14" s="11">
        <v>2840</v>
      </c>
      <c r="I14" s="11">
        <v>0</v>
      </c>
      <c r="J14" s="11">
        <v>0</v>
      </c>
      <c r="K14" s="11">
        <v>8816.8409200000006</v>
      </c>
      <c r="L14" s="11">
        <v>0</v>
      </c>
      <c r="O14" s="28"/>
      <c r="P14" s="28"/>
      <c r="Q14" s="28"/>
    </row>
    <row r="15" spans="2:17" x14ac:dyDescent="0.3">
      <c r="B15" s="86"/>
      <c r="C15" s="3" t="s">
        <v>45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O15" s="28"/>
      <c r="P15" s="28"/>
      <c r="Q15" s="28"/>
    </row>
    <row r="16" spans="2:17" x14ac:dyDescent="0.3">
      <c r="B16" s="85" t="s">
        <v>46</v>
      </c>
      <c r="C16" s="3" t="s">
        <v>251</v>
      </c>
      <c r="D16" s="11">
        <v>0</v>
      </c>
      <c r="E16" s="11">
        <v>9</v>
      </c>
      <c r="F16" s="11">
        <v>0</v>
      </c>
      <c r="G16" s="11">
        <v>0</v>
      </c>
      <c r="H16" s="11">
        <v>25902</v>
      </c>
      <c r="I16" s="11">
        <v>0</v>
      </c>
      <c r="J16" s="11">
        <v>0</v>
      </c>
      <c r="K16" s="11">
        <v>8862.2567999999992</v>
      </c>
      <c r="L16" s="11">
        <v>0</v>
      </c>
      <c r="O16" s="28"/>
      <c r="P16" s="28"/>
      <c r="Q16" s="28"/>
    </row>
    <row r="17" spans="2:17" x14ac:dyDescent="0.3">
      <c r="B17" s="86"/>
      <c r="C17" s="3" t="s">
        <v>45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O17" s="28"/>
      <c r="P17" s="28"/>
      <c r="Q17" s="28"/>
    </row>
    <row r="19" spans="2:17" x14ac:dyDescent="0.3">
      <c r="B19" s="10" t="s">
        <v>47</v>
      </c>
    </row>
    <row r="21" spans="2:17" x14ac:dyDescent="0.3">
      <c r="B21" s="87" t="s">
        <v>48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</row>
  </sheetData>
  <mergeCells count="14">
    <mergeCell ref="B8:C9"/>
    <mergeCell ref="D8:F8"/>
    <mergeCell ref="G8:I8"/>
    <mergeCell ref="J8:L8"/>
    <mergeCell ref="J1:L1"/>
    <mergeCell ref="J2:L2"/>
    <mergeCell ref="C4:L4"/>
    <mergeCell ref="C5:L5"/>
    <mergeCell ref="C6:L6"/>
    <mergeCell ref="B10:B11"/>
    <mergeCell ref="B12:B13"/>
    <mergeCell ref="B14:B15"/>
    <mergeCell ref="B16:B17"/>
    <mergeCell ref="B21:L21"/>
  </mergeCells>
  <pageMargins left="0.7" right="0.7" top="0.75" bottom="0.75" header="0.3" footer="0.3"/>
  <pageSetup paperSize="9" scale="6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1"/>
  <sheetViews>
    <sheetView view="pageBreakPreview" zoomScaleNormal="100" zoomScaleSheetLayoutView="100" workbookViewId="0">
      <selection activeCell="N22" sqref="N22"/>
    </sheetView>
  </sheetViews>
  <sheetFormatPr defaultRowHeight="16.5" x14ac:dyDescent="0.3"/>
  <cols>
    <col min="1" max="1" width="5" style="1" customWidth="1"/>
    <col min="2" max="2" width="5.7109375" style="23" customWidth="1"/>
    <col min="3" max="3" width="35.85546875" style="1" customWidth="1"/>
    <col min="4" max="6" width="9.140625" style="1"/>
    <col min="7" max="8" width="9.85546875" style="1" bestFit="1" customWidth="1"/>
    <col min="9" max="9" width="11.42578125" style="1" customWidth="1"/>
    <col min="10" max="16384" width="9.140625" style="1"/>
  </cols>
  <sheetData>
    <row r="1" spans="2:9" x14ac:dyDescent="0.3">
      <c r="G1" s="83" t="s">
        <v>51</v>
      </c>
      <c r="H1" s="83"/>
      <c r="I1" s="83"/>
    </row>
    <row r="2" spans="2:9" ht="69.75" customHeight="1" x14ac:dyDescent="0.3">
      <c r="G2" s="84" t="s">
        <v>24</v>
      </c>
      <c r="H2" s="84"/>
      <c r="I2" s="84"/>
    </row>
    <row r="4" spans="2:9" x14ac:dyDescent="0.3">
      <c r="C4" s="83" t="s">
        <v>23</v>
      </c>
      <c r="D4" s="83"/>
      <c r="E4" s="83"/>
      <c r="F4" s="83"/>
      <c r="G4" s="83"/>
      <c r="H4" s="83"/>
      <c r="I4" s="83"/>
    </row>
    <row r="5" spans="2:9" x14ac:dyDescent="0.3">
      <c r="C5" s="84" t="s">
        <v>50</v>
      </c>
      <c r="D5" s="83"/>
      <c r="E5" s="83"/>
      <c r="F5" s="83"/>
      <c r="G5" s="83"/>
      <c r="H5" s="83"/>
      <c r="I5" s="83"/>
    </row>
    <row r="6" spans="2:9" x14ac:dyDescent="0.3">
      <c r="C6" s="88" t="s">
        <v>252</v>
      </c>
      <c r="D6" s="88"/>
      <c r="E6" s="88"/>
      <c r="F6" s="88"/>
      <c r="G6" s="88"/>
      <c r="H6" s="88"/>
      <c r="I6" s="88"/>
    </row>
    <row r="8" spans="2:9" s="8" customFormat="1" x14ac:dyDescent="0.25">
      <c r="B8" s="80" t="s">
        <v>40</v>
      </c>
      <c r="C8" s="80"/>
      <c r="D8" s="81" t="s">
        <v>49</v>
      </c>
      <c r="E8" s="81"/>
      <c r="F8" s="81"/>
      <c r="G8" s="81" t="s">
        <v>273</v>
      </c>
      <c r="H8" s="81"/>
      <c r="I8" s="81"/>
    </row>
    <row r="9" spans="2:9" ht="33" x14ac:dyDescent="0.3">
      <c r="B9" s="80"/>
      <c r="C9" s="80"/>
      <c r="D9" s="25" t="s">
        <v>245</v>
      </c>
      <c r="E9" s="25" t="s">
        <v>35</v>
      </c>
      <c r="F9" s="26" t="s">
        <v>43</v>
      </c>
      <c r="G9" s="25" t="s">
        <v>34</v>
      </c>
      <c r="H9" s="25" t="s">
        <v>35</v>
      </c>
      <c r="I9" s="26" t="s">
        <v>43</v>
      </c>
    </row>
    <row r="10" spans="2:9" x14ac:dyDescent="0.3">
      <c r="B10" s="85" t="s">
        <v>11</v>
      </c>
      <c r="C10" s="3" t="s">
        <v>246</v>
      </c>
      <c r="D10" s="11">
        <v>5871</v>
      </c>
      <c r="E10" s="11">
        <v>87</v>
      </c>
      <c r="F10" s="11">
        <v>0</v>
      </c>
      <c r="G10" s="11">
        <v>52202.2</v>
      </c>
      <c r="H10" s="11">
        <v>1036.5</v>
      </c>
      <c r="I10" s="11">
        <v>0</v>
      </c>
    </row>
    <row r="11" spans="2:9" x14ac:dyDescent="0.3">
      <c r="B11" s="86"/>
      <c r="C11" s="3" t="s">
        <v>247</v>
      </c>
      <c r="D11" s="11">
        <v>5321</v>
      </c>
      <c r="E11" s="11">
        <v>46</v>
      </c>
      <c r="F11" s="11">
        <v>0</v>
      </c>
      <c r="G11" s="11">
        <v>48711.5</v>
      </c>
      <c r="H11" s="11">
        <v>502</v>
      </c>
      <c r="I11" s="11">
        <v>0</v>
      </c>
    </row>
    <row r="12" spans="2:9" x14ac:dyDescent="0.3">
      <c r="B12" s="85" t="s">
        <v>13</v>
      </c>
      <c r="C12" s="3" t="s">
        <v>253</v>
      </c>
      <c r="D12" s="11">
        <v>123</v>
      </c>
      <c r="E12" s="11">
        <v>296</v>
      </c>
      <c r="F12" s="11">
        <v>0</v>
      </c>
      <c r="G12" s="11">
        <v>5582</v>
      </c>
      <c r="H12" s="11">
        <v>21782.85</v>
      </c>
      <c r="I12" s="11">
        <v>0</v>
      </c>
    </row>
    <row r="13" spans="2:9" x14ac:dyDescent="0.3">
      <c r="B13" s="86"/>
      <c r="C13" s="3" t="s">
        <v>44</v>
      </c>
      <c r="D13" s="27">
        <v>1</v>
      </c>
      <c r="E13" s="27">
        <v>0</v>
      </c>
      <c r="F13" s="27">
        <v>0</v>
      </c>
      <c r="G13" s="27">
        <v>20</v>
      </c>
      <c r="H13" s="11">
        <v>0</v>
      </c>
      <c r="I13" s="11">
        <v>0</v>
      </c>
    </row>
    <row r="14" spans="2:9" x14ac:dyDescent="0.3">
      <c r="B14" s="85" t="s">
        <v>15</v>
      </c>
      <c r="C14" s="3" t="s">
        <v>254</v>
      </c>
      <c r="D14" s="11">
        <v>3</v>
      </c>
      <c r="E14" s="11">
        <v>145</v>
      </c>
      <c r="F14" s="11">
        <v>0</v>
      </c>
      <c r="G14" s="11">
        <v>1380</v>
      </c>
      <c r="H14" s="11">
        <v>49913</v>
      </c>
      <c r="I14" s="11">
        <v>0</v>
      </c>
    </row>
    <row r="15" spans="2:9" x14ac:dyDescent="0.3">
      <c r="B15" s="86"/>
      <c r="C15" s="3" t="s">
        <v>45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</row>
    <row r="16" spans="2:9" x14ac:dyDescent="0.3">
      <c r="B16" s="85" t="s">
        <v>46</v>
      </c>
      <c r="C16" s="3" t="s">
        <v>255</v>
      </c>
      <c r="D16" s="11">
        <v>2</v>
      </c>
      <c r="E16" s="11">
        <v>19</v>
      </c>
      <c r="F16" s="11">
        <v>0</v>
      </c>
      <c r="G16" s="11">
        <v>3000</v>
      </c>
      <c r="H16" s="11">
        <v>55665.24</v>
      </c>
      <c r="I16" s="29">
        <v>0</v>
      </c>
    </row>
    <row r="17" spans="2:9" x14ac:dyDescent="0.3">
      <c r="B17" s="86"/>
      <c r="C17" s="3" t="s">
        <v>45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</row>
    <row r="19" spans="2:9" x14ac:dyDescent="0.3">
      <c r="B19" s="87" t="s">
        <v>47</v>
      </c>
      <c r="C19" s="87"/>
      <c r="D19" s="87"/>
      <c r="E19" s="87"/>
      <c r="F19" s="87"/>
      <c r="G19" s="87"/>
      <c r="H19" s="87"/>
      <c r="I19" s="87"/>
    </row>
    <row r="21" spans="2:9" ht="16.5" customHeight="1" x14ac:dyDescent="0.3">
      <c r="B21" s="87" t="s">
        <v>48</v>
      </c>
      <c r="C21" s="87"/>
      <c r="D21" s="87"/>
      <c r="E21" s="87"/>
      <c r="F21" s="87"/>
      <c r="G21" s="87"/>
      <c r="H21" s="87"/>
      <c r="I21" s="87"/>
    </row>
  </sheetData>
  <mergeCells count="14">
    <mergeCell ref="B21:I21"/>
    <mergeCell ref="G1:I1"/>
    <mergeCell ref="G2:I2"/>
    <mergeCell ref="C4:I4"/>
    <mergeCell ref="C5:I5"/>
    <mergeCell ref="C6:I6"/>
    <mergeCell ref="B8:C9"/>
    <mergeCell ref="D8:F8"/>
    <mergeCell ref="G8:I8"/>
    <mergeCell ref="B10:B11"/>
    <mergeCell ref="B12:B13"/>
    <mergeCell ref="B14:B15"/>
    <mergeCell ref="B16:B17"/>
    <mergeCell ref="B19:I19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Титул</vt:lpstr>
      <vt:lpstr>28 а) ПР1</vt:lpstr>
      <vt:lpstr>28а)РТУ ПР2</vt:lpstr>
      <vt:lpstr>28 б) reshenie_tarif_2022</vt:lpstr>
      <vt:lpstr>28 г) srednie_dannie_dline_VL</vt:lpstr>
      <vt:lpstr>28 в) srednie_dannie_fact_mosh</vt:lpstr>
      <vt:lpstr>28)info_TP_2022</vt:lpstr>
      <vt:lpstr>28e)info_zayavki_TP_2022</vt:lpstr>
      <vt:lpstr>'28 а) ПР1'!Область_печати</vt:lpstr>
      <vt:lpstr>'28 в) srednie_dannie_fact_mosh'!Область_печати</vt:lpstr>
      <vt:lpstr>'28 г) srednie_dannie_dline_VL'!Область_печати</vt:lpstr>
      <vt:lpstr>'28)info_TP_2022'!Область_печати</vt:lpstr>
      <vt:lpstr>'28а)РТУ ПР2'!Область_печати</vt:lpstr>
      <vt:lpstr>Титул!Область_печати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2022-10-14T06:09:20Z</dcterms:modified>
</cp:coreProperties>
</file>