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1775" tabRatio="856"/>
  </bookViews>
  <sheets>
    <sheet name="Титул" sheetId="33" r:id="rId1"/>
    <sheet name="28а)город" sheetId="38" r:id="rId2"/>
    <sheet name="28а)село" sheetId="39" r:id="rId3"/>
    <sheet name="28а) РТУ ПР2" sheetId="27" r:id="rId4"/>
    <sheet name="28 б) reshenie_tarif_2021" sheetId="34" r:id="rId5"/>
    <sheet name="28 в) srednie_dannie_fact_mosh" sheetId="20" r:id="rId6"/>
    <sheet name="28 г) srednie_dannie_dline_VL" sheetId="21" r:id="rId7"/>
    <sheet name="28 д) info_TP_2021" sheetId="31" r:id="rId8"/>
    <sheet name="28 е) info_zayavki_TP_2021" sheetId="32" r:id="rId9"/>
  </sheets>
  <externalReferences>
    <externalReference r:id="rId10"/>
    <externalReference r:id="rId11"/>
  </externalReferences>
  <definedNames>
    <definedName name="_xlnm._FilterDatabase" localSheetId="2" hidden="1">'28а)село'!$A$5:$H$1037</definedName>
    <definedName name="Код_статуса">'[1]Статусы ТП'!$A$2:$A$12</definedName>
    <definedName name="_xlnm.Print_Area" localSheetId="4">'28 б) reshenie_tarif_2021'!$A$1:$E$5</definedName>
    <definedName name="_xlnm.Print_Area" localSheetId="5">'28 в) srednie_dannie_fact_mosh'!$A$1:$E$12</definedName>
    <definedName name="_xlnm.Print_Area" localSheetId="6">'28 г) srednie_dannie_dline_VL'!$A$1:$F$17</definedName>
    <definedName name="_xlnm.Print_Area" localSheetId="7">'28 д) info_TP_2021'!$A$1:$L$21</definedName>
    <definedName name="_xlnm.Print_Area" localSheetId="8">'28 е) info_zayavki_TP_2021'!$A$1:$I$19</definedName>
    <definedName name="_xlnm.Print_Area" localSheetId="3">'28а) РТУ ПР2'!$A$1:$F$25</definedName>
    <definedName name="_xlnm.Print_Area" localSheetId="1">'28а)город'!$A$1:$G$2306</definedName>
    <definedName name="_xlnm.Print_Area" localSheetId="2">'28а)село'!$A$1:$G$3154</definedName>
  </definedNames>
  <calcPr calcId="162913"/>
</workbook>
</file>

<file path=xl/calcChain.xml><?xml version="1.0" encoding="utf-8"?>
<calcChain xmlns="http://schemas.openxmlformats.org/spreadsheetml/2006/main">
  <c r="E2349" i="38" l="1"/>
  <c r="E3249" i="39"/>
  <c r="B4" i="39" l="1"/>
  <c r="C4" i="39" s="1"/>
  <c r="D4" i="39" s="1"/>
  <c r="E4" i="39" s="1"/>
  <c r="F4" i="39" s="1"/>
  <c r="G4" i="39" s="1"/>
  <c r="B768" i="39"/>
  <c r="B881" i="39"/>
  <c r="B883" i="39"/>
  <c r="B885" i="39"/>
  <c r="B968" i="39"/>
  <c r="B1059" i="39"/>
  <c r="B1167" i="39"/>
  <c r="B2603" i="39"/>
  <c r="B2636" i="39" s="1"/>
  <c r="B2688" i="39"/>
  <c r="B2859" i="39"/>
  <c r="B2869" i="39"/>
  <c r="B2875" i="39"/>
  <c r="B2996" i="39"/>
  <c r="G3281" i="39"/>
  <c r="F3281" i="39"/>
  <c r="E3281" i="39"/>
  <c r="G3280" i="39"/>
  <c r="F3280" i="39"/>
  <c r="E3280" i="39"/>
  <c r="G3278" i="39"/>
  <c r="F3278" i="39"/>
  <c r="E3278" i="39"/>
  <c r="G3275" i="39"/>
  <c r="I3274" i="39"/>
  <c r="G3273" i="39"/>
  <c r="I3272" i="39"/>
  <c r="G3270" i="39"/>
  <c r="I3269" i="39"/>
  <c r="G3268" i="39"/>
  <c r="G3267" i="39"/>
  <c r="G3266" i="39"/>
  <c r="I3265" i="39"/>
  <c r="G3263" i="39"/>
  <c r="I3261" i="39"/>
  <c r="G3260" i="39"/>
  <c r="G3259" i="39"/>
  <c r="G3258" i="39"/>
  <c r="G3257" i="39"/>
  <c r="I3256" i="39"/>
  <c r="G3255" i="39"/>
  <c r="F3255" i="39"/>
  <c r="I3254" i="39"/>
  <c r="G3254" i="39"/>
  <c r="G3248" i="39"/>
  <c r="F3248" i="39"/>
  <c r="E3248" i="39"/>
  <c r="H3248" i="39" s="1"/>
  <c r="I3245" i="39"/>
  <c r="G3245" i="39"/>
  <c r="F3245" i="39"/>
  <c r="E3245" i="39"/>
  <c r="I3244" i="39"/>
  <c r="I3243" i="39"/>
  <c r="I3240" i="39"/>
  <c r="G3240" i="39"/>
  <c r="F3240" i="39"/>
  <c r="E3240" i="39"/>
  <c r="I3238" i="39"/>
  <c r="G3238" i="39"/>
  <c r="H3238" i="39" s="1"/>
  <c r="F3238" i="39"/>
  <c r="E3238" i="39"/>
  <c r="G3233" i="39"/>
  <c r="F3233" i="39"/>
  <c r="E3233" i="39"/>
  <c r="G3232" i="39"/>
  <c r="F3232" i="39"/>
  <c r="E3232" i="39"/>
  <c r="I3230" i="39"/>
  <c r="G3230" i="39"/>
  <c r="E3230" i="39"/>
  <c r="I3223" i="39"/>
  <c r="I3221" i="39"/>
  <c r="G3218" i="39"/>
  <c r="F3218" i="39"/>
  <c r="E3218" i="39"/>
  <c r="H3218" i="39" s="1"/>
  <c r="I3216" i="39"/>
  <c r="G3216" i="39"/>
  <c r="F3216" i="39"/>
  <c r="E3216" i="39"/>
  <c r="I3212" i="39"/>
  <c r="G3212" i="39"/>
  <c r="F3212" i="39"/>
  <c r="E3212" i="39"/>
  <c r="I3209" i="39"/>
  <c r="G3209" i="39"/>
  <c r="F3209" i="39"/>
  <c r="E3209" i="39"/>
  <c r="I3208" i="39"/>
  <c r="G3208" i="39"/>
  <c r="F3208" i="39"/>
  <c r="F3203" i="39" s="1"/>
  <c r="E3208" i="39"/>
  <c r="I3201" i="39"/>
  <c r="G3201" i="39"/>
  <c r="F3201" i="39"/>
  <c r="E3201" i="39"/>
  <c r="I3199" i="39"/>
  <c r="G3199" i="39"/>
  <c r="F3199" i="39"/>
  <c r="E3199" i="39"/>
  <c r="I3198" i="39"/>
  <c r="F3198" i="39"/>
  <c r="E3198" i="39"/>
  <c r="G3196" i="39"/>
  <c r="F3196" i="39"/>
  <c r="E3196" i="39"/>
  <c r="I3195" i="39"/>
  <c r="F3195" i="39"/>
  <c r="E3195" i="39"/>
  <c r="I3194" i="39"/>
  <c r="G3194" i="39"/>
  <c r="F3194" i="39"/>
  <c r="E3194" i="39"/>
  <c r="I3190" i="39"/>
  <c r="G3190" i="39"/>
  <c r="F3190" i="39"/>
  <c r="E3190" i="39"/>
  <c r="D3190" i="39"/>
  <c r="G3188" i="39"/>
  <c r="E3188" i="39"/>
  <c r="F3187" i="39"/>
  <c r="E3187" i="39"/>
  <c r="I3185" i="39"/>
  <c r="F3185" i="39"/>
  <c r="E3185" i="39"/>
  <c r="I3184" i="39"/>
  <c r="E3184" i="39"/>
  <c r="G3179" i="39"/>
  <c r="F3179" i="39"/>
  <c r="E3179" i="39"/>
  <c r="E3160" i="39" s="1"/>
  <c r="G3173" i="39"/>
  <c r="H3173" i="39" s="1"/>
  <c r="F3173" i="39"/>
  <c r="E3173" i="39"/>
  <c r="I3169" i="39"/>
  <c r="F3169" i="39"/>
  <c r="E3169" i="39"/>
  <c r="I3167" i="39"/>
  <c r="G3167" i="39"/>
  <c r="F3167" i="39"/>
  <c r="F3159" i="39" s="1"/>
  <c r="E3167" i="39"/>
  <c r="I3166" i="39"/>
  <c r="G3166" i="39"/>
  <c r="F3166" i="39"/>
  <c r="E3166" i="39"/>
  <c r="G3142" i="39"/>
  <c r="F3142" i="39"/>
  <c r="E3142" i="39"/>
  <c r="G3137" i="39"/>
  <c r="F3137" i="39"/>
  <c r="E3137" i="39"/>
  <c r="F3052" i="39"/>
  <c r="F3051" i="39"/>
  <c r="G3050" i="39"/>
  <c r="F3046" i="39"/>
  <c r="F3273" i="39" s="1"/>
  <c r="G3045" i="39"/>
  <c r="F3004" i="39"/>
  <c r="F3270" i="39" s="1"/>
  <c r="G3003" i="39"/>
  <c r="F2998" i="39"/>
  <c r="F3267" i="39" s="1"/>
  <c r="H3267" i="39" s="1"/>
  <c r="F2997" i="39"/>
  <c r="F2996" i="39"/>
  <c r="G2995" i="39"/>
  <c r="F2994" i="39"/>
  <c r="F2993" i="39" s="1"/>
  <c r="G2993" i="39"/>
  <c r="G2988" i="39"/>
  <c r="F2988" i="39"/>
  <c r="G2987" i="39"/>
  <c r="F2987" i="39"/>
  <c r="F2986" i="39"/>
  <c r="F2984" i="39"/>
  <c r="F2983" i="39"/>
  <c r="F2982" i="39"/>
  <c r="F2981" i="39"/>
  <c r="F2980" i="39"/>
  <c r="F2979" i="39"/>
  <c r="F2978" i="39"/>
  <c r="F2977" i="39"/>
  <c r="F2976" i="39"/>
  <c r="F2975" i="39"/>
  <c r="F2974" i="39"/>
  <c r="F2973" i="39"/>
  <c r="F2972" i="39"/>
  <c r="F2971" i="39"/>
  <c r="F2970" i="39"/>
  <c r="F2969" i="39"/>
  <c r="F2968" i="39"/>
  <c r="F2967" i="39"/>
  <c r="F2966" i="39"/>
  <c r="F2965" i="39"/>
  <c r="F2964" i="39"/>
  <c r="F2963" i="39"/>
  <c r="F2962" i="39"/>
  <c r="F2961" i="39"/>
  <c r="F2960" i="39"/>
  <c r="F2959" i="39"/>
  <c r="F2957" i="39"/>
  <c r="F2956" i="39"/>
  <c r="F2955" i="39"/>
  <c r="F2954" i="39"/>
  <c r="F2953" i="39"/>
  <c r="F2952" i="39"/>
  <c r="F2951" i="39"/>
  <c r="F2950" i="39"/>
  <c r="F2949" i="39"/>
  <c r="F2948" i="39"/>
  <c r="F2947" i="39"/>
  <c r="F2946" i="39"/>
  <c r="F2945" i="39"/>
  <c r="F2944" i="39"/>
  <c r="F2943" i="39"/>
  <c r="F2942" i="39"/>
  <c r="F2941" i="39"/>
  <c r="F2940" i="39"/>
  <c r="G2939" i="39"/>
  <c r="G3262" i="39" s="1"/>
  <c r="F2939" i="39"/>
  <c r="F2938" i="39"/>
  <c r="F2937" i="39"/>
  <c r="G2936" i="39"/>
  <c r="F2933" i="39"/>
  <c r="F2932" i="39"/>
  <c r="F2931" i="39"/>
  <c r="F2930" i="39"/>
  <c r="F2929" i="39"/>
  <c r="F3260" i="39" s="1"/>
  <c r="G2928" i="39"/>
  <c r="F2927" i="39"/>
  <c r="F2926" i="39"/>
  <c r="F2925" i="39"/>
  <c r="F2924" i="39"/>
  <c r="F2923" i="39"/>
  <c r="F2922" i="39"/>
  <c r="F2921" i="39"/>
  <c r="F2920" i="39"/>
  <c r="F2919" i="39"/>
  <c r="F2918" i="39"/>
  <c r="F2917" i="39"/>
  <c r="F2916" i="39"/>
  <c r="F2915" i="39"/>
  <c r="F2914" i="39"/>
  <c r="F2913" i="39"/>
  <c r="F2912" i="39"/>
  <c r="F2911" i="39"/>
  <c r="F2910" i="39"/>
  <c r="F2909" i="39"/>
  <c r="F2908" i="39"/>
  <c r="F2907" i="39"/>
  <c r="F2906" i="39"/>
  <c r="F2905" i="39"/>
  <c r="F2904" i="39"/>
  <c r="F2903" i="39"/>
  <c r="F2902" i="39"/>
  <c r="F2901" i="39"/>
  <c r="F2900" i="39"/>
  <c r="F2899" i="39"/>
  <c r="F2898" i="39"/>
  <c r="F2897" i="39"/>
  <c r="F2896" i="39"/>
  <c r="F2895" i="39"/>
  <c r="F2894" i="39"/>
  <c r="F3258" i="39" s="1"/>
  <c r="F2893" i="39"/>
  <c r="F2892" i="39"/>
  <c r="F2891" i="39"/>
  <c r="F2890" i="39"/>
  <c r="F2889" i="39"/>
  <c r="G2888" i="39"/>
  <c r="F2884" i="39"/>
  <c r="F2883" i="39"/>
  <c r="F2882" i="39"/>
  <c r="F2881" i="39"/>
  <c r="F2880" i="39"/>
  <c r="F2875" i="39"/>
  <c r="F2872" i="39"/>
  <c r="F2871" i="39"/>
  <c r="F2870" i="39"/>
  <c r="F2869" i="39"/>
  <c r="F2860" i="39"/>
  <c r="F2859" i="39"/>
  <c r="F2858" i="39"/>
  <c r="F2857" i="39"/>
  <c r="F2856" i="39"/>
  <c r="F2855" i="39"/>
  <c r="F2854" i="39"/>
  <c r="F2853" i="39"/>
  <c r="F2851" i="39"/>
  <c r="F2850" i="39"/>
  <c r="F2849" i="39"/>
  <c r="F2848" i="39"/>
  <c r="F2847" i="39"/>
  <c r="F2846" i="39"/>
  <c r="F2845" i="39"/>
  <c r="G2844" i="39"/>
  <c r="G2753" i="39"/>
  <c r="F2753" i="39"/>
  <c r="E2753" i="39"/>
  <c r="G2752" i="39"/>
  <c r="F2737" i="39"/>
  <c r="F2736" i="39"/>
  <c r="F2727" i="39"/>
  <c r="F2691" i="39"/>
  <c r="D2691" i="39"/>
  <c r="C2691" i="39"/>
  <c r="F2688" i="39"/>
  <c r="G2609" i="39"/>
  <c r="G3247" i="39" s="1"/>
  <c r="G3246" i="39" s="1"/>
  <c r="E2609" i="39"/>
  <c r="E3247" i="39" s="1"/>
  <c r="E3246" i="39" s="1"/>
  <c r="G2604" i="39"/>
  <c r="F2604" i="39"/>
  <c r="E2604" i="39"/>
  <c r="G2603" i="39"/>
  <c r="G2602" i="39" s="1"/>
  <c r="G3244" i="39" s="1"/>
  <c r="H3244" i="39" s="1"/>
  <c r="F2602" i="39"/>
  <c r="F3244" i="39" s="1"/>
  <c r="E2602" i="39"/>
  <c r="E3244" i="39" s="1"/>
  <c r="G2599" i="39"/>
  <c r="G3243" i="39" s="1"/>
  <c r="F2599" i="39"/>
  <c r="F3243" i="39" s="1"/>
  <c r="E2599" i="39"/>
  <c r="E3243" i="39" s="1"/>
  <c r="E3242" i="39" s="1"/>
  <c r="G2561" i="39"/>
  <c r="F2561" i="39"/>
  <c r="E2561" i="39"/>
  <c r="G2552" i="39"/>
  <c r="F2552" i="39"/>
  <c r="E2552" i="39"/>
  <c r="G1666" i="39"/>
  <c r="F1666" i="39"/>
  <c r="E1666" i="39"/>
  <c r="G1664" i="39"/>
  <c r="F1664" i="39"/>
  <c r="E1664" i="39"/>
  <c r="F1658" i="39"/>
  <c r="F3230" i="39" s="1"/>
  <c r="D1658" i="39"/>
  <c r="C1658" i="39"/>
  <c r="G1657" i="39"/>
  <c r="E1657" i="39"/>
  <c r="G1439" i="39"/>
  <c r="G3225" i="39" s="1"/>
  <c r="F1439" i="39"/>
  <c r="F3225" i="39" s="1"/>
  <c r="E1439" i="39"/>
  <c r="E3225" i="39" s="1"/>
  <c r="G1430" i="39"/>
  <c r="G3223" i="39" s="1"/>
  <c r="F1430" i="39"/>
  <c r="F3223" i="39" s="1"/>
  <c r="E1430" i="39"/>
  <c r="E3223" i="39" s="1"/>
  <c r="G1421" i="39"/>
  <c r="G3221" i="39" s="1"/>
  <c r="F1421" i="39"/>
  <c r="F3221" i="39" s="1"/>
  <c r="E1421" i="39"/>
  <c r="E3221" i="39" s="1"/>
  <c r="G1411" i="39"/>
  <c r="F1411" i="39"/>
  <c r="E1411" i="39"/>
  <c r="G1370" i="39"/>
  <c r="F1370" i="39"/>
  <c r="E1370" i="39"/>
  <c r="G1313" i="39"/>
  <c r="F1313" i="39"/>
  <c r="E1313" i="39"/>
  <c r="G1258" i="39"/>
  <c r="F1258" i="39"/>
  <c r="E1258" i="39"/>
  <c r="G1207" i="39"/>
  <c r="F1207" i="39"/>
  <c r="E1207" i="39"/>
  <c r="G1200" i="39"/>
  <c r="G1199" i="39"/>
  <c r="G1198" i="39"/>
  <c r="G1197" i="39"/>
  <c r="F1192" i="39"/>
  <c r="E1192" i="39"/>
  <c r="G1177" i="39"/>
  <c r="G1175" i="39"/>
  <c r="G1174" i="39"/>
  <c r="F1161" i="39"/>
  <c r="E1161" i="39"/>
  <c r="G1108" i="39"/>
  <c r="F1108" i="39"/>
  <c r="E1108" i="39"/>
  <c r="G1104" i="39"/>
  <c r="G1102" i="39"/>
  <c r="G1101" i="39"/>
  <c r="G1075" i="39"/>
  <c r="G1073" i="39"/>
  <c r="F1063" i="39"/>
  <c r="F3188" i="39" s="1"/>
  <c r="E1048" i="39"/>
  <c r="G1040" i="39"/>
  <c r="G1033" i="39"/>
  <c r="G1032" i="39"/>
  <c r="G1028" i="39"/>
  <c r="G930" i="39"/>
  <c r="G924" i="39"/>
  <c r="F924" i="39"/>
  <c r="F921" i="39"/>
  <c r="F3184" i="39" s="1"/>
  <c r="G898" i="39"/>
  <c r="G896" i="39"/>
  <c r="G840" i="39"/>
  <c r="G757" i="39"/>
  <c r="E624" i="39"/>
  <c r="G494" i="39"/>
  <c r="F494" i="39"/>
  <c r="E494" i="39"/>
  <c r="G177" i="39"/>
  <c r="F177" i="39"/>
  <c r="E177" i="39"/>
  <c r="G121" i="39"/>
  <c r="G3169" i="39" s="1"/>
  <c r="H3169" i="39" s="1"/>
  <c r="G115" i="39"/>
  <c r="F115" i="39"/>
  <c r="E115" i="39"/>
  <c r="G67" i="39"/>
  <c r="F67" i="39"/>
  <c r="E67" i="39"/>
  <c r="E3158" i="39" l="1"/>
  <c r="E3157" i="39"/>
  <c r="E3159" i="39"/>
  <c r="H3179" i="39"/>
  <c r="G3160" i="39"/>
  <c r="H3196" i="39"/>
  <c r="H3208" i="39"/>
  <c r="E3203" i="39"/>
  <c r="E3282" i="39" s="1"/>
  <c r="H3209" i="39"/>
  <c r="H3281" i="39"/>
  <c r="F3158" i="39"/>
  <c r="F3157" i="39"/>
  <c r="G1048" i="39"/>
  <c r="F3242" i="39"/>
  <c r="G3203" i="39"/>
  <c r="G3276" i="39"/>
  <c r="H3225" i="39"/>
  <c r="H3243" i="39"/>
  <c r="G3242" i="39"/>
  <c r="H3258" i="39"/>
  <c r="F3160" i="39"/>
  <c r="F3003" i="39"/>
  <c r="H3167" i="39"/>
  <c r="H3280" i="39"/>
  <c r="G3198" i="39"/>
  <c r="H3198" i="39" s="1"/>
  <c r="F3268" i="39"/>
  <c r="F2936" i="39"/>
  <c r="F3263" i="39"/>
  <c r="H3263" i="39" s="1"/>
  <c r="F3275" i="39"/>
  <c r="H3188" i="39"/>
  <c r="H3190" i="39"/>
  <c r="H3194" i="39"/>
  <c r="H3260" i="39"/>
  <c r="H3221" i="39"/>
  <c r="F2609" i="39"/>
  <c r="F3247" i="39" s="1"/>
  <c r="F3246" i="39" s="1"/>
  <c r="F3257" i="39"/>
  <c r="G3264" i="39"/>
  <c r="G3249" i="39" s="1"/>
  <c r="F2844" i="39"/>
  <c r="F3259" i="39"/>
  <c r="H3259" i="39" s="1"/>
  <c r="F2995" i="39"/>
  <c r="F3045" i="39"/>
  <c r="H3199" i="39"/>
  <c r="H3201" i="39"/>
  <c r="H3233" i="39"/>
  <c r="G3195" i="39"/>
  <c r="H3195" i="39" s="1"/>
  <c r="F3262" i="39"/>
  <c r="F3264" i="39"/>
  <c r="F3050" i="39"/>
  <c r="H3212" i="39"/>
  <c r="H3216" i="39"/>
  <c r="H3230" i="39"/>
  <c r="H3232" i="39"/>
  <c r="H3240" i="39"/>
  <c r="H3245" i="39"/>
  <c r="H3278" i="39"/>
  <c r="G3185" i="39"/>
  <c r="H3185" i="39" s="1"/>
  <c r="G624" i="39"/>
  <c r="G3184" i="39"/>
  <c r="H3184" i="39" s="1"/>
  <c r="G3187" i="39"/>
  <c r="H3187" i="39" s="1"/>
  <c r="G1161" i="39"/>
  <c r="H3223" i="39"/>
  <c r="H3247" i="39"/>
  <c r="F3254" i="39"/>
  <c r="H3268" i="39"/>
  <c r="H3273" i="39"/>
  <c r="F1657" i="39"/>
  <c r="H3270" i="39"/>
  <c r="H3275" i="39"/>
  <c r="F624" i="39"/>
  <c r="F1048" i="39"/>
  <c r="G1192" i="39"/>
  <c r="H3262" i="39"/>
  <c r="H3257" i="39"/>
  <c r="F2888" i="39"/>
  <c r="F2985" i="39"/>
  <c r="F3266" i="39"/>
  <c r="H3266" i="39" s="1"/>
  <c r="F2928" i="39"/>
  <c r="G2985" i="39"/>
  <c r="H3166" i="39"/>
  <c r="H3254" i="39" l="1"/>
  <c r="F3249" i="39"/>
  <c r="G3159" i="39"/>
  <c r="G3158" i="39"/>
  <c r="G3157" i="39"/>
  <c r="G3282" i="39" s="1"/>
  <c r="H3264" i="39"/>
  <c r="G3155" i="39"/>
  <c r="F3282" i="39"/>
  <c r="G3156" i="39" l="1"/>
  <c r="F2323" i="38" l="1"/>
  <c r="E2323" i="38"/>
  <c r="F570" i="38"/>
  <c r="G2360" i="38"/>
  <c r="G2357" i="38"/>
  <c r="G2354" i="38"/>
  <c r="G2348" i="38"/>
  <c r="E2348" i="38"/>
  <c r="G2347" i="38"/>
  <c r="G2344" i="38" s="1"/>
  <c r="E2347" i="38"/>
  <c r="G2342" i="38"/>
  <c r="F2342" i="38"/>
  <c r="E2342" i="38"/>
  <c r="G2337" i="38"/>
  <c r="F2337" i="38"/>
  <c r="E2337" i="38"/>
  <c r="F2334" i="38"/>
  <c r="E2334" i="38"/>
  <c r="F2326" i="38"/>
  <c r="E2326" i="38"/>
  <c r="G2325" i="38"/>
  <c r="F2325" i="38"/>
  <c r="E2325" i="38"/>
  <c r="G2322" i="38"/>
  <c r="F2322" i="38"/>
  <c r="E2322" i="38"/>
  <c r="G2317" i="38"/>
  <c r="F2317" i="38"/>
  <c r="E2317" i="38"/>
  <c r="G2310" i="38" l="1"/>
  <c r="F2310" i="38"/>
  <c r="F2309" i="38"/>
  <c r="E2328" i="38"/>
  <c r="E2344" i="38"/>
  <c r="E2311" i="38"/>
  <c r="E2310" i="38"/>
  <c r="E2309" i="38"/>
  <c r="F2328" i="38"/>
  <c r="F2311" i="38"/>
  <c r="H2325" i="38"/>
  <c r="H2322" i="38"/>
  <c r="H2337" i="38"/>
  <c r="H2348" i="38"/>
  <c r="H2347" i="38"/>
  <c r="H2342" i="38"/>
  <c r="H2317" i="38"/>
  <c r="E2363" i="38" l="1"/>
  <c r="G2154" i="38"/>
  <c r="G2362" i="38" s="1"/>
  <c r="G2349" i="38" s="1"/>
  <c r="G2150" i="38"/>
  <c r="G2145" i="38"/>
  <c r="G2139" i="38"/>
  <c r="G2042" i="38"/>
  <c r="E2042" i="38"/>
  <c r="F1085" i="38"/>
  <c r="G1085" i="38"/>
  <c r="E1085" i="38"/>
  <c r="F867" i="38"/>
  <c r="G867" i="38"/>
  <c r="F860" i="38"/>
  <c r="E867" i="38"/>
  <c r="E860" i="38"/>
  <c r="F652" i="38"/>
  <c r="G652" i="38"/>
  <c r="E652" i="38"/>
  <c r="F593" i="38"/>
  <c r="E593" i="38"/>
  <c r="E570" i="38"/>
  <c r="F67" i="38"/>
  <c r="G67" i="38"/>
  <c r="E67" i="38"/>
  <c r="F2146" i="38" l="1"/>
  <c r="F2155" i="38"/>
  <c r="F2156" i="38"/>
  <c r="F2154" i="38" l="1"/>
  <c r="F2362" i="38" s="1"/>
  <c r="H2362" i="38" s="1"/>
  <c r="F2357" i="38"/>
  <c r="H2357" i="38" s="1"/>
  <c r="F2145" i="38"/>
  <c r="F2153" i="38"/>
  <c r="F2152" i="38"/>
  <c r="F2151" i="38"/>
  <c r="F2141" i="38"/>
  <c r="F2140" i="38"/>
  <c r="F2048" i="38"/>
  <c r="F2347" i="38" s="1"/>
  <c r="D2048" i="38"/>
  <c r="C2048" i="38"/>
  <c r="F2047" i="38"/>
  <c r="D2047" i="38"/>
  <c r="C2047" i="38"/>
  <c r="C2141" i="38" s="1"/>
  <c r="F2044" i="38"/>
  <c r="D2044" i="38"/>
  <c r="C2044" i="38"/>
  <c r="G861" i="38"/>
  <c r="G595" i="38"/>
  <c r="G590" i="38"/>
  <c r="B4" i="38"/>
  <c r="C4" i="38" s="1"/>
  <c r="D4" i="38" s="1"/>
  <c r="E4" i="38" s="1"/>
  <c r="F4" i="38" s="1"/>
  <c r="G4" i="38" s="1"/>
  <c r="F2360" i="38" l="1"/>
  <c r="H2360" i="38" s="1"/>
  <c r="F2150" i="38"/>
  <c r="F2354" i="38"/>
  <c r="F2139" i="38"/>
  <c r="G2334" i="38"/>
  <c r="G860" i="38"/>
  <c r="G2323" i="38"/>
  <c r="G2311" i="38" s="1"/>
  <c r="G570" i="38"/>
  <c r="G2326" i="38"/>
  <c r="H2326" i="38" s="1"/>
  <c r="G593" i="38"/>
  <c r="F2348" i="38"/>
  <c r="F2344" i="38" s="1"/>
  <c r="F2042" i="38"/>
  <c r="H2354" i="38" l="1"/>
  <c r="F2349" i="38"/>
  <c r="G2364" i="38"/>
  <c r="G2309" i="38"/>
  <c r="H2323" i="38"/>
  <c r="H2334" i="38"/>
  <c r="G2328" i="38"/>
  <c r="G2363" i="38" l="1"/>
  <c r="F2363" i="38"/>
  <c r="G2365" i="38"/>
</calcChain>
</file>

<file path=xl/sharedStrings.xml><?xml version="1.0" encoding="utf-8"?>
<sst xmlns="http://schemas.openxmlformats.org/spreadsheetml/2006/main" count="11409" uniqueCount="3128">
  <si>
    <t>Строительство воздушных линий</t>
  </si>
  <si>
    <t>Строительство кабельных линий</t>
  </si>
  <si>
    <t>Строительство пунктов секционирования</t>
  </si>
  <si>
    <t>Сечение провода от 50 мм2 до 100 мм2 включительно</t>
  </si>
  <si>
    <t>Сечение провода до 50 мм2 включительно</t>
  </si>
  <si>
    <t>Сечение провода от 100 мм2 до 200 мм2 включительно</t>
  </si>
  <si>
    <t>Сечение провода от 200 мм2 до 500 мм2 включительно</t>
  </si>
  <si>
    <t>Сечение провода от 500 мм2 до 800 мм2 включительно</t>
  </si>
  <si>
    <t>№ п/п</t>
  </si>
  <si>
    <t>Год ввода объекта</t>
  </si>
  <si>
    <t>Уровень напряжения, кВ</t>
  </si>
  <si>
    <t>Приложение № 2 к Методическим указаниям по определению размера платы за технологическое присоединение к электрическим сетям</t>
  </si>
  <si>
    <t>Наименование мероприятий</t>
  </si>
  <si>
    <t>Информация для расчета стандартизированной тарифной ставки Ci</t>
  </si>
  <si>
    <t>Расходы на одно присоединение (руб. на одно ТП)</t>
  </si>
  <si>
    <t>Расходы по каждому мероприятию (руб.)</t>
  </si>
  <si>
    <t>Количество технологических присоединений (шт.)</t>
  </si>
  <si>
    <t>Объем максимальной мощности (кВт)</t>
  </si>
  <si>
    <t>1.</t>
  </si>
  <si>
    <t>Подготовка и выдача сетевой организацией технических условий Заявителю</t>
  </si>
  <si>
    <t>2.</t>
  </si>
  <si>
    <t>Строительство центров питания и подстанций уровнем напряжения 35 кВ и выше</t>
  </si>
  <si>
    <t>3.</t>
  </si>
  <si>
    <t>Строительство комплектных трансформаторных подстанций и распределительных трансформаторных подстанций с уровнем напряжения до 35 кВ</t>
  </si>
  <si>
    <t>Строительство пунктов секционирования (распределенных пунктов)</t>
  </si>
  <si>
    <t>Объем мощности, введенной в основные фонды за 3 предыдущих года (кВт)</t>
  </si>
  <si>
    <t>Фактические расходы на строительство подстанций за 3 предыдущих года (тыс. рублей)</t>
  </si>
  <si>
    <t>по каждому мероприятию</t>
  </si>
  <si>
    <t>максимальной мощности за 3 предыдущих года</t>
  </si>
  <si>
    <t>о фактических средних данных о присоединенных объемах</t>
  </si>
  <si>
    <t>ИНФОРМАЦИЯ</t>
  </si>
  <si>
    <t>к стандартам раскрытия информации субъектами оптового и розничных рынков электрической энергии</t>
  </si>
  <si>
    <t>Приложение 2</t>
  </si>
  <si>
    <t>Приложение 3</t>
  </si>
  <si>
    <t>о фактических средних данных о длине линий электропередачи</t>
  </si>
  <si>
    <t>и об объемах максимальной мощности построенных объектов</t>
  </si>
  <si>
    <t>за 3 предыдущих года по каждому мероприятию</t>
  </si>
  <si>
    <t>Расходы на строительство воздушных и кабельных линий электропередачи на i-м уровне напряжения, фактически построенных за последние 3 года (тыс. рублей)</t>
  </si>
  <si>
    <t>Длина воздушных и кабельных линий электропередачи на i-м уровне напряжения, фактически построенных за последние 3 года (км)</t>
  </si>
  <si>
    <t>Объем максимальной мощности, присоединенной путем строительства воздушных или кабельных линий за последние 3 года (кВт)</t>
  </si>
  <si>
    <t>Строительство кабельных линий электропередачи:</t>
  </si>
  <si>
    <t>0,4 кВ</t>
  </si>
  <si>
    <t>1 - 20 кВ</t>
  </si>
  <si>
    <t>35 кВ</t>
  </si>
  <si>
    <t>Строительство воздушных линий электропередачи:</t>
  </si>
  <si>
    <t>Приложение 4</t>
  </si>
  <si>
    <t>об осуществлении технологического присоединения</t>
  </si>
  <si>
    <t>Категория заявителей</t>
  </si>
  <si>
    <t>Количество договоров (штук)</t>
  </si>
  <si>
    <t>Максимальная мощность (кВт)</t>
  </si>
  <si>
    <t>Стоимость договоров (без НДС) (тыс. рублей)</t>
  </si>
  <si>
    <t>35 кВ и выше</t>
  </si>
  <si>
    <t>До 15 кВт - всего</t>
  </si>
  <si>
    <t>в том числе льготная категория &lt;*&gt;</t>
  </si>
  <si>
    <t>От 15 до 150 кВт - всего</t>
  </si>
  <si>
    <t>в том числе льготная категория &lt;**&gt;</t>
  </si>
  <si>
    <t>От 150 кВт до 670 кВт - всего</t>
  </si>
  <si>
    <t>в том числе по индивидуальному проекту</t>
  </si>
  <si>
    <t>4.</t>
  </si>
  <si>
    <t>&lt;*&gt; Заявители, оплачивающие технологическое присоединение своих энергопринимающих устройств в размере не более 550 рублей.</t>
  </si>
  <si>
    <t>&lt;**&gt;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</si>
  <si>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</si>
  <si>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о поданных заявках на технологическое присоединение</t>
  </si>
  <si>
    <t>Приложение 5</t>
  </si>
  <si>
    <t>филиал ПАО «МРСК Северного Кавказа» - «Севкавказэнерго»</t>
  </si>
  <si>
    <t>Наименование</t>
  </si>
  <si>
    <t>Факт 2016</t>
  </si>
  <si>
    <t>Факт 2017</t>
  </si>
  <si>
    <t>Факт 2018</t>
  </si>
  <si>
    <t>План 2020</t>
  </si>
  <si>
    <t>БП 2020</t>
  </si>
  <si>
    <t>6=(гр.3+гр.4+гр.5)/3</t>
  </si>
  <si>
    <t>Количество договоров, шт.</t>
  </si>
  <si>
    <t>Объм максимальной мощности, кВт.</t>
  </si>
  <si>
    <t>Информация об организации</t>
  </si>
  <si>
    <t>Полное наименование</t>
  </si>
  <si>
    <t>Сокращенное наименование</t>
  </si>
  <si>
    <t>Место нахождения</t>
  </si>
  <si>
    <t>Фактический адрес</t>
  </si>
  <si>
    <t>ИНН</t>
  </si>
  <si>
    <t>КПП</t>
  </si>
  <si>
    <t>Ф.И.О. руководителя</t>
  </si>
  <si>
    <t>Адрес электронной почты</t>
  </si>
  <si>
    <t>Контактный телефон</t>
  </si>
  <si>
    <t>Факс</t>
  </si>
  <si>
    <t>Информация о решении органа исполнительной власти субъекта Российской Федерации в области
 государственного регулирования тарифов об установлении единых для всех территориальных сетевых
 организаций на территории субъекта Российской Федерации стандартизированных 
тарифных ставок, определяющих величину платы за технологическое присоединение к электрическим сетям территориальных сетевых организаций</t>
  </si>
  <si>
    <t>№</t>
  </si>
  <si>
    <t>Вид документа</t>
  </si>
  <si>
    <t>Наименование документа</t>
  </si>
  <si>
    <t>Реквизиты решения</t>
  </si>
  <si>
    <t>От 670 кВт - всего</t>
  </si>
  <si>
    <t>Объект электросетевого хозяйства/Средство коммерческого учета электрической энергии (мощности)</t>
  </si>
  <si>
    <t>Максимальная мощность, кВт</t>
  </si>
  <si>
    <t xml:space="preserve">Средства коммерческого учета электрической энергии (мощности) </t>
  </si>
  <si>
    <t>однофазные прямого включения</t>
  </si>
  <si>
    <t>однофазные полукосвенного включения</t>
  </si>
  <si>
    <t>однофазные косвенного включения</t>
  </si>
  <si>
    <t>трехфазные прямого включения</t>
  </si>
  <si>
    <t>трехфазные полукосвенного включения</t>
  </si>
  <si>
    <t>трехфазные косвенного включения</t>
  </si>
  <si>
    <t>1.1.1.4.</t>
  </si>
  <si>
    <t>1.1.2.4.</t>
  </si>
  <si>
    <t>1.2.1.4.</t>
  </si>
  <si>
    <t>1.2.2.4.</t>
  </si>
  <si>
    <t>1.3.1.4.</t>
  </si>
  <si>
    <t>1.3.2.4.</t>
  </si>
  <si>
    <t>6.1.</t>
  </si>
  <si>
    <t>6.2.</t>
  </si>
  <si>
    <t>ПС 35 кВ</t>
  </si>
  <si>
    <t>ПС 110 кВ и выше</t>
  </si>
  <si>
    <t>7.1.1.</t>
  </si>
  <si>
    <t>7.1.2.</t>
  </si>
  <si>
    <t>7.1.3.</t>
  </si>
  <si>
    <t>7.2.1.</t>
  </si>
  <si>
    <t>7.2.2.</t>
  </si>
  <si>
    <t>7.2.3.</t>
  </si>
  <si>
    <t xml:space="preserve">Постановление Региональной тарифной комиссии Ставропольского края </t>
  </si>
  <si>
    <t>ул. Университетская, 35, г. Пятигорск, Ставропольский край, 357500</t>
  </si>
  <si>
    <t>Демчак Игорь Вячеславович</t>
  </si>
  <si>
    <t>(8793) 39-23-53, (8793) 36-35-86</t>
  </si>
  <si>
    <t>(8793) 97-35-02</t>
  </si>
  <si>
    <t>Филиал ПАО «Россети Северный Кавказ» - «Ставропольэнерго»</t>
  </si>
  <si>
    <t>Филиал Публичного Акционерного Общества «Россети Северный Кавказ» - «Ставропольэнерго»</t>
  </si>
  <si>
    <t xml:space="preserve">info@stv.rossetisk.ru </t>
  </si>
  <si>
    <t>Приложение № 1
к Методическим указаниям по определению
размера платы за технологическое
присоединение к электрическим сетям</t>
  </si>
  <si>
    <t>1</t>
  </si>
  <si>
    <t>1.1</t>
  </si>
  <si>
    <t>Строительство воздушной линии  по существующим опорам</t>
  </si>
  <si>
    <t>1.1.1</t>
  </si>
  <si>
    <t>Тип провода - Изолированный</t>
  </si>
  <si>
    <t>1.1.1.1</t>
  </si>
  <si>
    <t>Материал провода - Медный</t>
  </si>
  <si>
    <t>1.1.1.1.1</t>
  </si>
  <si>
    <t>1.1.1.1.2</t>
  </si>
  <si>
    <t>1.1.1.1.3</t>
  </si>
  <si>
    <t>1.1.1.1.4</t>
  </si>
  <si>
    <t>1.1.1.1.5</t>
  </si>
  <si>
    <t>1.1.1.1.6</t>
  </si>
  <si>
    <t>1.1.1.2</t>
  </si>
  <si>
    <t>Материал провода - Стальной</t>
  </si>
  <si>
    <t>1.1.1.2.1</t>
  </si>
  <si>
    <t>1.1.1.2.2</t>
  </si>
  <si>
    <t>1.1.1.2.3</t>
  </si>
  <si>
    <t>1.1.1.2.4</t>
  </si>
  <si>
    <t>1.1.1.2.5</t>
  </si>
  <si>
    <t>1.1.1.2.6</t>
  </si>
  <si>
    <t>1.1.1.3</t>
  </si>
  <si>
    <t>Материал провода - Сталеалюминиевый</t>
  </si>
  <si>
    <t>1.1.1.3.1</t>
  </si>
  <si>
    <t>1.1.1.3.2</t>
  </si>
  <si>
    <t>1.1.1.3.3</t>
  </si>
  <si>
    <t>1.1.1.3.4</t>
  </si>
  <si>
    <t>1.1.1.3.5</t>
  </si>
  <si>
    <t>1.1.1.3.6</t>
  </si>
  <si>
    <t>Материал провода - Алюминиевый</t>
  </si>
  <si>
    <t>1.1.1.4.1</t>
  </si>
  <si>
    <t xml:space="preserve">Реконструкция ВЛ 0,4кВ от ТП-6/402 для осуществления технологического присоединения энергопринимающих устройств жилого дома по адресу: с. Птичье, ул. Тельмана, 12 в Изобильненском районе </t>
  </si>
  <si>
    <t>Реконструкция ВЛ-10 кВ Ф-037 ПС 110/35/10 кВ Гофицкая, строительство ТП-10/0,4 кВ и ВЛ-0,4 кВ   для  осуществления  технологического присоединения энергопринимающих устройств строящегося жилого  дома по ул.Восточная,17а, с. Гофицкое, Петровского района</t>
  </si>
  <si>
    <t xml:space="preserve">Реконструкция ТП-7/305 и ВЛ 0,4 кВ от ТП-7/035 Ф -1 для  осущ.тех.прис-я энергоприн.устр. Строящегося машазина </t>
  </si>
  <si>
    <t>1.1.1.4.2</t>
  </si>
  <si>
    <t>1.1.1.4.3</t>
  </si>
  <si>
    <t>1.1.1.4.4</t>
  </si>
  <si>
    <t>1.1.1.4.5</t>
  </si>
  <si>
    <t>1.1.1.4.6</t>
  </si>
  <si>
    <t>1.1.2</t>
  </si>
  <si>
    <t>Тип провода - Неизолированный</t>
  </si>
  <si>
    <t>1.1.2.1</t>
  </si>
  <si>
    <t>1.1.2.1.1</t>
  </si>
  <si>
    <t>1.1.2.1.2</t>
  </si>
  <si>
    <t>1.1.2.1.3</t>
  </si>
  <si>
    <t>1.1.2.1.4</t>
  </si>
  <si>
    <t>1.1.2.1.5</t>
  </si>
  <si>
    <t>1.1.2.1.6</t>
  </si>
  <si>
    <t>1.1.2.2</t>
  </si>
  <si>
    <t>1.1.2.2.1</t>
  </si>
  <si>
    <t>1.1.2.2.2</t>
  </si>
  <si>
    <t>1.1.2.2.3</t>
  </si>
  <si>
    <t>1.1.2.2.4</t>
  </si>
  <si>
    <t>1.1.2.2.5</t>
  </si>
  <si>
    <t>1.1.2.2.6</t>
  </si>
  <si>
    <t>1.1.2.3</t>
  </si>
  <si>
    <t>1.1.2.3.1</t>
  </si>
  <si>
    <t>1.1.2.3.2</t>
  </si>
  <si>
    <t>1.1.2.3.3</t>
  </si>
  <si>
    <t>1.1.2.3.4</t>
  </si>
  <si>
    <t>1.1.2.3.5</t>
  </si>
  <si>
    <t>1.1.2.3.6</t>
  </si>
  <si>
    <t>1.1.2.4.1</t>
  </si>
  <si>
    <t>1.1.2.4.2</t>
  </si>
  <si>
    <t>1.1.2.4.3</t>
  </si>
  <si>
    <t>1.1.2.4.4</t>
  </si>
  <si>
    <t>1.1.2.4.5</t>
  </si>
  <si>
    <t>1.1.2.4.6</t>
  </si>
  <si>
    <t>1.2</t>
  </si>
  <si>
    <t>Материал опоры - Металлические</t>
  </si>
  <si>
    <t>1.2.1</t>
  </si>
  <si>
    <t>1.2.1.1</t>
  </si>
  <si>
    <t>1.2.1.1.1</t>
  </si>
  <si>
    <t>1.2.1.1.2</t>
  </si>
  <si>
    <t>1.2.1.1.3</t>
  </si>
  <si>
    <t>1.2.1.1.4</t>
  </si>
  <si>
    <t>1.2.1.1.5</t>
  </si>
  <si>
    <t>1.2.1.1.6</t>
  </si>
  <si>
    <t>1.2.1.2</t>
  </si>
  <si>
    <t>1.2.1.2.1</t>
  </si>
  <si>
    <t>1.2.1.2.2</t>
  </si>
  <si>
    <t>1.2.1.2.3</t>
  </si>
  <si>
    <t>1.2.1.2.4</t>
  </si>
  <si>
    <t>1.2.1.2.5</t>
  </si>
  <si>
    <t>1.2.1.2.6</t>
  </si>
  <si>
    <t>1.2.1.3</t>
  </si>
  <si>
    <t>1.2.1.3.1</t>
  </si>
  <si>
    <t>1.2.1.3.2</t>
  </si>
  <si>
    <t>1.2.1.3.3</t>
  </si>
  <si>
    <t>1.2.1.3.4</t>
  </si>
  <si>
    <t>1.2.1.3.5</t>
  </si>
  <si>
    <t>1.2.1.3.6</t>
  </si>
  <si>
    <t>1.2.1.4.1</t>
  </si>
  <si>
    <t>1.2.1.4.2</t>
  </si>
  <si>
    <t>1.2.1.4.3</t>
  </si>
  <si>
    <t>1.2.1.4.4</t>
  </si>
  <si>
    <t>1.2.1.4.5</t>
  </si>
  <si>
    <t>1.2.1.4.6</t>
  </si>
  <si>
    <t>1.2.2</t>
  </si>
  <si>
    <t>1.2.2.1</t>
  </si>
  <si>
    <t>1.2.2.1.1</t>
  </si>
  <si>
    <t>1.2.2.1.2</t>
  </si>
  <si>
    <t>1.2.2.1.3</t>
  </si>
  <si>
    <t>1.2.2.1.4</t>
  </si>
  <si>
    <t>1.2.2.1.5</t>
  </si>
  <si>
    <t>1.2.2.1.6</t>
  </si>
  <si>
    <t>1.2.2.2</t>
  </si>
  <si>
    <t>1.2.2.2.1</t>
  </si>
  <si>
    <t>1.2.2.2.2</t>
  </si>
  <si>
    <t>1.2.2.2.3</t>
  </si>
  <si>
    <t>1.2.2.2.4</t>
  </si>
  <si>
    <t>1.2.2.2.5</t>
  </si>
  <si>
    <t>1.2.2.2.6</t>
  </si>
  <si>
    <t>1.2.2.3</t>
  </si>
  <si>
    <t>1.2.2.3.1</t>
  </si>
  <si>
    <t>1.2.2.3.2</t>
  </si>
  <si>
    <t>1.2.2.3.3</t>
  </si>
  <si>
    <t>1.2.2.3.4</t>
  </si>
  <si>
    <t>1.2.2.3.5</t>
  </si>
  <si>
    <t>1.2.2.3.6</t>
  </si>
  <si>
    <t>1.2.2.4.1</t>
  </si>
  <si>
    <t>1.2.2.4.2</t>
  </si>
  <si>
    <t>1.2.2.4.3</t>
  </si>
  <si>
    <t>1.2.2.4.4</t>
  </si>
  <si>
    <t>1.2.2.4.5</t>
  </si>
  <si>
    <t>1.2.2.4.6</t>
  </si>
  <si>
    <t>1.3</t>
  </si>
  <si>
    <t>Материал опоры - Железобетонные</t>
  </si>
  <si>
    <t>1.3.1</t>
  </si>
  <si>
    <t>1.3.1.1</t>
  </si>
  <si>
    <t>1.3.1.1.1</t>
  </si>
  <si>
    <t>1.3.1.1.2</t>
  </si>
  <si>
    <t>1.3.1.1.3</t>
  </si>
  <si>
    <t>1.3.1.1.4</t>
  </si>
  <si>
    <t>1.3.1.1.5</t>
  </si>
  <si>
    <t>1.3.1.1.6</t>
  </si>
  <si>
    <t>1.3.1.2</t>
  </si>
  <si>
    <t>1.3.1.2.1</t>
  </si>
  <si>
    <t>1.3.1.2.2</t>
  </si>
  <si>
    <t>1.3.1.2.3</t>
  </si>
  <si>
    <t>1.3.1.2.4</t>
  </si>
  <si>
    <t>1.3.1.2.5</t>
  </si>
  <si>
    <t>1.3.1.2.6</t>
  </si>
  <si>
    <t>1.3.1.3</t>
  </si>
  <si>
    <t>1.3.1.3.1</t>
  </si>
  <si>
    <t>1.3.1.3.2</t>
  </si>
  <si>
    <t>1.3.1.3.3</t>
  </si>
  <si>
    <t>1.3.1.3.4</t>
  </si>
  <si>
    <t>1.3.1.3.5</t>
  </si>
  <si>
    <t>1.3.1.3.6</t>
  </si>
  <si>
    <t>1.3.1.4.1</t>
  </si>
  <si>
    <t>0,4</t>
  </si>
  <si>
    <t>10</t>
  </si>
  <si>
    <t>Строительство ВЛ-0,4 кВ и ТП-10/0,4 кВ для осуществления технологического присоединения энергопринимающих устройств строительных площадок жилых домов в Предгорном районе, п. Санамер, ул. Победы, ул. Юрчихина "под ключ",  для нужд филиала ПАО "МРСК Северного Кавказа" - "Ставропольэнерго"</t>
  </si>
  <si>
    <t xml:space="preserve">Техперевооружение ВЛ-0,4 кВ от ТП -22/282 путем строит-ва участка ВЛ от опоры № 9 н.в. Ф-1 для обеспечения техприс.энергоприн.устр.земел.уч-ка </t>
  </si>
  <si>
    <t>Техперевооружение Ф-133 путем строит.уч-ка ЛЭП 10 кВ от оп.№3 до проектируемой ТП и установки доп.ТП 25/10/0,4 для техпр.эн.прин.устр.строящ-ся жилого дома</t>
  </si>
  <si>
    <t>Техническое перевооружение ТП-12/094 и строительство ВЛ-0,4 кВ  ТП-12/094 для осуществления технологического присоединения энергопринимающих устройств</t>
  </si>
  <si>
    <t>Строительство участка ВЛ-10 кВ от опоры №24 ВЛ-10 кВ Ф-115 ПС 110/10 кВ Ново-Невинномысская для обеспечения технологического присоединения энергопринимающих устройств АГНКС по ул. Майкопская в г. Невинномысске (договор технологического присоединения №43-05/87 от 30.06.2015)</t>
  </si>
  <si>
    <t>Строительство ВЛ-10 кВ от опоры №10 ВЛ-10 кВ Ф-187 ПС 110/35/10 кВ Новая Деревня для обеспечения технологического присоединения строящихся ЛЭП-10 кВ, ТП-10/0,4 кВ в с. Новая Деревня Кочубеевского района (договор технологического присоединения №43-05/202 от 30.12.2016</t>
  </si>
  <si>
    <t xml:space="preserve">Техперевооружение ВЛ 0,4кВ от ТП 9/237 путем строит-ва участ.ВЛ 0,4 кВ от опоры №33 н.в. для обесп.техприс.энпр.устр.зем.участ.для ИЖС </t>
  </si>
  <si>
    <t>Техперевооружение ВЛ0,4 кВ от ТП-2/132 н.в.Ф-2 путем замены провода АС на СИП2 от ТП 2/132 до оп.№5 для осуществл.техприс.энприн.устр.жилого дома по адресу пер.Широкий,1В, с.Донское Труновского района</t>
  </si>
  <si>
    <t>Реконструкция ВЛ 0,4кВ от ТП-6/353 н.в.Ф-1 в пролете опор №№24-31 для осуществл. техприс.энпр.устр.на земел.уч-ке для ИЖС по ул.Степная,8А ст.Староизобильная Изобильненского р-на</t>
  </si>
  <si>
    <t>Техническое перевооружение ВЛ-0,4 кВ Ф-1 ТП-31/166 ВЛ-10 кВ Ф-166 ПС 330/110/10 кВ Ставрополь-330 и строительство ВЛ-0,4 кВ от ВЛ-0,4 кВ Ф-1 ТП-31/166 ВЛ-10 кВ Ф-166 ПС 330/110/10 кВ Ставрополь-330 для технологического присоединения энергопринимающих устройств жилых домов в  с. Надежда, ул. Зеленая. (Договоры № 07/348, 07/349 от 30.05.17г.)</t>
  </si>
  <si>
    <t>Техническое перевооружение ВЛ-0,4 кВ Ф-1 ТП-16/135 ВЛ-10 кВ Ф-135 ПС 110/35/10 кВ Промкомплекс для технологического присоединения энергопринимающих устройств жилого дома в  х. Нижнерусском, ул. Терновая, 4 А. (Договор № 07/237 от 28.04.17г.)</t>
  </si>
  <si>
    <t>Строительство ВЛ-0,4 кВ от опоры №44  ВЛ-0,4 кВ Ф-4  ТП-1/177 ВЛ-10 кВ Ф-177 ПС 110/10 кВ Южная для технологического присоединения энергопринимающих устройств жилого дома в г. Ставрополь, ул. Тюльпановая 9/1. (Договор № 4223/2017/СТВ/ЗЭС/ШРЭС от 23.11.17г.)</t>
  </si>
  <si>
    <t>Строительство ВЛ-0,4кВ от опоры №9 ВЛ-0,4кВ ТП-4/156 ВЛ-10 кВ Ф-156 ПС 110/10 кВ Пригородная для технологического присоединения энергопринимающих устройств жилых домов по пер. Западный в с. Татарка. (Договоры № 07/628, 07/629 от 05.10.17г.)</t>
  </si>
  <si>
    <t>Реконструкция ВЛ-0,4кВ ф.2 ТП-1/733 для осущ. тех.присоед.энергоприн. устр.склада для хранения,переработки с/х продукции в Туркменском р-не</t>
  </si>
  <si>
    <t>Строительство отпайки ВЛ-10 кВ от ВЛ-10 кВ Ф-137 ПС 35/10 кВ "Воронежская" до границы земельного участка (кадастровый номер № 26:15:291201:12) для осуществления техприса энергопринимающих устройств ООО "Новая Деревня</t>
  </si>
  <si>
    <t xml:space="preserve">Строительство отпайки ВЛ-10кВ от опоры №77 ВЛ-10кВ Ф-163 ПС 330/110/10 кВ Ставрополь-330 до МТП-29/163 для э/снабжения жил. массива на 64 уч. под ИЖС </t>
  </si>
  <si>
    <t xml:space="preserve">Реконструкция ВЛ 0,4 кВ от ТП-3/438 н.в Ф-1 путем замены провода на провод  СИП от опоры № 7 до границы земельного участка  заявителя для осуществления технологического присоединения энергопринимающих устройств силосной траншеи, в х. Широбоков, Изобильненского района. </t>
  </si>
  <si>
    <t>Реконструкция ВЛ 0,4 кВ  от ТП-5/107 для осуществления технологического присоединения  энергопринимающих устройств  жилого дома по ул. Заречная, 3 в х. Чапцев  Новоалександровского района.</t>
  </si>
  <si>
    <t>Реконструкция ВЛ 0,4 кВ  от  ТП-3/280  н.в. Ф-1  от опоры № 50 для  осуществления  технологического  присоединения энергопринимающих устройств жилого дома по ул. Калинина № 228  в с. Подлужное Изобильненского  района»</t>
  </si>
  <si>
    <t>Строительство отпайки ВЛ-10 кВ от ВЛ-10 кВ Ф-135 ПС 110/l3510/6 кВ Промкомплекс для обеспечения технологического присоединения энергопринимающих устройств цеха, расположенного в с.Верхнерусское, ул. Песчаная, 1 Г</t>
  </si>
  <si>
    <t>Техническое перевооружение ВЛ-0,4 кВ Ф-3 ТП-6/156 ВЛ-10 кВ Ф-156 ПС 110/10 кВ "Пригородная" и строительство ВЛ-0,4 кВ от опоры №12 ВЛ-0,4 кВ Ф-3 ТП-6/156 ВЛ-10 кВ Ф-156 ПС 110/10 кВ "Пригородная" для осуществления технологического присоединения энергопринимающих устройств жилого дома по ул.Фурманова, 50 в  с. Татарка</t>
  </si>
  <si>
    <t>Строительство ВЛ-0,4кВ от опоры №16 ВЛ- 0,4 кв Ф-1 ТП-18/135 ВЛ-10 кв Ф-135 ПС 110/35/10 кВ Промкомплекс для технологического присоединения энергопринимающих устройств жилого дома в с. Верхнерусское, ул. Полевая 1 И</t>
  </si>
  <si>
    <t>Строительство ВЛ-0,4кВ от РУ-0,4кВ ТП-14/157 ВЛ-10 кВ Ф-157 ПС 110/10 кВ Пригородная для технологического присоединения энергопринимающих устройств жилых домов по ул. Руставели в с. Татарка</t>
  </si>
  <si>
    <t>Реконструкция  ВЛ-10 кВ Ф-161 14,1 км (Инв. №СЦ6160) и реконструкция ВЛ-0,4 кВ ж/б опоры 3.2 км (Инв. № СЦ9825)(дисп. наим. ВЛ-0,4 кВ от ТП-11/161) для осуществления технологического присоединения энергопринимающих устройств строящейся ТП-10/0,4 кВ в Минераловодском районе, п. Змейка, пер. Зеленый</t>
  </si>
  <si>
    <t>Реконструкция ВЛ 0,4 кВ от ТП 5/402 для осущ.техприс.энерг.прин.устр-в на земельном участке для ЛПХ по адресу : ул.Пушкина ,48 ,с.Птичье Изобильненско</t>
  </si>
  <si>
    <t xml:space="preserve">Техперевооружение ВЛ 0,4 кВ от ТП 10/132 путем замены голого провода на СИП до оп.№9 для обеспечения техприс.энприн.устр-в Свято-Троицкой Церкви </t>
  </si>
  <si>
    <t>Техническое перевооружение ВЛ-0,4 кВ от опоры №5 до опоры №38 ВЛ-0,4 кВ Ф-2 ТП-18/168 ВЛ-10 кВ Ф-168 ПС 330/110/10 кВ Ставрополь-330 и строительство участка ВЛ-0,4 кВ от опоры №38 ВЛ-0,4 кВ Ф-2 ТП-18/168 ВЛ-10 кВ Ф-168 ПС 330/110/10 кВ Ставрополь-330 для осуществления технологического присоединения энергопринимающих устройств жилого дома по ул. Молодежная, 129 в  с. Надежда, (договор технологического присоединения № 07/153 от 09.03.17г.)</t>
  </si>
  <si>
    <t>Строительство ВЛ-0.4 кВ от ВЛ-0,4 кВ Ф-1 ТП-17/157 ВЛ-10 кВ Ф-157 ПС 110/10 кВ Пригородная для обеспечения технологического присоединения энергопринимающих устройств жилого дома по ул. Вишневая 2 в с. Татарка (договор технологического присоединения № 07/351 от 06.06.16г.)</t>
  </si>
  <si>
    <t>Техническое перевооружение ВЛ-0,4 кВ ж/б опоры 88,61 км (Инв. №СЦ6162) (дисп. наим. ВЛ-0,4 кВ от ТП-14/618) для осуществления технологического присоединения энергопринимающих устройств строительной площадки строения в Минераловодском районе, п. Загорский, ул. Мира д.16 А</t>
  </si>
  <si>
    <t xml:space="preserve">Строительство ВЛ-0,4кВ от опоры №22 ВЛ-0,4 кВ Ф-2 ТП-30/187 ВЛ-10кВ Ф-187 ПС 110/35/10 кВ Новая Деревня до ж/д для обеспечения техприс.э/прин. уст-тв </t>
  </si>
  <si>
    <t>Строительство участка ВЛ-0,4 кВ от опоры №14 ВЛ-0,4 кВ Ф-3 ТП-21/157 ВЛ-10 кВ Ф-157 ПС 110/10 кВ Пригородная для осуществления технологического присоединения энергопринимающих устройств жилого дома по ул. Красноармейская, 8А в с. Татарка (договор технологического присоединения №07/108 от 14.02.17</t>
  </si>
  <si>
    <t>Строительство ЛЭП-10 кВ от ВЛ-10 кВ Ф-101 ПС 35/10 кВ Рыбхоз с установкой МТП-52/101 и строительство ВЛ-0,4 кВ Ф-1 от РУ-0,4 кВ проектируемой МТП для технологического присоединения жилых домов по ул. Кубанская в ст. Новомарьевской Шпаковского района</t>
  </si>
  <si>
    <t>Реконструкция ВЛ-0,4 кВ 8.48 км (Инв.№СЦ9278) (дисп. наим. ВЛ-0,4 кВ от ТП-148/162) для осуществления технологического присоединения энергопринимающих устройств строительной площадки жилого дома, расположенной в Предгорном районе, с. Новоблагодарное, ул. Школьная, д.104 А</t>
  </si>
  <si>
    <t xml:space="preserve">Строительство отпайки ВЛ -10 кВ Ф-259 ПС 110/10 кВ "Заводская", строительство ВЛ-0,4 кВ и ТП 10/0,4 кВ для обеспечения технологического присоединения </t>
  </si>
  <si>
    <t>Строительство ВЛ-10 кВ Ф-135 ПС 110/35/10/6 кВ Промкомплекс, строительство ВЛИ-0,4 кВ и ТП-10/0,4 кВ  для техприса индив. ж/д по улицам Изумрудная, Степная, Березовая, Хуторская, Васильковая, Радужная, Северная в с. Верхнерусском  Шпаковского района</t>
  </si>
  <si>
    <t>Строительство ЛЭП-10 кВ  для обеспечения технологического присоединения энергопринимающих устройств  строящегося лечебно-диагностического центра, в с. Надежда, Шпаковского района Ставропольского края</t>
  </si>
  <si>
    <t>Реконструкция ВЛ-0,4 кВ ж/б опоры 4, 402 км  (Инв.№СЦ6052) (дисп.наимен. ВЛ-0,4 кВ от ТП-29/104) для осуществления технологического присоединения энергопринимающих устройств строительной площадки жилого дома, расположенной в ст. Константиновская, ул. Шоссейная, д. 118 "Б"</t>
  </si>
  <si>
    <t xml:space="preserve">Реконструкция ВЛ-10 кВ Ф-225 17.37 км, строительство ВЛ-0,4 кВ и ТП -10/0,4 кВ  для осуществления технологического присоединения энергопринимающих устройств нежилого здания, расположенного в Минераловодском районе, с. Гражданское, ул. Заречная, д. 65, строение №1 </t>
  </si>
  <si>
    <t xml:space="preserve">Реконструкция ВЛ-0,4 кВ ж/б опоры 21,91 км (Инв.№СЦ9265) (дисп.наим. ВЛ-0,4 кВ от ТП-256/148) для осуществления технологического присоединения энергопринимающих устройств строительной площадки строения в Предгорном районе,в границах МО Пятигорского сельсовета, кад. № 26:29:140601:638» </t>
  </si>
  <si>
    <t>Реконструкция ВЛ-10 кВ Ф-162 1,0 км, строительство ТП-10/0,4 кВ для осуществления технологического присоединения энергопринимающих устройств строительной площадки жилого дома, расположенной в Предгорном районе, х.Верблюдогорка, ул. Школьная, д.42 А</t>
  </si>
  <si>
    <t xml:space="preserve">Реконструкция ВЛ-0,4 кВ ж/б опоры от КТП-510/101 1,5 км п.Чкалова для осуществления технологического присоединения энергопринимающих устройств строительной площадки жилого дома по ул. Менделеева д. 19» </t>
  </si>
  <si>
    <t>Реконструкция ВЛ-10 кВ Ф-209 3.5 км (Инв. №СЦ6205), демонтаж МТП 10/0,4 кВ № 1236 Ф-209 (Инв.№СЦ11000, №СЦ11001, №СЦ11002, №СЦ11003), строительство  двух ТП-10/0,4 кВ и ВЛ-0,4 кВ для осуществления технологического присоединения энергопринимающих устройств строительных площадок жилых домов расположенных в Предгорном районе,  п. Ясная Поляна,  ул. Донская, д. 13, ул. Красивая, д.43</t>
  </si>
  <si>
    <t xml:space="preserve">Реконструкция ВЛ-0,4 кВ ж/б опоры 3.2км (Инв.№СЦ9825) (дисп. наим. ВЛ-0,4 кВ от ТП-48/161) для осуществления технологического присоединения энергопринимающих устройств строительных площадок жилых домов и магазина в Минераловодском  районе, п.Змейка, ул.Дорожная д. 36, ул. Строителей д. 2Б, ул. Крайняя, д. 3 </t>
  </si>
  <si>
    <t xml:space="preserve">Реконструкция ВЛ-0,4 кВ Ф-2 от МТП-1186/103 для осуществления технологического присоединения энергопринимающих устройств строительной площадки жилого дома в Предгорном районе, х. Новая Пролетарка, пер. Дубравный д. 4 </t>
  </si>
  <si>
    <t>Реконструкция ВЛ-0,4 кВ Ф-2 от ТП-1185/134 для осуществления технологического присоединения энергопринимающих устройств строительной площадки жилого дома в Предгорном районе, п.Джуца, ул. М.Егоршина, д. 12</t>
  </si>
  <si>
    <t xml:space="preserve">Строительство отпайки от ВЛ-10 кВ Ф-323 ПС 110/10 кВ «ПТФ» для осуществления технологического присоединения энергопринимающих устройств АГНКС, в Предгорном районе, в границах МО Этокский сельсовет (кад. № 26:29:130321:21) "под ключ" </t>
  </si>
  <si>
    <t xml:space="preserve">Реконструкция ВЛ-0,4 кВ ж/б опоры 6.3км (Инв.№ СЦ9812) (дисп. наим.ВЛ-0,4 кВ от ТП-11/161) для осуществления технологического присоединения энергопринимающих устройств строительной площадки автомобильной стоянки расположенной в Минераловодском районе, п. Змейка, ул.Лермонтова, 50 м на северо-восток от жилого дома № 81 а </t>
  </si>
  <si>
    <t>Реконструкция ВЛ-0,4 кВ ж/б опоры 88,61 км (Инв.№СЦ6162) (дисп. наим. ВЛ-0,4 кВ от ТП-3/606) для осуществления технологического присоединения энергопринимающих устройств строительной площадки строения расположенной в 130 метрах на север от ориентира: Минераловодский район, с.Левокумка, пер.Северный, д.6</t>
  </si>
  <si>
    <t xml:space="preserve">Реконструкция ВЛ-0,4 кВ ж/б опоры 88,61 км (Инв.№СЦ6162) (дисп. наим. ВЛ-0,4 кВ от ТП-3/606) для осуществления технологического присоединения энергопринимающих устройств строительной площадки строения расположенной в 130 метрах на север от ориентира: Минераловодский район, с.Левокумка, пер.Северный, д.6 </t>
  </si>
  <si>
    <t>Реконструкция ВЛ-10 кВ Ф-389 17,0 км, строительство ВЛ-0,4 кВ и ТП-10/0,4 кВ для осуществления технологического присоединения энергопринимающих устройств строительных площадок жилых домов в Минераловодском районе, с. Ульяновка, ул. Новая</t>
  </si>
  <si>
    <t>Реконструкция ВЛ-0,4 кВ ж/б опоры 9,74км Подкумок (Инв.№СЦ9354)( дисп. наим. ВЛ-0,4 кВ от ТП-661/327) для осуществления технологического присоединения энергопринимающих устройств квартиры расположенной в Предгорном районе, п. Подкумок, ул.Тепличная, д. 12, кв. 3</t>
  </si>
  <si>
    <t>Реконструкция  ВЛ-0,4 кВ Ф-2 от ТП-18/388 для осуществления технологического присоединения энергопринимающих устройств стройплощадки строения, расположенной в Минераловодском районе, п. Первомайский, СТ "Колос", уч. №335</t>
  </si>
  <si>
    <t>Реконструкция ВЛ-0,4 кВ Ф-3 от ТП 1214/346 для осуществления технологического присоединения энергопринимающих устройств строительных площадок строений в Предгорном районе, СТ "Дружба", проезд №25, уч. №№ 9,10</t>
  </si>
  <si>
    <t>Реконструкция  ВЛ-6 кВ Ф-618 23,15 км , строительство  ТП-6/0,4 кВ и ВЛ-0,4 кВ для осуществления технологического присоединения энергопринимающих устройств строительной площадки жилого дома расположенного в Минераловодском районе, п. Загорский, ул. Тенистая д. 2, ул. Раздольная, д. 1</t>
  </si>
  <si>
    <t>Строительство ВЛ-0,4 кВ Ф-1 от ТП-1228/143 для осуществления технологического присоединения энергопринимающих устройств стройплощадки жилого дома, расположенной в Предгорном районе, п. Пятигорский, ул. Жасминовая, д. 32</t>
  </si>
  <si>
    <t>Реконструкция ВЛ-0,4 кВ 0,3 км ф-1 от КТП 760/103 х.Садовый для осуществления технологического присоединения энергопринимающих устройств стройплощадки жилого дома по  ул.Колхозная, д.126</t>
  </si>
  <si>
    <t>Строительство ВЛ-0,4 кВ от ТП-288/125 для осуществления технологического присоединения энергопринимающих устройств заявителей строительных площадок строений в Предгорном районе, с. Винсады, ул. Школьная, ул. Совхозная</t>
  </si>
  <si>
    <t>Реконструкция ВЛ-0,4 кВ  Ф-2 от  КТП-16/223 для осуществления технологического присоединения энергопринимающих устройств строительной площадки строения в Минераловодском городском округе, с. Орбельяновка,ул. Советская, д. 118</t>
  </si>
  <si>
    <t xml:space="preserve">Реконструкция ВЛ-0,4 кВ ж/б опоры от КТП-952/117 0,8км п. Нежинский для осуществления технологического присоединения энергопринимающих устройств строительной площадки строения, расположенной по ул.Тепличная, д. 4 </t>
  </si>
  <si>
    <t xml:space="preserve">Реконструкция ВЛ-0,4 кВ ж/б опоры 50.22 км  (15 км Ессентукск ПУ) п. Мирный (Инв. №СЦ9290) (дисп. наим. ВЛ-0,4 кВ от ТП 367/114)для осуществления технологического присоединения энергопринимающих устройств строительной площадки строения, расположенной по ул. Боргустанская, д. 28в </t>
  </si>
  <si>
    <t xml:space="preserve">Реконструкция ВЛ-0,4 кВ Ф-3 от ТП-1251/305 для осуществления технологических присоединений энергопринимающих устройств строительных площадок строений в Предгорном районе, п. Ясная Поляна, ул. Братская, д. 59 ул. Ессентукская д.2 </t>
  </si>
  <si>
    <t>Реконструкция ВЛ-0,4 кВ ж/б опоры 88,61 км (Инв.№СЦ6162) (дисп. наим. ВЛ-0,4 кВ от ТП-38/618) для осуществления технологического присоединения энергопринимающих устройств стройплощадки жилого дома, расположенной в Минераловодском городском округе, х. Славянский, ул. Северная, уч. 20</t>
  </si>
  <si>
    <t xml:space="preserve">Строительство ВЛ-0,4 кВ от ТП-66/161 для осуществления технологического присоединения энергопринимающих устройств стройплощадки жилого дома, расположенной в Минераловодском городском округе, п. Змейка, ул. Полевая, д.26» </t>
  </si>
  <si>
    <t>Реконструкция ВЛ-6 кВ Ф-615 7.62 км и строительство ТП-6/0,4 кВ для осуществления технологического присоединения энергопринимающих устройств заявителя -здания производственного цеха, расположенного  в Минераловодском городском округе, п. Ленинский за пределами участка примерно в 220м от ориентира по направлению на восток от ул. Молодежная д. 16</t>
  </si>
  <si>
    <t>Реконструкция ВЛ-6 кВ Ф-618 23,15 км  и строительство ТП-6/0,4 кВ для осуществления технологического присоединения энергопринимающих устройств заявителя-строительной площадки жилого дома, расположенного в Минераловодском городском округе, х. Славянский ул. Интернациональная уч. 18</t>
  </si>
  <si>
    <t>Строительство ВЛ-0,4 кВ от ТП -75/161,  реконструкция ВЛ-0,4 кВ Ф-2 от ТП-75/161 (Инв.№СЦ11222), демонтаж трансформатора 10/0,4 кВ; ТМГ 25 кВА ; № 75 Ф-161 (Инв.№СЦ11009), монтаж трансформатора 10/0,4 кВ; ТМГ 250 кВА ; № 75 Ф-161 , для осуществления технологических присоединений энергопринимающих устройств строительных площадок жилых домов в Минераловодском городском округе, п. Змейка, ул. Российская д. 38, ул. Верхняя, д. 32</t>
  </si>
  <si>
    <t xml:space="preserve">Реконструкция ВЛ-10 кВ Ф-395 23.0 км и строительство ТП-10/0,4 кВ для осуществления технологического присоединения энергопринимающих устройств заявителя-нежилого здания, расположенного в Минераловодском районе, с.Канглы , ул. Шоссейная, д. 26 </t>
  </si>
  <si>
    <t>Реконструкция ВЛ-6 кВ Ф-604 1.65 км  и строительство ТП-6/0,4 кВ для осуществления технологического присоединения энергопринимающих устройств заявителя-фруктохранилище, расположенного в Минераловодском городском округе, п. Первомайский, ул. Ротенко д. 46</t>
  </si>
  <si>
    <t xml:space="preserve">Реконструкция ВЛ-0,4 кВ дерев. пропит. с ж/б прист. 10км  (Инв.№СЦ9294) (дисп. наим. ВЛ-0,4 кВ от ТП-25/327) для осуществления технологического присоединения энергопринимающих устройств строительной площадки строения расположенной в Предгорном районе, п. Подкумок, ул. Речная, д.44/1 </t>
  </si>
  <si>
    <t>Строительство ВЛ-0,4 кВ от ТП-22/172 для осуществления технологического присоединения энергопринимающих устройств строительной площадки храма в Минераловодском городском округе, с. Нижняя Александровка ул.Клубная, д. 2а, от ориентира на север 50 м.</t>
  </si>
  <si>
    <t xml:space="preserve">Реконструкция ВЛ-0,4 кВ от ТП-34/301 для осуществления технологического присоединения энергопринимающих устройств стройплощадки магазина, расположенной в Арзгирском районе, с.Арзгир, ул.П.Базалеева, 19А </t>
  </si>
  <si>
    <t>Реконструкция ВЛ-0,4 кВ от ТП-7/606 для осуществления технологического присоединения энергопринимающих устройств жилого дома, расположенного в Нефтекумском районе, а.Абдул-Газы, ул.Шатлык, 35А</t>
  </si>
  <si>
    <t xml:space="preserve">Реконструкция ВЛ-0,4 кВ от ТП-14/35 для осуществления технологического присоединения энергопринимающих устройств личного подсобного хозяйства, расположенного в Будённовском районе, с.Покойное, ул.Почтовая 94 </t>
  </si>
  <si>
    <t>Реконструкция ВЛ-0,4 кВ от ТП-6/501 для осуществления технологического присоединения энергопринимающих устройств личного подсобного хозяйства, расположенного в Нефтекумском районе, а.Уллуби-Юрт, ул. 60 лет Октября 72</t>
  </si>
  <si>
    <t>Реконструкция ВЛ-10 кВ Ф-421 от ПС 110 кВ "Урожайная" для осуществления технологического присоединения энергопринимающих устройств электроустановки для ведения сельского хозяйства, расположенной в Левокумском районе, в границах Урожайненского сельсовета</t>
  </si>
  <si>
    <t xml:space="preserve">Реконструкция ВЛ-0,4 кВ от ТП-11/502  для осуществления технологического присоединения энергопринимающих устройств строящегося дома, расположенного в Нефтекумском районе, с.Каясула, ул.А.Кондратенко 1 Б </t>
  </si>
  <si>
    <t xml:space="preserve">Реконструкция ВЛ0,4 кВ от ТП-13/571  для осуществления технологического присоединения энергопринимающих устройств личного подсобного хозяйства, расположенного в Нефтекумском районе, а.Абрам-Тюбе, ул.Степная, 40 </t>
  </si>
  <si>
    <t xml:space="preserve">Реконструкция ВЛ-0,4 кВ от ТП-5/538  для осуществления технологического присоединения энергопринимающих устройств строящейся мечети, расположенной в Нефтекумском районе, а.Кунай, ул.Центральная 7 </t>
  </si>
  <si>
    <t>Реконструкция ВЛ 0,4 кВ от ТП-10/176 для осуществления технологического присоединения энергопринимающих устройств на земельном участке для ЛПХ по адресу: ул. Строительная, 5В Изобильненского района</t>
  </si>
  <si>
    <t xml:space="preserve">Реконструкция  ВЛ 0,4 кВ от ТП-2/133  для осуществления технологического присоединения энергопринимающих устройств жилого дома по адресу: ул. Кольцевая,27, с. Донское Труновского района </t>
  </si>
  <si>
    <t>Реконструкция ВЛ 10 кВ Ф-246 от ПС 110/35/10 кВ Безопасная, строительство ТП 10/0,4 кВ для осуществления технологического присоединения энергопринимающих устройств нежилого здания по адресу: с. Безопасное, ул. Ленина, 55  в  Труновском  районе Ставропольского края</t>
  </si>
  <si>
    <t>Реконструкция ВЛ 0,4кВ от ТП-7/379 для осуществления технологического присоединения энергопринимающих устройств на земельном участке по адресу:     п. Радуга, ул. Кондрашева, б/н в Новоалександровском районе</t>
  </si>
  <si>
    <t>Реконструкция ВЛ 0,4кВ от ТП-3/279 для осуществления технологического присоединения энергопринимающих устройств на земельном участке заявителя по адресу: с. Московское, ул. Полушина,83 в Изобильненском районе</t>
  </si>
  <si>
    <t>Реконструкция ВЛ 10кВ Ф-279, строительство ТП 10/0,4 кВ, строительство ВЛ 0,4 кВ для осуществления технологического присоединения энергопринимающих устройств на земельном участке по адресу: с. Московское, ул. Новомосковская, 9 в Изобильненском районе</t>
  </si>
  <si>
    <t xml:space="preserve">Реконструкция ВЛ 10кВ Ф-133 с установкой доп. ТП 10/0,4 для осуществления технологического присоединения энергопринимающих устройств нестационарного торгового объекта по адресу: с. Донское, ул. Мира (сельское кладбище) в Труновском районе </t>
  </si>
  <si>
    <t xml:space="preserve">Реконструкция ВЛ 10 кВ Ф-203 ПС 110/10 кВ Красная Заря путем строительства участка ВЛ-10 кВ, с установкой доп. ТП 10/0,4 кВ, строительство участка ВЛ-0,4 кВ для обеспечения технологического присоединения ВРУ 0,4 кВ ООО СХП «Южная Губерния» в Новоалександровском районе </t>
  </si>
  <si>
    <t>Реконструкция ВЛ 0,4кВ от ТП-9/237  для  осуществления технологического присоединения  энергопринимающих устройств на земельном участке заявителя   по адресу: Ставропольский край , Изобильненский  район,  пос.Левоегорлыкский  пер. Коммунальный №18.</t>
  </si>
  <si>
    <t>Реконструкция ВЛ-0,4 кВ Ф-1 ТП-34/171 ВЛ-10 кВ Ф-171 ПС  Южная  для осуществления технологического присоединения энергопринимающих устройств  жилого дома в  х. Холодногорский, ул. Советская, 76.</t>
  </si>
  <si>
    <t xml:space="preserve">Реконструкция ВЛ-10 кВ Ф-104   ПС Грачевская, строительство ТП-10/0,4 кВ и ВЛ-0,4 кВ для осуществления технологического присоединения энергопринимающих устройств жилых домов по улице Жукова в с. Старомарьевка </t>
  </si>
  <si>
    <t>Реконструкция ВЛ-0,4 кВ Ф-4 ТП-8/105  ВЛ-10 кВ Ф-105 ПС Воронежская  для осуществления технологического присоединения энергопринимающих устройств конюшни в с. Веселое, Кочубеевского района</t>
  </si>
  <si>
    <t>Реконструкция ВЛ-0,4 кВ Ф-1 ТП-20/130 ВЛ-10 кВ Ф-130 ЦРП 6/10 кВ Сенгилеевская ГЭС  для осуществления технологического присоединения энергопринимающих устройств жилого дома по ул. Островского, 5, кв.2, в х. Садовый</t>
  </si>
  <si>
    <t>Реконструкция ВЛ-0,4 кВ Ф-1 ТП-17/168 ВЛ-10 кВ Ф-168 ПС Ставрополь-330  для осуществления технологического присоединения энергопринимающих устройств жилого дома по ул. Мутнянская, 5 А в с. Надежда</t>
  </si>
  <si>
    <t>Реконструкция ВЛ-0,4 кВ Ф-3 ТП-16/117 ВЛ-10 кВ Ф-117 ПС Родники для осуществления технологического присоединения энергопринимающих устройств гаража по ул. Набережная, 44А в х. Усть-Невинский, Кочубеевского района</t>
  </si>
  <si>
    <t xml:space="preserve">Реконструкция ВЛ-0,4 кВ Ф-2 ТП-23/101 ВЛ-10 кВ Ф-101 ПС Рыбхоз для осуществления технологического присоединения энергопринимающих устройств крестьянского (фермерского) хозяйства в ст. Новомарьевская, Шпаковского района, </t>
  </si>
  <si>
    <t>Реконструкция ВЛ-10 кВ Ф--085 ПС 110/10 кВ Константиновская, строительство ТП-10/0,4кВ для осуществления технологического присоединения энергопринимающих устройств строящегося магазина, расположенного по адресу: Ставропольский край, Петровский район, с.Константиновское, пл.Свободы, 47а</t>
  </si>
  <si>
    <t>Реконструкция ВЛ-10кВ Ф-084 ПС Константиновская с установкой ТП-10/0,4 кВ с трансформатором мощностью 100 кВА для осуществления технологического присоединения энергопринимающих устройств жилых домов,  расположенных по адресу: Ставропольский край, с. Константиновское, пер. Школьный 9, ул. Калинина 126</t>
  </si>
  <si>
    <t>1.3.1.4.2</t>
  </si>
  <si>
    <t>Реконструкция ВЛ-10 кВ Ф-305 4.7 км , строительство ТП-10/0,4 кВ и ВЛ-0,4 кВ для осуществления технологического присоединения энергопринимающих устройств строительных площадок строений, расположенных в Предгорном районе, п. Ясная Поляна, ул. Войсковая, ул. Терская, ул. Ессентукская, ул. Казачья</t>
  </si>
  <si>
    <t>Строительство ВЛ 10 кВ  от ПС "Провал", установка новой ячейки 10 кВ на ПС "Провал", реконструкция ВЛ 10 кВ Ф-170 от ПС "Провал" для тех. присоединения торгового центра в Предгорном р-не, МО Этокского сельсовета, в границах ООО "Агрофирма "Пятигорье"</t>
  </si>
  <si>
    <t xml:space="preserve">Техническое перевооружение ВЛ-10 кВ Ф-346 от ПС 110/10 кВ «Боргустан», строительство ВЛ-0,4 кВ и ТП-10/0,4 кВ для осуществления технологического присоединения энергопринимающих устройств строительных площадок строений расположенных в Предгорном районе, садовое некоммерческое товарищество Дружба, проезды № 35, 19, 20, 21, 22, 23 в границах МО Тельмановский сельсовет </t>
  </si>
  <si>
    <t xml:space="preserve">Реконструкция ВЛ 0,4кВ от ТП-6/136 для осуществления технологического присоединения энергопринимающих устройств нежилого помещения по адресу: с. Донское, пер. Степной, 2А в Труновском районе </t>
  </si>
  <si>
    <t>Реконструкция ВЛ-10 кВ  Ф-151 ПС 110/10 кВ "Пригородная" путем строительства участка ВЛ-10 кВ, строительства ТП-10/0,4 кВ и ЛЭП-0,4 кВ для осуществления технологического присоединения энергопринимающих устройств жилых домов по улицам Строителей, Южная, им. Героя Советского Союза Ткачева В.Я.  в с. Татарка</t>
  </si>
  <si>
    <t>Реконструкция (усиление) ТП-7/731 путем строительства участка ЛЭП-0,4кВ от РУ-0,4кВ ТП-7/731 для осуществления технологического присоединения энергопринимающих устройств объектов для производственных нужд по адресу:Ориентир а.Сабан Антуста.</t>
  </si>
  <si>
    <t>1.3.1.4.3</t>
  </si>
  <si>
    <t>1.3.1.4.4</t>
  </si>
  <si>
    <t>1.3.1.4.5</t>
  </si>
  <si>
    <t>1.3.1.4.6</t>
  </si>
  <si>
    <t>1.3.2</t>
  </si>
  <si>
    <t>1.3.2.1</t>
  </si>
  <si>
    <t>1.3.2.1.1</t>
  </si>
  <si>
    <t>1.3.2.1.2</t>
  </si>
  <si>
    <t>1.3.2.1.3</t>
  </si>
  <si>
    <t>1.3.2.1.4</t>
  </si>
  <si>
    <t>1.3.2.1.5</t>
  </si>
  <si>
    <t>1.3.2.1.6</t>
  </si>
  <si>
    <t>1.3.2.2</t>
  </si>
  <si>
    <t>1.3.2.2.1</t>
  </si>
  <si>
    <t>1.3.2.2.2</t>
  </si>
  <si>
    <t>1.3.2.2.3</t>
  </si>
  <si>
    <t>1.3.2.2.4</t>
  </si>
  <si>
    <t>1.3.2.2.5</t>
  </si>
  <si>
    <t>1.3.2.2.6</t>
  </si>
  <si>
    <t>1.3.2.3</t>
  </si>
  <si>
    <t>1.3.2.3.1</t>
  </si>
  <si>
    <t>Реконструкция ВЛ-10кВ Ф-220 Л-3349 ПС 35/10/6 кВ Графская, строительство ТП-10/0,23кВ для осущ. тех. прис. энергоприн.устр-в жил.дома по ул.Кольцевая, 88, х.Медведев, Курского райо-на</t>
  </si>
  <si>
    <t>Техническое перевооружение ВЛ-10 кВ Ф522 от ПС 35/10 кВ "Новкус-Артезиан" путем строит-ва отпайки 10 кВ, КТПС-10/0,4 кВ 25 кВА для обеспечения тех.при</t>
  </si>
  <si>
    <t xml:space="preserve">Реконструкция ВЛ-0,4 кВ от ТП-6/500 путем строительства нового участка ЛЭП для осуществления тех.прис. энергопринимающих устройств жилого дома </t>
  </si>
  <si>
    <t xml:space="preserve">Реконструкция ВЛ-0,4 кВ от ТП-15/571 путем строительства нового участка ЛЭП для осуществления тех.прис. энергопринимающих устройств жилого дома </t>
  </si>
  <si>
    <t xml:space="preserve">Техперевооружение ВЛ-10 кВ Ф-461 от ПС "Ленинская" путем строит-ва отпайки, ТП-10/0,4 кВ для обеспечения тех.прис. энергопринимающих устройств </t>
  </si>
  <si>
    <t>Техническое перевооружение ВЛ-10 кВ от Ф-574 от ПС 35/10 кВ "Кара-Тюбе" путем строительства нового участка ЛЭП для обеспечения тех. прис. энергоп. уст</t>
  </si>
  <si>
    <t xml:space="preserve">Реконструкция ВЛ-10 кВ Ф-346 29,96 км и строительство ТП-10/0,4 кВ  для осуществления технологического присоединения энергопринимающих устройств строительной площадки строения, расположенной в Предгорном районе, в границах МО Тельмановский сельсовет примерно в 1970 метрах на юго-восток от ориентира: п. Урожайный, пер. Зеленый, д. 4 </t>
  </si>
  <si>
    <t xml:space="preserve">"Реконструкция ВЛ-10 кВ Ф-320 от ПС 35 кВ "Родниковская", строительство ТП-10/0,4 кВ для осуществления  технологического присоединения энергопринимающих устройств электроустановки для сельскохозяйственного производства, расположенной в  Арзгирском районе, с.Каменная Балка, примерно в 865 м по направлению на юго-восток от строения по ул.Энтузиастов  </t>
  </si>
  <si>
    <t>1.3.2.3.2</t>
  </si>
  <si>
    <t xml:space="preserve">Реконструкция ВЛ-10 кВ Ф-061 ПС 35 кВ Донская Балка, строительство ТП-10/0,4 кВ для осуществления    технологического присоединения энергопринимающих устройств строящегося бригадного дома, расположенного по адресу: Петровский район, с. Донская Балка местоположение в границах землепользования СП Донское </t>
  </si>
  <si>
    <t xml:space="preserve">Реконструкция ВЛ-10 кВ Ф-462 ПС 35 кВ Бурлацкая, установка ТП-10/0,4 кВА с трансформатором мощностью 25 кВА для осуществления технологического присоединения энергопринимающих устройств жилого дома, расположенного по адресу: Благодарненский район, с. Бурлацкое </t>
  </si>
  <si>
    <t>1.3.2.3.3</t>
  </si>
  <si>
    <t xml:space="preserve">Реконструкция ВЛ-10 кВ Ф-571 от ПС 35 кВ "Тукуй-Мектеб" для осуществления технологического присоединения энергопринимающих устройств строящейся АЗС, расположенной в Нефтекумском районе, а.Тукуй-Мектеб, ул.Эдиге 112б </t>
  </si>
  <si>
    <t>1.3.2.3.4</t>
  </si>
  <si>
    <t>1.3.2.3.5</t>
  </si>
  <si>
    <t>1.3.2.3.6</t>
  </si>
  <si>
    <t>1.3.2.4.1</t>
  </si>
  <si>
    <t>1.3.2.4.2</t>
  </si>
  <si>
    <t>1.3.2.4.3</t>
  </si>
  <si>
    <t>1.3.2.4.4</t>
  </si>
  <si>
    <t>1.3.2.4.5</t>
  </si>
  <si>
    <t>1.3.2.4.6</t>
  </si>
  <si>
    <t>2.1</t>
  </si>
  <si>
    <t>Способ прокладки кабельных линий - в траншеях</t>
  </si>
  <si>
    <t>2.1.1</t>
  </si>
  <si>
    <t>Одножильные</t>
  </si>
  <si>
    <t>2.1.1.1</t>
  </si>
  <si>
    <t>Кабели с резиновой и пластмассовой изоляцией</t>
  </si>
  <si>
    <t>2.1.1.1.1</t>
  </si>
  <si>
    <t>2.1.1.1.2</t>
  </si>
  <si>
    <t>2.1.1.1.3</t>
  </si>
  <si>
    <t>2.1.1.1.4</t>
  </si>
  <si>
    <t>2.1.1.1.5</t>
  </si>
  <si>
    <t>2.1.1.1.6</t>
  </si>
  <si>
    <t>2.1.1.2</t>
  </si>
  <si>
    <t>Кабели с бумажной изоляцией</t>
  </si>
  <si>
    <t>2.1.1.2.1</t>
  </si>
  <si>
    <t>2.1.1.2.2</t>
  </si>
  <si>
    <t>2.1.1.2.3</t>
  </si>
  <si>
    <t>2.1.1.2.4</t>
  </si>
  <si>
    <t>2.1.1.2.5</t>
  </si>
  <si>
    <t>2.1.1.2.6</t>
  </si>
  <si>
    <t>2.1.2</t>
  </si>
  <si>
    <t>Многожильные</t>
  </si>
  <si>
    <t>2.1.2.1</t>
  </si>
  <si>
    <t>2.1.2.1.1</t>
  </si>
  <si>
    <t>2.1.2.1.2</t>
  </si>
  <si>
    <t>2.1.2.1.3</t>
  </si>
  <si>
    <t>2.1.2.1.4</t>
  </si>
  <si>
    <t>2.1.2.1.5</t>
  </si>
  <si>
    <t>2.1.2.1.6</t>
  </si>
  <si>
    <t>2.1.2.2</t>
  </si>
  <si>
    <t>2.1.2.2.1</t>
  </si>
  <si>
    <t>2.1.2.2.2</t>
  </si>
  <si>
    <t>2.1.2.2.3</t>
  </si>
  <si>
    <t>2.1.2.2.4</t>
  </si>
  <si>
    <t>2.1.2.2.5</t>
  </si>
  <si>
    <t>2.1.2.2.6</t>
  </si>
  <si>
    <t>2.2</t>
  </si>
  <si>
    <t>Способ прокладки кабельных линий - в блоках</t>
  </si>
  <si>
    <t>2.2.1</t>
  </si>
  <si>
    <t>2.2.1.1</t>
  </si>
  <si>
    <t>2.2.1.1.1</t>
  </si>
  <si>
    <t>2.2.1.1.2</t>
  </si>
  <si>
    <t>2.2.1.1.3</t>
  </si>
  <si>
    <t>2.2.1.1.4</t>
  </si>
  <si>
    <t>2.2.1.1.5</t>
  </si>
  <si>
    <t>2.2.1.1.6</t>
  </si>
  <si>
    <t>2.2.1.2</t>
  </si>
  <si>
    <t>2.2.1.2.1</t>
  </si>
  <si>
    <t>2.2.1.2.2</t>
  </si>
  <si>
    <t>2.2.1.2.3</t>
  </si>
  <si>
    <t>2.2.1.2.4</t>
  </si>
  <si>
    <t>2.2.1.2.5</t>
  </si>
  <si>
    <t>2.2.1.2.6</t>
  </si>
  <si>
    <t>2.2.2</t>
  </si>
  <si>
    <t>2.2.2.1</t>
  </si>
  <si>
    <t>2.2.2.1.1</t>
  </si>
  <si>
    <t>2.2.2.1.2</t>
  </si>
  <si>
    <t>2.2.2.1.3</t>
  </si>
  <si>
    <t>2.2.2.1.4</t>
  </si>
  <si>
    <t>2.2.2.1.5</t>
  </si>
  <si>
    <t>2.2.2.1.6</t>
  </si>
  <si>
    <t>2.2.2.2</t>
  </si>
  <si>
    <t>2.2.2.2.1</t>
  </si>
  <si>
    <t>2.2.2.2.2</t>
  </si>
  <si>
    <t>2.2.2.2.3</t>
  </si>
  <si>
    <t>2.2.2.2.4</t>
  </si>
  <si>
    <t>2.2.2.2.5</t>
  </si>
  <si>
    <t>2.2.2.2.6</t>
  </si>
  <si>
    <t>2.3</t>
  </si>
  <si>
    <t>Способ прокладки кабельных линий - в каналах</t>
  </si>
  <si>
    <t>2.3.1</t>
  </si>
  <si>
    <t>2.3.1.1</t>
  </si>
  <si>
    <t>2.3.1.1.1</t>
  </si>
  <si>
    <t>2.3.1.1.2</t>
  </si>
  <si>
    <t>2.3.1.1.3</t>
  </si>
  <si>
    <t>2.3.1.1.4</t>
  </si>
  <si>
    <t>2.3.1.1.5</t>
  </si>
  <si>
    <t>2.3.1.1.6</t>
  </si>
  <si>
    <t>2.3.1.2</t>
  </si>
  <si>
    <t>2.3.1.2.1</t>
  </si>
  <si>
    <t>2.3.1.2.2</t>
  </si>
  <si>
    <t>2.3.1.2.3</t>
  </si>
  <si>
    <t>2.3.1.2.4</t>
  </si>
  <si>
    <t>2.3.1.2.5</t>
  </si>
  <si>
    <t>2.3.1.2.6</t>
  </si>
  <si>
    <t>2.3.2</t>
  </si>
  <si>
    <t>2.3.2.1</t>
  </si>
  <si>
    <t>2.3.2.1.1</t>
  </si>
  <si>
    <t>2.3.2.1.2</t>
  </si>
  <si>
    <t>2.3.2.1.3</t>
  </si>
  <si>
    <t>2.3.2.1.4</t>
  </si>
  <si>
    <t>2.3.2.1.5</t>
  </si>
  <si>
    <t>2.3.2.1.6</t>
  </si>
  <si>
    <t>2.3.2.2</t>
  </si>
  <si>
    <t>2.3.2.2.1</t>
  </si>
  <si>
    <t>2.3.2.2.2</t>
  </si>
  <si>
    <t>2.3.2.2.3</t>
  </si>
  <si>
    <t>2.3.2.2.4</t>
  </si>
  <si>
    <t>2.3.2.2.5</t>
  </si>
  <si>
    <t>2.3.2.2.6</t>
  </si>
  <si>
    <t>2.4</t>
  </si>
  <si>
    <t>Способ прокладки кабельных линий - в туннелях и коллекторах</t>
  </si>
  <si>
    <t>2.4.1</t>
  </si>
  <si>
    <t>2.4.1.1</t>
  </si>
  <si>
    <t>2.4.1.1.1</t>
  </si>
  <si>
    <t>2.4.1.1.2</t>
  </si>
  <si>
    <t>2.4.1.1.3</t>
  </si>
  <si>
    <t>2.4.1.1.4</t>
  </si>
  <si>
    <t>2.4.1.1.5</t>
  </si>
  <si>
    <t>2.4.1.1.6</t>
  </si>
  <si>
    <t>2.4.1.2</t>
  </si>
  <si>
    <t>2.4.1.2.1</t>
  </si>
  <si>
    <t>2.4.1.2.2</t>
  </si>
  <si>
    <t>2.4.1.2.3</t>
  </si>
  <si>
    <t>2.4.1.2.4</t>
  </si>
  <si>
    <t>2.4.1.2.5</t>
  </si>
  <si>
    <t>2.4.1.2.6</t>
  </si>
  <si>
    <t>2.4.2</t>
  </si>
  <si>
    <t>2.4.2.1</t>
  </si>
  <si>
    <t>2.4.2.1.1</t>
  </si>
  <si>
    <t>2.4.2.1.2</t>
  </si>
  <si>
    <t>2.4.2.1.3</t>
  </si>
  <si>
    <t>2.4.2.1.4</t>
  </si>
  <si>
    <t>2.4.2.1.5</t>
  </si>
  <si>
    <t>2.4.2.1.6</t>
  </si>
  <si>
    <t>2.4.2.2</t>
  </si>
  <si>
    <t>2.4.2.2.1</t>
  </si>
  <si>
    <t>2.4.2.2.2</t>
  </si>
  <si>
    <t>2.4.2.2.3</t>
  </si>
  <si>
    <t>2.4.2.2.4</t>
  </si>
  <si>
    <t>2.4.2.2.5</t>
  </si>
  <si>
    <t>2.4.2.2.6</t>
  </si>
  <si>
    <t>2.5</t>
  </si>
  <si>
    <t>Способ прокладки кабельных линий - в галереях и эстакадах</t>
  </si>
  <si>
    <t>2.5.1</t>
  </si>
  <si>
    <t>2.5.1.1</t>
  </si>
  <si>
    <t>2.5.1.1.1</t>
  </si>
  <si>
    <t>2.5.1.1.2</t>
  </si>
  <si>
    <t>2.5.1.1.3</t>
  </si>
  <si>
    <t>2.5.1.1.4</t>
  </si>
  <si>
    <t>2.5.1.1.5</t>
  </si>
  <si>
    <t>2.5.1.1.6</t>
  </si>
  <si>
    <t>2.5.1.2</t>
  </si>
  <si>
    <t>2.5.1.2.1</t>
  </si>
  <si>
    <t>2.5.1.2.2</t>
  </si>
  <si>
    <t>2.5.1.2.3</t>
  </si>
  <si>
    <t>2.5.1.2.4</t>
  </si>
  <si>
    <t>2.5.1.2.5</t>
  </si>
  <si>
    <t>2.5.1.2.6</t>
  </si>
  <si>
    <t>2.5.2</t>
  </si>
  <si>
    <t>2.5.2.1</t>
  </si>
  <si>
    <t>2.5.2.1.1</t>
  </si>
  <si>
    <t>2.5.2.1.2</t>
  </si>
  <si>
    <t>2.5.2.1.3</t>
  </si>
  <si>
    <t>2.5.2.1.4</t>
  </si>
  <si>
    <t>2.5.2.1.5</t>
  </si>
  <si>
    <t>2.5.2.1.6</t>
  </si>
  <si>
    <t>2.5.2.2</t>
  </si>
  <si>
    <t>2.5.2.2.1</t>
  </si>
  <si>
    <t>2.5.2.2.2</t>
  </si>
  <si>
    <t>2.5.2.2.3</t>
  </si>
  <si>
    <t>2.5.2.2.4</t>
  </si>
  <si>
    <t>2.5.2.2.5</t>
  </si>
  <si>
    <t>2.5.2.2.6</t>
  </si>
  <si>
    <t>2.6</t>
  </si>
  <si>
    <t>Способ прокладки кабельных линий - горизонтальное наклонное бурение</t>
  </si>
  <si>
    <t>2.6.1</t>
  </si>
  <si>
    <t>2.6.1.1</t>
  </si>
  <si>
    <t>2.6.1.1.1</t>
  </si>
  <si>
    <t>2.6.1.1.2</t>
  </si>
  <si>
    <t>2.6.1.1.3</t>
  </si>
  <si>
    <t>2.6.1.1.4</t>
  </si>
  <si>
    <t>2.6.1.1.5</t>
  </si>
  <si>
    <t>2.6.1.1.6</t>
  </si>
  <si>
    <t>2.6.1.2</t>
  </si>
  <si>
    <t>2.6.1.2.1</t>
  </si>
  <si>
    <t>2.6.1.2.2</t>
  </si>
  <si>
    <t>2.6.1.2.3</t>
  </si>
  <si>
    <t>2.6.1.2.4</t>
  </si>
  <si>
    <t>2.6.1.2.5</t>
  </si>
  <si>
    <t>2.6.1.2.6</t>
  </si>
  <si>
    <t>2.6.2</t>
  </si>
  <si>
    <t>2.6.2.1</t>
  </si>
  <si>
    <t>2.6.2.1.1</t>
  </si>
  <si>
    <t>2.6.2.1.2</t>
  </si>
  <si>
    <t>2.6.2.1.3</t>
  </si>
  <si>
    <t>2.6.2.1.4</t>
  </si>
  <si>
    <t>2.6.2.1.5</t>
  </si>
  <si>
    <t>2.6.2.1.6</t>
  </si>
  <si>
    <t>2.6.2.2</t>
  </si>
  <si>
    <t>2.6.2.2.1</t>
  </si>
  <si>
    <t>2.6.2.2.2</t>
  </si>
  <si>
    <t>2.6.2.2.3</t>
  </si>
  <si>
    <t>2.6.2.2.4</t>
  </si>
  <si>
    <t>2.6.2.2.5</t>
  </si>
  <si>
    <t>3.1</t>
  </si>
  <si>
    <t>Реклоузеры</t>
  </si>
  <si>
    <t>Номинальный ток до 100 А включительно</t>
  </si>
  <si>
    <t>Номинальный ток от 100 А до 250 А включительно</t>
  </si>
  <si>
    <t>Номинальный ток от 250 А до 500 А включительно</t>
  </si>
  <si>
    <t>Номинальный ток от 500 А до 1000 А включительно</t>
  </si>
  <si>
    <t>Номинальный ток свыше 1000 А</t>
  </si>
  <si>
    <t>3.2</t>
  </si>
  <si>
    <t>3.3</t>
  </si>
  <si>
    <t>4.1.1</t>
  </si>
  <si>
    <t>Однотрансформаторные</t>
  </si>
  <si>
    <t>Трансформаторная мощность до 25 кВА включительно</t>
  </si>
  <si>
    <t>10/0,4</t>
  </si>
  <si>
    <t>Реконструкция ВЛ-10 кВ Ф-331 5.9 км и строит. ТП-10/0,4 кВ для осущ. тех. прис.энерг.устр.стройплощадки строения в г. Железноводске, п. Иноземцево</t>
  </si>
  <si>
    <t>Рек.ВЛ-10 кВ Ф-261 и строительство ТП-10/0,4 кВ от ПС 35/10 кВ Грушевская для тех.прис.энерг.устр.объекта цифр.телев.,с.Грушевское,ул.Жлобинская</t>
  </si>
  <si>
    <t xml:space="preserve">10/0,4 </t>
  </si>
  <si>
    <t>6/0,4</t>
  </si>
  <si>
    <t>Трансформаторная мощность от 25 кВА до 100 кВА вкл.</t>
  </si>
  <si>
    <t>10/,04</t>
  </si>
  <si>
    <t xml:space="preserve">Реконструкция ТП-4271/234 ПС 110/35/10 кВ «Соломенская» замена силового трансформатора для осуществления технологического присоединения энергопринимающих устройств магазина по ул.Калинина 67а, в с.Соломенское Степновского района. </t>
  </si>
  <si>
    <t>Трансформаторная мощность от 100 кВА до 250 кВА вкл.</t>
  </si>
  <si>
    <t>Реконструкция ТП-7/144( замена трансформатора ТМ-160кВА на ТМГ-250 кВА) для осущ.тех.прис. эн.прин.устр. здания коровника в п.Передовой Изобильненског</t>
  </si>
  <si>
    <t>Cтроительство ЛЭП-10 кВ от ВЛ-10 кВ Ф-101 ПС 35/10 кВ Рыбхоз с установкой МТП-52/101 и строительство ВЛ-0,4 кВ Ф-1 от РУ-0,4 кВ проектируемой МТП для технологического присоединения жилых домов по ул. Кубанская в ст. Новомарьевской Шпаковского района</t>
  </si>
  <si>
    <t>4.1.2</t>
  </si>
  <si>
    <t>Двухтрансформаторные</t>
  </si>
  <si>
    <t>5.1.1</t>
  </si>
  <si>
    <t>5.1.2</t>
  </si>
  <si>
    <t>7.1.</t>
  </si>
  <si>
    <t>Однофазные</t>
  </si>
  <si>
    <t>7.2.</t>
  </si>
  <si>
    <t xml:space="preserve">Трехфазные </t>
  </si>
  <si>
    <t>Сечение провода свыше 800 мм4</t>
  </si>
  <si>
    <t>6</t>
  </si>
  <si>
    <t>7</t>
  </si>
  <si>
    <t>Трансформаторная мощность от 250 кВА до 400 кВА вкл.</t>
  </si>
  <si>
    <t xml:space="preserve">Строительство отпайки ВЛ-0,4 кВ от опоры №4 ВЛ-0,4 кВ Ф-2 ТП-16/177 ВЛ-10 кВ Ф-177 ПС 110/10 кВ Южная для осуществления техприса э/приним-х устройств </t>
  </si>
  <si>
    <t xml:space="preserve">Реконструкция ВЛ-10 кВ Ф-153 6.82 км , строительство ТП-10/0,4 кВ для осуществления технологического присоединения энергопринимающих устройств строительной площадки жилого дома, расположенных в г.Ессентуки, ул. Молодежная (кад. № 26:30:070333:1148) </t>
  </si>
  <si>
    <t>Реконструкция ВЛ-0,4 кВ Ф-1 от МТП-23/397  для осуществления технологического присоединения энергопринимающих устройств строительных площадок жилых домов, г. Железноводск, п.Капельница, СТ Капельница, уч №№ 275,190</t>
  </si>
  <si>
    <t>Реконструкция ВЛ-0,4 кВ ж/б опоры 1.9км (Инв.№СЦ9724)( дисп. наим. ВЛ-0,4 кВ от ТП-9/331) для осуществления технологического присоединения энергопринимающих устройств строительной площадки строения г. Железноводск , п. Иноземцево, СТ Машук-1 уч. № 322</t>
  </si>
  <si>
    <t xml:space="preserve">Реконструкция ВЛ-0,4 кВ Ф-1 от МТП-23/397  для осуществления технологического присоединения энергопринимающих устройств строительной площадки жилого дома, в г. Железноводск, жилой район Капельница, ул. Вербная, д. 22 </t>
  </si>
  <si>
    <t>Реконструкция ВЛ-0,4 кВ Ф-1 ТП-19/177  ВЛ-10 кВ Ф-177 ПС Южная  для осуществления технологического присоединения энергопринимающих устройств объектов радиотелевизионной станции в  г. Ставрополь, ул. Ландшафтная, 20.</t>
  </si>
  <si>
    <t>Техническое перевооружение ВЛ-0,4 кВ Ф-2 ТП-6/231 ВЛ-10 кВ Ф-231 ПС 35/10 кВ Аэропорт для технологического присоединения энергопринимающих устройств жилого дома в  г. Михайловске, ул. Красивая, 9.</t>
  </si>
  <si>
    <t>Реконструкция ВЛ-0,4 кВ Ф-1 ТП-19/177  ВЛ-10 кВ Ф-177 ПС Южная  для осуществления технологического присоединения энергопринимающих устройств жилого дома в  г. Ставрополь, ул. Ландшафтная, 61</t>
  </si>
  <si>
    <t xml:space="preserve"> Реконструкция ВЛ-10 кВ от Ф-210 ПС Радиозавод, строительства ТП-10/0,4 кВ и ВЛ-0,4 кВ для осуществления технологического присоединения энергопринимающих устройств жилых домов по ул. Каменная, пер. Ямский, пер. Грачевский в г. Михайловске</t>
  </si>
  <si>
    <t>Реконструкция ВЛ-0,4 кВ Ф-2 ТП-20/177 ВЛ-10 кВ Ф-177 ПС Южная  для осуществления технологического присоединения энергопринимающих устройств жилого дома по бульвару Архитекторов, 80/4,  в г. Ставрополь</t>
  </si>
  <si>
    <t>Строительство ВЛ-0,4 кВ от ТП-40/170  ВЛ-10 кВ Ф-170 ПС Южная  для осуществления технологического присоединения энергопринимающих устройств жилых  домов в  г. Ставрополь, ул. Роз</t>
  </si>
  <si>
    <t>Строительство ЛЭП-10 кВ от ВЛ-10 кВ Ф-180 ПС 110/10 кВ Южная и ТП-10/0,4 кВ для осуществления технологического присоединения энергопринимающих устройств торгово-офисного здания в г. Ставрополь, ул. Доваторцев, 74А</t>
  </si>
  <si>
    <t>Реконструкция ВЛ-10 кВ Ф-123 ПС 35/10 кВ "ИПС" для осуществления технологического присоединения энергопринимающих устройств производственной базы, расположенной по адресу: Ставропольский край, Петровский район, г.Светлоград, 200 метров на запад от дома № 275 по ул.Матросова (кадастровый номер земельного участка 26:08:041502:36)</t>
  </si>
  <si>
    <t>Реконструкция ВЛ-0,4 кВ ж/б опоры 86,748 км (Инв. №СЦ6110) (дисп. наим. ВЛ-0,4 кВ от ТП-374/162) для осуществления технологического присоединения энергопринимающих устройств строительной площадки жилого дома в Предгорном районе, х. Быкогорка, ул. Калинина, д.80</t>
  </si>
  <si>
    <t>за текущий год  (9 месяцев 2021 год)</t>
  </si>
  <si>
    <t>по договорам, заключенным за текущий год (9 месяцев 2021 года)</t>
  </si>
  <si>
    <t>Проверка сетевой организацией выполнения технических условий Заявителем</t>
  </si>
  <si>
    <t>2.1.</t>
  </si>
  <si>
    <t xml:space="preserve">Выдача сетевой организацией акта об осуществлении технологического присоединения Заявителям, указанным в абзаце восьмом пункта 24 Методических указаний по определению размера платы за технологическое присоединение к электрическим </t>
  </si>
  <si>
    <t>2.2.</t>
  </si>
  <si>
    <t>Проверка сетевой организацией выполнения технических условий Заявителями, указанными в абзаце девятом пункта 24 Методических указаний по определению размера платы за технологическое присоединение к электрическим сетям</t>
  </si>
  <si>
    <t>Расходы на выполнение мероприятий по технологическому присоединению,
 предусмотренным подпунктами «а» и «в» пункта 16 Методических указаний, за 2018 год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</si>
  <si>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2019 год</t>
  </si>
  <si>
    <t>Расходы на выполнение мероприятий по технологическому присоединению, 
предусмотренным подпунктами «а» и «в» пункта 16 Методических указаний, за 2020 год</t>
  </si>
  <si>
    <t xml:space="preserve">№ 82/1 от 28.12.2020 </t>
  </si>
  <si>
    <t>№ 9/1 от 11.02.2021</t>
  </si>
  <si>
    <t>О внесении изменения в приложение 1 к постановлению региональной тарифной комиссии Ставропольского края от 28 декабря 2020 г. № 28/1 "б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2021 год "</t>
  </si>
  <si>
    <t xml:space="preserve"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2021 год </t>
  </si>
  <si>
    <t xml:space="preserve">Протяженность (для линий электропередачи), метров/Количество пунктов секционирования, штук/Количество точек учета, штук
</t>
  </si>
  <si>
    <t xml:space="preserve">Расходы на строительство объекта/на обеспечение средствами коммерческого учета электрической энергии (мощности), тыс. руб.
</t>
  </si>
  <si>
    <t xml:space="preserve">Объект электросетевого хозяйства/Средство коммерческого учета электрической энергии (мощности)
секционирования
</t>
  </si>
  <si>
    <t>1.1.1.1.1.1</t>
  </si>
  <si>
    <t>Однцепные</t>
  </si>
  <si>
    <t>1.1.1.1.1.2</t>
  </si>
  <si>
    <t>Двухцепные</t>
  </si>
  <si>
    <t>1.1.1.1.2.1</t>
  </si>
  <si>
    <t>1.1.1.1.2.2</t>
  </si>
  <si>
    <t>1.1.1.1.3.1</t>
  </si>
  <si>
    <t>1.1.1.1.3.2</t>
  </si>
  <si>
    <t>1.1.1.1.4.1</t>
  </si>
  <si>
    <t>1.1.1.1.4.2</t>
  </si>
  <si>
    <t>1.1.1.1.5.1</t>
  </si>
  <si>
    <t>1.1.1.1.5.2</t>
  </si>
  <si>
    <t>Сечение провода свыше 800 мм3</t>
  </si>
  <si>
    <t>1.1.1.1.6.1</t>
  </si>
  <si>
    <t>1.1.1.1.6.2</t>
  </si>
  <si>
    <t>1.1.1.2.1.1</t>
  </si>
  <si>
    <t>Одноцепные</t>
  </si>
  <si>
    <t>1.1.1.2.1.2</t>
  </si>
  <si>
    <t>1.1.1.2.2.1</t>
  </si>
  <si>
    <t>1.1.1.2.2.2</t>
  </si>
  <si>
    <t>1.1.1.2.3.1</t>
  </si>
  <si>
    <t>1.1.1.2.3.2</t>
  </si>
  <si>
    <t>1.1.1.2.4.1</t>
  </si>
  <si>
    <t>1.1.1.2.4.2</t>
  </si>
  <si>
    <t>1.1.1.2.5.1</t>
  </si>
  <si>
    <t>1.1.1.2.5.2</t>
  </si>
  <si>
    <t>1.1.1.2.6.1</t>
  </si>
  <si>
    <t>1.1.1.2.6.2</t>
  </si>
  <si>
    <t>1.1.1.3.1.1</t>
  </si>
  <si>
    <t>1.1.1.3.1.2</t>
  </si>
  <si>
    <t>1.1.1.3.2.1</t>
  </si>
  <si>
    <t>1.1.1.3.2.2</t>
  </si>
  <si>
    <t>1.1.1.3.3.1</t>
  </si>
  <si>
    <t>1.1.1.3.3.2</t>
  </si>
  <si>
    <t>1.1.1.3.4.1</t>
  </si>
  <si>
    <t>1.1.1.3.4.2</t>
  </si>
  <si>
    <t>1.1.1.3.5.1</t>
  </si>
  <si>
    <t>1.1.1.3.5.2</t>
  </si>
  <si>
    <t>1.1.1.3.6.1</t>
  </si>
  <si>
    <t>1.1.1.3.6.2</t>
  </si>
  <si>
    <t>1.1.1.4.1.1</t>
  </si>
  <si>
    <t>Одонцепные</t>
  </si>
  <si>
    <t xml:space="preserve">Реконструкция ВЛ-10 кВ Ф-121 6.65 км, строительство ТП-10/0,4 кВ и строительство ВЛ-0,4 кВ для осуществления технологического присоединения энергопринимающих устройств заявителя - склад, в г. Ессентуки, ул. Молодежная, д. 4», договор ТП от 21.04.2020 №21103/2020/СТВ/ЦЭС/ПРЭС г. </t>
  </si>
  <si>
    <t>1.1.1.4.1.2</t>
  </si>
  <si>
    <t>1.1.1.4.2.1</t>
  </si>
  <si>
    <t>1.1.1.4.2.2</t>
  </si>
  <si>
    <t>1.1.1.4.3.1</t>
  </si>
  <si>
    <t>1.1.1.4.3.2</t>
  </si>
  <si>
    <t>1.1.1.4.4.1</t>
  </si>
  <si>
    <t>1.1.1.4.4.2</t>
  </si>
  <si>
    <t>1.1.1.4.5.1</t>
  </si>
  <si>
    <t>1.1.1.4.5.2</t>
  </si>
  <si>
    <t>1.1.1.4.6.1</t>
  </si>
  <si>
    <t>1.1.1.4.6.2</t>
  </si>
  <si>
    <t>1.1.2.1.1.1</t>
  </si>
  <si>
    <t>1.1.2.1.1.2</t>
  </si>
  <si>
    <t>1.1.2.1.2.1</t>
  </si>
  <si>
    <t>1.1.2.1.2.2</t>
  </si>
  <si>
    <t>1.1.2.1.3.1</t>
  </si>
  <si>
    <t>1.1.2.1.3.2</t>
  </si>
  <si>
    <t>1.1.2.1.4.1</t>
  </si>
  <si>
    <t>1.1.2.1.4.2</t>
  </si>
  <si>
    <t>1.1.2.1.5.1</t>
  </si>
  <si>
    <t>1.1.2.1.5.2</t>
  </si>
  <si>
    <t>1.1.2.1.6.1</t>
  </si>
  <si>
    <t>1.1.2.1.6.2</t>
  </si>
  <si>
    <t>1.1.2.2.1.1</t>
  </si>
  <si>
    <t>1.1.2.2.1.2</t>
  </si>
  <si>
    <t>1.1.2.2.2.1</t>
  </si>
  <si>
    <t>1.1.2.2.2.2</t>
  </si>
  <si>
    <t>1.1.2.2.3.1</t>
  </si>
  <si>
    <t>1.1.2.2.3.2</t>
  </si>
  <si>
    <t>1.1.2.2.4.1</t>
  </si>
  <si>
    <t>1.1.2.2.4.2</t>
  </si>
  <si>
    <t>1.1.2.2.5.1</t>
  </si>
  <si>
    <t>1.1.2.2.5.2</t>
  </si>
  <si>
    <t>1.1.2.2.6.1</t>
  </si>
  <si>
    <t>1.1.2.2.6.2</t>
  </si>
  <si>
    <t>1.1.2.3.1.1</t>
  </si>
  <si>
    <t>1.1.2.3.1.2</t>
  </si>
  <si>
    <t>1.1.2.3.2.1</t>
  </si>
  <si>
    <t>1.1.2.3.2.2</t>
  </si>
  <si>
    <t>1.1.2.3.3.1</t>
  </si>
  <si>
    <t>1.1.2.3.3.2</t>
  </si>
  <si>
    <t>1.1.2.3.4.1</t>
  </si>
  <si>
    <t>1.1.2.3.4.2</t>
  </si>
  <si>
    <t>1.1.2.3.5.1</t>
  </si>
  <si>
    <t>1.1.2.3.5.2</t>
  </si>
  <si>
    <t>1.1.2.3.6.1</t>
  </si>
  <si>
    <t>1.1.2.3.6.2</t>
  </si>
  <si>
    <t>1.1.2.4.1.1</t>
  </si>
  <si>
    <t>1.1.2.4.1.2</t>
  </si>
  <si>
    <t>1.1.2.4.2.1</t>
  </si>
  <si>
    <t>1.1.2.4.2.2</t>
  </si>
  <si>
    <t>1.1.2.4.3.1</t>
  </si>
  <si>
    <t>1.1.2.4.3.2</t>
  </si>
  <si>
    <t>1.1.2.4.4.1</t>
  </si>
  <si>
    <t>1.1.2.4.4.2</t>
  </si>
  <si>
    <t>1.1.2.4.5.1</t>
  </si>
  <si>
    <t>1.1.2.4.5.2</t>
  </si>
  <si>
    <t>1.1.2.4.6.1</t>
  </si>
  <si>
    <t>1.1.2.4.6.2</t>
  </si>
  <si>
    <t>1.2.1.1.1.1</t>
  </si>
  <si>
    <t>1.2.1.1.1.1.1</t>
  </si>
  <si>
    <t>Однцепные, за исключением многогранных опорах</t>
  </si>
  <si>
    <t>1.2.1.1.1.1.2</t>
  </si>
  <si>
    <t>Однцепные, на многогранных опорах</t>
  </si>
  <si>
    <t>1.2.1.1.1.2</t>
  </si>
  <si>
    <t>1.2.1.1.1.2.1</t>
  </si>
  <si>
    <t>Двухцепные, за исключением многогранных опорах</t>
  </si>
  <si>
    <t>1.2.1.1.1.2.2</t>
  </si>
  <si>
    <t>Двухцепные, на многогранных опорах</t>
  </si>
  <si>
    <t>1.2.1.1.2.1</t>
  </si>
  <si>
    <t>1.2.1.1.2.1.1</t>
  </si>
  <si>
    <t>1.2.1.1.2.1.2</t>
  </si>
  <si>
    <t>1.2.1.1.2.2</t>
  </si>
  <si>
    <t>1.2.1.1.2.2.1</t>
  </si>
  <si>
    <t>1.2.1.1.2.2.2</t>
  </si>
  <si>
    <t>1.2.1.1.3.1</t>
  </si>
  <si>
    <t>1.2.1.1.3.1.1</t>
  </si>
  <si>
    <t>1.2.1.1.3.1.2</t>
  </si>
  <si>
    <t>1.2.1.1.3.2</t>
  </si>
  <si>
    <t>1.2.1.1.3.2.1</t>
  </si>
  <si>
    <t>1.2.1.1.3.2.2</t>
  </si>
  <si>
    <t>1.2.1.1.4.1</t>
  </si>
  <si>
    <t>1.2.1.1.4.1.1</t>
  </si>
  <si>
    <t>1.2.1.1.4.1.2</t>
  </si>
  <si>
    <t>1.2.1.1.4.2</t>
  </si>
  <si>
    <t>1.2.1.1.4.2.1</t>
  </si>
  <si>
    <t>1.2.1.1.4.2.2</t>
  </si>
  <si>
    <t>1.2.1.1.5.1</t>
  </si>
  <si>
    <t>1.2.1.1.5.1.1</t>
  </si>
  <si>
    <t>1.2.1.1.5.1.2</t>
  </si>
  <si>
    <t>1.2.1.1.5.2</t>
  </si>
  <si>
    <t>1.2.1.1.5.2.1</t>
  </si>
  <si>
    <t>1.2.1.1.5.2.2</t>
  </si>
  <si>
    <t>1.2.1.1.6.1</t>
  </si>
  <si>
    <t>1.2.1.1.6.1.1</t>
  </si>
  <si>
    <t>1.2.1.1.6.1.2</t>
  </si>
  <si>
    <t>1.2.1.1.6.2</t>
  </si>
  <si>
    <t>1.2.1.1.6.2.1</t>
  </si>
  <si>
    <t>1.2.1.1.6.2.2</t>
  </si>
  <si>
    <t>1.2.1.2.1.1</t>
  </si>
  <si>
    <t>1.2.1.2.1.1.1</t>
  </si>
  <si>
    <t>1.2.1.2.1.1.2</t>
  </si>
  <si>
    <t>1.2.1.2.1.2</t>
  </si>
  <si>
    <t>1.2.1.2.1.2.1</t>
  </si>
  <si>
    <t>1.2.1.2.1.2.2</t>
  </si>
  <si>
    <t>1.2.1.2.2.1</t>
  </si>
  <si>
    <t>1.2.1.2.2.1.1</t>
  </si>
  <si>
    <t>1.2.1.2.2.1.2</t>
  </si>
  <si>
    <t>1.2.1.2.2.2</t>
  </si>
  <si>
    <t>1.2.1.2.2.2.1</t>
  </si>
  <si>
    <t>1.2.1.2.2.2.2</t>
  </si>
  <si>
    <t>1.2.1.2.3.1</t>
  </si>
  <si>
    <t>1.2.1.2.3.1.1</t>
  </si>
  <si>
    <t>1.2.1.2.3.1.2</t>
  </si>
  <si>
    <t>1.2.1.2.3.2</t>
  </si>
  <si>
    <t>1.2.1.2.3.2.1</t>
  </si>
  <si>
    <t>1.2.1.2.3.2.2</t>
  </si>
  <si>
    <t>1.2.1.2.4.1</t>
  </si>
  <si>
    <t>1.2.1.2.4.1.1</t>
  </si>
  <si>
    <t>1.2.1.2.4.1.2</t>
  </si>
  <si>
    <t>1.2.1.2.4.2</t>
  </si>
  <si>
    <t>1.2.1.2.4.2.1</t>
  </si>
  <si>
    <t>1.2.1.2.4.2.2</t>
  </si>
  <si>
    <t>1.2.1.2.5.1</t>
  </si>
  <si>
    <t>1.2.1.2.5.1.1</t>
  </si>
  <si>
    <t>1.2.1.2.5.1.2</t>
  </si>
  <si>
    <t>1.2.1.2.5.2</t>
  </si>
  <si>
    <t>1.2.1.2.5.2.1</t>
  </si>
  <si>
    <t>1.2.1.2.5.2.2</t>
  </si>
  <si>
    <t>1.2.1.2.6.1</t>
  </si>
  <si>
    <t>1.2.1.2.6.1.1</t>
  </si>
  <si>
    <t>1.2.1.2.6.1.2</t>
  </si>
  <si>
    <t>1.2.1.2.6.2</t>
  </si>
  <si>
    <t>1.2.1.2.6.2.1</t>
  </si>
  <si>
    <t>1.2.1.2.6.2.2</t>
  </si>
  <si>
    <t>1.2.1.3.1.1</t>
  </si>
  <si>
    <t>1.2.1.3.1.1.1</t>
  </si>
  <si>
    <t>1.2.1.3.1.1.2</t>
  </si>
  <si>
    <t>1.2.1.3.1.2</t>
  </si>
  <si>
    <t>1.2.1.3.1.2.1</t>
  </si>
  <si>
    <t>1.2.1.3.1.2.2</t>
  </si>
  <si>
    <t>1.2.1.3.2.1</t>
  </si>
  <si>
    <t>1.2.1.3.2.1.1</t>
  </si>
  <si>
    <t>1.2.1.3.2.1.2</t>
  </si>
  <si>
    <t>1.2.1.3.2.2</t>
  </si>
  <si>
    <t>1.2.1.3.2.2.1</t>
  </si>
  <si>
    <t>1.2.1.3.2.2.2</t>
  </si>
  <si>
    <t>1.2.1.3.3.1</t>
  </si>
  <si>
    <t>1.2.1.3.3.1.1</t>
  </si>
  <si>
    <t>1.2.1.3.3.1.2</t>
  </si>
  <si>
    <t>1.2.1.3.3.2</t>
  </si>
  <si>
    <t>1.2.1.3.3.2.1</t>
  </si>
  <si>
    <t>1.2.1.3.3.2.2</t>
  </si>
  <si>
    <t>1.2.1.3.4.1</t>
  </si>
  <si>
    <t>1.2.1.3.4.1.1</t>
  </si>
  <si>
    <t>1.2.1.3.4.1.2</t>
  </si>
  <si>
    <t>1.2.1.3.4.2</t>
  </si>
  <si>
    <t>1.2.1.3.4.2.1</t>
  </si>
  <si>
    <t>1.2.1.3.4.2.2</t>
  </si>
  <si>
    <t>1.2.1.3.5.1</t>
  </si>
  <si>
    <t>1.2.1.3.5.1.1</t>
  </si>
  <si>
    <t>1.2.1.3.5.1.2</t>
  </si>
  <si>
    <t>1.2.1.3.5.2</t>
  </si>
  <si>
    <t>1.2.1.3.5.2.1</t>
  </si>
  <si>
    <t>1.2.1.3.5.2.2</t>
  </si>
  <si>
    <t>1.2.1.3.6.1</t>
  </si>
  <si>
    <t>1.2.1.3.6.1.1</t>
  </si>
  <si>
    <t>1.2.1.3.6.1.2</t>
  </si>
  <si>
    <t>1.2.1.3.6.2</t>
  </si>
  <si>
    <t>1.2.1.3.6.2.1</t>
  </si>
  <si>
    <t>1.2.1.3.6.2.2</t>
  </si>
  <si>
    <t>1.2.1.4.1.1</t>
  </si>
  <si>
    <t>1.2.1.4.1.1.1</t>
  </si>
  <si>
    <t>1.2.1.4.1.1.2</t>
  </si>
  <si>
    <t>1.2.1.4.1.2</t>
  </si>
  <si>
    <t>1.2.1.4.1.2.1</t>
  </si>
  <si>
    <t>1.2.1.4.1.2.2</t>
  </si>
  <si>
    <t>1.2.1.4.2.1</t>
  </si>
  <si>
    <t>1.2.1.4.2.1.1</t>
  </si>
  <si>
    <t>1.2.1.4.2.1.2</t>
  </si>
  <si>
    <t>1.2.1.4.2.2</t>
  </si>
  <si>
    <t>1.2.1.4.2.2.1</t>
  </si>
  <si>
    <t>1.2.1.4.2.2.2</t>
  </si>
  <si>
    <t>1.2.1.4.3.1</t>
  </si>
  <si>
    <t>1.2.1.4.3.1.1</t>
  </si>
  <si>
    <t>1.2.1.4.3.1.2</t>
  </si>
  <si>
    <t>1.2.1.4.3.2</t>
  </si>
  <si>
    <t>1.2.1.4.3.2.1</t>
  </si>
  <si>
    <t>1.2.1.4.3.2.2</t>
  </si>
  <si>
    <t>1.2.1.4.4.1</t>
  </si>
  <si>
    <t>1.2.1.4.4.1.1</t>
  </si>
  <si>
    <t>1.2.1.4.4.1.2</t>
  </si>
  <si>
    <t>1.2.1.4.4.2</t>
  </si>
  <si>
    <t>1.2.1.4.4.2.1</t>
  </si>
  <si>
    <t>1.2.1.4.4.2.2</t>
  </si>
  <si>
    <t>1.2.1.4.5.1</t>
  </si>
  <si>
    <t>1.2.1.4.5.1.1</t>
  </si>
  <si>
    <t>1.2.1.4.5.1.2</t>
  </si>
  <si>
    <t>1.2.1.4.5.2</t>
  </si>
  <si>
    <t>1.2.1.4.5.2.1</t>
  </si>
  <si>
    <t>1.2.1.4.5.2.2</t>
  </si>
  <si>
    <t>1.2.1.4.6.1</t>
  </si>
  <si>
    <t>1.2.1.4.6.1.1</t>
  </si>
  <si>
    <t>1.2.1.4.6.1.2</t>
  </si>
  <si>
    <t>1.2.1.4.6.2</t>
  </si>
  <si>
    <t>1.2.1.4.6.2.1</t>
  </si>
  <si>
    <t>1.2.1.4.6.2.2</t>
  </si>
  <si>
    <t>1.2.2.1.1.1</t>
  </si>
  <si>
    <t>1.2.2.1.1.1.1</t>
  </si>
  <si>
    <t>1.2.2.1.1.1.2</t>
  </si>
  <si>
    <t>1.2.2.1.1.2</t>
  </si>
  <si>
    <t>1.2.2.1.1.2.1</t>
  </si>
  <si>
    <t>1.2.2.1.1.2.2</t>
  </si>
  <si>
    <t>1.2.2.1.2.1</t>
  </si>
  <si>
    <t>1.2.2.1.2.1.1</t>
  </si>
  <si>
    <t>1.2.2.1.2.1.2</t>
  </si>
  <si>
    <t>1.2.2.1.2.2</t>
  </si>
  <si>
    <t>1.2.2.1.3.1</t>
  </si>
  <si>
    <t>1.2.2.1.3.1.1</t>
  </si>
  <si>
    <t>1.2.2.1.3.1.2</t>
  </si>
  <si>
    <t>1.2.2.1.3.2</t>
  </si>
  <si>
    <t>1.2.2.1.3.2.1</t>
  </si>
  <si>
    <t>1.2.2.1.3.2.2</t>
  </si>
  <si>
    <t>1.2.2.1.4.1</t>
  </si>
  <si>
    <t>1.2.2.1.4.1.1</t>
  </si>
  <si>
    <t>1.2.2.1.4.1.2</t>
  </si>
  <si>
    <t>1.2.2.1.4.2</t>
  </si>
  <si>
    <t>1.2.2.1.4.2.1</t>
  </si>
  <si>
    <t>1.2.2.1.4.2.2</t>
  </si>
  <si>
    <t>1.2.2.1.5.1</t>
  </si>
  <si>
    <t>1.2.2.1.5.1.1</t>
  </si>
  <si>
    <t>1.2.2.1.5.1.2</t>
  </si>
  <si>
    <t>1.2.2.1.5.2</t>
  </si>
  <si>
    <t>1.2.2.1.5.2.1</t>
  </si>
  <si>
    <t>1.2.2.1.5.2.2</t>
  </si>
  <si>
    <t>1.2.2.1.6.1</t>
  </si>
  <si>
    <t>1.2.2.1.6.1.1</t>
  </si>
  <si>
    <t>1.2.2.1.6.1.2</t>
  </si>
  <si>
    <t>1.2.2.1.6.2</t>
  </si>
  <si>
    <t>1.2.2.1.6.2.1</t>
  </si>
  <si>
    <t>1.2.2.1.6.2.2</t>
  </si>
  <si>
    <t>1.2.2.2.1.1</t>
  </si>
  <si>
    <t>1.2.2.2.1.1.1</t>
  </si>
  <si>
    <t>1.2.2.2.1.1.2</t>
  </si>
  <si>
    <t>1.2.2.2.1.2</t>
  </si>
  <si>
    <t>1.2.2.2.1.2.1</t>
  </si>
  <si>
    <t>1.2.2.2.1.2.2</t>
  </si>
  <si>
    <t>1.2.2.2.2.1</t>
  </si>
  <si>
    <t>1.2.2.2.2.1.1</t>
  </si>
  <si>
    <t>1.2.2.2.2.1.2</t>
  </si>
  <si>
    <t>1.2.2.2.2.2</t>
  </si>
  <si>
    <t>1.2.2.2.2.2.1</t>
  </si>
  <si>
    <t>1.2.2.2.2.2.2</t>
  </si>
  <si>
    <t>1.2.2.2.3.1</t>
  </si>
  <si>
    <t>1.2.2.2.3.1.1</t>
  </si>
  <si>
    <t>1.2.2.2.3.1.2</t>
  </si>
  <si>
    <t>1.2.2.2.3.2</t>
  </si>
  <si>
    <t>1.2.2.2.3.2.1</t>
  </si>
  <si>
    <t>1.2.2.2.3.2.2</t>
  </si>
  <si>
    <t>1.2.2.2.4.1</t>
  </si>
  <si>
    <t>1.2.2.2.4.1.1</t>
  </si>
  <si>
    <t>1.2.2.2.4.1.2</t>
  </si>
  <si>
    <t>1.2.2.2.4.2</t>
  </si>
  <si>
    <t>1.2.2.2.4.2.1</t>
  </si>
  <si>
    <t>1.2.2.2.4.2.2</t>
  </si>
  <si>
    <t>1.2.2.2.5.1</t>
  </si>
  <si>
    <t>1.2.2.2.5.1.1</t>
  </si>
  <si>
    <t>1.2.2.2.5.1.2</t>
  </si>
  <si>
    <t>1.2.2.2.5.2</t>
  </si>
  <si>
    <t>1.2.2.2.5.2.1</t>
  </si>
  <si>
    <t>1.2.2.2.5.2.2</t>
  </si>
  <si>
    <t>1.2.2.2.6.1</t>
  </si>
  <si>
    <t>1.2.2.2.6.1.1</t>
  </si>
  <si>
    <t>1.2.2.2.6.1.2</t>
  </si>
  <si>
    <t>1.2.2.2.6.2</t>
  </si>
  <si>
    <t>1.2.2.2.6.2.1</t>
  </si>
  <si>
    <t>1.2.2.2.6.2.2</t>
  </si>
  <si>
    <t>1.2.2.3.1.1</t>
  </si>
  <si>
    <t>1.2.2.3.1.1.1</t>
  </si>
  <si>
    <t>1.2.2.3.1.1.2</t>
  </si>
  <si>
    <t>1.2.2.3.1.2</t>
  </si>
  <si>
    <t>1.2.2.3.1.2.1</t>
  </si>
  <si>
    <t>1.2.2.3.1.2.2</t>
  </si>
  <si>
    <t>1.2.2.3.2.1</t>
  </si>
  <si>
    <t>1.2.2.3.2.1.1</t>
  </si>
  <si>
    <t>1.2.2.3.2.1.2</t>
  </si>
  <si>
    <t>1.2.2.3.2.2</t>
  </si>
  <si>
    <t>1.2.2.3.2.2.1</t>
  </si>
  <si>
    <t>1.2.2.3.2.2.2</t>
  </si>
  <si>
    <t>1.2.2.3.3.1</t>
  </si>
  <si>
    <t>1.2.2.3.3.1.1</t>
  </si>
  <si>
    <t>1.2.2.3.3.1.2</t>
  </si>
  <si>
    <t>1.2.2.3.3.2</t>
  </si>
  <si>
    <t>1.2.2.3.3.2.1</t>
  </si>
  <si>
    <t>1.2.2.3.3.2.2</t>
  </si>
  <si>
    <t>1.2.2.3.4.1</t>
  </si>
  <si>
    <t>1.2.2.3.4.1.1</t>
  </si>
  <si>
    <t>1.2.2.3.4.1.2</t>
  </si>
  <si>
    <t>1.2.2.3.4.2</t>
  </si>
  <si>
    <t>1.2.2.3.4.2.1</t>
  </si>
  <si>
    <t>1.2.2.3.4.2.2</t>
  </si>
  <si>
    <t>1.2.2.3.5.1</t>
  </si>
  <si>
    <t>1.2.2.3.5.1.1</t>
  </si>
  <si>
    <t>1.2.2.3.5.1.2</t>
  </si>
  <si>
    <t>1.2.2.3.5.2</t>
  </si>
  <si>
    <t>1.2.2.3.5.2.1</t>
  </si>
  <si>
    <t>1.2.2.3.5.2.2</t>
  </si>
  <si>
    <t>1.2.2.3.6.1</t>
  </si>
  <si>
    <t>1.2.2.3.6.1.1</t>
  </si>
  <si>
    <t>1.2.2.3.6.1.2</t>
  </si>
  <si>
    <t>1.2.2.3.6.2</t>
  </si>
  <si>
    <t>1.2.2.3.6.2.1</t>
  </si>
  <si>
    <t>1.2.2.3.6.2.2</t>
  </si>
  <si>
    <t>1.2.2.4.1.1</t>
  </si>
  <si>
    <t>1.2.2.4.1.1.1</t>
  </si>
  <si>
    <t>1.2.2.4.1.1.2</t>
  </si>
  <si>
    <t>1.2.2.4.1.2</t>
  </si>
  <si>
    <t>1.2.2.4.1.2.1</t>
  </si>
  <si>
    <t>1.2.2.4.1.2.2</t>
  </si>
  <si>
    <t>1.2.2.4.2.1</t>
  </si>
  <si>
    <t>1.2.2.4.2.1.1</t>
  </si>
  <si>
    <t>1.2.2.4.2.1.2</t>
  </si>
  <si>
    <t>1.2.2.4.2.2</t>
  </si>
  <si>
    <t>1.2.2.4.2.2.1</t>
  </si>
  <si>
    <t>1.2.2.4.2.2.2</t>
  </si>
  <si>
    <t>1.2.2.4.3.1</t>
  </si>
  <si>
    <t>1.2.2.4.3.1.1</t>
  </si>
  <si>
    <t>1.2.2.4.3.1.2</t>
  </si>
  <si>
    <t>1.2.2.4.3.2</t>
  </si>
  <si>
    <t>1.2.2.4.3.2.1</t>
  </si>
  <si>
    <t>1.2.2.4.3.2.2</t>
  </si>
  <si>
    <t>1.2.2.4.4.1</t>
  </si>
  <si>
    <t>1.2.2.4.4.1.1</t>
  </si>
  <si>
    <t>1.2.2.4.4.1.2</t>
  </si>
  <si>
    <t>1.2.2.4.4.2</t>
  </si>
  <si>
    <t>1.2.2.4.4.2.1</t>
  </si>
  <si>
    <t>1.2.2.4.4.2.2</t>
  </si>
  <si>
    <t>1.2.2.4.5.1</t>
  </si>
  <si>
    <t>1.2.2.4.5.1.1</t>
  </si>
  <si>
    <t>1.2.2.4.5.1.2</t>
  </si>
  <si>
    <t>1.2.2.4.5.2</t>
  </si>
  <si>
    <t>1.2.2.4.5.2.1</t>
  </si>
  <si>
    <t>1.2.2.4.5.2.2</t>
  </si>
  <si>
    <t>1.2.2.4.6.1</t>
  </si>
  <si>
    <t>1.2.2.4.6.1.1</t>
  </si>
  <si>
    <t>1.2.2.4.6.1.2</t>
  </si>
  <si>
    <t>1.2.2.4.6.2</t>
  </si>
  <si>
    <t>1.2.2.4.6.2.1</t>
  </si>
  <si>
    <t>1.2.2.4.6.2.2</t>
  </si>
  <si>
    <t>1.3.1.1.1.1</t>
  </si>
  <si>
    <t>1.3.1.1.1.2</t>
  </si>
  <si>
    <t>1.3.1.1.2.1</t>
  </si>
  <si>
    <t>1.3.1.1.2.2</t>
  </si>
  <si>
    <t>1.3.1.1.3.1</t>
  </si>
  <si>
    <t>1.3.1.1.3.2</t>
  </si>
  <si>
    <t>1.3.1.1.4.1</t>
  </si>
  <si>
    <t>1.3.1.1.4.2</t>
  </si>
  <si>
    <t>1.3.1.1.5.1</t>
  </si>
  <si>
    <t>1.3.1.1.5.2</t>
  </si>
  <si>
    <t>1.3.1.1.6.1</t>
  </si>
  <si>
    <t>1.3.1.1.6.2</t>
  </si>
  <si>
    <t>1.3.1.2.1.1</t>
  </si>
  <si>
    <t>1.3.1.2.1.2</t>
  </si>
  <si>
    <t>1.3.1.3.1.1</t>
  </si>
  <si>
    <t>1.3.1.3.1.2</t>
  </si>
  <si>
    <t>1.3.1.3.2.1</t>
  </si>
  <si>
    <t>1.3.1.3.2.2</t>
  </si>
  <si>
    <t>1.3.1.3.3.1</t>
  </si>
  <si>
    <t>1.3.1.3.3.2</t>
  </si>
  <si>
    <t>1.3.1.3.4.1</t>
  </si>
  <si>
    <t>1.3.1.3.4.2</t>
  </si>
  <si>
    <t>1.3.1.3.5.1</t>
  </si>
  <si>
    <t>1.3.1.3.5.2</t>
  </si>
  <si>
    <t>1.3.1.3.6.1</t>
  </si>
  <si>
    <t>1.3.1.3.6.2</t>
  </si>
  <si>
    <t>1.3.1.4.1.1</t>
  </si>
  <si>
    <t>Строительство отпайки ВЛ-0,4 кВ от опоры №4 ВЛ-0,4 кВ Ф-2 ТП-16/177 ВЛ-10 кВ Ф-177 ПС 110/10 кВ Южная для осуществления технологического присоединения энергопринимающих устройств жилого дома по ул. Живописная, 56 в г. Ставрополь (договор технологического присоединения №07/228 от 17.04.17)</t>
  </si>
  <si>
    <t>Реконструкция ВЛ 0,4 кВ Ф-4 ТП-1/177  Ф-177 ПС Южная для  осуществления технологического присоединения  энергопринимающих устройств жилого дома по ул. Тюльпановая, 5/1,  в г.Ставрополь</t>
  </si>
  <si>
    <t>Реконструкция ВЛ-0,4 кВ Ф-1 ТП-2/177 ВЛ-10 кВ Ф-177 ПС Южная для осуществления технологического присоединения энергопринимающих устройств жилого дома по ул. Марьинская, 73, в г. Ставрополь</t>
  </si>
  <si>
    <t xml:space="preserve">Строительство ВЛ-0,4 кВ Ф-1 ТП-40/170 ВЛ-10 кВ Ф-170 ПС Южная  для осуществления технологического присоединения энергопринимающих устройств жилых домов по ул. Роз в  г. Ставрополь </t>
  </si>
  <si>
    <t>Реконструкция ВЛ-0,4 кВ Ф-2 ТП-6/177 ВЛ-10 кВ Ф-177 ПС Южная  для осуществления технологического присоединения энергопринимающих устройств жилого дома по ул. Доваторцев, 185. в               г. Ставрополь</t>
  </si>
  <si>
    <t>Строительство ВЛ-0,4 кВ Ф-3 от ТП-2292/456 ПС 110/35/10 «Новопавловская-2» для осуществления технологического присоединения энергопринимающих устройств объектов личного подсобного хозяйства по адресу: 2,72 км по направлению на северо-восток от ориентира здание почты: ул.Журавко 53, г.Новопавловск Кировского района</t>
  </si>
  <si>
    <t>Реконстр. ВЛ-10 кВ Ф-331 5.9 км  и строит. ТП-10/0,4 кВ  для осущ.техн.прис.энергопринимающих устройств  РУ-0,4 кВ  в  г. Железноводске, п. Иноземцево (кад.№ 26:31:000000:7059)</t>
  </si>
  <si>
    <t xml:space="preserve">Реконструкция ВЛ-10 кВ Ф-331 5.9 км и строительство ТП-10/0,4 кВ  для осуществления технологического присоединения энергопринимающих устройств заявителя - РУ 0,4 кВ, расположенного в г.Железноводске, п.Иноземцево (кад. № 26:31:020403:152) </t>
  </si>
  <si>
    <t xml:space="preserve"> Реконструкция ВЛ-10 кВ Ф-121 6.65 км, строительство ТП-10/0,4 кВ и строительство ВЛ-0,4 кВ для осуществления технологического присоединения энергопринимающих устройств заявителя - склад, в г. Ессентуки, ул. Молодежная, д. 4</t>
  </si>
  <si>
    <t>1.3.1.4.2.1</t>
  </si>
  <si>
    <t>1.3.1.4.2.2</t>
  </si>
  <si>
    <t>1.3.1.4.3.1</t>
  </si>
  <si>
    <t>1.3.1.4.3.2</t>
  </si>
  <si>
    <t>1.3.1.4.4.1</t>
  </si>
  <si>
    <t>1.3.1.4.4.2</t>
  </si>
  <si>
    <t>1.3.1.4.5.1</t>
  </si>
  <si>
    <t>1.3.1.4.5.2</t>
  </si>
  <si>
    <t>1.3.1.4.6.1</t>
  </si>
  <si>
    <t>1.3.1.4.6.2</t>
  </si>
  <si>
    <t>1.3.2.1.1.1</t>
  </si>
  <si>
    <t>1.3.2.1.1.2</t>
  </si>
  <si>
    <t>1.3.2.1.2.1</t>
  </si>
  <si>
    <t>1.3.2.1.2.2</t>
  </si>
  <si>
    <t>1.3.2.1.3.1</t>
  </si>
  <si>
    <t>1.3.2.1.3.2</t>
  </si>
  <si>
    <t>1.3.2.1.4.1</t>
  </si>
  <si>
    <t>1.3.2.1.4.2</t>
  </si>
  <si>
    <t>1.3.2.1.5.1</t>
  </si>
  <si>
    <t>1.3.2.1.5.2</t>
  </si>
  <si>
    <t>1.3.2.1.6.1</t>
  </si>
  <si>
    <t>1.3.2.1.6.2</t>
  </si>
  <si>
    <t>1.3.2.2.1.1</t>
  </si>
  <si>
    <t>1.3.2.2.1.2</t>
  </si>
  <si>
    <t>1.3.2.2.2.1</t>
  </si>
  <si>
    <t>1.3.2.2.2.2</t>
  </si>
  <si>
    <t>1.3.2.2.3.1</t>
  </si>
  <si>
    <t>1.3.2.2.3.2</t>
  </si>
  <si>
    <t>1.3.2.2.4.1</t>
  </si>
  <si>
    <t>1.3.2.2.4.2</t>
  </si>
  <si>
    <t>1.3.2.2.5.1</t>
  </si>
  <si>
    <t>1.3.2.2.5.2</t>
  </si>
  <si>
    <t>1.3.2.2.6.1</t>
  </si>
  <si>
    <t>1.3.2.2.6.2</t>
  </si>
  <si>
    <t>1.3.2.3.1.1</t>
  </si>
  <si>
    <t>1.3.2.3.1.2</t>
  </si>
  <si>
    <t>1.3.2.3.2.1</t>
  </si>
  <si>
    <t>1.3.2.3.2.2</t>
  </si>
  <si>
    <t>1.3.2.3.3.1</t>
  </si>
  <si>
    <t>1.3.2.3.3.2</t>
  </si>
  <si>
    <t>1.3.2.3.4.1</t>
  </si>
  <si>
    <t>1.3.2.3.4.2</t>
  </si>
  <si>
    <t>1.3.2.3.5.1</t>
  </si>
  <si>
    <t>1.3.2.3.5.2</t>
  </si>
  <si>
    <t>1.3.2.3.6.1</t>
  </si>
  <si>
    <t>1.3.2.3.6.2</t>
  </si>
  <si>
    <t>1.3.2.4.1.1</t>
  </si>
  <si>
    <t>1.3.2.4.1.2</t>
  </si>
  <si>
    <t>1.3.2.4.2.1</t>
  </si>
  <si>
    <t>1.3.2.4.2.2</t>
  </si>
  <si>
    <t>1.3.2.4.3.1</t>
  </si>
  <si>
    <t>1.3.2.4.3.2</t>
  </si>
  <si>
    <t>1.3.2.4.4.1</t>
  </si>
  <si>
    <t>1.3.2.4.4.2</t>
  </si>
  <si>
    <t>1.3.2.4.5.1</t>
  </si>
  <si>
    <t>1.3.2.4.5.2</t>
  </si>
  <si>
    <t>1.3.2.4.6.1</t>
  </si>
  <si>
    <t>1.3.2.4.6.2</t>
  </si>
  <si>
    <t>2.1.1.1.1.1</t>
  </si>
  <si>
    <t>с 1-им кабелем в траншее</t>
  </si>
  <si>
    <t>2.1.1.1.1.2</t>
  </si>
  <si>
    <t>с 2-мя  кабелями в траншее</t>
  </si>
  <si>
    <t>2.1.1.1.1.3</t>
  </si>
  <si>
    <t>с 3-мя кабелями в траншее</t>
  </si>
  <si>
    <t>2.1.1.1.1.4</t>
  </si>
  <si>
    <t>с 4-мя кабелями в траншее</t>
  </si>
  <si>
    <t>2.1.1.1.1.5</t>
  </si>
  <si>
    <t xml:space="preserve">более 4-х кабелей в траншее </t>
  </si>
  <si>
    <t>2.1.1.1.2.1</t>
  </si>
  <si>
    <t>2.1.1.1.2.2</t>
  </si>
  <si>
    <t>2.1.1.1.2.3</t>
  </si>
  <si>
    <t>2.1.1.1.2.4</t>
  </si>
  <si>
    <t>2.1.1.1.2.5</t>
  </si>
  <si>
    <t>2.1.1.1.3.1</t>
  </si>
  <si>
    <t>2.1.1.1.3.2</t>
  </si>
  <si>
    <t>2.1.1.1.3.3</t>
  </si>
  <si>
    <t>2.1.1.1.3.4</t>
  </si>
  <si>
    <t>2.1.1.1.3.5</t>
  </si>
  <si>
    <t>Сечение провода от 200 мм2 до 250 мм2 включительно</t>
  </si>
  <si>
    <t>2.1.1.1.4.1</t>
  </si>
  <si>
    <t>2.1.1.1.4.2</t>
  </si>
  <si>
    <t>2.1.1.1.4.3</t>
  </si>
  <si>
    <t>2.1.1.1.4.4</t>
  </si>
  <si>
    <t>2.1.1.1.4.5</t>
  </si>
  <si>
    <t>Сечение провода от 250 мм2 до 300 мм2 включительно</t>
  </si>
  <si>
    <t>2.1.1.1.5.1</t>
  </si>
  <si>
    <t>2.1.1.1.5.2</t>
  </si>
  <si>
    <t>2.1.1.1.5.3</t>
  </si>
  <si>
    <t>2.1.1.1.5.4</t>
  </si>
  <si>
    <t>2.1.1.1.5.5</t>
  </si>
  <si>
    <t>Сечение провода от 300 мм2 до 400 мм2 включительно</t>
  </si>
  <si>
    <t>2.1.1.1.6.1</t>
  </si>
  <si>
    <t>2.1.1.1.6.2</t>
  </si>
  <si>
    <t>2.1.1.1.6.3</t>
  </si>
  <si>
    <t>2.1.1.1.6.4</t>
  </si>
  <si>
    <t>2.1.1.1.6.5</t>
  </si>
  <si>
    <t>2.1.1.1.7</t>
  </si>
  <si>
    <t>Сечение провода от 400 мм2 до 500 мм2 включительно</t>
  </si>
  <si>
    <t>2.1.1.1.7.1</t>
  </si>
  <si>
    <t>2.1.1.1.7.2</t>
  </si>
  <si>
    <t>2.1.1.1.7.3</t>
  </si>
  <si>
    <t>2.1.1.1.7.4</t>
  </si>
  <si>
    <t>2.1.1.1.7.5</t>
  </si>
  <si>
    <t>2.1.1.1.8</t>
  </si>
  <si>
    <t>2.1.1.1.8.1</t>
  </si>
  <si>
    <t>2.1.1.1.8.2</t>
  </si>
  <si>
    <t>2.1.1.1.8.3</t>
  </si>
  <si>
    <t>2.1.1.1.8.4</t>
  </si>
  <si>
    <t>2.1.1.1.8.5</t>
  </si>
  <si>
    <t>2.1.1.1.9</t>
  </si>
  <si>
    <t>2.1.1.1.9.1</t>
  </si>
  <si>
    <t>2.1.1.1.9.2</t>
  </si>
  <si>
    <t>2.1.1.1.9.3</t>
  </si>
  <si>
    <t>2.1.1.1.9.4</t>
  </si>
  <si>
    <t>2.1.1.1.9.5</t>
  </si>
  <si>
    <t>2.1.1.2.1.1</t>
  </si>
  <si>
    <t>2.1.1.2.1.2</t>
  </si>
  <si>
    <t>2.1.1.2.1.3</t>
  </si>
  <si>
    <t>2.1.1.2.1.4</t>
  </si>
  <si>
    <t>2.1.1.2.1.5</t>
  </si>
  <si>
    <t>2.1.1.2.2.1</t>
  </si>
  <si>
    <t>2.1.1.2.2.2</t>
  </si>
  <si>
    <t>2.1.1.2.2.3</t>
  </si>
  <si>
    <t>2.1.1.2.2.4</t>
  </si>
  <si>
    <t>2.1.1.2.2.5</t>
  </si>
  <si>
    <t>2.1.1.2.3.1</t>
  </si>
  <si>
    <t>2.1.1.2.3.2</t>
  </si>
  <si>
    <t>2.1.1.2.3.3</t>
  </si>
  <si>
    <t>2.1.1.2.3.4</t>
  </si>
  <si>
    <t>2.1.1.2.3.5</t>
  </si>
  <si>
    <t>2.1.1.2.4.1</t>
  </si>
  <si>
    <t>2.1.1.2.4.2</t>
  </si>
  <si>
    <t>2.1.1.2.4.3</t>
  </si>
  <si>
    <t>2.1.1.2.4.4</t>
  </si>
  <si>
    <t>2.1.1.2.4.5</t>
  </si>
  <si>
    <t>2.1.1.2.5.1</t>
  </si>
  <si>
    <t>2.1.1.2.5.2</t>
  </si>
  <si>
    <t>2.1.1.2.5.3</t>
  </si>
  <si>
    <t>2.1.1.2.5.4</t>
  </si>
  <si>
    <t>2.1.1.2.5.5</t>
  </si>
  <si>
    <t>2.1.1.2.6.1</t>
  </si>
  <si>
    <t>2.1.1.2.6.2</t>
  </si>
  <si>
    <t>2.1.1.2.6.3</t>
  </si>
  <si>
    <t>2.1.1.2.6.4</t>
  </si>
  <si>
    <t>2.1.1.2.6.5</t>
  </si>
  <si>
    <t>2.1.1.2.7</t>
  </si>
  <si>
    <t>2.1.1.2.7.1</t>
  </si>
  <si>
    <t>2.1.1.2.7.2</t>
  </si>
  <si>
    <t>2.1.1.2.7.3</t>
  </si>
  <si>
    <t>2.1.1.2.7.4</t>
  </si>
  <si>
    <t>2.1.1.2.7.5</t>
  </si>
  <si>
    <t>2.1.1.2.8</t>
  </si>
  <si>
    <t>2.1.1.2.8.1</t>
  </si>
  <si>
    <t>2.1.1.2.8.2</t>
  </si>
  <si>
    <t>2.1.1.2.8.3</t>
  </si>
  <si>
    <t>2.1.1.2.8.4</t>
  </si>
  <si>
    <t>2.1.1.2.8.5</t>
  </si>
  <si>
    <t>2.1.1.2.9</t>
  </si>
  <si>
    <t>2.1.1.2.9.1</t>
  </si>
  <si>
    <t>2.1.1.2.9.2</t>
  </si>
  <si>
    <t>2.1.1.2.9.3</t>
  </si>
  <si>
    <t>2.1.1.2.9.4</t>
  </si>
  <si>
    <t>2.1.1.2.9.5</t>
  </si>
  <si>
    <t>2.1.2.1.7</t>
  </si>
  <si>
    <t>2.1.2.1.8</t>
  </si>
  <si>
    <t>2.1.2.1.9</t>
  </si>
  <si>
    <t>2.1.2.2.1.1</t>
  </si>
  <si>
    <t>2.1.2.2.1.2</t>
  </si>
  <si>
    <t>2.1.2.2.1.3</t>
  </si>
  <si>
    <t>2.1.2.2.1.4</t>
  </si>
  <si>
    <t>2.1.2.2.1.5</t>
  </si>
  <si>
    <t>2.1.2.2.2.1</t>
  </si>
  <si>
    <t>Строительство КЛ-10 кВ от ПС «ЦРП-10» для осуществления  технологического присоединения энергопринимающих устройств промышленного предприятия ООО «УМТО-ЛТД», расположенного в г.Будённовске, ул.Розы Люксембург 35 (договор №43-05/143 от 26.09.2018г.)</t>
  </si>
  <si>
    <t>2.1.2.2.2.2</t>
  </si>
  <si>
    <t>2.1.2.2.2.3</t>
  </si>
  <si>
    <t>2.1.2.2.2.4</t>
  </si>
  <si>
    <t>2.1.2.2.2.5</t>
  </si>
  <si>
    <t>2.1.2.2.3.1</t>
  </si>
  <si>
    <t>2.1.2.2.3.2</t>
  </si>
  <si>
    <t>2.1.2.2.3.3</t>
  </si>
  <si>
    <t>2.1.2.2.3.4</t>
  </si>
  <si>
    <t>2.1.2.2.3.5</t>
  </si>
  <si>
    <t>2.1.2.2.4.1</t>
  </si>
  <si>
    <t>2.1.2.2.4.2</t>
  </si>
  <si>
    <t>2.1.2.2.4.3</t>
  </si>
  <si>
    <t>2.1.2.2.4.4</t>
  </si>
  <si>
    <t>2.1.2.2.4.5</t>
  </si>
  <si>
    <t>2.1.2.2.5.1</t>
  </si>
  <si>
    <t>2.1.2.2.5.2</t>
  </si>
  <si>
    <t>2.1.2.2.5.3</t>
  </si>
  <si>
    <t>2.1.2.2.5.4</t>
  </si>
  <si>
    <t>2.1.2.2.5.5</t>
  </si>
  <si>
    <t>2.1.2.2.6.1</t>
  </si>
  <si>
    <t>2.1.2.2.6.2</t>
  </si>
  <si>
    <t>2.1.2.2.6.3</t>
  </si>
  <si>
    <t>2.1.2.2.6.4</t>
  </si>
  <si>
    <t>2.1.2.2.6.5</t>
  </si>
  <si>
    <t>2.1.2.2.7</t>
  </si>
  <si>
    <t>2.1.2.2.7.1</t>
  </si>
  <si>
    <t>2.1.2.2.7.2</t>
  </si>
  <si>
    <t>2.1.2.2.7.3</t>
  </si>
  <si>
    <t>2.1.2.2.7.4</t>
  </si>
  <si>
    <t>2.1.2.2.7.5</t>
  </si>
  <si>
    <t>2.1.2.2.8</t>
  </si>
  <si>
    <t>2.1.2.2.8.1</t>
  </si>
  <si>
    <t>2.1.2.2.8.2</t>
  </si>
  <si>
    <t>2.1.2.2.8.3</t>
  </si>
  <si>
    <t>2.1.2.2.8.4</t>
  </si>
  <si>
    <t>2.1.2.2.8.5</t>
  </si>
  <si>
    <t>2.1.2.2.9</t>
  </si>
  <si>
    <t>2.1.2.2.9.1</t>
  </si>
  <si>
    <t>2.1.2.2.9.2</t>
  </si>
  <si>
    <t>2.1.2.2.9.3</t>
  </si>
  <si>
    <t>2.1.2.2.9.4</t>
  </si>
  <si>
    <t>2.1.2.2.9.5</t>
  </si>
  <si>
    <t>2.2.1.1.1.1</t>
  </si>
  <si>
    <t>с 1-им кабелем в блоке</t>
  </si>
  <si>
    <t>2.2.1.1.1.2</t>
  </si>
  <si>
    <t>с 2-мя  кабелями в блоке</t>
  </si>
  <si>
    <t>2.2.1.1.1.3</t>
  </si>
  <si>
    <t>с 3-мя кабелями в блоке</t>
  </si>
  <si>
    <t>2.2.1.1.1.4</t>
  </si>
  <si>
    <t>с 4-мя кабелями в блоке</t>
  </si>
  <si>
    <t>2.2.1.1.1.5</t>
  </si>
  <si>
    <t>более 4-х кабелей в блоке</t>
  </si>
  <si>
    <t>2.2.1.1.2.1</t>
  </si>
  <si>
    <t>2.2.1.1.2.2</t>
  </si>
  <si>
    <t>2.2.1.1.2.3</t>
  </si>
  <si>
    <t>2.2.1.1.2.4</t>
  </si>
  <si>
    <t>2.2.1.1.2.5</t>
  </si>
  <si>
    <t>2.2.1.1.3.1</t>
  </si>
  <si>
    <t>2.2.1.1.3.2</t>
  </si>
  <si>
    <t>2.2.1.1.3.3</t>
  </si>
  <si>
    <t>2.2.1.1.3.4</t>
  </si>
  <si>
    <t>2.2.1.1.3.5</t>
  </si>
  <si>
    <t>2.2.1.1.4.1</t>
  </si>
  <si>
    <t>2.2.1.1.4.2</t>
  </si>
  <si>
    <t>2.2.1.1.4.3</t>
  </si>
  <si>
    <t>2.2.1.1.4.4</t>
  </si>
  <si>
    <t>2.2.1.1.4.5</t>
  </si>
  <si>
    <t>2.2.1.1.5.1</t>
  </si>
  <si>
    <t>2.2.1.1.5.2</t>
  </si>
  <si>
    <t>2.2.1.1.5.3</t>
  </si>
  <si>
    <t>2.2.1.1.5.4</t>
  </si>
  <si>
    <t>2.2.1.1.5.5</t>
  </si>
  <si>
    <t>2.2.1.1.6.1</t>
  </si>
  <si>
    <t>2.2.1.1.6.2</t>
  </si>
  <si>
    <t>2.2.1.1.6.3</t>
  </si>
  <si>
    <t>2.2.1.1.6.4</t>
  </si>
  <si>
    <t>2.2.1.1.6.5</t>
  </si>
  <si>
    <t>2.2.1.1.7</t>
  </si>
  <si>
    <t>2.2.1.1.7.1</t>
  </si>
  <si>
    <t>2.2.1.1.7.2</t>
  </si>
  <si>
    <t>2.2.1.1.7.3</t>
  </si>
  <si>
    <t>2.2.1.1.7.4</t>
  </si>
  <si>
    <t>2.2.1.1.7.5</t>
  </si>
  <si>
    <t>2.2.1.1.8</t>
  </si>
  <si>
    <t>2.2.1.1.8.1</t>
  </si>
  <si>
    <t>2.2.1.1.8.2</t>
  </si>
  <si>
    <t>2.2.1.1.8.3</t>
  </si>
  <si>
    <t>2.2.1.1.8.4</t>
  </si>
  <si>
    <t>2.2.1.1.8.5</t>
  </si>
  <si>
    <t>2.2.1.1.9</t>
  </si>
  <si>
    <t>2.2.1.1.9.1</t>
  </si>
  <si>
    <t>2.2.1.1.9.2</t>
  </si>
  <si>
    <t>2.2.1.1.9.3</t>
  </si>
  <si>
    <t>2.2.1.1.9.4</t>
  </si>
  <si>
    <t>2.2.1.1.9.5</t>
  </si>
  <si>
    <t>2.2.1.2.1.1</t>
  </si>
  <si>
    <t>2.2.1.2.1.2</t>
  </si>
  <si>
    <t>2.2.1.2.1.3</t>
  </si>
  <si>
    <t>2.2.1.2.1.4</t>
  </si>
  <si>
    <t>2.2.1.2.1.5</t>
  </si>
  <si>
    <t>2.2.1.2.2.1</t>
  </si>
  <si>
    <t>2.2.1.2.2.2</t>
  </si>
  <si>
    <t>2.2.1.2.2.3</t>
  </si>
  <si>
    <t>2.2.1.2.2.4</t>
  </si>
  <si>
    <t>2.2.1.2.2.5</t>
  </si>
  <si>
    <t>2.2.1.2.3.1</t>
  </si>
  <si>
    <t>2.2.1.2.3.2</t>
  </si>
  <si>
    <t>2.2.1.2.3.3</t>
  </si>
  <si>
    <t>2.2.1.2.3.4</t>
  </si>
  <si>
    <t>2.2.1.2.3.5</t>
  </si>
  <si>
    <t>2.2.1.2.4.1</t>
  </si>
  <si>
    <t>2.2.1.2.4.2</t>
  </si>
  <si>
    <t>2.2.1.2.4.3</t>
  </si>
  <si>
    <t>2.2.1.2.4.4</t>
  </si>
  <si>
    <t>2.2.1.2.4.5</t>
  </si>
  <si>
    <t>2.2.1.2.5.1</t>
  </si>
  <si>
    <t>2.2.1.2.5.2</t>
  </si>
  <si>
    <t>2.2.1.2.5.3</t>
  </si>
  <si>
    <t>2.2.1.2.5.4</t>
  </si>
  <si>
    <t>2.2.1.2.5.5</t>
  </si>
  <si>
    <t>2.2.1.2.6.1</t>
  </si>
  <si>
    <t>2.2.1.2.6.2</t>
  </si>
  <si>
    <t>2.2.1.2.6.3</t>
  </si>
  <si>
    <t>2.2.1.2.6.4</t>
  </si>
  <si>
    <t>2.2.1.2.6.5</t>
  </si>
  <si>
    <t>2.2.1.2.7</t>
  </si>
  <si>
    <t>2.2.1.2.7.1</t>
  </si>
  <si>
    <t>2.2.1.2.7.2</t>
  </si>
  <si>
    <t>2.2.1.2.7.3</t>
  </si>
  <si>
    <t>2.2.1.2.7.4</t>
  </si>
  <si>
    <t>2.2.1.2.7.5</t>
  </si>
  <si>
    <t>2.2.1.2.8</t>
  </si>
  <si>
    <t>2.2.1.2.8.1</t>
  </si>
  <si>
    <t>2.2.1.2.8.2</t>
  </si>
  <si>
    <t>2.2.1.2.8.3</t>
  </si>
  <si>
    <t>2.2.1.2.8.4</t>
  </si>
  <si>
    <t>2.2.1.2.8.5</t>
  </si>
  <si>
    <t>2.2.1.2.9</t>
  </si>
  <si>
    <t>2.2.1.2.9.1</t>
  </si>
  <si>
    <t>2.2.1.2.9.2</t>
  </si>
  <si>
    <t>2.2.1.2.9.3</t>
  </si>
  <si>
    <t>2.2.1.2.9.4</t>
  </si>
  <si>
    <t>2.2.1.2.9.5</t>
  </si>
  <si>
    <t>2.2.2.1.1.1</t>
  </si>
  <si>
    <t>2.2.2.1.1.2</t>
  </si>
  <si>
    <t>2.2.2.1.1.3</t>
  </si>
  <si>
    <t>2.2.2.1.1.4</t>
  </si>
  <si>
    <t>2.2.2.1.1.5</t>
  </si>
  <si>
    <t>2.2.2.1.2.1</t>
  </si>
  <si>
    <t>2.2.2.1.2.2</t>
  </si>
  <si>
    <t>2.2.2.1.2.3</t>
  </si>
  <si>
    <t>2.2.2.1.2.4</t>
  </si>
  <si>
    <t>2.2.2.1.2.5</t>
  </si>
  <si>
    <t>2.2.2.1.3.1</t>
  </si>
  <si>
    <t>2.2.2.1.3.2</t>
  </si>
  <si>
    <t>2.2.2.1.3.3</t>
  </si>
  <si>
    <t>2.2.2.1.3.4</t>
  </si>
  <si>
    <t>2.2.2.1.3.5</t>
  </si>
  <si>
    <t>2.2.2.1.4.1</t>
  </si>
  <si>
    <t>2.2.2.1.4.2</t>
  </si>
  <si>
    <t>2.2.2.1.4.3</t>
  </si>
  <si>
    <t>2.2.2.1.4.4</t>
  </si>
  <si>
    <t>2.2.2.1.4.5</t>
  </si>
  <si>
    <t>2.2.2.1.5.1</t>
  </si>
  <si>
    <t>2.2.2.1.5.2</t>
  </si>
  <si>
    <t>2.2.2.1.5.3</t>
  </si>
  <si>
    <t>2.2.2.1.5.4</t>
  </si>
  <si>
    <t>2.2.2.1.5.5</t>
  </si>
  <si>
    <t>2.2.2.1.6.1</t>
  </si>
  <si>
    <t>2.2.2.1.6.2</t>
  </si>
  <si>
    <t>2.2.2.1.6.3</t>
  </si>
  <si>
    <t>2.2.2.1.6.4</t>
  </si>
  <si>
    <t>2.2.2.1.6.5</t>
  </si>
  <si>
    <t>2.2.2.1.7</t>
  </si>
  <si>
    <t>2.2.2.1.7.1</t>
  </si>
  <si>
    <t>2.2.2.1.7.2</t>
  </si>
  <si>
    <t>2.2.2.1.7.3</t>
  </si>
  <si>
    <t>2.2.2.1.7.4</t>
  </si>
  <si>
    <t>2.2.2.1.7.5</t>
  </si>
  <si>
    <t>2.2.2.1.8</t>
  </si>
  <si>
    <t>2.2.2.1.8.1</t>
  </si>
  <si>
    <t>2.2.2.1.8.2</t>
  </si>
  <si>
    <t>2.2.2.1.8.3</t>
  </si>
  <si>
    <t>2.2.2.1.8.4</t>
  </si>
  <si>
    <t>2.2.2.1.8.5</t>
  </si>
  <si>
    <t>2.2.2.1.9</t>
  </si>
  <si>
    <t>2.2.2.1.9.1</t>
  </si>
  <si>
    <t>2.2.2.1.9.2</t>
  </si>
  <si>
    <t>2.2.2.1.9.3</t>
  </si>
  <si>
    <t>2.2.2.1.9.4</t>
  </si>
  <si>
    <t>2.2.2.1.9.5</t>
  </si>
  <si>
    <t>2.2.2.2.1.1</t>
  </si>
  <si>
    <t>2.2.2.2.1.2</t>
  </si>
  <si>
    <t>2.2.2.2.1.3</t>
  </si>
  <si>
    <t>2.2.2.2.1.4</t>
  </si>
  <si>
    <t>2.2.2.2.1.5</t>
  </si>
  <si>
    <t>2.2.2.2.2.1</t>
  </si>
  <si>
    <t>2.2.2.2.2.2</t>
  </si>
  <si>
    <t>2.2.2.2.2.3</t>
  </si>
  <si>
    <t>2.2.2.2.2.4</t>
  </si>
  <si>
    <t>2.2.2.2.2.5</t>
  </si>
  <si>
    <t>2.2.2.2.3.1</t>
  </si>
  <si>
    <t>2.2.2.2.3.2</t>
  </si>
  <si>
    <t>2.2.2.2.3.3</t>
  </si>
  <si>
    <t>2.2.2.2.3.4</t>
  </si>
  <si>
    <t>2.2.2.2.3.5</t>
  </si>
  <si>
    <t>2.2.2.2.4.1</t>
  </si>
  <si>
    <t>2.2.2.2.4.2</t>
  </si>
  <si>
    <t>2.2.2.2.4.3</t>
  </si>
  <si>
    <t>2.2.2.2.4.4</t>
  </si>
  <si>
    <t>2.2.2.2.4.5</t>
  </si>
  <si>
    <t>2.2.2.2.5.1</t>
  </si>
  <si>
    <t>2.2.2.2.5.2</t>
  </si>
  <si>
    <t>2.2.2.2.5.3</t>
  </si>
  <si>
    <t>2.2.2.2.5.4</t>
  </si>
  <si>
    <t>2.2.2.2.5.5</t>
  </si>
  <si>
    <t>2.2.2.2.6.1</t>
  </si>
  <si>
    <t>2.2.2.2.6.2</t>
  </si>
  <si>
    <t>2.2.2.2.6.3</t>
  </si>
  <si>
    <t>2.2.2.2.6.4</t>
  </si>
  <si>
    <t>2.2.2.2.6.5</t>
  </si>
  <si>
    <t>2.2.2.2.7</t>
  </si>
  <si>
    <t>2.2.2.2.7.1</t>
  </si>
  <si>
    <t>2.2.2.2.7.2</t>
  </si>
  <si>
    <t>2.2.2.2.7.3</t>
  </si>
  <si>
    <t>2.2.2.2.7.4</t>
  </si>
  <si>
    <t>2.2.2.2.7.5</t>
  </si>
  <si>
    <t>2.2.2.2.8</t>
  </si>
  <si>
    <t>2.2.2.2.8.1</t>
  </si>
  <si>
    <t>2.2.2.2.8.2</t>
  </si>
  <si>
    <t>2.2.2.2.8.3</t>
  </si>
  <si>
    <t>2.2.2.2.8.4</t>
  </si>
  <si>
    <t>2.2.2.2.8.5</t>
  </si>
  <si>
    <t>2.2.2.2.9</t>
  </si>
  <si>
    <t>2.2.2.2.9.1</t>
  </si>
  <si>
    <t>2.2.2.2.9.2</t>
  </si>
  <si>
    <t>2.2.2.2.9.3</t>
  </si>
  <si>
    <t>2.2.2.2.9.4</t>
  </si>
  <si>
    <t>2.2.2.2.9.5</t>
  </si>
  <si>
    <t>2.3.1.1.1.1</t>
  </si>
  <si>
    <t>с 1-им кабелем в канале</t>
  </si>
  <si>
    <t>2.3.1.1.1.2</t>
  </si>
  <si>
    <t>с 2-мя  кабелями в канале</t>
  </si>
  <si>
    <t>2.3.1.1.1.3</t>
  </si>
  <si>
    <t>с 3-мя кабелями в канале</t>
  </si>
  <si>
    <t>2.3.1.1.1.4</t>
  </si>
  <si>
    <t>с 4-мя кабелями в канале</t>
  </si>
  <si>
    <t>2.3.1.1.1.5</t>
  </si>
  <si>
    <t>более 4-х кабелей в канале</t>
  </si>
  <si>
    <t>2.3.1.1.2.1</t>
  </si>
  <si>
    <t>2.3.1.1.2.2</t>
  </si>
  <si>
    <t>2.3.1.1.2.3</t>
  </si>
  <si>
    <t>2.3.1.1.2.4</t>
  </si>
  <si>
    <t>2.3.1.1.2.5</t>
  </si>
  <si>
    <t>2.3.1.1.3.1</t>
  </si>
  <si>
    <t>2.3.1.1.3.2</t>
  </si>
  <si>
    <t>2.3.1.1.3.3</t>
  </si>
  <si>
    <t>2.3.1.1.3.4</t>
  </si>
  <si>
    <t>2.3.1.1.3.5</t>
  </si>
  <si>
    <t>2.3.1.1.4.1</t>
  </si>
  <si>
    <t>2.3.1.1.4.2</t>
  </si>
  <si>
    <t>2.3.1.1.4.3</t>
  </si>
  <si>
    <t>2.3.1.1.4.4</t>
  </si>
  <si>
    <t>2.3.1.1.4.5</t>
  </si>
  <si>
    <t>2.3.1.1.5.1</t>
  </si>
  <si>
    <t>2.3.1.1.5.2</t>
  </si>
  <si>
    <t>2.3.1.1.5.3</t>
  </si>
  <si>
    <t>2.3.1.1.5.4</t>
  </si>
  <si>
    <t>2.3.1.1.5.5</t>
  </si>
  <si>
    <t>2.3.1.1.6.1</t>
  </si>
  <si>
    <t>2.3.1.1.6.2</t>
  </si>
  <si>
    <t>2.3.1.1.6.3</t>
  </si>
  <si>
    <t>2.3.1.1.6.4</t>
  </si>
  <si>
    <t>2.3.1.1.6.5</t>
  </si>
  <si>
    <t>2.3.1.1.7</t>
  </si>
  <si>
    <t>2.3.1.1.7.1</t>
  </si>
  <si>
    <t>2.3.1.1.7.2</t>
  </si>
  <si>
    <t>2.3.1.1.7.3</t>
  </si>
  <si>
    <t>2.3.1.1.7.4</t>
  </si>
  <si>
    <t>2.3.1.1.7.5</t>
  </si>
  <si>
    <t>2.3.1.1.8</t>
  </si>
  <si>
    <t>2.3.1.1.8.1</t>
  </si>
  <si>
    <t>2.3.1.1.8.2</t>
  </si>
  <si>
    <t>2.3.1.1.8.3</t>
  </si>
  <si>
    <t>2.3.1.1.8.4</t>
  </si>
  <si>
    <t>2.3.1.1.8.5</t>
  </si>
  <si>
    <t>2.3.1.1.9</t>
  </si>
  <si>
    <t>2.3.1.1.9.1</t>
  </si>
  <si>
    <t>2.3.1.1.9.2</t>
  </si>
  <si>
    <t>2.3.1.1.9.3</t>
  </si>
  <si>
    <t>2.3.1.1.9.4</t>
  </si>
  <si>
    <t>2.3.1.1.9.5</t>
  </si>
  <si>
    <t>2.3.1.2.1.1</t>
  </si>
  <si>
    <t>2.3.1.2.1.2</t>
  </si>
  <si>
    <t>2.3.1.2.1.3</t>
  </si>
  <si>
    <t>2.3.1.2.1.4</t>
  </si>
  <si>
    <t>2.3.1.2.1.5</t>
  </si>
  <si>
    <t>2.3.1.2.2.1</t>
  </si>
  <si>
    <t>2.3.1.2.2.2</t>
  </si>
  <si>
    <t>2.3.1.2.2.3</t>
  </si>
  <si>
    <t>2.3.1.2.2.4</t>
  </si>
  <si>
    <t>2.3.1.2.2.5</t>
  </si>
  <si>
    <t>2.3.1.2.3.1</t>
  </si>
  <si>
    <t>2.3.1.2.3.2</t>
  </si>
  <si>
    <t>2.3.1.2.3.3</t>
  </si>
  <si>
    <t>2.3.1.2.3.4</t>
  </si>
  <si>
    <t>2.3.1.2.3.5</t>
  </si>
  <si>
    <t>2.3.1.2.4.1</t>
  </si>
  <si>
    <t>2.3.1.2.4.2</t>
  </si>
  <si>
    <t>2.3.1.2.4.3</t>
  </si>
  <si>
    <t>2.3.1.2.4.4</t>
  </si>
  <si>
    <t>2.3.1.2.4.5</t>
  </si>
  <si>
    <t>2.3.1.2.5.1</t>
  </si>
  <si>
    <t>2.3.1.2.5.2</t>
  </si>
  <si>
    <t>2.3.1.2.5.3</t>
  </si>
  <si>
    <t>2.3.1.2.5.4</t>
  </si>
  <si>
    <t>2.3.1.2.5.5</t>
  </si>
  <si>
    <t>2.3.1.2.6.1</t>
  </si>
  <si>
    <t>2.3.1.2.6.2</t>
  </si>
  <si>
    <t>2.3.1.2.6.3</t>
  </si>
  <si>
    <t>2.3.1.2.6.4</t>
  </si>
  <si>
    <t>2.3.1.2.6.5</t>
  </si>
  <si>
    <t>2.3.1.2.7</t>
  </si>
  <si>
    <t>2.3.1.2.7.1</t>
  </si>
  <si>
    <t>2.3.1.2.7.2</t>
  </si>
  <si>
    <t>2.3.1.2.7.3</t>
  </si>
  <si>
    <t>2.3.1.2.7.4</t>
  </si>
  <si>
    <t>2.3.1.2.7.5</t>
  </si>
  <si>
    <t>2.3.1.2.8</t>
  </si>
  <si>
    <t>2.3.1.2.8.1</t>
  </si>
  <si>
    <t>2.3.1.2.8.2</t>
  </si>
  <si>
    <t>2.3.1.2.8.3</t>
  </si>
  <si>
    <t>2.3.1.2.8.4</t>
  </si>
  <si>
    <t>2.3.1.2.8.5</t>
  </si>
  <si>
    <t>2.3.1.2.9</t>
  </si>
  <si>
    <t>2.3.1.2.9.1</t>
  </si>
  <si>
    <t>2.3.1.2.9.2</t>
  </si>
  <si>
    <t>2.3.1.2.9.3</t>
  </si>
  <si>
    <t>2.3.1.2.9.4</t>
  </si>
  <si>
    <t>2.3.1.2.9.5</t>
  </si>
  <si>
    <t>2.3.2.1.1.1</t>
  </si>
  <si>
    <t>2.3.2.1.1.2</t>
  </si>
  <si>
    <t>2.3.2.1.1.3</t>
  </si>
  <si>
    <t>2.3.2.1.1.4</t>
  </si>
  <si>
    <t>2.3.2.1.1.5</t>
  </si>
  <si>
    <t>2.3.2.1.2.1</t>
  </si>
  <si>
    <t>2.3.2.1.2.2</t>
  </si>
  <si>
    <t>2.3.2.1.2.3</t>
  </si>
  <si>
    <t>2.3.2.1.2.4</t>
  </si>
  <si>
    <t>2.3.2.1.2.5</t>
  </si>
  <si>
    <t>2.3.2.1.3.1</t>
  </si>
  <si>
    <t>2.3.2.1.3.2</t>
  </si>
  <si>
    <t>2.3.2.1.3.3</t>
  </si>
  <si>
    <t>2.3.2.1.3.4</t>
  </si>
  <si>
    <t>2.3.2.1.3.5</t>
  </si>
  <si>
    <t>2.3.2.1.4.1</t>
  </si>
  <si>
    <t>2.3.2.1.4.2</t>
  </si>
  <si>
    <t>2.3.2.1.4.3</t>
  </si>
  <si>
    <t>2.3.2.1.4.4</t>
  </si>
  <si>
    <t>2.3.2.1.4.5</t>
  </si>
  <si>
    <t>2.3.2.1.5.1</t>
  </si>
  <si>
    <t>2.3.2.1.5.2</t>
  </si>
  <si>
    <t>2.3.2.1.5.3</t>
  </si>
  <si>
    <t>2.3.2.1.5.4</t>
  </si>
  <si>
    <t>2.3.2.1.5.5</t>
  </si>
  <si>
    <t>2.3.2.1.6.1</t>
  </si>
  <si>
    <t>2.3.2.1.6.2</t>
  </si>
  <si>
    <t>2.3.2.1.6.3</t>
  </si>
  <si>
    <t>2.3.2.1.6.4</t>
  </si>
  <si>
    <t>2.3.2.1.6.5</t>
  </si>
  <si>
    <t>2.3.2.1.7</t>
  </si>
  <si>
    <t>2.3.2.1.7.1</t>
  </si>
  <si>
    <t>2.3.2.1.7.2</t>
  </si>
  <si>
    <t>2.3.2.1.7.3</t>
  </si>
  <si>
    <t>2.3.2.1.7.4</t>
  </si>
  <si>
    <t>2.3.2.1.7.5</t>
  </si>
  <si>
    <t>2.3.2.1.8</t>
  </si>
  <si>
    <t>2.3.2.1.8.1</t>
  </si>
  <si>
    <t>2.3.2.1.8.2</t>
  </si>
  <si>
    <t>2.3.2.1.8.3</t>
  </si>
  <si>
    <t>2.3.2.1.8.4</t>
  </si>
  <si>
    <t>2.3.2.1.8.5</t>
  </si>
  <si>
    <t>2.3.2.1.9</t>
  </si>
  <si>
    <t>2.3.2.1.9.1</t>
  </si>
  <si>
    <t>2.3.2.1.9.2</t>
  </si>
  <si>
    <t>2.3.2.1.9.3</t>
  </si>
  <si>
    <t>2.3.2.1.9.4</t>
  </si>
  <si>
    <t>2.3.2.1.9.5</t>
  </si>
  <si>
    <t>2.3.2.2.1.1</t>
  </si>
  <si>
    <t>2.3.2.2.1.2</t>
  </si>
  <si>
    <t>2.3.2.2.1.3</t>
  </si>
  <si>
    <t>2.3.2.2.1.4</t>
  </si>
  <si>
    <t>2.3.2.2.1.5</t>
  </si>
  <si>
    <t>2.3.2.2.2.1</t>
  </si>
  <si>
    <t>2.3.2.2.2.2</t>
  </si>
  <si>
    <t>2.3.2.2.2.3</t>
  </si>
  <si>
    <t>2.3.2.2.2.4</t>
  </si>
  <si>
    <t>2.3.2.2.2.5</t>
  </si>
  <si>
    <t>2.3.2.2.3.1</t>
  </si>
  <si>
    <t>2.3.2.2.3.2</t>
  </si>
  <si>
    <t>2.3.2.2.3.3</t>
  </si>
  <si>
    <t>2.3.2.2.3.4</t>
  </si>
  <si>
    <t>2.3.2.2.3.5</t>
  </si>
  <si>
    <t>2.3.2.2.4.1</t>
  </si>
  <si>
    <t>2.3.2.2.4.2</t>
  </si>
  <si>
    <t>2.3.2.2.4.3</t>
  </si>
  <si>
    <t>2.3.2.2.4.4</t>
  </si>
  <si>
    <t>2.3.2.2.4.5</t>
  </si>
  <si>
    <t>2.3.2.2.5.1</t>
  </si>
  <si>
    <t>2.3.2.2.5.2</t>
  </si>
  <si>
    <t>2.3.2.2.5.3</t>
  </si>
  <si>
    <t>2.3.2.2.5.4</t>
  </si>
  <si>
    <t>2.3.2.2.5.5</t>
  </si>
  <si>
    <t>2.3.2.2.6.1</t>
  </si>
  <si>
    <t>2.3.2.2.6.2</t>
  </si>
  <si>
    <t>2.3.2.2.6.3</t>
  </si>
  <si>
    <t>2.3.2.2.6.4</t>
  </si>
  <si>
    <t>2.3.2.2.6.5</t>
  </si>
  <si>
    <t>2.3.2.2.7</t>
  </si>
  <si>
    <t>2.3.2.2.7.1</t>
  </si>
  <si>
    <t>2.3.2.2.7.2</t>
  </si>
  <si>
    <t>2.3.2.2.7.3</t>
  </si>
  <si>
    <t>2.3.2.2.7.4</t>
  </si>
  <si>
    <t>2.3.2.2.7.5</t>
  </si>
  <si>
    <t>2.3.2.2.8</t>
  </si>
  <si>
    <t>2.3.2.2.8.1</t>
  </si>
  <si>
    <t>2.3.2.2.8.2</t>
  </si>
  <si>
    <t>2.3.2.2.8.3</t>
  </si>
  <si>
    <t>2.3.2.2.8.4</t>
  </si>
  <si>
    <t>2.3.2.2.8.5</t>
  </si>
  <si>
    <t>2.3.2.2.9</t>
  </si>
  <si>
    <t>2.3.2.2.9.1</t>
  </si>
  <si>
    <t>2.3.2.2.9.2</t>
  </si>
  <si>
    <t>2.3.2.2.9.3</t>
  </si>
  <si>
    <t>2.3.2.2.9.4</t>
  </si>
  <si>
    <t>2.3.2.2.9.5</t>
  </si>
  <si>
    <t>2.4.1.1.1.1</t>
  </si>
  <si>
    <t>с 1-им кабелем в туннеле или коллекторе</t>
  </si>
  <si>
    <t>2.4.1.1.1.2</t>
  </si>
  <si>
    <t>с 2-мя  кабелями в туннеле или коллекторе</t>
  </si>
  <si>
    <t>2.4.1.1.1.3</t>
  </si>
  <si>
    <t>с 3-мя кабелями в туннеле или коллекторе</t>
  </si>
  <si>
    <t>2.4.1.1.1.4</t>
  </si>
  <si>
    <t>с 4-мя кабелями в туннеле или коллекторе</t>
  </si>
  <si>
    <t>2.4.1.1.1.5</t>
  </si>
  <si>
    <t>более 4-х кабелей в туннеле или коллекторе</t>
  </si>
  <si>
    <t>2.4.1.1.2.1</t>
  </si>
  <si>
    <t>2.4.1.1.2.2</t>
  </si>
  <si>
    <t>2.4.1.1.2.3</t>
  </si>
  <si>
    <t>2.4.1.1.2.4</t>
  </si>
  <si>
    <t>2.4.1.1.2.5</t>
  </si>
  <si>
    <t>2.4.1.1.3.1</t>
  </si>
  <si>
    <t>2.4.1.1.3.2</t>
  </si>
  <si>
    <t>2.4.1.1.3.3</t>
  </si>
  <si>
    <t>2.4.1.1.3.4</t>
  </si>
  <si>
    <t>2.4.1.1.3.5</t>
  </si>
  <si>
    <t>2.4.1.1.4.1</t>
  </si>
  <si>
    <t>2.4.1.1.4.2</t>
  </si>
  <si>
    <t>2.4.1.1.4.3</t>
  </si>
  <si>
    <t>2.4.1.1.4.4</t>
  </si>
  <si>
    <t>2.4.1.1.4.5</t>
  </si>
  <si>
    <t>2.4.1.1.5.1</t>
  </si>
  <si>
    <t>2.4.1.1.5.2</t>
  </si>
  <si>
    <t>2.4.1.1.5.3</t>
  </si>
  <si>
    <t>2.4.1.1.5.4</t>
  </si>
  <si>
    <t>2.4.1.1.5.5</t>
  </si>
  <si>
    <t>2.4.1.1.6.1</t>
  </si>
  <si>
    <t>2.4.1.1.6.2</t>
  </si>
  <si>
    <t>2.4.1.1.6.3</t>
  </si>
  <si>
    <t>2.4.1.1.6.4</t>
  </si>
  <si>
    <t>2.4.1.1.6.5</t>
  </si>
  <si>
    <t>2.4.1.1.7</t>
  </si>
  <si>
    <t>2.4.1.1.7.1</t>
  </si>
  <si>
    <t>2.4.1.1.7.2</t>
  </si>
  <si>
    <t>2.4.1.1.7.3</t>
  </si>
  <si>
    <t>2.4.1.1.7.4</t>
  </si>
  <si>
    <t>2.4.1.1.7.5</t>
  </si>
  <si>
    <t>2.4.1.1.8</t>
  </si>
  <si>
    <t>2.4.1.1.8.1</t>
  </si>
  <si>
    <t>2.4.1.1.8.2</t>
  </si>
  <si>
    <t>2.4.1.1.8.3</t>
  </si>
  <si>
    <t>2.4.1.1.8.4</t>
  </si>
  <si>
    <t>2.4.1.1.8.5</t>
  </si>
  <si>
    <t>2.4.1.1.9</t>
  </si>
  <si>
    <t>2.4.1.1.9.1</t>
  </si>
  <si>
    <t>2.4.1.1.9.2</t>
  </si>
  <si>
    <t>2.4.1.1.9.3</t>
  </si>
  <si>
    <t>2.4.1.1.9.4</t>
  </si>
  <si>
    <t>2.4.1.1.9.5</t>
  </si>
  <si>
    <t>2.4.1.2.1.1</t>
  </si>
  <si>
    <t>2.4.1.2.1.2</t>
  </si>
  <si>
    <t>2.4.1.2.1.3</t>
  </si>
  <si>
    <t>2.4.1.2.1.4</t>
  </si>
  <si>
    <t>2.4.1.2.1.5</t>
  </si>
  <si>
    <t>2.4.1.2.2.1</t>
  </si>
  <si>
    <t>2.4.1.2.2.2</t>
  </si>
  <si>
    <t>2.4.1.2.2.3</t>
  </si>
  <si>
    <t>2.4.1.2.2.4</t>
  </si>
  <si>
    <t>2.4.1.2.2.5</t>
  </si>
  <si>
    <t>2.4.1.2.3.1</t>
  </si>
  <si>
    <t>2.4.1.2.3.2</t>
  </si>
  <si>
    <t>2.4.1.2.3.3</t>
  </si>
  <si>
    <t>2.4.1.2.3.4</t>
  </si>
  <si>
    <t>2.4.1.2.3.5</t>
  </si>
  <si>
    <t>2.4.1.2.4.1</t>
  </si>
  <si>
    <t>2.4.1.2.4.2</t>
  </si>
  <si>
    <t>2.4.1.2.4.3</t>
  </si>
  <si>
    <t>2.4.1.2.4.4</t>
  </si>
  <si>
    <t>2.4.1.2.4.5</t>
  </si>
  <si>
    <t>2.4.1.2.5.1</t>
  </si>
  <si>
    <t>2.4.1.2.5.2</t>
  </si>
  <si>
    <t>2.4.1.2.5.3</t>
  </si>
  <si>
    <t>2.4.1.2.5.4</t>
  </si>
  <si>
    <t>2.4.1.2.5.5</t>
  </si>
  <si>
    <t>2.4.1.2.6.1</t>
  </si>
  <si>
    <t>2.4.1.2.6.2</t>
  </si>
  <si>
    <t>2.4.1.2.6.3</t>
  </si>
  <si>
    <t>2.4.1.2.6.4</t>
  </si>
  <si>
    <t>2.4.1.2.6.5</t>
  </si>
  <si>
    <t>2.4.1.2.7</t>
  </si>
  <si>
    <t>2.4.1.2.7.1</t>
  </si>
  <si>
    <t>2.4.1.2.7.2</t>
  </si>
  <si>
    <t>2.4.1.2.7.3</t>
  </si>
  <si>
    <t>2.4.1.2.7.4</t>
  </si>
  <si>
    <t>2.4.1.2.7.5</t>
  </si>
  <si>
    <t>2.4.1.2.8</t>
  </si>
  <si>
    <t>2.4.1.2.8.1</t>
  </si>
  <si>
    <t>2.4.1.2.8.2</t>
  </si>
  <si>
    <t>2.4.1.2.8.3</t>
  </si>
  <si>
    <t>2.4.1.2.8.4</t>
  </si>
  <si>
    <t>2.4.1.2.8.5</t>
  </si>
  <si>
    <t>2.4.1.2.9</t>
  </si>
  <si>
    <t>2.4.1.2.9.1</t>
  </si>
  <si>
    <t>2.4.1.2.9.2</t>
  </si>
  <si>
    <t>2.4.1.2.9.3</t>
  </si>
  <si>
    <t>2.4.1.2.9.4</t>
  </si>
  <si>
    <t>2.4.1.2.9.5</t>
  </si>
  <si>
    <t>2.4.2.1.1.1</t>
  </si>
  <si>
    <t>2.4.2.1.1.2</t>
  </si>
  <si>
    <t>2.4.2.1.1.3</t>
  </si>
  <si>
    <t>2.4.2.1.1.4</t>
  </si>
  <si>
    <t>2.4.2.1.1.5</t>
  </si>
  <si>
    <t>2.4.2.1.2.1</t>
  </si>
  <si>
    <t>2.4.2.1.2.2</t>
  </si>
  <si>
    <t>2.4.2.1.2.3</t>
  </si>
  <si>
    <t>2.4.2.1.2.4</t>
  </si>
  <si>
    <t>2.4.2.1.2.5</t>
  </si>
  <si>
    <t>2.4.2.1.3.1</t>
  </si>
  <si>
    <t>2.4.2.1.3.2</t>
  </si>
  <si>
    <t>2.4.2.1.3.3</t>
  </si>
  <si>
    <t>2.4.2.1.3.4</t>
  </si>
  <si>
    <t>2.4.2.1.3.5</t>
  </si>
  <si>
    <t>2.4.2.1.4.1</t>
  </si>
  <si>
    <t>2.4.2.1.4.2</t>
  </si>
  <si>
    <t>2.4.2.1.4.3</t>
  </si>
  <si>
    <t>2.4.2.1.4.4</t>
  </si>
  <si>
    <t>2.4.2.1.4.5</t>
  </si>
  <si>
    <t>2.4.2.1.5.1</t>
  </si>
  <si>
    <t>2.4.2.1.5.2</t>
  </si>
  <si>
    <t>2.4.2.1.5.3</t>
  </si>
  <si>
    <t>2.4.2.1.5.4</t>
  </si>
  <si>
    <t>2.4.2.1.5.5</t>
  </si>
  <si>
    <t>2.4.2.1.6.1</t>
  </si>
  <si>
    <t>2.4.2.1.6.2</t>
  </si>
  <si>
    <t>2.4.2.1.6.3</t>
  </si>
  <si>
    <t>2.4.2.1.6.4</t>
  </si>
  <si>
    <t>2.4.2.1.6.5</t>
  </si>
  <si>
    <t>2.4.2.1.7</t>
  </si>
  <si>
    <t>2.4.2.1.7.1</t>
  </si>
  <si>
    <t>2.4.2.1.7.2</t>
  </si>
  <si>
    <t>2.4.2.1.7.3</t>
  </si>
  <si>
    <t>2.4.2.1.7.4</t>
  </si>
  <si>
    <t>2.4.2.1.7.5</t>
  </si>
  <si>
    <t>2.4.2.1.8</t>
  </si>
  <si>
    <t>2.4.2.1.8.1</t>
  </si>
  <si>
    <t>2.4.2.1.8.2</t>
  </si>
  <si>
    <t>2.4.2.1.8.3</t>
  </si>
  <si>
    <t>2.4.2.1.8.4</t>
  </si>
  <si>
    <t>2.4.2.1.8.5</t>
  </si>
  <si>
    <t>2.4.2.1.9</t>
  </si>
  <si>
    <t>2.4.2.1.9.1</t>
  </si>
  <si>
    <t>2.4.2.1.9.2</t>
  </si>
  <si>
    <t>2.4.2.1.9.3</t>
  </si>
  <si>
    <t>2.4.2.1.9.4</t>
  </si>
  <si>
    <t>2.4.2.1.9.5</t>
  </si>
  <si>
    <t>2.4.2.2.1.1</t>
  </si>
  <si>
    <t>2.4.2.2.1.2</t>
  </si>
  <si>
    <t>2.4.2.2.1.3</t>
  </si>
  <si>
    <t>2.4.2.2.1.4</t>
  </si>
  <si>
    <t>2.4.2.2.1.5</t>
  </si>
  <si>
    <t>2.4.2.2.2.1</t>
  </si>
  <si>
    <t>2.4.2.2.2.2</t>
  </si>
  <si>
    <t>2.4.2.2.2.3</t>
  </si>
  <si>
    <t>2.4.2.2.2.4</t>
  </si>
  <si>
    <t>2.4.2.2.2.5</t>
  </si>
  <si>
    <t>2.4.2.2.3.1</t>
  </si>
  <si>
    <t>2.4.2.2.3.2</t>
  </si>
  <si>
    <t>2.4.2.2.3.3</t>
  </si>
  <si>
    <t>2.4.2.2.3.4</t>
  </si>
  <si>
    <t>2.4.2.2.3.5</t>
  </si>
  <si>
    <t>2.4.2.2.4.1</t>
  </si>
  <si>
    <t>2.4.2.2.4.2</t>
  </si>
  <si>
    <t>2.4.2.2.4.3</t>
  </si>
  <si>
    <t>2.4.2.2.4.4</t>
  </si>
  <si>
    <t>2.4.2.2.4.5</t>
  </si>
  <si>
    <t>2.4.2.2.5.1</t>
  </si>
  <si>
    <t>2.4.2.2.5.2</t>
  </si>
  <si>
    <t>2.4.2.2.5.3</t>
  </si>
  <si>
    <t>2.4.2.2.5.4</t>
  </si>
  <si>
    <t>2.4.2.2.5.5</t>
  </si>
  <si>
    <t>2.4.2.2.6.1</t>
  </si>
  <si>
    <t>2.4.2.2.6.2</t>
  </si>
  <si>
    <t>2.4.2.2.6.3</t>
  </si>
  <si>
    <t>2.4.2.2.6.4</t>
  </si>
  <si>
    <t>2.4.2.2.6.5</t>
  </si>
  <si>
    <t>2.4.2.2.7</t>
  </si>
  <si>
    <t>2.4.2.2.7.1</t>
  </si>
  <si>
    <t>2.4.2.2.7.2</t>
  </si>
  <si>
    <t>2.4.2.2.7.3</t>
  </si>
  <si>
    <t>2.4.2.2.7.4</t>
  </si>
  <si>
    <t>2.4.2.2.7.5</t>
  </si>
  <si>
    <t>2.4.2.2.8</t>
  </si>
  <si>
    <t>2.4.2.2.8.1</t>
  </si>
  <si>
    <t>2.4.2.2.8.2</t>
  </si>
  <si>
    <t>2.4.2.2.8.3</t>
  </si>
  <si>
    <t>2.4.2.2.8.4</t>
  </si>
  <si>
    <t>2.4.2.2.8.5</t>
  </si>
  <si>
    <t>2.4.2.2.9</t>
  </si>
  <si>
    <t>2.4.2.2.9.1</t>
  </si>
  <si>
    <t>2.4.2.2.9.2</t>
  </si>
  <si>
    <t>2.4.2.2.9.3</t>
  </si>
  <si>
    <t>2.4.2.2.9.4</t>
  </si>
  <si>
    <t>2.4.2.2.9.5</t>
  </si>
  <si>
    <t>2.5.1.1.1.1</t>
  </si>
  <si>
    <t>с 1-им кабелем в галерее или на эстакаде</t>
  </si>
  <si>
    <t>2.5.1.1.1.2</t>
  </si>
  <si>
    <t>с 2-мя  кабелями в галерее или на эстакаде</t>
  </si>
  <si>
    <t>2.5.1.1.1.3</t>
  </si>
  <si>
    <t>с 3-мя кабелями в галерее или на эстакаде</t>
  </si>
  <si>
    <t>2.5.1.1.1.4</t>
  </si>
  <si>
    <t>с 4-мя кабелями в галерее или на эстакаде</t>
  </si>
  <si>
    <t>2.5.1.1.1.5</t>
  </si>
  <si>
    <t>более 4-х кабелей в галерее или на эстакаде</t>
  </si>
  <si>
    <t>2.5.1.1.2.1</t>
  </si>
  <si>
    <t>2.5.1.1.2.2</t>
  </si>
  <si>
    <t>2.5.1.1.2.3</t>
  </si>
  <si>
    <t>2.5.1.1.2.4</t>
  </si>
  <si>
    <t>2.5.1.1.2.5</t>
  </si>
  <si>
    <t>2.5.1.1.3.1</t>
  </si>
  <si>
    <t>2.5.1.1.3.2</t>
  </si>
  <si>
    <t>2.5.1.1.3.3</t>
  </si>
  <si>
    <t>2.5.1.1.3.4</t>
  </si>
  <si>
    <t>2.5.1.1.3.5</t>
  </si>
  <si>
    <t>2.5.1.1.4.1</t>
  </si>
  <si>
    <t>2.5.1.1.4.2</t>
  </si>
  <si>
    <t>2.5.1.1.4.3</t>
  </si>
  <si>
    <t>2.5.1.1.4.4</t>
  </si>
  <si>
    <t>2.5.1.1.4.5</t>
  </si>
  <si>
    <t>2.5.1.1.5.1</t>
  </si>
  <si>
    <t>2.5.1.1.5.2</t>
  </si>
  <si>
    <t>2.5.1.1.5.3</t>
  </si>
  <si>
    <t>2.5.1.1.5.4</t>
  </si>
  <si>
    <t>2.5.1.1.5.5</t>
  </si>
  <si>
    <t>2.5.1.1.6.1</t>
  </si>
  <si>
    <t>2.5.1.1.6.2</t>
  </si>
  <si>
    <t>2.5.1.1.6.3</t>
  </si>
  <si>
    <t>2.5.1.1.6.4</t>
  </si>
  <si>
    <t>2.5.1.1.6.5</t>
  </si>
  <si>
    <t>2.5.1.1.7</t>
  </si>
  <si>
    <t>2.5.1.1.7.1</t>
  </si>
  <si>
    <t>2.5.1.1.7.2</t>
  </si>
  <si>
    <t>2.5.1.1.7.3</t>
  </si>
  <si>
    <t>2.5.1.1.7.4</t>
  </si>
  <si>
    <t>2.5.1.1.7.5</t>
  </si>
  <si>
    <t>2.5.1.1.8</t>
  </si>
  <si>
    <t>2.5.1.1.8.1</t>
  </si>
  <si>
    <t>2.5.1.1.8.2</t>
  </si>
  <si>
    <t>2.5.1.1.8.3</t>
  </si>
  <si>
    <t>2.5.1.1.8.4</t>
  </si>
  <si>
    <t>2.5.1.1.8.5</t>
  </si>
  <si>
    <t>2.5.1.1.9</t>
  </si>
  <si>
    <t>2.5.1.1.9.1</t>
  </si>
  <si>
    <t>2.5.1.1.9.2</t>
  </si>
  <si>
    <t>2.5.1.1.9.3</t>
  </si>
  <si>
    <t>2.5.1.1.9.4</t>
  </si>
  <si>
    <t>2.5.1.1.9.5</t>
  </si>
  <si>
    <t>2.5.1.2.1.1</t>
  </si>
  <si>
    <t>2.5.1.2.1.2</t>
  </si>
  <si>
    <t>2.5.1.2.1.3</t>
  </si>
  <si>
    <t>2.5.1.2.1.4</t>
  </si>
  <si>
    <t>2.5.1.2.1.5</t>
  </si>
  <si>
    <t>2.5.1.2.2.1</t>
  </si>
  <si>
    <t>2.5.1.2.2.2</t>
  </si>
  <si>
    <t>2.5.1.2.2.3</t>
  </si>
  <si>
    <t>2.5.1.2.2.4</t>
  </si>
  <si>
    <t>2.5.1.2.2.5</t>
  </si>
  <si>
    <t>2.5.1.2.3.1</t>
  </si>
  <si>
    <t>2.5.1.2.3.2</t>
  </si>
  <si>
    <t>2.5.1.2.3.3</t>
  </si>
  <si>
    <t>2.5.1.2.3.4</t>
  </si>
  <si>
    <t>2.5.1.2.3.5</t>
  </si>
  <si>
    <t>2.5.1.2.4.1</t>
  </si>
  <si>
    <t>2.5.1.2.4.2</t>
  </si>
  <si>
    <t>2.5.1.2.4.3</t>
  </si>
  <si>
    <t>2.5.1.2.4.4</t>
  </si>
  <si>
    <t>2.5.1.2.4.5</t>
  </si>
  <si>
    <t>2.5.1.2.5.1</t>
  </si>
  <si>
    <t>2.5.1.2.5.2</t>
  </si>
  <si>
    <t>2.5.1.2.5.3</t>
  </si>
  <si>
    <t>2.5.1.2.5.4</t>
  </si>
  <si>
    <t>2.5.1.2.5.5</t>
  </si>
  <si>
    <t>2.5.1.2.6.1</t>
  </si>
  <si>
    <t>2.5.1.2.6.2</t>
  </si>
  <si>
    <t>2.5.1.2.6.3</t>
  </si>
  <si>
    <t>2.5.1.2.6.4</t>
  </si>
  <si>
    <t>2.5.1.2.6.5</t>
  </si>
  <si>
    <t>2.5.1.2.7</t>
  </si>
  <si>
    <t>2.5.1.2.7.1</t>
  </si>
  <si>
    <t>2.5.1.2.7.2</t>
  </si>
  <si>
    <t>2.5.1.2.7.3</t>
  </si>
  <si>
    <t>2.5.1.2.7.4</t>
  </si>
  <si>
    <t>2.5.1.2.7.5</t>
  </si>
  <si>
    <t>2.5.1.2.8</t>
  </si>
  <si>
    <t>2.5.1.2.8.1</t>
  </si>
  <si>
    <t>2.5.1.2.8.2</t>
  </si>
  <si>
    <t>2.5.1.2.8.3</t>
  </si>
  <si>
    <t>2.5.1.2.8.4</t>
  </si>
  <si>
    <t>2.5.1.2.8.5</t>
  </si>
  <si>
    <t>2.5.1.2.9</t>
  </si>
  <si>
    <t>2.5.1.2.9.1</t>
  </si>
  <si>
    <t>2.5.1.2.9.2</t>
  </si>
  <si>
    <t>2.5.1.2.9.3</t>
  </si>
  <si>
    <t>2.5.1.2.9.4</t>
  </si>
  <si>
    <t>2.5.1.2.9.5</t>
  </si>
  <si>
    <t>2.5.2.1.1.1</t>
  </si>
  <si>
    <t>2.5.2.1.1.2</t>
  </si>
  <si>
    <t>2.5.2.1.1.3</t>
  </si>
  <si>
    <t>2.5.2.1.1.4</t>
  </si>
  <si>
    <t>2.5.2.1.1.5</t>
  </si>
  <si>
    <t>2.5.2.1.2.1</t>
  </si>
  <si>
    <t>2.5.2.1.2.2</t>
  </si>
  <si>
    <t>2.5.2.1.2.3</t>
  </si>
  <si>
    <t>2.5.2.1.2.4</t>
  </si>
  <si>
    <t>2.5.2.1.2.5</t>
  </si>
  <si>
    <t>2.5.2.1.3.1</t>
  </si>
  <si>
    <t>2.5.2.1.3.2</t>
  </si>
  <si>
    <t>2.5.2.1.3.3</t>
  </si>
  <si>
    <t>2.5.2.1.3.4</t>
  </si>
  <si>
    <t>2.5.2.1.3.5</t>
  </si>
  <si>
    <t>2.5.2.1.4.1</t>
  </si>
  <si>
    <t>2.5.2.1.4.2</t>
  </si>
  <si>
    <t>2.5.2.1.4.3</t>
  </si>
  <si>
    <t>2.5.2.1.4.4</t>
  </si>
  <si>
    <t>2.5.2.1.4.5</t>
  </si>
  <si>
    <t>2.5.2.1.5.1</t>
  </si>
  <si>
    <t>2.5.2.1.5.2</t>
  </si>
  <si>
    <t>2.5.2.1.5.3</t>
  </si>
  <si>
    <t>2.5.2.1.5.4</t>
  </si>
  <si>
    <t>2.5.2.1.5.5</t>
  </si>
  <si>
    <t>2.5.2.1.6.1</t>
  </si>
  <si>
    <t>2.5.2.1.6.2</t>
  </si>
  <si>
    <t>2.5.2.1.6.3</t>
  </si>
  <si>
    <t>2.5.2.1.6.4</t>
  </si>
  <si>
    <t>2.5.2.1.6.5</t>
  </si>
  <si>
    <t>2.5.2.1.7</t>
  </si>
  <si>
    <t>2.5.2.1.7.1</t>
  </si>
  <si>
    <t>2.5.2.1.7.2</t>
  </si>
  <si>
    <t>3.5.2.1.7.3</t>
  </si>
  <si>
    <t>2.5.2.1.7.4</t>
  </si>
  <si>
    <t>2.5.2.1.7.5</t>
  </si>
  <si>
    <t>2.5.2.1.8</t>
  </si>
  <si>
    <t>2.5.2.1.8.1</t>
  </si>
  <si>
    <t>2.5.2.1.8.2</t>
  </si>
  <si>
    <t>2.5.2.1.8.3</t>
  </si>
  <si>
    <t>2.5.2.1.8.4</t>
  </si>
  <si>
    <t>2.5.2.1.8.5</t>
  </si>
  <si>
    <t>2.5.2.1.9</t>
  </si>
  <si>
    <t>2.5.2.1.9.1</t>
  </si>
  <si>
    <t>2.5.2.1.9.2</t>
  </si>
  <si>
    <t>2.5.2.1.9.3</t>
  </si>
  <si>
    <t>2.5.2.1.9.4</t>
  </si>
  <si>
    <t>2.5.2.1.9.5</t>
  </si>
  <si>
    <t>2.5.2.2.1.1</t>
  </si>
  <si>
    <t>2.5.2.2.1.2</t>
  </si>
  <si>
    <t>2.5.2.2.1.3</t>
  </si>
  <si>
    <t>2.5.2.2.1.4</t>
  </si>
  <si>
    <t>2.5.2.2.1.5</t>
  </si>
  <si>
    <t>2.5.2.2.2.1</t>
  </si>
  <si>
    <t>2.5.2.2.2.2</t>
  </si>
  <si>
    <t>2.5.2.2.2.3</t>
  </si>
  <si>
    <t>2.5.2.2.2.4</t>
  </si>
  <si>
    <t>2.5.2.2.2.5</t>
  </si>
  <si>
    <t>2.5.2.2.3.1</t>
  </si>
  <si>
    <t>2.5.2.2.3.2</t>
  </si>
  <si>
    <t>2.5.2.2.3.3</t>
  </si>
  <si>
    <t>2.5.2.2.3.4</t>
  </si>
  <si>
    <t>2.5.2.2.3.5</t>
  </si>
  <si>
    <t>2.5.2.2.4.1</t>
  </si>
  <si>
    <t>2.5.2.2.4.2</t>
  </si>
  <si>
    <t>2.5.2.2.4.3</t>
  </si>
  <si>
    <t>2.5.2.2.4.4</t>
  </si>
  <si>
    <t>2.5.2.2.4.5</t>
  </si>
  <si>
    <t>2.5.2.2.5.1</t>
  </si>
  <si>
    <t>2.5.2.2.5.2</t>
  </si>
  <si>
    <t>2.5.2.2.5.3</t>
  </si>
  <si>
    <t>2.5.2.2.5.4</t>
  </si>
  <si>
    <t>2.5.2.2.5.5</t>
  </si>
  <si>
    <t>2.5.2.2.6.1</t>
  </si>
  <si>
    <t>2.5.2.2.6.2</t>
  </si>
  <si>
    <t>2.5.2.2.6.3</t>
  </si>
  <si>
    <t>2.5.2.2.6.4</t>
  </si>
  <si>
    <t>2.5.2.2.6.5</t>
  </si>
  <si>
    <t>2.5.2.2.7</t>
  </si>
  <si>
    <t>2.5.2.2.7.1</t>
  </si>
  <si>
    <t>2.5.2.2.7.2</t>
  </si>
  <si>
    <t>2.5.2.2.7.3</t>
  </si>
  <si>
    <t>2.5.2.2.7.4</t>
  </si>
  <si>
    <t>2.5.2.2.7.5</t>
  </si>
  <si>
    <t>2.5.2.2.8</t>
  </si>
  <si>
    <t>2.5.2.2.8.1</t>
  </si>
  <si>
    <t>2.5.2.2.8.2</t>
  </si>
  <si>
    <t>2.5.2.2.8.3</t>
  </si>
  <si>
    <t>2.5.2.2.8.4</t>
  </si>
  <si>
    <t>2.5.2.2.8.5</t>
  </si>
  <si>
    <t>2.5.2.2.9</t>
  </si>
  <si>
    <t>2.5.2.2.9.1</t>
  </si>
  <si>
    <t>2.5.2.2.9.2</t>
  </si>
  <si>
    <t>2.5.2.2.9.3</t>
  </si>
  <si>
    <t>2.5.2.2.9.4</t>
  </si>
  <si>
    <t>2.5.2.2.9.5</t>
  </si>
  <si>
    <t>2.6.1.1.1.1</t>
  </si>
  <si>
    <t>с 1-ой трубой в скважине</t>
  </si>
  <si>
    <t>2.6.1.1.1.2</t>
  </si>
  <si>
    <t>с 2-мя  трубами в скважине</t>
  </si>
  <si>
    <t>2.6.1.1.1.3</t>
  </si>
  <si>
    <t>с 3-мя  трубами в скважине</t>
  </si>
  <si>
    <t>2.6.1.1.1.4</t>
  </si>
  <si>
    <t>с 4-мя  трубами в скважине</t>
  </si>
  <si>
    <t>2.6.1.1.1.5</t>
  </si>
  <si>
    <t>более 4-х  труб в скважине</t>
  </si>
  <si>
    <t>2.6.1.1.2.1</t>
  </si>
  <si>
    <t>2.6.1.1.2.2</t>
  </si>
  <si>
    <t>2.6.1.1.2.3</t>
  </si>
  <si>
    <t>2.6.1.1.2.4</t>
  </si>
  <si>
    <t>2.6.1.1.2.5</t>
  </si>
  <si>
    <t>2.6.1.1.3.1</t>
  </si>
  <si>
    <t>2.6.1.1.3.2</t>
  </si>
  <si>
    <t>2.6.1.1.3.3</t>
  </si>
  <si>
    <t>2.6.1.1.3.4</t>
  </si>
  <si>
    <t>2.6.1.1.3.5</t>
  </si>
  <si>
    <t>2.6.1.1.4.1</t>
  </si>
  <si>
    <t>2.6.1.1.4.2</t>
  </si>
  <si>
    <t>2.6.1.1.4.3</t>
  </si>
  <si>
    <t>2.6.1.1.4.4</t>
  </si>
  <si>
    <t>2.6.1.1.4.5</t>
  </si>
  <si>
    <t>2.6.1.1.5.1</t>
  </si>
  <si>
    <t>2.6.1.1.5.2</t>
  </si>
  <si>
    <t>2.6.1.1.5.3</t>
  </si>
  <si>
    <t>2.6.1.1.5.4</t>
  </si>
  <si>
    <t>2.6.1.1.5.5</t>
  </si>
  <si>
    <t>2.6.1.1.6.1</t>
  </si>
  <si>
    <t>2.6.1.1.6.2</t>
  </si>
  <si>
    <t>2.6.1.1.6.3</t>
  </si>
  <si>
    <t>2.6.1.1.6.4</t>
  </si>
  <si>
    <t>2.6.1.1.6.5</t>
  </si>
  <si>
    <t>2.6.1.1.7</t>
  </si>
  <si>
    <t>2.6.1.1.7.1</t>
  </si>
  <si>
    <t>2.6.1.1.7.2</t>
  </si>
  <si>
    <t>2.6.1.1.7.3</t>
  </si>
  <si>
    <t>2.6.1.1.7.4</t>
  </si>
  <si>
    <t>2.6.1.1.7.5</t>
  </si>
  <si>
    <t>2.6.1.1.8</t>
  </si>
  <si>
    <t>2.6.1.1.8.1</t>
  </si>
  <si>
    <t>2.6.1.1.8.2</t>
  </si>
  <si>
    <t>2.6.1.1.8.3</t>
  </si>
  <si>
    <t>2.6.1.1.8.4</t>
  </si>
  <si>
    <t>2.6.1.1.8.5</t>
  </si>
  <si>
    <t>2.6.1.1.9</t>
  </si>
  <si>
    <t>2.6.1.1.9.1</t>
  </si>
  <si>
    <t>2.6.1.1.9.2</t>
  </si>
  <si>
    <t>2.6.1.1.9.3</t>
  </si>
  <si>
    <t>2.6.1.1.9.4</t>
  </si>
  <si>
    <t>2.6.1.1.9.5</t>
  </si>
  <si>
    <t>2.6.1.2.1.1</t>
  </si>
  <si>
    <t>2.6.1.2.1.2</t>
  </si>
  <si>
    <t>2.6.1.2.1.3</t>
  </si>
  <si>
    <t>2.6.1.2.1.4</t>
  </si>
  <si>
    <t>2.6.1.2.1.5</t>
  </si>
  <si>
    <t>2.6.1.2.2.1</t>
  </si>
  <si>
    <t>2.6.1.2.2.2</t>
  </si>
  <si>
    <t>2.6.1.2.2.3</t>
  </si>
  <si>
    <t>2.6.1.2.2.4</t>
  </si>
  <si>
    <t>2.6.1.2.2.5</t>
  </si>
  <si>
    <t>2.6.1.2.3.1</t>
  </si>
  <si>
    <t>2.6.1.2.3.2</t>
  </si>
  <si>
    <t>2.6.1.2.3.3</t>
  </si>
  <si>
    <t>2.6.1.2.3.4</t>
  </si>
  <si>
    <t>2.6.1.2.3.5</t>
  </si>
  <si>
    <t>2.6.1.2.4.1</t>
  </si>
  <si>
    <t>2.6.1.2.4.2</t>
  </si>
  <si>
    <t>2.6.1.2.4.3</t>
  </si>
  <si>
    <t>2.6.1.2.4.4</t>
  </si>
  <si>
    <t>2.6.1.2.4.5</t>
  </si>
  <si>
    <t>2.6.1.2.5.1</t>
  </si>
  <si>
    <t>2.6.1.2.5.2</t>
  </si>
  <si>
    <t>2.6.1.2.5.3</t>
  </si>
  <si>
    <t>2.6.1.2.5.4</t>
  </si>
  <si>
    <t>2.6.1.2.5.5</t>
  </si>
  <si>
    <t>2.6.1.2.6.1</t>
  </si>
  <si>
    <t>2.6.1.2.6.2</t>
  </si>
  <si>
    <t>2.6.1.2.6.3</t>
  </si>
  <si>
    <t>2.6.1.2.6.4</t>
  </si>
  <si>
    <t>2.6.1.2.6.5</t>
  </si>
  <si>
    <t>2.6.1.2.7</t>
  </si>
  <si>
    <t>2.6.1.2.7.1</t>
  </si>
  <si>
    <t>2.6.1.2.7.2</t>
  </si>
  <si>
    <t>2.6.1.2.7.3</t>
  </si>
  <si>
    <t>2.6.1.2.7.4</t>
  </si>
  <si>
    <t>2.6.1.2.7.5</t>
  </si>
  <si>
    <t>2.6.1.2.8</t>
  </si>
  <si>
    <t>2.6.1.2.8.1</t>
  </si>
  <si>
    <t>2.6.1.2.8.2</t>
  </si>
  <si>
    <t>2.6.1.2.8.3</t>
  </si>
  <si>
    <t>2.6.1.2.8.4</t>
  </si>
  <si>
    <t>2.6.1.2.8.5</t>
  </si>
  <si>
    <t>2.6.1.2.9</t>
  </si>
  <si>
    <t>2.6.1.2.9.1</t>
  </si>
  <si>
    <t>2.6.1.2.9.2</t>
  </si>
  <si>
    <t>2.6.1.2.9.3</t>
  </si>
  <si>
    <t>2.6.1.2.9.4</t>
  </si>
  <si>
    <t>2.6.1.2.9.5</t>
  </si>
  <si>
    <t>2.6.2.1.1.1</t>
  </si>
  <si>
    <t>2.6.2.1.1.2</t>
  </si>
  <si>
    <t>2.6.2.1.1.3</t>
  </si>
  <si>
    <t>2.6.2.1.1.4</t>
  </si>
  <si>
    <t>2.6.2.1.1.5</t>
  </si>
  <si>
    <t>2.6.2.1.2.1</t>
  </si>
  <si>
    <t>2.6.2.1.2.2</t>
  </si>
  <si>
    <t>2.6.2.1.2.3</t>
  </si>
  <si>
    <t>2.6.2.1.2.4</t>
  </si>
  <si>
    <t>2.6.2.1.2.5</t>
  </si>
  <si>
    <t>2.6.2.1.3.1</t>
  </si>
  <si>
    <t>2.6.2.1.3.2</t>
  </si>
  <si>
    <t>2.6.2.1.3.3</t>
  </si>
  <si>
    <t>2.6.2.1.3.4</t>
  </si>
  <si>
    <t>2.6.2.1.3.5</t>
  </si>
  <si>
    <t>2.6.2.1.4.1</t>
  </si>
  <si>
    <t>2.6.2.1.4.2</t>
  </si>
  <si>
    <t>2.6.2.1.4.3</t>
  </si>
  <si>
    <t>2.6.2.1.4.4</t>
  </si>
  <si>
    <t>2.6.2.1.4.5</t>
  </si>
  <si>
    <t>2.6.2.1.5.1</t>
  </si>
  <si>
    <t>2.6.2.1.5.2</t>
  </si>
  <si>
    <t>2.6.2.1.5.3</t>
  </si>
  <si>
    <t>2.6.2.1.5.4</t>
  </si>
  <si>
    <t>2.6.2.1.5.5</t>
  </si>
  <si>
    <t>2.6.2.1.6.1</t>
  </si>
  <si>
    <t>2.6.2.1.6.2</t>
  </si>
  <si>
    <t>2.6.2.1.6.3</t>
  </si>
  <si>
    <t>2.6.2.1.6.4</t>
  </si>
  <si>
    <t>2.6.2.1.6.5</t>
  </si>
  <si>
    <t>2.6.2.1.7</t>
  </si>
  <si>
    <t>2.6.2.1.7.1</t>
  </si>
  <si>
    <t>2.6.2.1.7.2</t>
  </si>
  <si>
    <t>2.6.2.1.7.3</t>
  </si>
  <si>
    <t>2.6.2.1.7.4</t>
  </si>
  <si>
    <t>2.6.2.1.7.5</t>
  </si>
  <si>
    <t>2.6.2.1.8</t>
  </si>
  <si>
    <t>2.6.2.1.8.1</t>
  </si>
  <si>
    <t>2.6.2.1.8.2</t>
  </si>
  <si>
    <t>2.6.2.1.8.3</t>
  </si>
  <si>
    <t>2.6.2.1.8.4</t>
  </si>
  <si>
    <t>2.6.2.1.8.5</t>
  </si>
  <si>
    <t>2.6.2.1.9</t>
  </si>
  <si>
    <t>2.6.2.1.9.1</t>
  </si>
  <si>
    <t>2.6.2.1.9.2</t>
  </si>
  <si>
    <t>2.6.2.1.9.3</t>
  </si>
  <si>
    <t>2.6.2.1.9.4</t>
  </si>
  <si>
    <t>2.6.2.1.9.5</t>
  </si>
  <si>
    <t>2.6.2.2.1.1</t>
  </si>
  <si>
    <t>2.6.2.2.1.2</t>
  </si>
  <si>
    <t>2.6.2.2.1.3</t>
  </si>
  <si>
    <t>2.6.2.2.1.4</t>
  </si>
  <si>
    <t>2.6.2.2.1.5</t>
  </si>
  <si>
    <t>2.6.2.2.2.1</t>
  </si>
  <si>
    <t>2.6.2.2.2.2</t>
  </si>
  <si>
    <t>2.6.2.2.2.3</t>
  </si>
  <si>
    <t>2.6.2.2.2.4</t>
  </si>
  <si>
    <t>2.6.2.2.2.5</t>
  </si>
  <si>
    <t>2.6.2.2.3.1</t>
  </si>
  <si>
    <t>2.6.2.2.3.2</t>
  </si>
  <si>
    <t>2.6.2.2.3.3</t>
  </si>
  <si>
    <t>2.6.2.2.3.4</t>
  </si>
  <si>
    <t>2.6.2.2.3.5</t>
  </si>
  <si>
    <t>2.6.2.2.4.1</t>
  </si>
  <si>
    <t>2.6.2.2.4.2</t>
  </si>
  <si>
    <t>2.6.2.2.4.3</t>
  </si>
  <si>
    <t>2.6.2.2.4.4</t>
  </si>
  <si>
    <t>2.6.2.2.4.5</t>
  </si>
  <si>
    <t>2.6.2.2.5.1</t>
  </si>
  <si>
    <t>2.6.2.2.5.2</t>
  </si>
  <si>
    <t>2.6.2.2.5.3</t>
  </si>
  <si>
    <t>2.6.2.2.5.4</t>
  </si>
  <si>
    <t>2.6.2.2.5.5</t>
  </si>
  <si>
    <t>2.6.2.6.6</t>
  </si>
  <si>
    <t>2.6.2.2.7</t>
  </si>
  <si>
    <t>2.6.2.2.7.1</t>
  </si>
  <si>
    <t>2.6.2.2.7.2</t>
  </si>
  <si>
    <t>2.6.2.2.7.3</t>
  </si>
  <si>
    <t>2.6.2.2.7.4</t>
  </si>
  <si>
    <t>2.6.2.2.7.5</t>
  </si>
  <si>
    <t>2.6.2.2.8</t>
  </si>
  <si>
    <t>2.6.2.2.8.1</t>
  </si>
  <si>
    <t>2.6.2.2.8.2</t>
  </si>
  <si>
    <t>2.6.2.2.8.3</t>
  </si>
  <si>
    <t>2.6.2.2.8.4</t>
  </si>
  <si>
    <t>2.6.2.2.8.5</t>
  </si>
  <si>
    <t>2.6.2.2.9</t>
  </si>
  <si>
    <t>2.6.2.2.9.1</t>
  </si>
  <si>
    <t>2.6.2.2.9.2</t>
  </si>
  <si>
    <t>2.6.2.2.9.3</t>
  </si>
  <si>
    <t>2.6.2.2.9.4</t>
  </si>
  <si>
    <t>2.6.2.2.9.5</t>
  </si>
  <si>
    <t>3.1.1</t>
  </si>
  <si>
    <t>3.1.2</t>
  </si>
  <si>
    <t>3.1.3</t>
  </si>
  <si>
    <t>3.1.4</t>
  </si>
  <si>
    <t>3.1.5</t>
  </si>
  <si>
    <t>Линейные разъединители</t>
  </si>
  <si>
    <t>3.2.1</t>
  </si>
  <si>
    <t>3.2.2</t>
  </si>
  <si>
    <t>3.2.3</t>
  </si>
  <si>
    <t xml:space="preserve">Реконстр. ВЛ-10 кВ Ф-331 5.9 км  и строит. ТП-10/0,4 кВ  для осущ.техн.прис.энергопринимающих устройств  РУ-0,4 кВ  в  г. Железноводске, п. Иноземцево (кад.№ 26:31:000000:7059) </t>
  </si>
  <si>
    <t>3.2.4</t>
  </si>
  <si>
    <t>3.2.5</t>
  </si>
  <si>
    <t>Выключатели нагрузки, устанавливаемые вне ТП, РП и ПП</t>
  </si>
  <si>
    <t>3.3.1</t>
  </si>
  <si>
    <t>3.3.2</t>
  </si>
  <si>
    <t>3.3.3</t>
  </si>
  <si>
    <t>3.3.4</t>
  </si>
  <si>
    <t>3.3.5</t>
  </si>
  <si>
    <t>3.4</t>
  </si>
  <si>
    <t>Распределительные пункты (РП), за исключением комплектных распределительных устройств наружной установки (КРН, КРУН)</t>
  </si>
  <si>
    <t>3.4.1</t>
  </si>
  <si>
    <t>3.4.1.1</t>
  </si>
  <si>
    <t>до 5 ячеек</t>
  </si>
  <si>
    <t>3.4.1.2</t>
  </si>
  <si>
    <t>от 5 до 10 ячеек включительно</t>
  </si>
  <si>
    <t>3.4.1.3</t>
  </si>
  <si>
    <t>от 10 до 15 ячеек включительно</t>
  </si>
  <si>
    <t>3.4.1.4</t>
  </si>
  <si>
    <t>свыше 15 ячеек</t>
  </si>
  <si>
    <t>3.4.2</t>
  </si>
  <si>
    <t>3.4.2.1</t>
  </si>
  <si>
    <t>3.4.2.2</t>
  </si>
  <si>
    <t>3.4.2.3</t>
  </si>
  <si>
    <t>3.4.2.4</t>
  </si>
  <si>
    <t>3.4.3</t>
  </si>
  <si>
    <t>3.4.3.1</t>
  </si>
  <si>
    <t>3.4.3.2</t>
  </si>
  <si>
    <t>3.4.3.3</t>
  </si>
  <si>
    <t>3.4.3.4</t>
  </si>
  <si>
    <t>3.4.4</t>
  </si>
  <si>
    <t>3.4.4.1</t>
  </si>
  <si>
    <t>3.4.4.2</t>
  </si>
  <si>
    <t>3.4.4.3</t>
  </si>
  <si>
    <t>3.4.4.4</t>
  </si>
  <si>
    <t>3.4.5</t>
  </si>
  <si>
    <t>3.4.5.1</t>
  </si>
  <si>
    <t>3.4.5.2</t>
  </si>
  <si>
    <t>3.4.5.3</t>
  </si>
  <si>
    <t>3.4.5.4</t>
  </si>
  <si>
    <t>3.5</t>
  </si>
  <si>
    <t>Комплектные распределительные устройства наружной установки (КРН, КРУН)</t>
  </si>
  <si>
    <t>3.5.1</t>
  </si>
  <si>
    <t>3.5.1.1</t>
  </si>
  <si>
    <t>3.5.1.2</t>
  </si>
  <si>
    <t>3.5.1.3</t>
  </si>
  <si>
    <t>3.5.1.4</t>
  </si>
  <si>
    <t>3.5.2</t>
  </si>
  <si>
    <t>3.5.2.1</t>
  </si>
  <si>
    <t>3.5.2.2</t>
  </si>
  <si>
    <t>3.5.2.3</t>
  </si>
  <si>
    <t>3.5.2.4</t>
  </si>
  <si>
    <t>3.5.3</t>
  </si>
  <si>
    <t>3.5.3.1</t>
  </si>
  <si>
    <t>3.5.3.2</t>
  </si>
  <si>
    <t>3.5.3.3</t>
  </si>
  <si>
    <t>3.5.3.4</t>
  </si>
  <si>
    <t>3.5.4</t>
  </si>
  <si>
    <t>3.5.4.1</t>
  </si>
  <si>
    <t>3.5.4.2</t>
  </si>
  <si>
    <t>3.5.4.3</t>
  </si>
  <si>
    <t>3.5.4.4</t>
  </si>
  <si>
    <t>3.5.5</t>
  </si>
  <si>
    <t>3.5.5.1</t>
  </si>
  <si>
    <t>3.5.5.2</t>
  </si>
  <si>
    <t>3.5.5.3</t>
  </si>
  <si>
    <t>3.5.5.4</t>
  </si>
  <si>
    <t>3.6</t>
  </si>
  <si>
    <t>Переключательные пункты (ПП)</t>
  </si>
  <si>
    <t>3.6.1</t>
  </si>
  <si>
    <t>3.6.1.1</t>
  </si>
  <si>
    <t>3.6.1.2</t>
  </si>
  <si>
    <t>3.6.1.3</t>
  </si>
  <si>
    <t>3.6.1.4</t>
  </si>
  <si>
    <t>3.6.2</t>
  </si>
  <si>
    <t>3.6.2.1</t>
  </si>
  <si>
    <t>3.6.2.2</t>
  </si>
  <si>
    <t>3.6.2.3</t>
  </si>
  <si>
    <t>3.6.2.4</t>
  </si>
  <si>
    <t>3.6.3</t>
  </si>
  <si>
    <t>3.6.3.1</t>
  </si>
  <si>
    <t>3.6.3.2</t>
  </si>
  <si>
    <t>3.6.3.3</t>
  </si>
  <si>
    <t>3.6.3.4</t>
  </si>
  <si>
    <t>3.6.4</t>
  </si>
  <si>
    <t>3.6.4.1</t>
  </si>
  <si>
    <t>3.6.4.2</t>
  </si>
  <si>
    <t>3.6.4.3</t>
  </si>
  <si>
    <t>3.6.4.4</t>
  </si>
  <si>
    <t>3.6.5</t>
  </si>
  <si>
    <t>3.6.5.1</t>
  </si>
  <si>
    <t>3.6.5.2</t>
  </si>
  <si>
    <t>3.6.5.3</t>
  </si>
  <si>
    <t>3.6.5.4</t>
  </si>
  <si>
    <t>Строительство трансформаторных подстанций (ТП), за исключением распределительных трансформаторных подстанций (РТП), с уровнем нпаряжения до 35 кВ</t>
  </si>
  <si>
    <t>Трансформаторные подстанции (ТП), за исключением распределительных трансформаторных подстанций (РТП) 6/0,4; 10/0,4; 20/0,4; 6/10(10/6); 10/20 (20/10); 6/20 (20/6)</t>
  </si>
  <si>
    <t>4.1.</t>
  </si>
  <si>
    <t>4.1.1.1</t>
  </si>
  <si>
    <t>столбового или мачтового типа</t>
  </si>
  <si>
    <t>Реконструкция ВЛ-10 кВ Ф-121 6.65 км, строительство ТП-10/0,4 кВ и строительство ВЛ-0,4 кВ для осуществления технологического присоединения энергопринимающих устройств заявителя - склад, в г. Ессентуки, ул. Молодежная, д. 4», договор ТП от 21.04.2020 №21103/2020/СТВ/ЦЭС/ПРЭС г.</t>
  </si>
  <si>
    <t>10/0,5</t>
  </si>
  <si>
    <t>4.1.1.2</t>
  </si>
  <si>
    <t>шкафного или киоскового типа</t>
  </si>
  <si>
    <t>4.1.1.3</t>
  </si>
  <si>
    <t>блочного типа</t>
  </si>
  <si>
    <t>4.1.2.1</t>
  </si>
  <si>
    <t>4.1.2.2</t>
  </si>
  <si>
    <t>4.1.2.3</t>
  </si>
  <si>
    <t>4.1.3</t>
  </si>
  <si>
    <t>4.1.3.1</t>
  </si>
  <si>
    <t>Реконструкция ВЛ-10 кВ Ф-153 6.82 км , строительство ТП-10/0,4 кВ для осуществления технологического присоединения энергопринимающих устройств строительной площадки жилого дома, расположенных в г.Ессентуки, ул. Молодежная (кад. № 26:30:070333:1148) (Зубалов Г.В.)</t>
  </si>
  <si>
    <t>4.1.3.2</t>
  </si>
  <si>
    <t>4.1.3.3</t>
  </si>
  <si>
    <t>4.1.4</t>
  </si>
  <si>
    <t>4.1.4.1</t>
  </si>
  <si>
    <t>4.1.4.2</t>
  </si>
  <si>
    <t>4.1.4.3</t>
  </si>
  <si>
    <t>4.1.5</t>
  </si>
  <si>
    <t>Трансформаторная мощность от 400 кВА до 1000 кВА вкл.</t>
  </si>
  <si>
    <t>4.1.5.1</t>
  </si>
  <si>
    <t>4.1.5.2</t>
  </si>
  <si>
    <t>4.1.5.3</t>
  </si>
  <si>
    <t>4.1.6</t>
  </si>
  <si>
    <t>Трансформаторная мощность от 1000 до 1250 кВА вкл.</t>
  </si>
  <si>
    <t>4.1.6.1</t>
  </si>
  <si>
    <t>4.1.6.2</t>
  </si>
  <si>
    <t>4.1.6.3</t>
  </si>
  <si>
    <t>4.1.7</t>
  </si>
  <si>
    <t>Трансформаторная мощность от 1250 до 1600 кВА вкл.</t>
  </si>
  <si>
    <t>4.1.7.1</t>
  </si>
  <si>
    <t>4.1.7.2</t>
  </si>
  <si>
    <t>4.1.7.3</t>
  </si>
  <si>
    <t>4.1.8</t>
  </si>
  <si>
    <t>Трансформаторная мощность от 1600 до 2000 кВА вкл.</t>
  </si>
  <si>
    <t>4.1.8.1</t>
  </si>
  <si>
    <t>4.1.8.2</t>
  </si>
  <si>
    <t>4.1.8.3</t>
  </si>
  <si>
    <t>4.1.9</t>
  </si>
  <si>
    <t>Трансформаторная мощность от 2000 до 2500 кВА вкл.</t>
  </si>
  <si>
    <t>4.1.9.1</t>
  </si>
  <si>
    <t>4.1.9.2</t>
  </si>
  <si>
    <t>4.1.9.3</t>
  </si>
  <si>
    <t>4.1.10</t>
  </si>
  <si>
    <t>Трансформаторная мощность от 2500 до 3150 кВА вкл.</t>
  </si>
  <si>
    <t>4.1.10.1</t>
  </si>
  <si>
    <t>4.1.10.2</t>
  </si>
  <si>
    <t>4.1.10.3</t>
  </si>
  <si>
    <t>4.1.11</t>
  </si>
  <si>
    <t>Трансформаторная мощность от 3150 до 4000 кВА вкл.</t>
  </si>
  <si>
    <t>4.1.11.1</t>
  </si>
  <si>
    <t>4.1.11.2</t>
  </si>
  <si>
    <t>4.1.11.3</t>
  </si>
  <si>
    <t>4.1.12</t>
  </si>
  <si>
    <t>Трансформаторная мощность свыше 4000 кВА</t>
  </si>
  <si>
    <t>4.1.12.1</t>
  </si>
  <si>
    <t>4.1.12.2</t>
  </si>
  <si>
    <t>4.1.12.3</t>
  </si>
  <si>
    <t>4.2.</t>
  </si>
  <si>
    <t>4.2.1</t>
  </si>
  <si>
    <t>4.2.1.1</t>
  </si>
  <si>
    <t>4.2.1.2</t>
  </si>
  <si>
    <t>4.2.1.3</t>
  </si>
  <si>
    <t>4.2.2</t>
  </si>
  <si>
    <t>4.2.2.1</t>
  </si>
  <si>
    <t>4.2.2.2</t>
  </si>
  <si>
    <t>4.2.2.3</t>
  </si>
  <si>
    <t>4.2.3</t>
  </si>
  <si>
    <t>4.2.3.1</t>
  </si>
  <si>
    <t>4.2.3.2</t>
  </si>
  <si>
    <t>4.2.3.3</t>
  </si>
  <si>
    <t>4.2.4</t>
  </si>
  <si>
    <t>4.2.4.1</t>
  </si>
  <si>
    <t>4.2.4.2</t>
  </si>
  <si>
    <t>4.2.4.3</t>
  </si>
  <si>
    <t>4.2.5</t>
  </si>
  <si>
    <t>4.2.5.1</t>
  </si>
  <si>
    <t>4.2.5.2</t>
  </si>
  <si>
    <t>4.2.5.3</t>
  </si>
  <si>
    <t>4.2.6</t>
  </si>
  <si>
    <t>4.2.6.1</t>
  </si>
  <si>
    <t>4.2.6.2</t>
  </si>
  <si>
    <t>4.2.6.3</t>
  </si>
  <si>
    <t>4.2.7</t>
  </si>
  <si>
    <t>4.2.7.1</t>
  </si>
  <si>
    <t>4.2.7.2</t>
  </si>
  <si>
    <t>4.2.7.3</t>
  </si>
  <si>
    <t>4.2.8</t>
  </si>
  <si>
    <t>4.2.8.1</t>
  </si>
  <si>
    <t>4.2.8.2</t>
  </si>
  <si>
    <t>4.2.8.3</t>
  </si>
  <si>
    <t>4.2.9</t>
  </si>
  <si>
    <t>4.2.9.1</t>
  </si>
  <si>
    <t>4.2.9.2</t>
  </si>
  <si>
    <t>4.2.9.3</t>
  </si>
  <si>
    <t>4.2.10</t>
  </si>
  <si>
    <t>4.2.10.1</t>
  </si>
  <si>
    <t>4.2.10.2</t>
  </si>
  <si>
    <t>4.2.10.3</t>
  </si>
  <si>
    <t>4.2.11</t>
  </si>
  <si>
    <t>4.2.11.1</t>
  </si>
  <si>
    <t>4.2.11.2</t>
  </si>
  <si>
    <t>4.2.11.3</t>
  </si>
  <si>
    <t>4.2.12</t>
  </si>
  <si>
    <t>4.2.12.1</t>
  </si>
  <si>
    <t>4.2.12.2</t>
  </si>
  <si>
    <t>4.2.12.3</t>
  </si>
  <si>
    <t xml:space="preserve">Строительство распределительных трансформаторных подстанций (РТП), с уровнем нпаряжения до 35 кВ </t>
  </si>
  <si>
    <t>5.</t>
  </si>
  <si>
    <t>Распределительные трансформаторные подстанции (РТП) (6(10)/ 0,4, 20/0,4</t>
  </si>
  <si>
    <t>5.1</t>
  </si>
  <si>
    <t>5.1.3</t>
  </si>
  <si>
    <t>5.1.4</t>
  </si>
  <si>
    <t>5.1.5</t>
  </si>
  <si>
    <t>5.1.6</t>
  </si>
  <si>
    <t>5.1.7</t>
  </si>
  <si>
    <t>5.1.8</t>
  </si>
  <si>
    <t>5.1.9</t>
  </si>
  <si>
    <t>5.1.10</t>
  </si>
  <si>
    <t>5.1.11</t>
  </si>
  <si>
    <t xml:space="preserve">Трансформаторная мощность свыше 3150 кВА </t>
  </si>
  <si>
    <t>5.2</t>
  </si>
  <si>
    <t>5.2.1</t>
  </si>
  <si>
    <t>5.2.2</t>
  </si>
  <si>
    <t>5.2.3</t>
  </si>
  <si>
    <t>5.2.4</t>
  </si>
  <si>
    <t>5.2.5</t>
  </si>
  <si>
    <t>5.2.6</t>
  </si>
  <si>
    <t>5.2.7</t>
  </si>
  <si>
    <t>5.2.8</t>
  </si>
  <si>
    <t>5.2.9</t>
  </si>
  <si>
    <t>5.2.10</t>
  </si>
  <si>
    <t>5.2.11</t>
  </si>
  <si>
    <r>
      <t xml:space="preserve">Строительство центров питания, подстанций уровнем нпаряжения 35 кВ и выше (ПС) </t>
    </r>
    <r>
      <rPr>
        <sz val="12"/>
        <rFont val="Times New Roman"/>
        <family val="1"/>
        <charset val="204"/>
      </rPr>
      <t>35/6 (10),  35/0,4, 110/35, 110/6 (10), 110/35/6 (10)</t>
    </r>
  </si>
  <si>
    <t>6.1.1</t>
  </si>
  <si>
    <t>до 6,3 МВА включителтно</t>
  </si>
  <si>
    <t>6.1.2</t>
  </si>
  <si>
    <t>от 6,3 МВА  до 10 МВАвкл.</t>
  </si>
  <si>
    <t>6.1.3</t>
  </si>
  <si>
    <t>от 10 МВА  до 16 МВАвкл.</t>
  </si>
  <si>
    <t>6.1.4</t>
  </si>
  <si>
    <t>от 16 МВА  до 25 МВАвкл.</t>
  </si>
  <si>
    <t>6.1.5</t>
  </si>
  <si>
    <t>от 25 МВА  до 32 МВАвкл.</t>
  </si>
  <si>
    <t>6.1.6</t>
  </si>
  <si>
    <t>от 32 МВА  до 40 МВАвкл.</t>
  </si>
  <si>
    <t>6.1.7</t>
  </si>
  <si>
    <t>от 40 МВА  до 63 МВАвкл.</t>
  </si>
  <si>
    <t>6.1.8</t>
  </si>
  <si>
    <t>от 63 МВА  до 80 МВАвкл.</t>
  </si>
  <si>
    <t>6.1.9</t>
  </si>
  <si>
    <t>от 80 МВА  до 100 МВАвкл.</t>
  </si>
  <si>
    <t>6.1.10</t>
  </si>
  <si>
    <t xml:space="preserve">свыше 100 МВА  </t>
  </si>
  <si>
    <t>6.2.1</t>
  </si>
  <si>
    <t>6.2.2</t>
  </si>
  <si>
    <t>6.2.3</t>
  </si>
  <si>
    <t>6.2.4</t>
  </si>
  <si>
    <t>6.2.5</t>
  </si>
  <si>
    <t>6.2.6</t>
  </si>
  <si>
    <t>6.2.7</t>
  </si>
  <si>
    <t>6.2.8</t>
  </si>
  <si>
    <t>6.2.9</t>
  </si>
  <si>
    <t>6.2.10</t>
  </si>
  <si>
    <t>Директор</t>
  </si>
  <si>
    <t>И.В. Демчак</t>
  </si>
  <si>
    <t xml:space="preserve">Начальник Управления капитального строительства </t>
  </si>
  <si>
    <t>А.Н. Лазарев</t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</si>
  <si>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"Ставропольэнерго" за  2018-2020 гг
</t>
    </r>
    <r>
      <rPr>
        <sz val="14"/>
        <rFont val="Times New Roman"/>
        <family val="1"/>
        <charset val="204"/>
      </rPr>
      <t>для территорий городских населенных пунктов</t>
    </r>
  </si>
  <si>
    <t>Рек.ВЛ-10 кВ Ф-104 от ПС 110/10кВ Провал,стр.ВЛ-0,4кВ и ТП-10/0,4кВ для тех.пр.эн.ус.стройпл.стр.в Предг р-не, г.Пятигорск ,ориентир СПК Горячеводский</t>
  </si>
  <si>
    <t>1.3.1.4.1.2</t>
  </si>
  <si>
    <t>Реконструкция  ВЛ-10 кВ Ф-483 ПС 35/10 кВ «Елизаветинская», строительство ТП-10/0,4 кВ для осуществления технологического присоединения энергопринимающих устройств РТПС Благодарный, расположенной по адресу: Благодарненский район, г. Благодарный (кадастровый номер земельного участка 26:13:100602:50)</t>
  </si>
  <si>
    <t>ставка</t>
  </si>
  <si>
    <r>
      <t xml:space="preserve">Расходы на строительство введенных в эксплуатацию объектов электросетевого хозяйства
для целей технологического присоединения и для целей реализации иных мероприятий инвестиционной программы, 
а также на обеспечение средствами коммерческого учета электрической энергии (мощности)
филиала ПАО "Россети Северный Кавказ" - "Ставропольэнерго" за  2018-2020 гг
</t>
    </r>
    <r>
      <rPr>
        <sz val="12"/>
        <rFont val="Times New Roman"/>
        <family val="1"/>
        <charset val="204"/>
      </rPr>
      <t>для территорий не относящихся к городским населенным пунктам</t>
    </r>
  </si>
  <si>
    <t>Протяженность (для линий электропередачи), метров/Количество пунктов секционирования, штук/Количество точек учета, штук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</si>
  <si>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</si>
  <si>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Реконструкция ВЛ-0,4 кВ Ф-3 от ТП-1112/153 для осуществления технологического присоединения энергопринимающих устройств строительной площадки жилого дома, расположенной по адресу: Предгорный район, г. Ессентуки, мкр. Опытник, 3 очередь</t>
  </si>
  <si>
    <t xml:space="preserve">Техническое перевооружение ВЛ-0,4 кВ Ф-2 от ТП 3114/296 ПС "Курская 2"  (строительство участка ВЛИ-0,4 кВ совместным подвесом с ВЛ-10 кВ Ф-296           Л-3152) для осуществления технологического присоединения энергопринимающих устройств жилого дома  в с.Эдиссия, ул.Свердлова 17, Курского района </t>
  </si>
  <si>
    <t xml:space="preserve">Техническое перевооружение ВЛ-0,4 кВ Ф-3 ТП-3131/268 ПС "Эдиссия"  (строительство участка ВЛИ-0,4 кВ по существующим опорам от ТП-3131/268 ВЛ-0,4 кВ Ф-3 до оп.№8) для осуществления технологического присоединения энергопринимающих устройств жилого дома  в с.Эдиссия, ул.Шаумяна 91, Курского района» </t>
  </si>
  <si>
    <t>Реконструкция ВЛ-0,4 кВ от ТП-1/156 для осуществления технологического присоединения энергопринимающих устройств личного подсобного хозяйства, расположенного в Буденновском районе, п.Чкаловский, ул.Первомайская 17а</t>
  </si>
  <si>
    <t xml:space="preserve">Реконструкция ВЛ-0,4кВ Ф-4 ТП-1040/383  для осуществления технологического присоединения энергопринимающих устройств по ул.Базарная, 30 ст.Незлобная, Георгиевскогорайона </t>
  </si>
  <si>
    <t xml:space="preserve">Реконструкция ЛЭП-0,4 кВ  от  ТП-1056/197 ПС 110/10 кВ «Лысогорская» (совместный подвес)  для осуществления технологического присоединения энергопринимающих устройств по ул. Кооперативная 50а, ст. Лысогорская Георгиевского района </t>
  </si>
  <si>
    <t xml:space="preserve">Реконструкция ВЛ-0,4 кВ Ф-2 ТП-3053/204 ПС-110/35/10 кВ «Ростовановская» по существующим опорам №23-37 и строительство  ВЛ-0,4 кВ от оп.№37  для осуществления технологического присоединения энергопринимающих устройств расположенных на земельном участке по ул.Красных Партизан, дом №36 х.Дыдымовка,  Курского района. </t>
  </si>
  <si>
    <t xml:space="preserve">Реконструкция  ВЛ 0,4 кВ от ТП-5/191  для осуществления технологического присоединения энергопринимающих устройств на земельном участке по адресу: ул. Ленина, 301, с. Тищенское Изобильненского района  </t>
  </si>
  <si>
    <t xml:space="preserve">Техперевооружение  ВЛ 0,4 кВ от ТП-2/482  для осуществления технологического присоединения энергопринимающих устройств жилого дома по адресу: ул. Лесная, 18, с. Московское Изобильненского района </t>
  </si>
  <si>
    <t xml:space="preserve">Реконструкция ВЛ 0,4кВ от ТП-9/237 для осуществления технологического присоединения энергопринимающих устройств на земельном участке заявителя по адресу: п. Левоегорлыкский, пер. Коммунальный, 13 в Изобильненском районе </t>
  </si>
  <si>
    <t xml:space="preserve">Реконструкция ВЛ 0,4кВ от ТП-8/390 для осуществления технологического присоединения энергопринимающих устройств жилого дома по адресу: с. Донское, ул. Индустриальная,5 в Труновском районе  </t>
  </si>
  <si>
    <t xml:space="preserve">Реконструкция ВЛ-0,4кВ Ф-4 ТП-1/881 с заменой в ТП трансформатора мощностью 25 кВА на трансформатор мощностью 100 кВА и заменой провода А-25 на провод АС-35 по ВЛ-0,4 кВ для осуществления технологического присоединения энергопринимающих устройств телятника расположенного по адресу: Ставропольский край Апанасенковский район, с. Малая Джалга, бригада № 1 </t>
  </si>
  <si>
    <t>Реконструкция ВЛ-0,4 кВ Ф-2 ТП-2353/110 подвеска провода по существующим опорам ВЛ-0,4 кВ для осуществления технологического присоединения жилого дома по ул.Промышленная 2 кв.2,  п.Комсомолец Кировского района</t>
  </si>
  <si>
    <t>Реконструкция ВЛ 0,4 кВ от ТП-7/391 для осущ.техприс.энпр.устр.рыбоводного участка "Пруд №33" в 5,5 км к западу от с.Труновское, в Труновском р-не СК</t>
  </si>
  <si>
    <t>Реконструкция ВЛ-10 кВ Ф-188 от ПС 110 кВ "Красный Октябрь", ВЛ-0,4 кВ от ТП-14/188 для осуществления  технологического присоединения энергопринимающих устройств здания детского сада-ясли на 90  мест, расположенного в  Будённовском районе, с.Покойное, ул.Советская, по смежеству с №101 а (договор №11876/2019/СТВ/ПЭС/БРЭС от 21.11.2019г.,)</t>
  </si>
  <si>
    <t>Реконструкция ВЛ-0,4 кВ от ТП-6/188 для осуществления технологического присоединения энергопринимающих устройств объекта незавершенного строительства, расположенного в Будённовском районе, с.Покойное, пер.Памятный, 56   (договор №20752/2020/СТВ/ПЭС/БРЭС от 24.03.2020г., )</t>
  </si>
  <si>
    <t>Реконструкция ВЛ-0,4 кВ от ТП-9/197 для осуществления технологического присоединения энергопринимающих устройств здания детского сада в Будённовском районе, с.Преображенское, ул.Артезианская 15   (договор № 22236/2020/СТВ/ПЭС/БРЭС от 02.07.2020г., )</t>
  </si>
  <si>
    <t>Строительство отпайки ВЛ-10 кВ от ВЛ-10 кВ Ф-31 ПС 110 кВ «Обрященко» для осущ техприс эн прин устройств эксплуатационных скважин эксплуатационных №38 и №42, расположенных в Буденновском районе (договор №9799/2019/СТВ/ПЭС/БРЭС от 06.12.2019г., )</t>
  </si>
  <si>
    <t>Реконструкция  КТП 6/0,4 кВ № 11 Ф-388  (Инв. №СЦ26650) (замена КТП-6/0,4 кВ 160 кВА на КТП-6/0,4 кВ 250 кВА), реконструкция ВЛ-0,4 кВ ж/б опоры 88,61 км (Инв. №СЦ6162) (дисп. наим. ВЛ-0,4 кВ Ф-2 от ТП-11/388) для осуществления технологического присоединения энергопринимающих устройств строительной площадки строения в  Минераловодском городском округе, п. Загорский, пер. Полярный д. 16</t>
  </si>
  <si>
    <t>Реконструкция ВЛ-0,4 кВ ж/б опоры 88,61 км (Инв. №СЦ6162) (дисп. наим. ВЛ-0,4 кВ Ф-2,3 от ТП-40/618) для осуществления технологического присоединения энергопринимающих устройств  объекта незавершенного строительства (жилого дома) в  Минераловодском городском округе, п. Загорский, ул. Новоселов, ст. 8 (кад.№ 26:23:080804:173) (кад.№ 26:23:080804:173)  (дог. № 20108/2020/СТВ/ЦЭС/МРЭС от 04.02.2020 г.)</t>
  </si>
  <si>
    <t>Реконструкция ВЛ-10 кВ Ф-397 11.3 км, строительство ВЛ-0,4 кВ и ТП-10/0,4 кВ для осуществления технологического присоединения энергопринимающих устройств заявителя: оборудование для освещения земельного участка в Ставропольском крае, г. Железноводск, п. Капельница, СТ Капельница, № 428, № 613”</t>
  </si>
  <si>
    <t>Строительство ВЛ-0,4 кВ Ф-3 от ТП-1/161 для осуществления технологического присоединения энергопринимающих устройств строительной площадки строения в Предгорном районе, х. Воронов, ул. Октябрьская (кад.№  26:29:050242:202)» договор ТП от 26.08.2020 №22428/2020/СТВ/ЦЭС/МРЭС)</t>
  </si>
  <si>
    <t>Реконструкция ВЛ-10 кВ Ф-215 4.5 км  и реконструкция ВЛ-0,4 кВ ж/б опоры 42.75 км (инв. номер СЦ9139) (дисп. наим. ВЛ-0,4 кВ Ф-1 от ТП 2/215) для осуществления технологического присоединения энергопринимающих устройств заявителя объект незавершенного строительства (дачный дом), в Минераловодском городском округе, х. Безивановка, ул. Буденного, д. 2в</t>
  </si>
  <si>
    <t>Строительство ВЛ-0,4 кВ от ТП-15/171 ВЛ-10 кВ Ф-171 ПС «Южная» для осуществления технологического присоединения энергопринимающих устройств жилого дома по ул. Ленина, 1/1, с. Демино, Шпаковского района» ( договор ТП от 17.04.2019 № 9477/2019/СТВ/ЗЭС/ШРЭС) «под ключ»</t>
  </si>
  <si>
    <t>Строительство ВЛ-0,4 кВ от ТП-3/127 ВЛ-10 кВ Ф-127 ПС Шахтер, реконструкция  ТП-3/127 ВЛ-10 кВ Ф-127 ПС Шахтер   для осуществления  технологического присоединения энергопринимающих устройств магазина по ул. Ленина, 114, с. Пелагиада Шпаковский район (договор тех.прис № 43-05/162 от 16.11.2018г.,)</t>
  </si>
  <si>
    <t>Строительство ВЛ-0,4 кВ от ТП-3/127 ВЛ-10 кВ Ф-127 ПС Шахтер, реконструкция  ТП-3/127 ВЛ-10 кВ Ф-127 ПС Шахтер   для осуществления  технологического присоединения энергопринимающих устройств магазина по ул. Ленина, 114, с. Пелагиада Шпаковский район (договор тех.прис № 43-05/162 от 16.11.2018г., )</t>
  </si>
  <si>
    <t xml:space="preserve">Реконструкция ВЛ-0,4 кВ Ф-2 ТП-8/130    ВЛ-10 кВ Ф-130 ЦРП Сенгилеевская ГЭС  для осуществления технологического присоединения энергопринимающих устройств жилого дома в  х. Садовый, ул. Свободная, 76. (Дог.тех.прис. № 6158/2018/СТВ/ЗЭС/ШРЭС  от 19.06.2018, ) </t>
  </si>
  <si>
    <t>Строительство  ВЛ - 10 кВ Ф-166 от ПС "Ставрополь-330"(уст. доп. ТП для разгрузки в ТП 13/166, 34/166 в с. Надежда Шпаковского района</t>
  </si>
  <si>
    <t xml:space="preserve">Техперевооружение ВЛ 0,4 кВ от ТП 5/151 для осуществления техприс.энерг.прин.устр. жилого дома по адресу: с.Дмитриевское,ул.Пролетарская,22 в Красногв </t>
  </si>
  <si>
    <t xml:space="preserve">Реконструкция ВЛ 0,4 кВ от ТП-8/245 для осущствления техприс.энпри. устр. жилого дома по адресу :с.Безопасное, х.Эммануиловский,8 в Труновском районе </t>
  </si>
  <si>
    <t xml:space="preserve">Реконструкция ВЛ 0,4 кВ от ТП 9/133 для осущ. техприс.энприн. устр.жилого дома, расположен.по адресу х.Кофанов,43, Труновского р-на,Ставропольского кр </t>
  </si>
  <si>
    <t xml:space="preserve">Реконструкция ВЛ 0,4 кВ от ТП-17/264 для осуществ.техприс.энприн.уств.жилого дома расположенного по адресу с.Ключевское,ул.Гагарина,10 в Труновском р  </t>
  </si>
  <si>
    <t>Реконструкция ВЛ-0,4 кВ от ТП-21/259 для  осуществления технологического присоединения  энергопринимающих устройств  жилого дома по ул. Колхозная, 120, в с. Труновское, Труновского  района Ставропольского края»</t>
  </si>
  <si>
    <t>Реконструкция ВЛ 0,4 кВ от ТП-10/137 для осуществления технологического присоединения  энергопринимающих устройств жилого дома расположенного по адресу с. Донское, ул. Строителей 19, в Труновском районе  Ставропольского края</t>
  </si>
  <si>
    <t xml:space="preserve">Реконструкция ВЛ 0,4 кВ от ТП-11/317 для  осуществления технологического присоединения  энергопринимающих устройств магазина по адресу: ст. Новотроицкая, ул. Первомайская, 123А в Изобильненском  районе </t>
  </si>
  <si>
    <t xml:space="preserve">Реконструкция ТП-3/111 и ВЛ-0,4 кВ от ТП-3/111 для осуществления технологического присоединения энергопринимающих устройств крытого тока - МТК-2 в с. Ладовская Балка, Красногвардейского района26:01:131211:185) </t>
  </si>
  <si>
    <t>Реконструкция ВЛ-0,4 кВ Ф-1 от ТП-3/076 для осуществления технологического присоединения энергопринимающих устройств объектов сельскохозяйственного назначения, расположенных по адресу: Петровский район с/мо Сухая Буйвола (кадастровый номер земельного участка 26:08:071102:85)</t>
  </si>
  <si>
    <t>Реконструкция ВЛ-10 кВ Ф-134 от ПС 35/10 кВ «Юцкая»,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с.Юца, ул. Горького, ул. Осенняя «под ключ»</t>
  </si>
  <si>
    <t xml:space="preserve">Строительство ВЛ-0,4 кВ Ф-2 от ТП-2292/456 для осуществения технологического присоединения энергопринимающих устройств жилого дома по ул.Промышленная </t>
  </si>
  <si>
    <t xml:space="preserve">Реконструкция ВЛ 0,4 кВ от ТП-2/263 для осуществления технологического присоединения энергопринимающих устройств жилого дома по адресу с. Труновское, ул. Рабочая,53 в Труновском районе  </t>
  </si>
  <si>
    <t xml:space="preserve">Реконструкция ВЛ-10 кВ от Ф-119 ПС 110/10 кВ Темнолесская, строительство ТП-10/0,4 кВ и ВЛ-0,4 кВ для осуществления тех.присоединения энергопринимающих устройств Заявителей по улицам Полевая и Луговая в х.Липовчанский, Шпаковского района </t>
  </si>
  <si>
    <t xml:space="preserve">Реконструкция ВЛ 0,4 кВ от ТП-3/257 для  осуществления технологического присоединения  энергопринимающих устройств строящегося нежилого здания по адресу: с. Труновское, ул. Ленина, 29 в  Труновском  районе </t>
  </si>
  <si>
    <t>Строительство ЛЭП-0,4 кВ по существующим опорам Ф-1 от ТП-5125/364 ПС «ЖБИ»  для осуществления технологического присоединения энергопринимающих устройств по ул. Шоссейная 42, с.Солдато-Александровское Советского района</t>
  </si>
  <si>
    <t>Реконструкция ВЛ-10 кВ Ф-153 6.82 км (Инв.№СЦ6107), ВЛ-10 кВ Ф-121 6.65 км (Инв.№СЦ9297), реконструкция КТП 10/0,4 кВ № 386 Ф-153 (Инв.№СЦ21493) (замена силового тр-ра 180 кВА на силовой тр-р 250 кВА) и строительство ВЛ-0,4 кВ для осуществления технологического присоединения энергопринимающих устройств  заявителя - РУ-0,4 кВ в   г.Ессентуки, ст.Казанская (кад.№ 26:30:070401:141)  (договор № 43-05/29 от 18.03.2019 г.,  103 кВт)</t>
  </si>
  <si>
    <t>Реконструкция ВЛ-0,4 кВ ж/б опоры 140.39 км (Инв. № СЦ6069) (дисп. наим. ВЛ-0,4 кВ от ТП-526/108) для осуществления технологического присоединения энергопринимающих устройств жилого дома в  Предгорном районе, ст.Суворовская, ул.Береговая, д.128 (дог. №11668/2019/СТВ/ЦЭС/ПРЭС от 25.10.2019 г. )</t>
  </si>
  <si>
    <t>Реконструкция ВЛ-10 кВ Ф-408 от ПС 110 кВ "Левокумская",  строительство ТП-10/0,4 кВ для осуществления технологического присоединения энергопринимающих устройств базы для ведения подсобного хозяйства, расположенной в Левокумском районе, примерно 1500 м на северо-восток от ориентира с.Левокумское</t>
  </si>
  <si>
    <t>Реконструкция ВЛ-10 кВ Ф-474 для осуществления технологического присоединения энергопринимающих устройств объектов недропользования, расположенных по адресу: Ставропольский край Благодарненский район (кадастровый номер объекта 26:13:010202:23) (дог. ТП № 43-05/182 от 03.10.2019г.,)</t>
  </si>
  <si>
    <t>Одноцепные, на многогранных опорах</t>
  </si>
  <si>
    <t xml:space="preserve">Строительство отпайки от ВЛ-35кВ Л-446 ПС Путь Ленина - ПС Передовая с установкой реклоузера для осуществления технологического присоединения строящейся ПС 35 кВ Маяк </t>
  </si>
  <si>
    <t>Строительство участка ВЛ-10 кВ от опоры №95 ВЛ-10 кВ Ф-157 ПС 110/10 кВ "Пригородная", строительство ТП-10/0,4 кВ ВЛ-10 кВ Ф-157 ПС 110/10 кВ "Пригородная", строительство ВЛ-0,4 кВ от РУ-0,4 кВ ТП-10/0,4 кВ ВЛ-10 кВ Ф-157 ПС 110/10 кВ "Пригородная" для осуществления технологического присоединения энергопринимающих устройств жилого дома по ул.Тельмана,40 в  с. Татарка, (договор технологического присоединения № 07/533 от 01.09.17г.)</t>
  </si>
  <si>
    <t>Строительство ЛЭП-10 кВ от ВЛ-10 кВ Ф-171 ПС 110/10 кВ Южная с установкой МТП-87/171 и строительство ВЛ-0,4 кВ Ф-1 от РУ-0,4 кВ проектируемой МТП для технологического присоединения крестьянского (фермерского) хозяйства Ковалевой Е.А. в Шпаковском районе (договор технологического присоединения № 07/300 от 20.05.16г.)</t>
  </si>
  <si>
    <t>Строительство ВЛ-0,4 кВ и ТП-6/0,4 кВ для осуществления технологического присоединения энергопринимающих устройств строительных площадок жилых домов в Минераловодском районе, х. Садовый, ул. Николаева  «под ключ» для нужд филиала                                                                                                                                                                                                                                                                                                                                 ПАО «МРСК Северного-Кавказа»-«Ставропольэнерго» (заявитель Сухомлинов Д. А. и Стороженко Л. Г. (кол. заявка)</t>
  </si>
  <si>
    <t xml:space="preserve">Техническое перевооружение ВЛ-10 кВ Ф-143 от ПС 110/10 кВ "ПТФ", строительство ВЛ-0,4 и ТП-10/0,4 для осуществления технологического присоединения энергопринимающих устройств строительных площадок строений в Предгорном районе, п. Пятигорский, ул. Виноградная, ул. Огородная, ул. Ореховая "под ключ" для нужд филиала ПАО "МРСК Северного Кавказа" - "Ставропольэнерго" </t>
  </si>
  <si>
    <t>Техническое перевооружение ВЛ-10 кВ Ф-346 от ПС 110/10 кВ «Боргустан» строительство ВЛ-0,4 кВ и ТП-10/0,4 кВ для осуществления технологического присоединения энергопринимающих устройств строительных площадок строений расположенных в Предгорном районе, садовое некоммерческое товарищество Дружба, проезды № 35, 19, 20, 21, 22, 23 в границах МО Тельмановский сельсовет «под ключ», для нужд филиала ПАО «МРСК Северного Кавказа» - «Ставропольэнерго»</t>
  </si>
  <si>
    <t xml:space="preserve">Техническое перевооружение ВЛ-6 кВ Ф-605 ПС 35/6 кВ "Овощевод" и строительство ТП-6/0,4 кВ для осуществления технологического присоединения энергопринимающих устройств заявителя РУ-0,4 кВ расположенное примерно в 3,8 км по направлению на северо-запад от ориентира жилой дом, расположенного за пределами участка, адрес ориентира: Ставропольский край, Минераловодский район, х. Садовый, ул. 25 Партсъезда, 10 (кадастровый номер земельного участка 26:23:090202:1) "под ключ" для нужд филиала ПАО "МРСК Северного Кавказа" - "Ставропольэнерго".                                                                                                                                                                                       </t>
  </si>
  <si>
    <t>Техническое перевооружение ВЛ-6 кВ Ф-388, техническое перевооружение ТП-6/0,4 кВ 1/388, строительство ТП-6/0,4 кВ и ВЛ-0,4 кВ для осуществления технологического присоединения энергопринимающих устройств дачных домов по адресу: Минераловодский район, п. Первомайский,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 "Колос" для нужд филиала ПАО "МРСК Северного Кавказа" - "Ставропольэнерго</t>
  </si>
  <si>
    <t xml:space="preserve">Строительство ВЛ-0,4 кВ и ТП-10/0,4 кВ для осуществления технологического присоединения энергопринимающих устройств строительных площадок жилых домов в Предгорном районе, п. Санамер, ул. Победы, ул. Юрчихина "под ключ",  для нужд филиала ПАО "МРСК Северного Кавказа" - "Ставропольэнерго" </t>
  </si>
  <si>
    <t>Техническое перевооружение ВЛ-10 Ф-135 кВ от ПС 35/10 кВ Юцкая, строительство ВЛ-0,4 кВ и ТП-10/0,4 кВ для осуществления технологического присоединения энергопринимающих устройств строительных площадок строений в Предгорном районе, с. Этока, ул. Терешковой "под ключ"</t>
  </si>
  <si>
    <t xml:space="preserve">Техническое перевооружение ВЛ-0,4 от ТП-1099/166 для осуществления технологического присоединения энергопринимающих устройств строительных площадок строения жилых домов в Предгорном районе, с. Новоблагодарное, ул. Степная «под ключ» </t>
  </si>
  <si>
    <t xml:space="preserve">Техническое перевооружение ВЛ-0,4 кВ от ТП-11/618 для осуществления технологического присоединения энергопринимающих устройств строительных площадок жилых домов в Минераловодском районе, п. Загорский, ул. Полевая "под ключ" </t>
  </si>
  <si>
    <t xml:space="preserve">Техническое перевооружение ВЛ-10 кВ Ф-161 14,1 км , строительство ВЛ-0,4 кВ и ТП-10/0,4 кВ для осуществления технологического присоединения энергопринимающих устройств строительной площадки жилого дома в Минераловодском районе, п. Змейка ул. Терновая д. 17 </t>
  </si>
  <si>
    <t>Техническое перевооружение ВЛ-10 кВ Ф-161 14,1 км , строительство ВЛ-0,4 кВ и ТП-10/0,4 кВ для осуществления технологического присоединения энергопринимающих устройств строительной площадки жилого дома в Минераловодском районе, п. Змейка ул. Терновая д. 17</t>
  </si>
  <si>
    <t xml:space="preserve">Техническое перевооружение ВЛ-10 кВ Ф-395 23,0 км , строительство ТП-10/0,4 кВ для осуществления технологического присоединения энергопринимающих устройств строительной площадки торгово-закупочной базы, расположенной в Минераловодском районе, с Ульяновка, ул. Соборная, д.1а    </t>
  </si>
  <si>
    <t xml:space="preserve">Реконструкция  ВЛ-10 кВ Ф-121 6.65 км , строительство ВЛ-0,4 кВ и ТП-10/0,4 кВ для осуществления технологического присоединения энергопринимающих устройств строительных площадок жилых домов в Предгорном районе, в границах СНТ "Ветеран" </t>
  </si>
  <si>
    <t xml:space="preserve">Техническое перевооружение ВЛ-10 кВ Ф-134 24,05 км (вакуумн. выключ.) и строительство ТП-10/0,4 кВ мощностью 160 кВА для осуществления технологического присоединения энергопринимающих устройств здания сокового цеха по адресу: Ставропольский край, Предгорный район (кадастровый номер земельного участка 26:29:13:06:14:250) </t>
  </si>
  <si>
    <t xml:space="preserve">Реконструкция ВЛ-10 кВ Ф-305 4.7 км , строительство ТП-10/0,4 кВ и ВЛ-0,4 кВ для осуществления технологического присоединения энергопринимающих устройств строительных площадок строений, расположенных в Предгорном районе, п. Ясная Поляна, ул. Войсковая, ул. Терская, ул. Ессентукская, ул. Казачья </t>
  </si>
  <si>
    <t xml:space="preserve">Реконструкция  ВЛ-10 кВ Ф-161 14,1 км (Инв. №СЦ6160) и реконструкция ВЛ-0,4 кВ ж/б опоры 3.2 км (Инв. № СЦ9825)(дисп. наим. ВЛ-0,4 кВ от ТП-11/161) для осуществления технологического присоединения энергопринимающих устройств строящейся ТП-10/0,4 кВ в Минераловодском районе, п. Змейка, пер. Зеленый </t>
  </si>
  <si>
    <t>Реконструкция  ВЛ-0,4 кВ Ф-2 от ТП-1214/346  для осуществления технологического присоединения энергопринимающих устройств строительной площадки строения расположенной в Предгорном районе, садовое некоммерческое товарищество Дружба, в границах МО Тельмановский сельсовет (заявитель Сухамлинова О.А.)</t>
  </si>
  <si>
    <t>Техническое перевооружение  ВЛ-0,4 кВ ж/б опоры пос. Ясная Поляна 1.19 км от ктп-( Инв. №СЦ9442) (дисп. наим. ВЛ-0,4 кВ от ТП-730/302) для осуществления технологического присоединения энергопринимающих устройств строительной площадки строения в Предгорном районе, п. Ясная Поляна, ул. Спортивная, д. №23</t>
  </si>
  <si>
    <t xml:space="preserve">Реконструкция ВЛ-0,4 кВ ж/б опоры 4,2 км (Инв. №СЦ9330) (дисп. наим. ВЛ-0,4 кВ от ТП-652/348) для осуществления технологического присоединения энергопринимающих устройств строительной площадки жилого дома в Предгорном районе, ст. Боргустанская, ул. Черенко д. 8а </t>
  </si>
  <si>
    <t xml:space="preserve">Реконструкция ВЛ-0,4 кВ ж/б опоры 20,6 км (Инв.№СЦ9714) (дисп.наим.ВЛ-0,4 кВ от ТП-405/152  )для осуществления технологического присоединения энергопринимающих устройств строительной площадки жилого дома расположенной по адресу: Предгорный район, п.Санамер,ул.Бригадная2 </t>
  </si>
  <si>
    <t>Реконструкция ВЛ-0,4 кВ ж/б опоры 12,2 км (Инв. № СЦ6164)(дисп. наим. ВЛ-0,4 кВ от ТП-55/161)  для осуществления технологического присоединения энергопринимающих устройств строительной площадки жилого дома, расположенной по адресу: Минераловодский район, п. Змейка, ул. Тихая, №3</t>
  </si>
  <si>
    <t xml:space="preserve">Реконструкция ВЛ-0,4 кВ  0.64км ф-264  (Инв. № СЦ4883) (дисп. наим. ВЛ-0,4 кВ от ТП-59/264) для осуществления технологического присоединения энергопринимающих устройств строительной площадки расположенной в Новоселицком  районе, с. Новоселицкое, ул. Ставропольская, №200 </t>
  </si>
  <si>
    <t xml:space="preserve">Реконструкция ВЛ-0,4 кВ ж/б опоры 86,748 км (Инв. № СЦ6110) (дисп. наим. ВЛ-0,4 кВ от ТП-348/162) для осуществления технологического присоединения энергопринимающих устройств строительной площадки жилого дома, расположенной по адресу: Предгорный район, п. Железноводский, ул. Мира, № 13 </t>
  </si>
  <si>
    <t xml:space="preserve">Техническое перевооружение ВЛ-0,4 кВ ж/б опоры 18.17 км (Инв. №СЦ9267)(дисп. наим. ВЛ-0,4 кВ Ф-1 от ТП-936/144) для осуществления технологического присоединения энергопринимающих устройств строительных площадок жилых домов в Предгорном районе, п. Пятигорский, ул. Урожайная, д. №104 , 102 </t>
  </si>
  <si>
    <t>Техническое перевооружение ВЛ-0,4 кВ ж/б опоры 1.9км (Инв. №СЦ9724) (дисп. наим. ВЛ-0,4 кВ от ТП-23/161) для осуществления технологического присоединения энергопринимающих устройств строительной площадки аптеки в Минераловодском районе, п. Новотерский, 124м на юг от жилого дома №3 по ул. Южная</t>
  </si>
  <si>
    <t>Техническое перевооружение ВЛ-0,4 кВ ж/б опоры 5.3км (Инв. №СЦ9308) (дисп. наим. ВЛ-0,4 кВ от ТП-1/161) для осуществления технологического присоединения энергопринимающих устройств строительной площадки строения в границах МО Пригородный сельсовет, х. Воронова, ул. Лесная 1/1</t>
  </si>
  <si>
    <t xml:space="preserve">Реконструкция ВЛ-0,4 кВ ж/б опоры 68,20 км (Инв. №СЦ9317) (дис.наим.ВЛ-0,4кВ от ТП-253/135)  для осуществления технологического присоединения энергопринимающих устройств строительной площадки жилого дома в Предгорном районе,с.Юца,ул.Луценко,130 Г </t>
  </si>
  <si>
    <t>Реконструкция ВЛ-0,4 кВ Ф-3 от ТП-1214/346  для осуществления технологического присоединения энергопринимающих устройств строительных площадок строений расположенных  в Предгорном районе, СНТ Дружба, в границах МО Тельмановский сельсовет</t>
  </si>
  <si>
    <t xml:space="preserve">Реконструкция ВЛ 0,4 кВ от ТП-1152/108 для осуществления технологического присоединения энергопринимающих устройст строительной площадки жилого дома в Предгорном районе,ст.Суворовская, ул.Новая 20а </t>
  </si>
  <si>
    <t xml:space="preserve">Техническое перевооружение ВЛ-0,4 кВ от ТП-1/218 0,8 км с. Прикумское для осуществления технологического присоединения энергопринимающих устройств строительной площадки жилого дома по ул. Российская, д. №38 Минераловодского района </t>
  </si>
  <si>
    <t xml:space="preserve">Реконструкция ВЛ-0,4 кВ от ТП-41/302 путем строительства нового участка ЛЭП для осуществления технологического присоединения энергопринимающих устройств электроустановки для ведения личного подсобного хозяйства, расположенной в Арзгирском районе, с.Арзгир, ул.Мира 209 а </t>
  </si>
  <si>
    <t>Реконструкция ВЛ-0,4 кВ от ТП-7/570 путем строительства нового участка ЛЭП для осуществления  технологического присоединения энергопринимающих устройств электроустановки для ведения личного подсобного хозяйства, расположенного в Нефтекумском районе, а.Тукуй-Мектеб, ул.Гагарина 41</t>
  </si>
  <si>
    <t xml:space="preserve">Реконструкция ВЛ-0,4 кВ от ТП-3/168 для осуществления тех.прис. энергопринимающих устройств личного подсобного хозяйства, расположенного в Буденновском районе, с. Архангельское, ул. Калинина 129 а </t>
  </si>
  <si>
    <t xml:space="preserve">Техническое перевооружение ВЛ-0,4 кВ от КТП 2/241 путем строительства нового участка ЛЭП для обеспечения  технологического присоединения энергопринимающих устройств электроустановки для ведения личного подсобного хозяйства, расположенной в Будённовском районе, с.Прасковея, ул.Южная 15 </t>
  </si>
  <si>
    <t xml:space="preserve">Техническое перевооружение ВЛ-0,4 кВ от КТП 21/234-100 путем строительства нового участка ЛЭП для обеспечения  технологического присоединения энергопринимающих устройств стройплощадки кафе, расположенной в Будённовском районе, с.Стародубское, ул.Будённого, по смежеству с домом №23 </t>
  </si>
  <si>
    <t xml:space="preserve">Техническое перевооружение ВЛ-0,4 кВ от КТП 11/502 путем строительства нового участка ЛЭП для обеспечения  технологического присоединения энергопринимающих устройств жилого дома, расположенного в Нефтекумском районе, с.Каясула, ул.Кондратенко, 10 А </t>
  </si>
  <si>
    <t>Техническое перевооружение  ВЛ-0,4 кВ от ТП 15/606 путем строительства нового участка ЛЭП для обеспечения  технологического присоединения энергопринимающих устройств стройплощадки для ведения личного подсобного хозяйства, расположенной в  Нефтекумском районе, с.Абдул-Газы, ул.А.Эюпова, 11</t>
  </si>
  <si>
    <t>Техническое перевооружение ВЛ-0,4 кВ от ТП-19/35 путем строительства нового участка ЛЭП для обеспечения  технологического присоединения энергопринимающих устройств трёхфазной электроустановки для жилого дома и хоз. нужд, расположенной в Будённовском районе, с.Покойное, ул.Кочубея, 313</t>
  </si>
  <si>
    <t xml:space="preserve">Техническое перевооружение ВЛ-0,4 кВ от ТП-16/305 путем строительства нового участка ЛЭП для обеспечения  технологического присоединения энергопринимающих устройств склада, расположенного в Арзгирском районе </t>
  </si>
  <si>
    <t xml:space="preserve">Строительство ВЛ-0,4 кВ от ТП-6/317 для обеспечения  технологического присоединения энергопринимающих устройств стройплощадки жилого дома, расположенной в Арзгирском районе, с.Родниковское, ул.Бульварная 6а </t>
  </si>
  <si>
    <t xml:space="preserve">Техническое перевооружение ВЛ-0,4 кВ от ТП-8/510 путем строительства нового участка ЛЭП для осуществления технологического присоединения энергопринимающих устройств стройплощадки жилого дома, расположенной в Нефтекумском районе, с.Ачикулак, ул.Ленина 1б </t>
  </si>
  <si>
    <t xml:space="preserve">Реконструкция ВЛ-0,4 кВ от ТП-5/570 путем строительства нового участка ЛЭП для осуществления технологического присоединения энергопринимающих устройств жилого дома, расположенного в Нефтекумском районе, а.Тукуй-Мектеб, ул. Новая 16а </t>
  </si>
  <si>
    <t xml:space="preserve">Реконструкция ВЛ-0,4 кВ от ТП-21/173 путем строительства нового участка ЛЭП для осуществления технологического присоединения энергопринимающих устройств личного подсобного хозяйства, расположенного в Будённовском районе, с.Архангельское, ул. Красная 22
</t>
  </si>
  <si>
    <t xml:space="preserve">Реконструкция ВЛ-0,4 кВ от ТП-8/576 путем строительства нового участка ЛЭП для осуществления технологического присоединения энергопринимающих устройств стройплощадки мойки, расположенной в Нефтекумском районе, с.Кара-Тюбе, ул.Ленина 49 б </t>
  </si>
  <si>
    <t xml:space="preserve">Реконструкция ВЛ-0,4 кВ от ТП-8/510 путем строительства нового участка ЛЭП для осуществления технологического присоединения энергопринимающих устройств стройплощадки жилого дома, расположенной в Нефтекумском районе, с.Ачикулак, ул.Гвардейская, 20 а </t>
  </si>
  <si>
    <t>Техническое перевооружение ВЛ-0,4 кВ от ТП-20/502 путем строительства нового участка ЛЭП для осуществления технологического присоединения энергопринимающих устройств электроустановки для ведения личного подсобного хозяйства, расположенной в Нефтекумском районе, с.Каясула, ул.К.Темирбулатовой 19</t>
  </si>
  <si>
    <t xml:space="preserve">Техническое перевооружение ВЛ-0,4 кВ от ТП-2/514 путем строительства нового участка ЛЭП для осуществления  технологического присоединения энергопринимающих устройств электроустановки для ведения личного подсобного хозяйства, расположенной в Нефтекумском районе, а.Новкус-Артезиан, ул.Ш.Шабанова 1Г </t>
  </si>
  <si>
    <t>Техническое перевооружение ВЛ-0,4 кВ от ТП-12/502 путем строительства нового участка ЛЭП для осуществления технологического присоединения энергопринимающих устройств стройплощадки жилого дома, расположенной в Нефтекумском районе, с.Каясула, ул.С.Присяженко 10 Б</t>
  </si>
  <si>
    <t>Техническое перевооружение ВЛ-0,4 кВ от ТП 1/35 путем строительства нового участка ЛЭП для обеспечения  технологического присоединения энергопринимающих устройств стройплощадки жилого дома, расположенной в Будённовском районе, с.Покойное, пер.Вишневый 11а</t>
  </si>
  <si>
    <t xml:space="preserve">Техническое перевооружение ВЛ-0,4 кВ от ТП-1/502 путем строительства нового участка ЛЭП для осуществления технологического присоединения энергопринимающих устройств стройплощадки жилого дома, расположенной в Нефтекумском районе, с.Каясула, ул.Восточная 44 </t>
  </si>
  <si>
    <t>Техническое перевооружение ВЛ-0,4 кВ от ТП-1/507 путем строительства нового участка ЛЭП для осуществления технологического присоединения энергопринимающих устройств освещения пешеходного перехода ГУП СК "Буденновское МДРСУ", расположенного в Нефтекумском районе, с.Ачикулак (а/д "Степное-Иргаклы-Ачикулак" км 41+0,33)</t>
  </si>
  <si>
    <t>Техническое перевооружение  ВЛ-0,4 кВ от ТП-3/516 путем строительства нового участка ЛЭП для осуществления  технологического присоединения энергопринимающих устройств освещения пешеходного перехода ГУП СК "Буденновское МДРСУ", расположенного в Нефтекумском районе, а.Кок-Бас (а/д "Степное-Иргаклы-Ачикулак" км 24+531)</t>
  </si>
  <si>
    <t>Техническое перевооружение ВЛ-0,4 кВ от ТП-2/241 путем строительства нового участка ЛЭП для обеспечения  технологического присоединения энергопринимающих устройств стройплощадки жилого дома, расположенной в Будённовском районе, с.Прасковея, ул.Марины Цветаевой 2А</t>
  </si>
  <si>
    <t>Техническое перевооружение ВЛ-10 кВ Ф-307 от ПС 110/35/10 кВ «Арзгир» путём строительства нового участка ЛЭП 10 кВ, строительство ТП-10/0,4 кВ, строительство ЛЭП-0,4 кВ для обеспечения технологического присоединения энергопринимающих устройств стройплощадки склада, расположенного в Арзгирском районе, в границах с.Арзгир</t>
  </si>
  <si>
    <t xml:space="preserve">Техническое перевооружение ВЛ-10 кВ Ф-214 Л-3657 ПС "Совхоз №8"  (установка ТП-10/0,4 кВ с трансформатором 25 кВА и строительство участка ВЛИ-0,4 кВ ) для осуществления технологического присоединения энергопринимающих устройств жилого дома  в п.Южанин, кошара №19, муниципальное образование Рощинского сельсовета Курского района </t>
  </si>
  <si>
    <t xml:space="preserve">Реконструкция ВЛ-0,4 кВ Ф-4  ТП-1329/129 ПС 35/10кВ «Подгорная», для осуществления технологического присоединения энергопринимающих устройств личных подсобных хозяйств по ул.Базарная, в ст.Александрийская, Георгиевского района. </t>
  </si>
  <si>
    <t xml:space="preserve">Техническое перевооружение ВЛ-0,4 кВ путем строительства  участка ВЛ-0,4 кВ от опоры №7 Ф-3 ТП-1142/436  для осуществления технологического присоединения энергопринимающих устройств расположенных на земельном участке под индивидуальное жилищное строительство по ул.Школьная 54 в пос.Новый Георгиевского района» </t>
  </si>
  <si>
    <t>Техническое перевооружение ВЛ-0,4 кВ путем строительства участка ВЛ-0,4 кВ  от опоры  №86 Ф-2  ТП-5159/360 для осуществления технологического присоединения энергопринимающих устройств расположенных на земельном участке под индивидуальное жилищное строительство по адресу: Советский район, пос.Михайловка проезд Молодежный 6»</t>
  </si>
  <si>
    <t xml:space="preserve">Реконструкция ВЛ-10 кВ Ф-356 ПС 110/35/10 "Русская", стро-во ТП-10/0,4кВ, стро-во ВЛИ-0,4кВ для осущ. тех.присоед. энергоприн.уст-в ЛПХ по ул.Набережная с.Русское Курского р-она </t>
  </si>
  <si>
    <t>Реконструкция ВЛ-0,4 кВ от опоры  №25 Ф-3  ТП-3046/203 ПС 110/35/10 «Ростовановская» для осуществления технологического присоединения энергопринимающих устройств по ул.Строительная д.2 кв.1а, х.Пролетарский Курского района</t>
  </si>
  <si>
    <t>Техперевооружение ВЛ 0,4кВ от ТП 9/237 путем строит-ва участ.ВЛ 0,4 кВ от опоры №33 н.в. для обесп.техприс.энпр.устр.зем.участ.для ИЖС  Заявитель: Багандов Б. М.</t>
  </si>
  <si>
    <t xml:space="preserve">Реконструкция ВЛ-10 кВ Ф-161 14,1км  и строительство ТП-10/0,4 кВ  для осуществления технологического присоединения энергопринимающих устройств строительной площадки строения Ставропольский край, Минераловодский ГО, ГУП "ТПКЗ-№169" </t>
  </si>
  <si>
    <t>Реконструкция ВЛ-0,4 кВ от оп.№4Ф-3 ТП-3367/358 ПС Русская, для осуществления технологического присоединения энергопринимающих устройств по ул.Колхозная 4а, (Администрация МО Русского сельсовета КР СК)</t>
  </si>
  <si>
    <t xml:space="preserve">Реконструкция ВЛ 0,4 кВ от ТП-2/168 для осуществления технологического присоединения энергопринимающих устройств земельного участка в границах плана землепользования АОЗТ "Рождественское" п. Рыздвяный Изобильненского района </t>
  </si>
  <si>
    <t>Реконструкция ЛЭП-0,4 кВ Ф-1 ТП-3228/356 ПС «Русская»  для осуществления технологического присоединения энергопринимающих устройств по ул.Набережная 53а, с.Русское Курского района</t>
  </si>
  <si>
    <t xml:space="preserve">Реконструкция ВЛ-0,4 кВ Ф-2 от ТП-3041/203 ПС «Ростовановская»  для осуществления технологического присоединения энергопринимающих устройств по ул. Выгонная 24, х.Широкий Камыш, Курского района </t>
  </si>
  <si>
    <t xml:space="preserve">Реконструкция ЛЭП-0,4 кВ Ф-1 от оп.№10 ТП-3228/356 ПС «Русская»  для осуществления технологического присоединения энергопринимающих устройств группы заявителей по ул.Набережная 2а, ул.Набережная 19а, ул.Набережная 1 б, с.Русское Курского района </t>
  </si>
  <si>
    <t xml:space="preserve">Реконструкция ЛЭП-0,4 кВ от оп. №17 Ф-1 ТП-1173/144 ПС «Обильное» для осуществления технологического присоединения энергопринимающих устройств объекта индивидуального жилищного строительства на земельном участке по ул.Новая стройка 1а, c.Обильное Георгиевского района </t>
  </si>
  <si>
    <t xml:space="preserve">Реконструкция ЛЭП-0,4 кВ Ф-1 от ТП-1197/193 ПС «Лысогорская»  для осуществления технологического присоединения энергопринимающих устройств жилых домов по ул.Казачья 97, ул.Казачья 99, ст.Лысогорская Георгиевского района </t>
  </si>
  <si>
    <t xml:space="preserve">Реконструкция ВЛ-0,4 кВ Ф-2 от ТП-5004/178 до оп.№8 для осуществления технологического присоединения энергопринимающих устройств магазина по ул.Ленина 120-А с.Солдато-Александровское  Советского района </t>
  </si>
  <si>
    <t xml:space="preserve">Строительство ЛЭП-0,4 кВ Ф-2 от ТП-3343/222 ПС «Галюгаевская»  для осуществления технологического присоединения энергопринимающих устройств РУ-0,4 кВ  на земельном участке (кадастровый номер: 26:36:000000:3095) в ст.Галюгаевская Курского района </t>
  </si>
  <si>
    <t>Реконструкция ВЛ-0,4 кВ Ф-1 ТП-3362/358 ПС «Русская»  для осуществления технологического присоединения энергопринимающих устройств жилого дома по ул. Солнечная1б, с.Русское Курского района</t>
  </si>
  <si>
    <t xml:space="preserve">Строительство ЛЭП-0,4 кВ Ф-2 от ТП-1197/193 ПС «Лысогорская»  для осуществления технологического присоединения энергопринимающих устройств жилых домов по ул. Благовещенская 85, ул.Благовещенская 75, ст.Лысогорская Георгиевского района </t>
  </si>
  <si>
    <t xml:space="preserve">Строительство ВЛ-0,4 кВ Ф-3 от ТП-4181/277 для осуществления технологического присоединения энергопринимающих устройств РУ-0,4 кВ населенных пунктов для производственных целей по ул.Шоссейная д60,  с.Ольгино Степновского района </t>
  </si>
  <si>
    <t xml:space="preserve">Реконструкция ВЛ-0,4 кВ Ф-5 от ТП-3519/311 ПС "Бурунная" для осуществления технологического присоединения энергопринимающих устройств жилого дома по ул.Новая 15, п.Мирный Курского района </t>
  </si>
  <si>
    <t>Реконструкция ВЛ-10 кВ Ф-201  ПС 110/35/10 кВ «Ростовановская» строительство ТП-10/0,4 кВ  для осуществления технологического присоединения энергопринимающих устройств откормочника расположенного в с.Каново Курского района</t>
  </si>
  <si>
    <t xml:space="preserve">Реконструкция ВЛ-10 кВ Ф-418 ПС 110/35/10 кВ «Соломенская», строительство ТП-10/0,4 кВ и ЛЭП-0,4кВ, для осуществления технологического присоединения энергопринимающих устройств Заявителя на земельном участке КФХ, ориентир: СПК «Степной» Cтепновского района </t>
  </si>
  <si>
    <t>Реконструкция ВЛ-10 кВ Ф-383  ПС «Подкумок»  строительство ТП-10/0,4 кВ для осуществления технологического присоединения энергопринимающих устройств объекта для производственной деятельности  по  ул.Промышленная ст.Незлобная Георгиевского района</t>
  </si>
  <si>
    <t xml:space="preserve">Реконструкция ВЛ-10 кВ Ф-156 ПС 35/10 кВ «Кура», строительство ТП-10/0,4 кВ и ЛЭП-0,4кВ, для осуществления технологического присоединения энергопринимающих устройств сарая в ст.Советская, пер.Восточный дом №3/5, Кировский район» </t>
  </si>
  <si>
    <t xml:space="preserve">Реконструкция ВЛ-10 кВ Ф-201  ПС 110/35/10 кВ «Ростовановская», строительство ТП-10/0,4 кВ для осуществления технологического присоединения энергопринимающих устройств  на земельном участке в с.Ростовановское Курского района </t>
  </si>
  <si>
    <t xml:space="preserve">Реконструкция ВЛ-10 кВ Ф-161 13,6 км, строительство ТП-10/0,4 кВ и ВЛ-0,4 кВ для осуществления технологического присоединения энергопринимающих устройств строительной площадки жилого дома в Минераловодском районе, п. Новотерский, ул. Железноводская, пер. 2, д.7 </t>
  </si>
  <si>
    <t>Реконструкция ВЛ-10 кВ Ф-103 19.6 км строительство ВЛ-0,4 кВ и ТП-10/0,4 кВ для осуществления технологического присоединения энергопринимающих устройств объектов незавершенного строительства (жилой дом), в Предгорном районе, х. Новая Пролетарка, ул. Приозерная»</t>
  </si>
  <si>
    <t>Реконструкция ВЛ-0,4 кВ Ф-1 ТП-21/157 ВЛ-10 кВ Ф-157 ПС Пригородная для осущ.техприс эн.прин.устр. ж/д дома по ул. Мирная, 20, в с. Татарка, Шпаковского района» (Заявитель - М.Н. Гладков, договор ТП от 11.10.2019 №11578/2019/СТВ/ЗЭС/ШРЭС) «под ключ»</t>
  </si>
  <si>
    <t>Реконструкция ВЛ-0.4 кВ Ф-1 ТП-37/187 от ВЛ-10 кВ Ф-187 ПС Новая Деревня для технологического присоединения ЭПУ жилых домов в х. Маковский, Кочубеевского района. Заявители: Комиссаров А.В., Петров Ю.Н., Кочергин А.И.</t>
  </si>
  <si>
    <t>Реконструкция ВЛ 0,4 кВ Ф-1 ТП-56/135 ВЛ-10 кВ Ф-135 ПС Промкомплекс для  осуществления технологического присоединения  энергопринимающих устройств жилого дома по ул. Подгорная, 372А,  в с. Верхнерусское, Шпаковского района</t>
  </si>
  <si>
    <t>Строительство отпайки ВЛ-10 кВ от ВЛ-10 кВ Ф-170 ПС Ставрополь-330 и строительство ТП-10/0,4 кВ для осущ.техприс.э/приним уст-в произв.базы по ул.Промышленная 11, с. Старомарьевка (ИП Тарасов Юрий Владимирович)</t>
  </si>
  <si>
    <t xml:space="preserve">Реконструкция  ВЛ-0,4 кВ  Ф -1, 2, 3 от ТП 4/187   в с.Новая Деревня  Кочубеевского района Ставропольского края </t>
  </si>
  <si>
    <t>Строительство ВЛ-10 кВ Ф-161 от ПС "Ставрополь-330" (установка доп.ТП для  разгрузки ТП 2/161, 3/161  в х. Ташла  Шпаковского района)</t>
  </si>
  <si>
    <t>Реконструкция  ВЛ-0,4 кВ  Ф1,2 от ТП 15/163 ПС "Ставрополь-330"</t>
  </si>
  <si>
    <t>Реконструкция ВЛ 0,4 кВ от ТП-5/133 для  осуществления технологического присоединения  энергопринимающих устройств строящегося жилого дома по ул. Ленина, 359,  в с. Донское,   Труновского района Ставропольского края</t>
  </si>
  <si>
    <t>Реконструкция ВЛ-10 кВ  Ф-114 от ПС 110/35/10 кВ «Зеленогорская»,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п.Мирный, ул. Шоссейная</t>
  </si>
  <si>
    <t xml:space="preserve">Реконструкция ВЛ-0,4кВ Ф-2 ТП-3607/356 ПС "Русская" для осуществления технологического присоединения энергопринимающих устройств по ул. Северная 32, </t>
  </si>
  <si>
    <t>Реконструкция ЛЭП-0,4кВ Ф-2 от ТП-3118/269 ПС Эдиссия для осуществления технологического присоединения энергопринимающих устройств по ул.Химиков, 70 с</t>
  </si>
  <si>
    <t>Строительство двух ЛЭП-10 кВ и ПКУ-10 кВ для осуществления технологического присоединения энергопринимающих устройств ООО «Весна» строящегося тепличного комплекса, расположенного Ставропольский край, Предгорный район, п. Подкумок «под ключ»для нужд филиала ПАО "МРСК Северного Кавказа" - "Ставропольэнерго"</t>
  </si>
  <si>
    <t xml:space="preserve">Техническое перевооружение ВЛ-10 кВ Ф-346 от ПС 110/10 кВ «Боргустан» строительство ВЛ-0,4 кВ и ТП-10/0,4 кВ для осуществления технологического присоединения энергопринимающих устройств строительных площадок строений расположенных в Предгорном районе, садовое некоммерческое товарищество Дружба, проезды № 35, 19, 20, 21, 22, 23 в границах МО Тельмановский сельсовет «под ключ», для нужд филиала ПАО «МРСК Северного Кавказа» - «Ставропольэнерго» </t>
  </si>
  <si>
    <t xml:space="preserve">Строительство ВЛ-0,4 от ТП-1189/335  для осуществления технологического присоединения энергопринимающих устройств строительных площадок жилых домов в Предгорном районе, ст. Ессентукская, ул. Механизаторов, ул. Химическая «под ключ» для нужд филиала ПАО "МРСК Северного Кавказа" - "Ставропольэнерго" </t>
  </si>
  <si>
    <t xml:space="preserve">Реконструкция ВЛ 0,4 кВ от ТП-20/133 н.в Ф-5 для осуществления технологического присоединения  энергопринимающих устройств строящегося жилого дома по адресу: пер. Совхозный 1А,  с. Донское Труновского района </t>
  </si>
  <si>
    <t xml:space="preserve">Реконструкция ВЛ 0,4кВ от ТП-6/133 н.в.Ф-2 для осуществл. техприс.энпр.устр.жилого дома по адресу ул.Ленина ,359 е, с.Донское Труновского р-на </t>
  </si>
  <si>
    <t xml:space="preserve">Реконструкция ВЛ-10 кВ Ф-209 3.5 км (Инв. №СЦ6205), демонтаж МТП 10/0,4 кВ № 1236 Ф-209 (Инв.№СЦ11000, №СЦ11001, №СЦ11002, №СЦ11003), строительство  двух ТП-10/0,4 кВ и ВЛ-0,4 кВ для осуществления технологического присоединения энергопринимающих устройств строительных площадок жилых домов расположенных в Предгорном районе,  п. Ясная Поляна,  ул. Донская, д. 13, ул. Красивая, д.43 </t>
  </si>
  <si>
    <t xml:space="preserve">Техническое перевооружение ВЛ-10 кВ Ф-346 от ПС 110/10 кВ "Боргустан" путем строительства участка ВЛ-10 кВ, строительства ТП-10/0,4 кВ и ВЛ-0,4 кВ для осуществления технологического присоединения энергопринимающих устройств Заявителей в границах земель МО Тельмановский сельсовет, СНТ "Дружба" Предгорного района" для нужд филиала ПАО "МРСК Северного Кавказа"- "Ставропольэнерго" </t>
  </si>
  <si>
    <t xml:space="preserve">Строительство двух отпаек от ВЛ-10 кВ Ф-331, Ф-332 ПС 110/35/10 кВ «Зеленогорская» для осуществления технологического присоединения энергопринимающих устройств ООО "Вкус Ставрополья" для энергоснабжения тепличного комплекса в Предгорном районе, МО Нежинского сельсовета» </t>
  </si>
  <si>
    <t xml:space="preserve">Реконструкция ВЛ-0,4 кВ ж/б опоры 29,70км (Инв.№СЦ9279) (дисп.наим. ВЛ-0,4 кВ от ТП-524/106) для осуществления технологических присоединений энергопринимающих устройств РУ-0,4 кВ и телятника в Предгорном районе , ст. Суворовская, ул. Нагорная </t>
  </si>
  <si>
    <t>Строительство ВЛ-0,4кВ  от ТП-1341/387, для осуществления технологического присоединения энергопринимающих устройств в ст.Георгиевской, Георгиевского р-она</t>
  </si>
  <si>
    <t xml:space="preserve">Реконструкция ВЛ-10 кВ Ф-037 ПС 110/35/10 кВ Гофицкая, строительство ТП-10/0,4 кВ и ВЛ-0,4 кВ   для  осуществления  технологического присоединения энергопринимающих устройств строящегося жилого  дома по ул.Восточная,17а, с. Гофицкое, Петровского района </t>
  </si>
  <si>
    <t xml:space="preserve">Реконструкция ВЛ-10 кВ Ф-301, Ф-304 от ПС 110 кВ "Арзгир", строительство ТП-10/0,4 кВ для осуществления  технологического присоединения энергопринимающих устройств радиотелевизионной передающей станции, расположенной в  Арзгирском районе, примерно в 2,5 км по направлению на восток от ориентира с.Арзгир </t>
  </si>
  <si>
    <t>Реконструкция ВЛ-6 кВ Ф-604 1.65 км , строительство  ТП-6/0,4 кВ  для осуществления технологического присоединения энергопринимающих устройств заявителя – строительной площадки строения в  Минераловодском городском округе п. Первомайский, в 175 м на юг от нежилого здания №46 по ул. Ротенко</t>
  </si>
  <si>
    <t>Реконструкция ВЛ-10 кВ Ф-101 от ПС 35/10 кВ «Ясная Поляна-1», строительство ВЛ-0,4 кВ и ТП-10/0,4 кВ для осуществления технологического присоединения энергопринимающих устройств строительной площадки жилого дома в Предгорном районе, в границах муниципального образования Тельмановского сельсовета, СТ «Здоровье», проезд 4 а, участок 187</t>
  </si>
  <si>
    <t xml:space="preserve">Реконструкция ВЛ-6 кВ Ф-388 от ПС 35/6 кВ «Овощевод»  для осуществления технологического присоединения энергопринимающих устройств заявителя - ТП 24/618 кВ расположенная по адресу: участок находится примерно в 2 км по направлению на запад от ориентира п.Загорский, расположенного за пределами участка, адрес ориентира: Ставропольский  край, Минераловодский район </t>
  </si>
  <si>
    <t xml:space="preserve">Реконструкция ВЛ-10 Ф-397 от ПС 110/10 кВ «Провал» и ВЛ-10 кВ Ф-344 от ПС 330/110/35/10 кВ Машук, реконструкция ТП-10/397 для осуществления технологического присоединения энергопринимающих устройств заявителя - детский сад-ясли в г. Железноводск, п. Капельница, ул. Виноградная, 3 (кадастровый номер 26:31:020449:46) </t>
  </si>
  <si>
    <t>Реконструкция ВЛ-10 кВ Ф-413 от ПС 330/110/10 кВ «Ильенко»,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п. Подкумок, ул. Подкумская, ул.Новая "под ключ". Коллективная заявка (3 дог)</t>
  </si>
  <si>
    <t>Реконструкция ВЛ-10 кВ Ф-117 от ПС 110/35/10 кВ «Зеленогорская», строительство ВЛ-0,4 кВ и ТП-10/0,4 кВ для осуществления технологического присоединения энергопринимающих устройств строительных площадок строений и нежилого здания в Предгорном районе, п. Мирный, ул. Шоссейная, 24а, 26.</t>
  </si>
  <si>
    <t xml:space="preserve">Реконструкция ВЛ-0,4 кВ от ТП-387/117 для осуществления технологического присоединения энергопринимающих устройств строительных площадок жилых домов в Предгорном районе, п. Мирный, ул. Кольцегорская </t>
  </si>
  <si>
    <t>Реконструкция ВЛ-10 кВ Ф-134 от ПС 35/10 кВ «Юцкая»,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с.Юца, ул. Горького, ул. Осенняя «под ключ» (Кол. заявка Маслова Е.В и др.)</t>
  </si>
  <si>
    <t>Реконструкция ВЛ-10 кВ Ф-174 ПС Промкомплекс для осуществления  технологического присоединения энергопринимающих устройств торгово-производственного склада по ул. Промышленная, 3А, в х. Вязники, Шпаковского района для нужд филиала ПАО «МРСК Северного Кавказа» - «Ставропольэнерго» «под ключ»</t>
  </si>
  <si>
    <t>Реконструкция ВЛ-10 кВ Ф-273 ПС 110кВ Кевсала с установкой ТП-10/0,4кВ, строительство ВЛ-0,4 кВ, реконструкция ВЛ-0,4 кВ Ф-4 от ТП-2/273 и Ф-1 от ТП-3/273 для осуществления технологического присоединения энергопринимающих устройств квартиры, расположенной по адресу: Ипатовский район с. Кевсала, ул. Пушкина 21 кв. 1</t>
  </si>
  <si>
    <t>Реконструкция ВЛ-10 кВ Ф-805, строительство ТП-10/0,4 кВ для осуществления технологического присоединения энергопринимающих устройств зерносклада, дома животновода, расположенного по адресу: Ставропольский край Апанасенковский район, с. Дивное</t>
  </si>
  <si>
    <t>Реконструкция ВЛ-10 кВ Ф-282 от ПС 110/35/10 кВ  «Московская», строительство ТП-10/0,4 кВ для  осуществления технологического присоединения  энергопринимающих устройств дошкольного образовательного учреждения на 160 мест с бассейном по ул. Ленина, 68,  в с. Московское Изобильненского района</t>
  </si>
  <si>
    <t>Реконструкция ВЛ-10 кВ Ф-487 ПС 35/10 кВ «Елизаветинская», строительство ТП-10/0,4кВ, строительство ВЛ-0,4 кВ  для осуществления технологического присоединения энергопринимающих устройств объектов для рыбоводства, расположенных по адресу: Благодарнеский район на территории бывшего колхоза «Родина»</t>
  </si>
  <si>
    <t>Реконструкция ВЛ-10 кВ Ф-167, Ф-102 от ПС 110/10 «Провал» для осуществления технологического присоединения энергопринимающих устройств магазинов непродовольственных товаров, по ул.Шоссейная, 24/25, 24/19, в х.Хорошевский, Предгорного района» для нужд ПАО "Россети Северный Кавказ"-"Ставропольэнерго" (Договоры от 08.08.2017 №43-05/122, №43-05/123) «под ключ»</t>
  </si>
  <si>
    <t>289.4</t>
  </si>
  <si>
    <t xml:space="preserve">Строительство ВЛ 10 кВ  от ПС "Провал", установка новой ячейки 10 кВ на ПС "Провал", реконструкция ВЛ 10 кВ Ф-170 от ПС "Провал" для тех. присоединения торгового центра в Предгорном р-не, МО Этокского сельсовета, в границах ООО "Агрофирма "Пятигорье" (заявитель ООО "Кавминэнергосбыт" </t>
  </si>
  <si>
    <t xml:space="preserve">Реконструкция  ВЛ-10 кВ Ф-317 3,4 км для технологического присоединения энергопринимающих устройств здания птичника, расположенного: Андроповский район, с.Солуно-Дмитр.,600м.по направлению на север от ориентира жилой дом,адрес ориентира :с.Солуно-Дмитр.,ул.Западная17 </t>
  </si>
  <si>
    <t xml:space="preserve">Техническое перевооружение ВЛ-10 кВ Ф-307 от ПС 110/35/10 кВ «Арзгир» путём строительства нового участка ЛЭП 10 кВ, строительство ТП-10/0,4 кВ, строительство ЛЭП-0,4 кВ для обеспечения технологического присоединения энергопринимающих устройств стройплощадки склада, расположенного в Арзгирском районе, в границах с.Арзгир </t>
  </si>
  <si>
    <t xml:space="preserve">Техническое перевооружение   Ф-128, строительство участка ЛЭП-10 кВ от опоры №3/25 Ф-128, установка ТП-10/0,4 кВ с трансформатором 40 кВА  для осуществления технологического присоединения -  нежилого здания по адресу: Кировский район, примерно 3,351 км на северо-восток от здания почты расположенной по адресу с.Орловка, ул.Октябрьская 38А </t>
  </si>
  <si>
    <t xml:space="preserve">Реконструкция ВЛ-10кВ Ф-220 Л-3349 ПС 35/10/6 кВ Графская, строительство ТП-10/0,23кВ для осущ. тех. прис. энергоприн.устр-в жил.дома по ул.Кольцевая, 88, х.Медведев, Курского райо-на </t>
  </si>
  <si>
    <t xml:space="preserve">Техническое перевооружение ВЛ-10 кВ Ф-802 ПС 110кВ Дивное  путем строительства участка ВЛ-10 кВ и строительства КТПМ 10/0,4 кВ с трансформатором мощ40 кВА </t>
  </si>
  <si>
    <t xml:space="preserve">Реконструкция ВЛ-10 кВ Ф-456 ПС 110/35/10 кВ «Новопавловская-2»,  строительство ТП-10/0,4 кВ и ЛЭП-0,4 кВ для осуществления технологического присоединения энергопринимающих устройств жилого дома  в г.Новопавловске Кировского района (Договор тех. прис. №7702/2018/СТВ/ВЭС/НРЭС  от 09.11.2018г. </t>
  </si>
  <si>
    <t xml:space="preserve">Реконструкция ВЛ-10 кВ Ф-214  Л-3659 ПС 35/10 кВ «Совхоз№8» строительство ТП-10/0,4 кВ  для осуществления технологического присоединения энергопринимающих устройств расположенных на земельном участке в п.Рощино Курского района </t>
  </si>
  <si>
    <t>Реконструкция ВЛ 10 кВ Ф-296 ПС 35/10 «Курская 2», строительство ТП-10/0,4 кВ» для осуществления технологического присоединения энерго-принимающих устройств жилых домов в границах кадастрового квартала 26:36:031201 Курского района.</t>
  </si>
  <si>
    <t>Строительство ВЛ-10 кВ Ф-425  ПС 35/10 кВ «Варениковская», строительство ТП-10/0,4 кВ  для осуществления технологического присоединения энергопринимающих устройств здания гаража для сельскохозяйственной техники,  расположенного на земельном участке в границах муниципального образования Варениковского сельсовета Степновского района</t>
  </si>
  <si>
    <t>Реконструкция ВЛ-10 кВ Ф-418 ПС 110/35/10 кВ «Соломенская», строительство ТП-10/0,4 кВ и ЛЭП-0,4кВ, для осуществления технологического присоединения энергопринимающих устройств Заявителя на земельном участке КФХ, ориентир: СПК «Степной» Cтепновского района</t>
  </si>
  <si>
    <t>Вынос (переустройство) участка ВЛ 35 кВ Л-391 ГЭС-4 - ПС «Стародворцовская» на участке опор № 50-52, ПК85+15,0 (Реконструкция ВЛ-35кВ Л-391) для ВЛ 500 кВ Невинномысск-Моздок с расширением ПС 500 кВ Невинномысск и ПС 330 кВ Моздок (сооружение ОРУ 500 кВ)</t>
  </si>
  <si>
    <t xml:space="preserve">Реконструкция ВЛ-10 кВ Ф-076 от ПС 35/10 кВ «Рогатая Балка» с установкой ТП-10/0,4 кВ мощностью 100 кВА для осуществления технологическо-го присоединения энергопринимающих устройств производственного участка в границах села Донская Балка, секция 28, часть контура 88, контуры 103,106, Петровского района </t>
  </si>
  <si>
    <t xml:space="preserve">Реконструкция ВЛ-10 кВ Ф-132, установка  МТП-160 кВА,  строительство ВЛ-0,4 кВ для осуществления технологического присоединения энергопринимающих устройств магазина по адресу: пер. Совхозный, 13А/1-1, с. Донское  Труновского района  </t>
  </si>
  <si>
    <t xml:space="preserve">Реконструкция ВЛ 6 кВ Ф-12 ПС 110/35/6 кВ Междуреченская путем строительства участка ВЛ-6 кВ, с установкой доп. ТП 6/0,4 кВ, строительство участка ВЛ 0,4 кВ для обеспечения технологического присоединения ВРУ 0,4 кВ ООО «Ульмена» в Изобильненском районе  </t>
  </si>
  <si>
    <t>Строительство ВЛ 10 кВ  от ПС "Провал", установка новой ячейки 10 кВ на ПС "Провал", реконструкция ВЛ 10 кВ Ф-170 от ПС "Провал" для тех. присоединения торгового центра в Предгорном р-не, МО Этокского сельсовета, в границах ООО "Агрофирма "Пятигорье" (заявитель ООО "Кавминэнергосбыт" (ООО "Лира-прод" )</t>
  </si>
  <si>
    <t>Реконструкция ВЛ-10 кВ Ф-301, Ф-304 от ПС 110 кВ "Арзгир", строительство ТП-10/0,4 кВ для осуществления  технологического присоединения энергопринимающих устройств радиотелевизионной передающей станции, расположенной в  Арзгирском районе, примерно в 2,5 км по направлению на восток от ориентира с.Арзгир</t>
  </si>
  <si>
    <t>Строительство двух ЛЭП-10 кВ и ПКУ-10 кВ для осуществления технологического присоединения энергопринимающих устройств ООО «Весна» строящегося тепличного комплекса, расположенного Ставропольский край, Предгорный район, п. Подкумок «под ключ»</t>
  </si>
  <si>
    <t xml:space="preserve"> Реконструкция ВЛ-10 кВ Ф-174 ПС Промкомплекс для осуществления  технологического присоединения энергопринимающих устройств торгово-производственного склада по ул. Промышленная, 3А, в х. Вязники, Шпаковского района для нужд филиала ПАО «МРСК Северного Кавказа» - «Ставропольэнерго» «под ключ» </t>
  </si>
  <si>
    <t xml:space="preserve">Реконструкция ВЛ 10 кВ Ф-296 ПС 35/10 «Курская 2», строительство ТП-10/0,4 кВ для осуществления технологического присоединения энерго-принимающих устройств жилых домов в границах кадастрового квартала 26:36:031201 Курского района. </t>
  </si>
  <si>
    <t xml:space="preserve">Строительство ВЛ-10 кВ Ф-425  ПС 35/10 кВ «Варениковская», строительство ТП-10/0,4 кВ  для осуществления технологического присоединения энергопринимающих устройств здания гаража для сельскохозяйственной техники,  расположенного на земельном участке в границах муниципального образования Варениковского сельсовета Степновского района </t>
  </si>
  <si>
    <t xml:space="preserve">Реконструкция ВЛ-10 кВ Ф-383  ПС «Подкумок»  строительство ТП-10/0,4 кВ для осуществления технологического присоединения энергопринимающих устройств объекта для производственной деятельности  по  ул.Промышленная ст.Незлобная Георгиевского района </t>
  </si>
  <si>
    <t>Строительство МТП-160 кВА Ф-128 от ПС «Орловская» (взамен потребительской КТП-2510/128) в с. Орловка Кировского района</t>
  </si>
  <si>
    <t xml:space="preserve">Реконструкция ВЛ-6 кВ Ф-604 1.65 км , строительство  ТП-6/0,4 кВ  для осуществления технологического присоединения энергопринимающих устройств заявителя – строительной площадки строения в  Минераловодском городском округе п. Первомайский, в 175 м на юг от нежилого здания №46 по ул. Ротенко </t>
  </si>
  <si>
    <t xml:space="preserve">Реконструкция ВЛ-10 кВ Ф-101 от ПС 35/10 кВ «Ясная Поляна-1», строительство ВЛ-0,4 кВ и ТП-10/0,4 кВ для осуществления технологического присоединения энергопринимающих устройств строительной площадки жилого дома в Предгорном районе, в границах муниципального образования Тельмановского сельсовета, СТ «Здоровье», проезд 4 а, участок 187 </t>
  </si>
  <si>
    <t xml:space="preserve"> Реконструкция ВЛ-6 кВ Ф-388 от ПС 35/6 кВ «Овощевод»  для осуществления технологического присоединения энергопринимающих устройств заявителя - ТП 24/618 кВ расположенная по адресу: участок находится примерно в 2 км по направлению на запад от ориентира п.Загорский, расположенного за пределами участка, адрес ориентира: Ставропольский  край, Минераловодский район </t>
  </si>
  <si>
    <t>Реконструкция ВЛ-10 кВ Ф-162 от ПС 110/35/10 кВ «Железноводская»,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 Новоблагодарное, ул. Ленина «под ключ».</t>
  </si>
  <si>
    <t>Реконструкция ВЛ-10 Ф-397 от ПС 110/10 кВ «Провал» и ВЛ-10 кВ Ф-344 от ПС 330/110/35/10 кВ Машук, реконструкция ТП-10/397 для осуществления технологического присоединения энергопринимающих устройств заявителя - детский сад-ясли в г. Железноводск, п. Капельница, ул. Виноградная, 3 (кадастровый номер 26:31:020449:46) ()</t>
  </si>
  <si>
    <t xml:space="preserve">Реконструкция ВЛ-10 кВ Ф-117 от ПС 110/35/10 кВ «Зеленогорская», строительство ВЛ-0,4 кВ и ТП-10/0,4 кВ для осуществления технологического присоединения энергопринимающих устройств строительных площадок строений и нежилого здания в Предгорном районе, п. Мирный, ул. Шоссейная, 24а, 26. </t>
  </si>
  <si>
    <t xml:space="preserve">Реконструкция ВЛ-10 кВ Ф-114 от ПС 110/35/10 кВ «Зеленогорская», строительство ТП-10/0,4 кВ для осуществления технологического присоединения энергопринимающих устройств нежилого здания в Предгорном районе,п.Мирный, ул.Боргустанская,72 </t>
  </si>
  <si>
    <t>Реконструкция ВЛ-10 кВ Ф-101 от ПС 35/10 кВ Ясная Поляна-1 и строительство ТП-10/0,4 кВ для осуществления технологического присоединения энергопринимающих устройств РУ-0,4 кВ в Предгорном районе, СПК Родник, от ориентира жилой дом, расположенный в х.Томатный, ул.Огородная 12, расстояние от ориентира до участка 890 м на юго-восток (кад № 26:29:000000:7133) "под ключ"</t>
  </si>
  <si>
    <t xml:space="preserve">Реконструкция ВЛ-10 кВ Ф-134 от ПС 35/10 кВ «Юцкая»,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с.Юца, ул. Горького, ул. Осенняя «под ключ» </t>
  </si>
  <si>
    <t>Реконструкция ВЛ-10 кВ  Ф-170 от ПС 110/10 кВ «Провал» и строительство ТП-10/0,4 кВ для осуществления технологического присоединения энергопринимающих устройств заявителя строительной площадки строения в Предгорном районе, в 2476 кв.м. по направлению на юго-восток от ориентира: жилой дом №2 по ул. Лысогорская, МТФ-1 в границах МО Этокский сельсовет колхоз им. Ленина, кад. номер 26:29:130306:2"под ключ"</t>
  </si>
  <si>
    <t>Реконструкция ВЛ-10 кВ Ф-103 от ПС 35/10 кВ «Юцкая», строительство ВЛ-0,4 кВ и ТП-10/0,4 кВ для осуществления технологического присоединения энергопринимающих устройств заявителей торговые павильоны в Предгорном районе, с.Садовое, ул.Георгевская, ул.Кисловодская</t>
  </si>
  <si>
    <t xml:space="preserve">Реконструкция ВЛ-10 кВ Ф-174 ПС Промкомплекс для осуществления  технологического присоединения энергопринимающих устройств торгово-производственного склада по ул. Промышленная, 3А, в х. Вязники, Шпаковского района для нужд филиала ПАО «МРСК Северного Кавказа» - «Ставропольэнерго» «под ключ» </t>
  </si>
  <si>
    <t>Реконструкция ВЛ-10 кВ Ф-127 ПС 35/10 кВ Сергиевская и строительство КТП-10/0,4 кВ для осуществления технологического присоединения энергопринимающих устройств личного подсобного хозяйства в Грачевском районе, земли МО Сергиевского сельсовета «под ключ»</t>
  </si>
  <si>
    <t>Реконструкция ВЛ-10 кВ Ф-076 от ПС 35/10 кВ «Рогатая Балка» с установкой ТП-10/0,4 кВ мощностью 100 кВА для осуществления технологическо-го присоединения энергопринимающих устройств производственного участка в границах села Донская Балка, секция 28, часть контура 88, контуры 103,106, Петровского района</t>
  </si>
  <si>
    <t>Реконструкция ВЛ-10 кВ Ф-401 от ПС 35/10/6 кВ Птичье с установкой ТП-10/0,4 кВ и строительством ВЛ-0,4 кВ для осуществления технологического присоединения энергопринимающих устройств объекта - пруд для выращивания товарной рыбы</t>
  </si>
  <si>
    <t xml:space="preserve">Реконструкция ВЛ-10 кВ Ф-805, строительство ТП-10/0,4 кВ для осуществления технологического присоединения энергопринимающих устройств зерносклада, дома животновода, расположенного по адресу: Ставропольский край Апанасенковский район, с. Дивное </t>
  </si>
  <si>
    <t>Реконструкция ВЛ -10 кВ Ф-153 от ПС 110/35/10 кВ Дмитриевская, строительство (установка) ТП-25 кВА для осуществления технологического присоединения энергопринимающих устройств жилого дома по адресу : с. Дмитриевское, ул. Ленина, 1/1 в Красногвардейском районе</t>
  </si>
  <si>
    <t xml:space="preserve">Реконструкция ВЛ-10 кВ  Ф-266 от ПС 110/35/10 кВ «Новоселицкая», строительство ВЛ-0,4 кВ и ТП-10/0,4 кВ  для осуществления технологического присоединения энергопринимающих устройств  коттеджа, в Новоселицком р-не, территория колхоза им. Ленина примерно 11,8 км по направлению на восток от ориентира центра села Новоселицкого, северная окраина с Журавского. </t>
  </si>
  <si>
    <t xml:space="preserve">Реконструкция ВЛ-10 кВ Ф-127 ПС 35/10 кВ Сергиевская и строительство КТП-10/0,4 кВ для осуществления технологического присоединения энергопринимающих устройств личного подсобного хозяйства в Грачевском районе, земли МО Сергиевского сельсовета «под ключ» </t>
  </si>
  <si>
    <t xml:space="preserve">Реконструкция ВЛ-10 кВ Ф-487 ПС 35/10 кВ «Елизаветинская», строительство ТП-10/0,4кВ, строительство ВЛ-0,4 кВ  для осуществления технологического присоединения энергопринимающих устройств объектов для рыбоводства, расположенных по адресу: Благодарнеский район на территории бывшего колхоза «Родина» </t>
  </si>
  <si>
    <t>Техническое перевооружение ВЛ-10 кВ Ф-143 от ПС 110/10 кВ "ПТФ", строительство ВЛ-0,4 и ТП-10/0,4 для осуществления технологического присоединения энергопринимающих устройств строительных площадок строений в Предгорном районе, п. Пятигорский, ул. Виноградная, ул. Огородная, ул. Ореховая "под ключ" для нужд филиала ПАО "МРСК Северного Кавказа" - "Ставропольэнерго"</t>
  </si>
  <si>
    <t xml:space="preserve">Техническое перевооружение ВЛ-10 кВ Ф-395 23,0 км , строительство ТП-10/0,4 кВ для осуществления технологического присоединения энергопринимающих устройств строительной площадки торгово-закупочной базы, расположенной в Минераловодском районе, с Ульяновка, ул. Соборная, д.1а      </t>
  </si>
  <si>
    <t>Техническое перевооружение в ТП-9/407 (замена) тр-ра мощ. 40 кВА на тр-р мощ. 63 кВА для осущ. тех прис-я энергоприн. устройств бетонно-растворного узла</t>
  </si>
  <si>
    <t xml:space="preserve">Реконструкция ВЛ-10 кВ Ф-201  ПС 110/35/10 кВ «Ростовановская» строительство ТП-10/0,4 кВ  для осуществления технологического присоединения энергопринимающих устройств откормочника расположенного в с.Каново Курского района </t>
  </si>
  <si>
    <t xml:space="preserve">Реконструкция ВЛ-10 кВ Ф-162 1,0 км, строительство ТП-10/0,4 кВ для осуществления технологического присоединения энергопринимающих устройств строительной площадки жилого дома, расположенной в Предгорном районе, х.Верблюдогорка, ул. Школьная, д.42 А </t>
  </si>
  <si>
    <t>Реконструкция ВЛ-10 кВ Ф-390 от ПС 35/10 кВ Правоегорлыкская, строительство ТП-10/0,4 кВ для осуществления технологического присоединения энергопринимающих устройств здания холодильника расположенного в с. Донское, ул. Промышленная, 7г Труновского района</t>
  </si>
  <si>
    <t xml:space="preserve">Строительство МТП-160 кВА Ф-128 от ПС «Орловская» (взамен потребительской КТП-2510/128) в с. Орловка Кировского района </t>
  </si>
  <si>
    <t xml:space="preserve">Реконструкция ТП-4/195 ВЛ-10 кВ Ф-195 ПС Новая Деревня и строительство ВЛ-0,4 кВ Ф-4 ТП-4/195 ВЛ-10 кВ Ф-195 ПС Новая Деревня   для осуществления  технологического присоединения энергопринимающих устройств жилых домов по улице Весенняя, х. Прогресс,  Кочубеевского района </t>
  </si>
  <si>
    <t xml:space="preserve">Строительство отпайки ВЛ-10 кВ Ф-130 ЦРП-10 кВ Сенгилеевская ГЭС  и ТП-10/0,4 кВ для техприса энергоприн-х  устройств дамбы в с. Сенгилеевском </t>
  </si>
  <si>
    <t>Строительство отпайки ВЛ-10 кВ от ВЛ-10 кВ Ф-170 ПС Ставрополь-330 и строительство ТП-10/0,4 кВ для осущ.техприс.э/приним уст-в произв.базы по ул.Промышленная 11, с. Старомарьевка</t>
  </si>
  <si>
    <t xml:space="preserve">Реконструкция ВЛ-10 кВ Ф-273 ПС 110кВ Кевсала с установкой ТП-10/0,4кВ, строительство ВЛ-0,4 кВ, реконструкция ВЛ-0,4 кВ Ф-4 от ТП-2/273 и Ф-1 от ТП-3/273 для осуществления технологического присоединения энергопринимающих устройств квартиры, расположенной по адресу: Ипатовский район с. Кевсала, ул. Пушкина 21 кв. 1 </t>
  </si>
  <si>
    <t>Реконструкция ВЛ-10 кВ  Ф-266 от ПС 110/35/10 кВ «Новоселицкая», строительство ВЛ-0,4 кВ и ТП-10/0,4 кВ  для осуществления технологического присоединения энергопринимающих устройств  коттеджа, в Новоселицком р-не, территория колхоза им. Ленина примерно 11,8 км по направлению на восток от ориентира центра села Новоселицкого, северная окраина с Журавского.</t>
  </si>
  <si>
    <t>Реконструкция ВЛ-6 кВ Ф-615 от ПС 110/35/6 кВ «Мин-Воды-2», строительство ВЛ-0,4 кВ и ТП-6/0,4 кВ для осуществления технологического присоединения энергопринимающих устройств заявителей объектов незавершенного строительства (жилых домов) в Минераловодском городском округе, х. Возрождение, ул. Славянская, ул. Радужная, ул. Казачья "под ключ"</t>
  </si>
  <si>
    <t xml:space="preserve">Реконструкция  КТП 6/0,4 кВ № 11 Ф-388  (Инв. №СЦ26650) (замена КТП-6/0,4 кВ 160 кВА на КТП-6/0,4 кВ 250 кВА), реконструкция ВЛ-0,4 кВ ж/б опоры 88,61 км (Инв. №СЦ6162) (дисп. наим. ВЛ-0,4 кВ Ф-2 от ТП-11/388) для осуществления технологического присоединения энергопринимающих устройств строительной площадки строения в  Минераловодском городском округе, п. Загорский, пер. Полярный д. 16 </t>
  </si>
  <si>
    <t xml:space="preserve">Реконструкция ВЛ-6 кВ Ф-604 1.65 км  и строительство ТП-6/0,4 кВ для осуществления технологического присоединения энергопринимающих устройств заявителя-фруктохранилище, расположенного в Минераловодском городском округе, п. Первомайский, ул. Ротенко д. 46 </t>
  </si>
  <si>
    <t>Реконструкция КТП-10/0,4 кВ № 367 Ф-114, строительство ВЛ-0,4 кВ  для осуществления технологического присоединения энергопринимающих устройств заявителя - РУ-0,4 кВ в Предгорном районе, п.Мирный, ул. Тебердинская, 40 (кад. № 26:29:150311:61).</t>
  </si>
  <si>
    <t xml:space="preserve">Строительство двух ЛЭП-10 кВ и ПКУ-10 кВ для осуществления технологического присоединения энергопринимающих устройств ООО «Весна» строящегося тепличного комплекса, расположенного Ставропольский край, Предгорный район, п. Подкумок «под ключ»для нужд филиала ПАО "МРСК Северного Кавказа" - "Ставропольэнерго" </t>
  </si>
  <si>
    <t>Утв.</t>
  </si>
  <si>
    <t>Ствки</t>
  </si>
  <si>
    <t>ставки</t>
  </si>
  <si>
    <t>подавали</t>
  </si>
  <si>
    <r>
      <t xml:space="preserve">Способ прокладки кабельных линий - </t>
    </r>
    <r>
      <rPr>
        <b/>
        <i/>
        <u/>
        <sz val="12"/>
        <rFont val="Times New Roman"/>
        <family val="1"/>
        <charset val="204"/>
      </rPr>
      <t>в траншеях</t>
    </r>
  </si>
  <si>
    <t>не подавали</t>
  </si>
  <si>
    <r>
      <t xml:space="preserve">Способ прокладки кабельных линий - </t>
    </r>
    <r>
      <rPr>
        <b/>
        <i/>
        <u/>
        <sz val="12"/>
        <rFont val="Times New Roman"/>
        <family val="1"/>
        <charset val="204"/>
      </rPr>
      <t>в блоках</t>
    </r>
  </si>
  <si>
    <t>Техническое перевооружение ВЛ-10 кВ Ф-209 3,5 км, строительство ВЛ-0,4 кВ и ТП-10/0,4 кВ для осуществления технологического присоединения энергопринимающих устройств строительной площадки жилого дома в Предгорном районе, п.Ясная Поляна, ул.Кубанская д. 3</t>
  </si>
  <si>
    <t>Реконструкция ВЛ-0,4 кВ от ТП-4/332 для осуществления технологического присоединения энергопринимающих устройств стройплощадки жилого дома, расположенной в Арзгирском районе, а.Башанта, ул.Дружбы 30</t>
  </si>
  <si>
    <t>Реконструкция ВЛ-0,4 кВ Ф-3 ТП-12/170  ВЛ-10 кВ Ф-170 ПС 330/110/10 кВ Ставрополь-330 для осуществления технологического присоединения энергопринимающих устройств жилого дома в с. Старомарьевка, ул. Дачная 152</t>
  </si>
  <si>
    <t>Реконструкция ВЛ-0,4 кВ Ф-1 ТП-3/160    ВЛ-10 кВ Ф-160 ПС 330/110/10 кВ Ставрополь-330 для осуществления технологического присоединения энергопринимающих устройств жилого дома в с. Старомарьевка, ул. Подгорная 81</t>
  </si>
  <si>
    <t>Строительство ВЛ-0,4 кВ от оrrоры №5 ВЛ-0,4 кВ Ф-1 ТП-1/170 ВЛ-10 кВ Ф-170 ПС 330/110/10 кВ Ставрополь-330 для технологического присоединения энергопринимающих устройств жилого дома в с.Старомарьевка, ул. Северная 16</t>
  </si>
  <si>
    <t>Строительство ВЛ-0,4кВ от РУ-0,4кВ ТП-20/104 ВЛ-10 кВ Ф-104 ПС 110/10 кВ Грачевская для технологического присоединения энергопринимающих устройств жилого дома в с. Старомарьевка, ул. Солнечная 30</t>
  </si>
  <si>
    <t>Строительство ВЛ-0,4 кВ от  ТП-10/0,4 ВЛ-10 кВ Ф-157 ПС 110/10 кВ Пригородная для технологического присоединения энергопринимающих устройств жилого дома в  с. Татарка, ул. Красноармейская 9/13</t>
  </si>
  <si>
    <t>Строительство ВЛ-0,4 кВ  от ТП-588/185 для осуществления технологического присоединения энергопринимающих устройств строительной площадки строения в Предгорном районе, ст. Суворовская, ул. Тамлыкская, д. №129</t>
  </si>
  <si>
    <t>Строительство  ВЛ-0,4 кВ Ф-1 от ТП-25/327  для осуществления технологического присоединения энергопринимающих устройств строительной площадки жилого дома в Предгорном районе, п. Подкумок ул. Кисловодская, д. №15</t>
  </si>
  <si>
    <t>Реконструкция ВЛ-6 кВ Ф-388 6.195 км ,  строительство ТП-6/0,4 кВ для осуществления технологического присоединения энергопринимающих устройств нежилого помещения в Минераловодском районе, п. Загорский, ул. Шоссейная, 44</t>
  </si>
  <si>
    <t>Техническое перевооружение ВЛ-0,4 кВ Ф-1 от ЗТП-417/117,114 для осуществления технологического присоединения энергопринимающих устройств строительной площадки строения в Предгорном районе, п. Мирный, ул. Уткополе, д. №22</t>
  </si>
  <si>
    <t>Реконструкция ВЛ-0,4 кВ Ф-2 от МТП-1186/103   для осуществления технологического присоединения энергопринимающих устройств строительной площадки жилого дома, расположенной в Предгорном районе, х. Новая Пролетарка ул. Весенняя д.113</t>
  </si>
  <si>
    <t>Реконструкция ВЛ-0,4 кВ  от ТП-1152/108 для осуществления технологического присоединения энергопринимающих устройств строительной площадки жилого дома, расположенной в Предгорном районе, ст. Суворовская, ул. Крылова, д.67</t>
  </si>
  <si>
    <t>Реконструкция ВЛ-0,4 кВ ж/б опоры 88,61 км (Инв. № СЦ6162) (дисп.наим. ВЛ-0,4 кВ от ТП-9/618) для осуществления технологического присоединения строительной площадки жилого дома в п.Анджиевский,ул.2-я Береговая 21</t>
  </si>
  <si>
    <t>Техническое перевооружение ВЛ-0,4 кВ  Ф-2 от КТП-16/223 для осуществления технологического присоединения энергопринимающих устройств строительной площадки жилого дома в Минераловодском районе, с.Орбельяновка, ул. Яблоневая, д. 5</t>
  </si>
  <si>
    <t>Реконструкция ВЛ-0,4 кВ 0,3 км ф-1 от КТП 760/103 х. Садовый   для осуществления технологического присоединения энергопринимающих устройств строительной площадки жилого дома по ул.  Колхозная, д. 115</t>
  </si>
  <si>
    <t>Техническое перевооужение. ВЛ-0,4 кВ Ф-2 от МТП-1186/10 для осуществления технологического присоединения энергопринимающих устройст строительной площадки жилого дома в Предгорном районе, х.Новая Пролетарка, ул.Жукова, д.31</t>
  </si>
  <si>
    <t>Техническое перевооружение ВЛ-0,4 кВ от ТП 31/35 путем строит-ва нового участка ЛЭП для обеспечения тех.прис. энергопринимающих устройств жилого дома, расположенного в Буденновском районе, с. Покойное, ул. Столбовая 21</t>
  </si>
  <si>
    <t>Техническое перевооружение ВЛ-0,4 кВ от ТП 11/570 путем строительства нового участка ЛЭП для обеспечения тех. прис. энергопринимающих устройств стройтельной площадки, расположенной в Нефтекумском районе, а. Тукуй-Мектеб, ул. Эдиге 70</t>
  </si>
  <si>
    <t>Реконструкция ВЛ-0,4 кВ от ТП-17/502 путем строительства нового участка ЛЭП для осуществления технологического присоединения энергопринимающих устройств жилого дома, расположенного в Нефтекумском районе, с.Каясула, ул.Ю.Бойко 26</t>
  </si>
  <si>
    <t>Реконструкция ВЛ-0,4 кВ от ТП-7/109 путем строительства нового участка ЛЭП для осуществления технологического присоединения энергопринимающих устройств личного подсобного хозяйства, расположенного в Будённовском районе, п.Доброжеланный, ул. Молодежная 3</t>
  </si>
  <si>
    <t>Реконструкция ВЛ-0,4 кВ от ТП-26/109 для осуществления тех.прис. энергопринимающих устройств личного подсобного хозяйства, расположенного в Буденновском районе, п. Доброжеланный, ул. Школьная 55</t>
  </si>
  <si>
    <t>Реконструкция ВЛ-0,4 кВ от ТП-6/500 для осуществления тех.прис. энергопринимающих устройств личного подсобного хозяйства, расположенного в Нефтекумском районе, п. Зункарь, ул. Северная 10</t>
  </si>
  <si>
    <t>Реконструкция ВЛ-0,4 кВ от ТП-16/502 для осуществления технологического присоединения энергопринимающих устройств жилого дома, расположенного в Нефтекумском районе, с.Каясула, ул.Крайняя 16</t>
  </si>
  <si>
    <t>Реконструкция ВЛ-0,4 кВ от ТП-11/35 для осуществления технологического присоединения энергопринимающих устройств личного подсобного хозяйства, расположенного в Будённовском районе, с.Покойное, пер.Весенний 2</t>
  </si>
  <si>
    <t>Техническое перевооружение ВЛ-0,4 кВ от ТП-12/571 путем строительства нового участка ЛЭП для обеспечения  технологического присоединения энергопринимающих устройств жилого дома, расположенного в Нефтекумском районе, а.Тукуй-Мектеб, ул.Кооперативная 40</t>
  </si>
  <si>
    <t>Техперевооружение ЛЭП-0,4 кВ от ТП-3/166 путем ст-ва уч-ка ЛЭП 0,4 кВ от опоры №19 н.в.Ф-2 для техпр.эн.пр.устр.ст.Рождественская ,ул.Ленина,81</t>
  </si>
  <si>
    <t>Реконструкция ВЛ-0,4 кВ Ф-4 ТП-35/157    ВЛ-10 кВ Ф-157 ПС Пригородная  для осуществления технологического присоединения энергопринимающих устройств жилого дома в  с. Татарка, ул. Полевая, 29</t>
  </si>
  <si>
    <t>Строительство ВЛ-0,4 кВ от ТП-18/157  ВЛ-10 кВ Ф-157 ПС Пригородная  для осуществления технологического присоединения энергопринимающих устройств жилого дома в  с. Татарка, ул. Академическая, 22/2</t>
  </si>
  <si>
    <t>Реконструкция ВЛ-0,4 кВ Ф-2 ТП-2/104 ВЛ-10 кВ Ф-104 ПС Грачевская для осуществления технологического присоединения энергопринимающих устройств жилого дома в с. Старомарьевка, пер. Заречный 4</t>
  </si>
  <si>
    <t>Реконструкция  ВЛ-0,4 кВ Ф-1 ТП-25/163 ВЛ-10 кВ Ф-163 ПС  Ставрополь-330 для осуществления технологического присоединения энергопринимающих устройств жилого дома в  с. Старомарьевка, ул. Полевая 114</t>
  </si>
  <si>
    <t>Реконструкция ВЛ-0,4 кВ от ТП 18/614 для осуществления технологического присоединения энергопринимающих устройств жилых домов, в Минераловодском городском округе, п. Кумской, ул. Лесная, д. 6, д. 36</t>
  </si>
  <si>
    <t>Реконструкция ВЛ-0,4 кВ Ф-3 от ТП-1112/153 для осуществления технологического присоединения энергопринимающих устройств строительной площадки жилого дома в  г. Ессентуки, ул. Донская, 28</t>
  </si>
  <si>
    <t>Реконструкция ВЛ 0,4 кВ от ТП 2/263 н.в. Ф-2 от опоры №32 ( Ф-263) до опоры №39 (Ф-263) для осущ.техприс.эн.прин.устр. жилого дома : ул.Рабочая ,16</t>
  </si>
  <si>
    <t>Реконструкция ВЛ-10 Ф-212 ПС110/35/10 Балтрабочий строительство ТП-10/0,4кВ, для осуществления тех.прис.энергоприним.ус-ств распол-ных по адресу:, примерно в 4500 м по направл.на юго-восток от ориентира:СК, Курский район, пос.Балтийский, ул.Черемушки№19</t>
  </si>
  <si>
    <t>Реконструкция  ВЛ-10 кВ Ф-162 1,0 км, строительство ТП-10/0,4 кВ для осуществления технологического присоединения энергопринимающих устройств заявитель - мех.мастерские в Предгорном районе, п.Железноводский, ул.Советская, д.4</t>
  </si>
  <si>
    <t>Реконструкция (усиление) ВЛ-10кВ Ф-782 ПС 110 Овощи,строительство ТП-10/0,4кВ для осуществления технологического присоединения энергопринимающих устройств жилого дома ул.Балковская,17</t>
  </si>
  <si>
    <t>Вынос (переустройство) участка ВЛ-10кВ Ф-124 ПС "Стародворцовская" на участке № 6/30-6/32 ПК 152+45,6</t>
  </si>
  <si>
    <t>Вынос (переустройство) участка ВЛ-10кВ Ф-260 ПС "Стародворцовская" на участке № 231-235, ПК 27+98,6</t>
  </si>
  <si>
    <t>Реконструкция ВЛ-10 кВ Ф-114 от ПС 110/35/10 кВ «Зеленогорская», строительство ТП-10/0,4 кВ для осуществления технологического присоединения энергопринимающих устройств нежилого здания в Предгорном районе,п.Мирный, ул.Боргустанская,73</t>
  </si>
  <si>
    <t>Реконструкция ВЛ-6 кВ Ф-604 1.65 км  и строительство ТП-6/0,4 кВ для осуществления технологического присоединения энергопринимающих устройств заявителя-фруктохранилище, расположенного в Минераловодском городском округе, п. Первомайский, ул. Ротенко д. 47</t>
  </si>
  <si>
    <t>Распределительные трансформаторные подстанции (РТП) (6(10)/ 0,4, 20/0,5</t>
  </si>
  <si>
    <t xml:space="preserve">Реконструкция ВЛ-0,4 кВ Ф-1 ТП-1/166 ВЛ-10 кВ Ф-166 ПС Ставрополь-330  для осуществления технологического присоединения энергопринимающих устройств </t>
  </si>
  <si>
    <t>Реконструкция ВЛ-0,4 кВ от ТП-13/571 для осуществления технологического присоединения энергопринимающих устройств личного подсобного хозяйства, расположенного в Нефтекумском районе, а.Абрам-Тюбе, ул.Курманалиева 1б</t>
  </si>
  <si>
    <t xml:space="preserve">Техперевооружение ВЛ 0,4 кВ от ТП 2/133 путем строител.уч-ка ВЛ 0,4 кВ от опоры№ 57 н.в.Ф-2 для обеспеч.техприс.энприн.устр.заявителя по ул.Суворова,6 </t>
  </si>
  <si>
    <t xml:space="preserve">Реконструкция ВЛ 0,4 кВ от ТП-15/166 н.в.Ф-1 от оп.№44 до оп.№71 для осущ.техпр.энпр.устр.на земел.уч-ке по ул.Степная,2А ст.Рождественская Изобильненского р-на </t>
  </si>
  <si>
    <t xml:space="preserve">Техперевооружение ВЛ 0,4 кВ от ТП 10/282 путем замены провода на СИП2 в пролете опор№№24-32 н.в. Ф-1 в целях создания полнофазной сети для осущ.техпр.энпр.устр. на зем.уч-ке для ЛПХ ул.Горького,68 с.Московское Изобильненского р-на </t>
  </si>
  <si>
    <t xml:space="preserve">Техперевооружение ВЛ0,4 кВ от ТП 7/320 путем строит.участ.ВЛ для осущ.техприс.энпр.устр.строящ.жил.дома пер.Речной,29 ,ст.Новотроицкая  Изобильненского р-на </t>
  </si>
  <si>
    <t xml:space="preserve">Техперевооружение ЛЭП-0,4 кВ от ТП 1/282 путем строит-ва ЛЭП 0,4 кВ от опоры №28 н.в. Ф-3 для осуществления техприс.эн.прин.устр. на зем.участке </t>
  </si>
  <si>
    <t>Техперевооружение ВЛ-0,4 кВ от ТП 11/137 путем замены провода в пролете опор № 21-27 и строительства участка ВЛ от опоры №27 н.в. Ф-1 для обеспеч. техприс.энергоприн З</t>
  </si>
  <si>
    <t xml:space="preserve">Техперевооружение перевооружение ВЛ-0,4 кВ ф.1ТП-10/250 путем строительства ВЛ-0,4 кВ для осущ.тех. прис-я энергоприн.устр-в жилого дома с.Тахта </t>
  </si>
  <si>
    <t xml:space="preserve">Техническое перевооружение ТП-3/808 и строительство ЛЭП-0,4кВ РУ-0,4кВ ТП 3/808 от ПС 110-35-10 Дивное для обеспечения технологич. присоед.энергопринимающих устройств системы стационарного контроля "Платон" на рамной конструкции заявителя ООО "РТ-Инвест Транспортные Системы" </t>
  </si>
  <si>
    <t xml:space="preserve">Техническое перевооружение ВЛ-0,4 кВ ф.1 ТП-5/275 путем строительства участка ВЛ-0,4 кВ для осуществления технологического присоединения энергопринимающих устройств гаража по ул. Газовый Городок 3А с. Кевсала Ипатовского района </t>
  </si>
  <si>
    <t xml:space="preserve">Техническое перевооружение ВЛ-0,4 кВ ф.2 ТП-17/731 путем строительства участка ВЛ-0,4 кВ для осуществления технологического присоединения энергоприним устройств жилого дома по ул.Ч.Ахметова,1 </t>
  </si>
  <si>
    <t>Техническое перевооружение ВЛ-0,4 кВ ф.1/1 ТП-1/754 путем строительства участка ВЛ-0,4кВ для осуществления технологического присоединения энергопринимающих устройств жилого дома по ул.Октябрьская, 28. п. Красный Маныч</t>
  </si>
  <si>
    <t>«Техническое перевооружение ВЛ-0,4 кВ путем строительства участка ВЛ-0,4 кВ  от опоры №16 Ф-1 ВЛ-0,4 кВ ТП-3133/269, для осуществления технологического присоединения энергопринимающих устройств  Ангара  по ул.Миронова 172 в с.Эдиссия Курского района»</t>
  </si>
  <si>
    <t>Реконструкция ВЛ-0,4 кВ от ТП-7/606 для осуществления технологического присоединения энергопринимающих устройств личного подсобного хозяйства, расположенного в Нефтекумском районе, с.Абдул-Газы, ул.Новая 3</t>
  </si>
  <si>
    <t>Реконструкция ВЛ-0,4 кВ от ТП-20/502 путем строительства нового участка ЛЭП для осуществления технологического присоединения энергопринимающих устройств жилого дома, расположенного в Нефтекумском районе, с.Каясула, ул. К.Темирбулатовой, 8</t>
  </si>
  <si>
    <t>Строительство участка ВЛ-0,4 кВ от опоры №16 ВЛ-0,4 кВ Ф-1 ТП-11/260 ВЛ-10 кВ Ф-260 ПС 35/10 кВ "Стародворцовская" для осуществления технологического присоединения энергопринимающих устройств жилого дома по  пер. Центральный, 6 в ст. Новоекатериновская</t>
  </si>
  <si>
    <t xml:space="preserve">Реконструкция ВЛ-0,4 кВ от ТП-24/240 для осуществления технологического присоединения энергопринимающих устройств жилого дома, расположенного в Будённовском районе, с.Прасковея, ул. Верхняя 3 </t>
  </si>
  <si>
    <t>Реконструкция ВЛ-0,4 кВ Ф-2 ТП-13/135  ВЛ-10 кВ Ф-135 ПС Промкомплекс  для осуществления технологического присоединения энергопринимающих устройств жилого дома в   х. Нижнерусский, ул. Солнечная, 25</t>
  </si>
  <si>
    <t>Реконструкция ВЛ-0,4 кВ ж/б опоры 9,74 км Подкумок (Инв.№СЦ9354) (дисп. наим. ВЛ-0,4 кВ от ТП-38/302) для осуществления технологического присоединения энергопринимающих устройств строительной площадки жилого дома в Предгорном районе, п.Верхнеподкумский, ул.Каштановая 10 А</t>
  </si>
  <si>
    <t xml:space="preserve">Реконструкция ВЛ-0,4 кВ дерев. опоры 1.4км  (Инв. №СЦ9140) (дисп.наим. ВЛ-0,4 кВ от ТП-2/221) для осуществления технологического присоединения энергопринимающих устройств строительной площадки строения в Минераловодском районе, с.Марьины Колодцы, ул.Садовая </t>
  </si>
  <si>
    <t>Строительство ВЛ-0,4 кВ от ТП-6/397 для осуществления технологического присоединения энергопринимающих устройств строительной площадки строения, расположенной в г. Железноводске, жилой район п. Капельница, ул. Дивная, д.18</t>
  </si>
  <si>
    <t xml:space="preserve">Строительство ВЛ-0,4 кВ от ТП-75/161 для осуществления технологического присоединения энергопринимающих устройств строительной площадки жилого дома в Минераловодском районе, п. Змейка, ул. Российская, д. 33» (договор № 6500/2018/СТВ/ЦЭС/МРЭС от 14.09.2018г. </t>
  </si>
  <si>
    <t>Строительство отпайки от ВЛ-10 кВ Ф-323 ПС 110/10 кВ «ПТФ» для осуществления технологического присоединения энергопринимающих устройств АГНКС, в Предгорном районе, в границах МО Этокский сельсовет (кад. № 26:29:130321:21) "под ключ"</t>
  </si>
  <si>
    <t xml:space="preserve">Реконструкция ВЛ-0,4 кВ дерев. с ж/б прист. 5.9км (Инв.№СЦ6163)(дисп. наим. ВЛ-0,4 кВ от ТП-2/615) для осуществления технологического присоединения энергопринимающих устройств строительной площадки жилого дома, расположенной в Минераловодском районе, п. Ленинский, ул. Пеховского д.14 </t>
  </si>
  <si>
    <t xml:space="preserve">Реконструкция ВЛ-10 кВ Ф-389 17,0 км, строительство ВЛ-0,4 кВ и ТП-10/0,4 кВ для осуществления технологического присоединения энергопринимающих устройств строительных площадок жилых домов в Минераловодском районе, с. Ульяновка, ул. Новая </t>
  </si>
  <si>
    <t>Техническое перевооружение ВЛ-10 кВ Ф-346 от ПС 110/10 кВ "Боргустан" путем строительства участка ВЛ-10 кВ, строительства ТП-10/0,4 кВ и ВЛ-0,4 кВ для осуществления технологического присоединения энергопринимающих устройств Заявителей в границах земель МО Тельмановский сельсовет, СНТ "Дружба" Предгорного района" для нужд филиала ПАО "МРСК Северного Кавказа"- "Ставропольэнерго"А.)</t>
  </si>
  <si>
    <t xml:space="preserve">Реконструкция ВЛ-0,4 кВ Ф-3  от ТП-1112/153 для осуществления технологического присоединения энергопринимающих устройств строительной площадки жилого дома, расположенной в г.Ессентуки, ул.Донская </t>
  </si>
  <si>
    <t>Реконструкция ВЛ-0,4 кВ дерев. пропит. с ж/б прист. 10км (Инв.№СЦ9294) (дисп. наим. ВЛ-0,4 кВ от ТП-445/114) для осуществления технологического присоединения энергопринимающих устройств строительной площадки жилого дома, расположенной в Предгорном районе, п. Садовая Долина, д. 15</t>
  </si>
  <si>
    <t xml:space="preserve">Реконструкция ВЛ-0,4 кВ ж/б опоры 88,61 км (Инв.№СЦ6162) (дисп.наимен. ВЛ-0,4 кВ от ТП-2/614) для осуществления технологического присоединения энергопринимающих устройств строительной площадки жилого дома, расположенной в Минераловодском районе, п. Кумской, ул. Лесная, д. 44 </t>
  </si>
  <si>
    <t xml:space="preserve">Реконструкция ВЛ-0,4 кВ Ф-1 от ТП 1194/123 для осуществления технологического присоединения энергопринимающих устройств строительной площадки строения в Предгорном районе, СТ "Озерное" уч.№ 229 </t>
  </si>
  <si>
    <t xml:space="preserve">Реконструкция ВЛ-0,4 кВ ж/б опоры 88,61 км (Инв.№СЦ6162 )( дисп. наим. ВЛ-0,4 кВ от ТП-13/618) для осуществления технологического присоединения энергопринимающих устройств строительной площадки строения, в Минераловодском районе, п. Загорский, ул.Пионерская, д. 13 </t>
  </si>
  <si>
    <t>Реконструкция ВЛ-0,4 кВ дерев. с ж/б прист. 13,21 км (Инв.№СЦ9129)( дисп. наим. ВЛ-0,4 кВ от ТП-11/618) для осуществления технологического присоединения энергопринимающих устройств строительных площадок жилых домов, в Минераловодском районе, п. Загорский, ул. Полевая, д. 4, ул. Светлая д.9</t>
  </si>
  <si>
    <t xml:space="preserve">Реконструкция  ВЛ-6 кВ Ф-618 23,15 км , строительство  ТП-6/0,4 кВ и ВЛ-0,4 кВ для осуществления технологического присоединения энергопринимающих устройств строительной площадки жилого дома расположенного в Минераловодском районе, п. Загорский, ул. Тенистая д. 2, ул. Раздольная, д. 1 </t>
  </si>
  <si>
    <t xml:space="preserve">Реконструкция ВЛ-10 кВ Ф-171 7,5 км (Инв.№СЦ9165), реконструкция ВЛ-0,4 кВ ж/б опоры 11.5 км (Инв.№СЦ9160) (дисп. наим. ВЛ-0,4 кВ от ТП-4/171)  и строительство ТП-10/0,4 кВ для осуществления технологического присоединения энергопринимающих устройств Минераловодской районной больницы, расположенной по адресу:  с. Нагутское, улица Пролетарская, д. 16 </t>
  </si>
  <si>
    <t xml:space="preserve">Реконструкция ВЛ-10 кВ Ф-215 4.5 км,строительство  ТП-10/0,4 кВ для осуществления технологического присоединения энергопринимающих устройств РУ-0,4 кВ, расположенного в Минераловодском городском округе, с.Марьины Колодцы </t>
  </si>
  <si>
    <t xml:space="preserve">Реконструкция ВЛ-0,4 кВ Ф-1 от КТП-131/134  для осуществления технологического присоединения энергопринимающих устройств стройплощадок жилых домов, расположенных в Предгорный район, п.Джуца, ул.Бригадная </t>
  </si>
  <si>
    <t xml:space="preserve">Реконструкция ВЛ-0,4 кВ ж/б опоры 88,61 км (Инв.№ СЦ6162) (дисп.наим. ВЛ-0,4 кВ от ТП-12/159) для осуществления технологического присоединения энергопринимающих устройств строительной площадки жилого дома в Минераловодском городском округе, с. Побегайловка, ул. Лесная д.43 </t>
  </si>
  <si>
    <t>Реконструкция ВЛ-0,4 кВ ж/б опоры 88,61 км (Инв.№СЦ6162) (дисп. наим. ВЛ (-0,4 кВ от ТП-14/618) для осуществления технологического присоединения энергопринимающих устройств строительной площадки жилого дома расположенной в Минераловодском городском округе, п. Загорский, ул. Строителей, д. 12</t>
  </si>
  <si>
    <t>Реконструкция ВЛ-0,4 кВ Ф-3 от ТП-12/187 для осуществления технологического присоединения энергопринимающих устройств строительной площадки жилого дома расположенной в Предгорном районе , ст. Суворовская, ул. Гагарина, д. 46</t>
  </si>
  <si>
    <t>Реконструкция ВЛ-10 кВ Ф-404 11.85 км ,  строительство ВЛ-0,4 кВ и ТП-10/0,4 кВ для осуществления технологических присоединений энергопринимающих устройств строительных площадок строений и склада в Предгорном районе, МО Этокский сельсовет, в границах земель колхоза Им. В.И. Ленина</t>
  </si>
  <si>
    <t xml:space="preserve">Реконструкция ВЛ-0,4 кВ ж/б опоры 12,2 км (Инв.№СЦ6164) (дисп. наим. ВЛ-0,4 кВ от ТП-20/161) для осуществления технологического присоединения энергопринимающих устройств строительной площадки жилого дома в Минераловодском городском округе, п. Бородыновка, ул. Железнодорожная, д. 156а </t>
  </si>
  <si>
    <t>Строительство ВЛ-0,4 кВ от ТП-407/327 для осуществления технологического присоединения энергопринимающих устройств строительной площадки строения в Предгорном районе, в границах земель СПК "Кисловодский"</t>
  </si>
  <si>
    <t xml:space="preserve">Реконструкция ВЛ-6 кВ Ф-615 7.62 км и строительство ТП-6/0,4 кВ для осуществления технологического присоединения энергопринимающих устройств заявителя -здания производственного цеха, расположенного  в Минераловодском городском округе, п. Ленинский за пределами участка примерно в 220м от ориентира по направлению на восток от ул. Молодежная д. 16 </t>
  </si>
  <si>
    <t xml:space="preserve">Реконструкция ВЛ-6 кВ Ф-618 23,15 км  и строительство ТП-6/0,4 кВ для осуществления технологического присоединения энергопринимающих устройств заявителя-строительной площадки жилого дома, расположенного в Минераловодском городском округе, х. Славянский ул. Интернациональная уч. 18 </t>
  </si>
  <si>
    <t xml:space="preserve">Строительство ВЛ-0,4 кВ от ТП -75/161,  реконструкция ВЛ-0,4 кВ Ф-2 от ТП-75/161 (Инв.№СЦ11222), демонтаж трансформатора 10/0,4 кВ; ТМГ 25 кВА ; № 75 Ф-161 (Инв.№СЦ11009), монтаж трансформатора 10/0,4 кВ; ТМГ 250 кВА ; № 75 Ф-161 , для осуществления технологических присоединений энергопринимающих устройств строительных площадок жилых домов в Минераловодском городском округе, п. Змейка, ул. Российская д. 38, ул. Верхняя, д. 32 </t>
  </si>
  <si>
    <t>Реконструкция ВЛ-10 кВ Ф-395 23.0 км и строительство ТП-10/0,4 кВ для осуществления технологического присоединения энергопринимающих устройств заявителя-нежилого здания, расположенного в Минераловодском районе, с.Канглы , ул. Шоссейная, д. 26</t>
  </si>
  <si>
    <t>Реконструкция ВЛ-0,4 кВ от ТП-3/143 для осуществления технологического присоединения энергопринимающих  устройств личного подсобного хозяйства, расположенного в Будённовском районе, с.Орловка, пер. Овражный 9</t>
  </si>
  <si>
    <t xml:space="preserve">Реконструкция ВЛ-10 кВ Ф-421 от ПС 110 кВ "Урожайная" для осуществления технологического присоединения энергопринимающих устройств электроустановки для ведения сельского хозяйства, расположенной в Левокумском районе, в границах Урожайненского сельсовета </t>
  </si>
  <si>
    <t xml:space="preserve">Реконструкция ВЛ-0,4 кВ от ТП-11/570 для осуществления технологического присоединения энергопринимающих устройств личного подсобного хозяйства, расположенного в Нефтекумском районе, а.Тукуй-Мектеб, ул.Кумукова 21А </t>
  </si>
  <si>
    <t>Реконструкция ВЛ-0,4 кВ от ТП-4/242 для осуществления технологического присоединения энергопринимающих устройств усадьба №1, расположенной в Буденновском районе, с.Орловка, в 300 м на северо-запад от пер. Сакирко )</t>
  </si>
  <si>
    <t xml:space="preserve">Реконструкция ВЛ-10 кВ Ф-232 1,9 км (Инв.№СЦ9410), реконструкция ВЛ-0,4 кВ ж/б опоры  39 км (Инв.№СЦ9176) (дисп.наим. ВЛ-0,4 кВ от ТП-15/232) и строительство ВЛ 0,4 кВ от ТП-15/232, реконструкция КТП 10/0,4 кВ №15 Ф-232 (Инв. №СЦ19313)(замена тр-ра 160 кВА на тр-тр 250 кВА), строительство ТП-10/0,4 кВ и строительство ВЛ-0,4 кВ </t>
  </si>
  <si>
    <t xml:space="preserve">Реконструкция ВЛ-10 кВ Ф-153 6.82 км (Инв.№СЦ6107 ), строительство ТП-10/0,4 кВ и ВЛ-0,4 кВ для осуществления технологического присоединения энергопринимающих устройств строительной площадки строения в Предгорном районе, СОТ «Озерное», проезд №1, дача №90 </t>
  </si>
  <si>
    <t>Строительство ЛЭП-0,4кВ от ТП-4220/418 ПС110/35/10 кВ "Соломенская" для осуществления технологического присоединения энергопринимающих устройств здания по переработке и хранению с/х продуктов</t>
  </si>
  <si>
    <t>Реконструкция ВЛ-0,4 кВ  от оп.№6 Ф-2 ТП-3742/311 ПС 35/10 кВ Бурунная, для осуществления технологического присоединения энергопринимающих устройств  склада в МО Мирнененского с/с</t>
  </si>
  <si>
    <t>Реконструкция ВЛ-0,4 кВ Ф-1 МТП-2021/123 ПС 35/10 Марьинская для осуществления технологического присоединения энергопринимающих устройствЛПХ в ст.Марьинской</t>
  </si>
  <si>
    <t>Реконструкция ВЛ-0,4 кВ  от оп.№10 Ф-1 ТП-3716/296 ПС "Курская 2" для осуществления технологического присоединения энергопринимающих устройств жилого дома по ул. Тиграна</t>
  </si>
  <si>
    <t>Реконструкция ВЛ-0,4 кВ от оп.№8 Ф-1  ТП-3372/356 ПС110/35/10кВ «Русская»,  для осуществления технологического присоединения энергопринимающих устройств личного подсобного хозяйства по ул.Степная 39ж в с. Русское Курского района.</t>
  </si>
  <si>
    <t>Реконструкция ВЛ-0,4 кВ   от оп.№7 Ф-3  ТП-3424/610 ПС 35/6 кВ «Дыдымкин»,  для осуществления технологического присоединения магазина по ул.Тивилева в х.Дыдымкин Курского района.</t>
  </si>
  <si>
    <t xml:space="preserve">Строительство ЛЭП-0,4 кВ Ф-4 от ТП-3139/296 ПС «Курская 2»  для осуществления технологического присоединения энергопринимающих устройств по ул. Тиграна Гаврилова 59, с.Эдиссия Курского района </t>
  </si>
  <si>
    <t>Строительство ЛЭП-0,4 кВ Ф-5 от ТП-3092/268 ПС «Эдиссия»  для осуществления технологического присоединения энергопринимающих устройств по ул.Моздокская 2, с.Эдиссия Курского района.</t>
  </si>
  <si>
    <t xml:space="preserve">Реконструкция ЛЭП-0,4 кВ Ф-1 от ТП-4345/342 ПС «Иргаклы»  для осуществления технологического присоединения энергопринимающих устройств по ул.Степная 1а, с.Иргаклы Степновского района. 
</t>
  </si>
  <si>
    <t>Реконструкция ЛЭП-0,4 кВ Ф-1 от ТП-3481/203 ПС 110/35/10 кВ «Ростовановская» для осуществления технологического присоединения энергопринимающих устройств по ул. Кисловодская 1б, х.Пролетарский Курского района</t>
  </si>
  <si>
    <t xml:space="preserve">Реконструкция ЛЭП-0,4кВ Ф-1 от ТП-3155/451 ПС110/35/10кВ "Троицкая" для осуществления технологического присоединения энергопринимающих устройств с Полтавское </t>
  </si>
  <si>
    <t>Реконструкция ВЛ-10 кВ Ф-132, установка  МТП-160 кВА,  строительство ВЛ-0,4 кВ для осуществления технологического присоединения энергопринимающих устройств магазина по адресу: пер. Совхозный, 13А/1-1, с. Донское  Труновского района</t>
  </si>
  <si>
    <t xml:space="preserve">Реконструкция ВЛ-10 кВ Ф-320 от ПС 35/10 кВ Путь Ленина, строительство ТП 10/0,4кВ, строительство ВЛ-0,4 кВ для осуществления технологического присоединения энергопринимающих устройств на земельном участке по адресу: ст.Новотроицкая, пер.Грейдерный, 57 в Изобильненском районе </t>
  </si>
  <si>
    <t>Реконструкция ВЛ 10 кВ Ф-203 ПС 110/10 кВ Красная Заря путем строительства участка ВЛ-10 кВ, с установкой доп. ТП 10/0,4 кВ, строительство участка ВЛ-0,4 кВ для обеспечения технологического присоединения ВРУ 0,4 кВ ООО СХП «Южная Губерния» в Новоалександровском районе</t>
  </si>
  <si>
    <t>Реконструкция ВЛ 6 кВ Ф-12 ПС 110/35/6 кВ Междуреченская путем строительства участка ВЛ-6 кВ, с установкой доп. ТП 6/0,4 кВ, строительство участка ВЛ 0,4 кВ для обеспечения технологического присоединения ВРУ 0,4 кВ ООО «Ульмена» в Изобильненском районе</t>
  </si>
  <si>
    <t xml:space="preserve">Реконструкция ВЛ 10 кВ Ф-246 от ПС 110/35/10 кВ Безопасная, строительство ТП 10/0,4 кВ для осуществления технологического присоединения энергопринимающих устройств нежилого здания по адресу: с. Безопасное, ул. Ленина, 55  в  Труновском  районе Ставропольского края </t>
  </si>
  <si>
    <t xml:space="preserve">Реконструкция  ВЛ 10 кВ  Ф-280 ПС 110/35/10 кВ Московская для обеспечения технологического присоединения ЛЭП-10, ТП-10/0,4кВ кВ индивидуального предпринимателя Кривцова С.М.  в Изобильненском районе </t>
  </si>
  <si>
    <t>Строительство ВЛ-0,4кВ от ТП-34/239 для осущ.тех.присоед.энергоприн.устройств жилых домов № 30, № 32, № 34, № 36 по ул.Степная в ауле Малый Барханчак</t>
  </si>
  <si>
    <t xml:space="preserve">Реконструкция ВЛ-0,4кВ Ф-2 ТП-1/733 для осуществления технологического присоединения энергопринимающих устройств для электроснабжения объекта для хранения и переработки сельскохозяйственной продукции, расположенного по адресу: Туркменский район, с. Кендже - Кулак, 80м на юго-восток от земельного участка </t>
  </si>
  <si>
    <t xml:space="preserve">Реконструкция ВЛ-0,4 кВ от ТП-5/025 Ф-3 для осуществления технологического присоединения энергопринимающих устройств здания коровника, находящегося в 100 м по направлению на северо-запад от ориентира жилого дома, расположенного за пределами участка, адрес ориентира: Ставропольский край, Петровский район с. Мартыновка, ул. Новая, 28 </t>
  </si>
  <si>
    <t xml:space="preserve">Реконструкция ВЛ-0,4кВ Ф-1 ТП-12/036 для осуществления технологического присоединения энергопринимающих устройств обеззараживающей установки расположенной по адресу: Петровский район, с. Гофицкое, ул. Буйволинская 17 «а»  </t>
  </si>
  <si>
    <t xml:space="preserve">Реконструкция ВЛ-0,4кВ Ф-2 ТП-17/731 для осуществления технологического присоединения энергопринимающих устройств жилого дома расположенного по адресу: Туркменский район, аул Сабан-Антуста, ул. Х.Ахметова 1 «Г» </t>
  </si>
  <si>
    <t xml:space="preserve">Реконструкция ТП-7/432 и ВЛ -0,4кВ Ф-1 ТП-7/432 для осуществления технологического присоединения энергопринимающих устройств строящейся амбулатории по ул. Столбовая (кадастровый номер земельного участка 26:13:090702:1051) в с. Александрия, Благодарненского района Ставропольского края (дог. тех. прис. №43-05/77 от 03.07.2019 заявитель Министерство строительства и архитектуры Ставропольского края) </t>
  </si>
  <si>
    <t xml:space="preserve">Реконструкция ВЛ-10кВ Ф-084 ПС Константиновская с установкой ТП-10/0,4 кВ с трансформатором мощностью 100 кВА для осуществления технологического присоединения энергопринимающих устройств жилых домов,  расположенных по адресу: Ставропольский край, с. Константиновское, пер. Школьный 9, ул. Калинина 126 </t>
  </si>
  <si>
    <t xml:space="preserve">Реконструкция ВЛ-10 кВ Ф-841 ПС 110кВ Рагули с установкой ТП 10/0,4кВ с трансформатором мощностью 25 кВА  для осуществления технологического присоединения энергопринимающих устройств объектов для хранения и переработки сельскохозяйственной продукции, расположенные по адресу: Туркменский район Муниципальное образование Кендже-Кулакского сельсовета 3,73 км. на северо-запад от а. Сабан-Антуста </t>
  </si>
  <si>
    <t xml:space="preserve">Реконструкция ВЛ-0,4 кВ Ф-1 от ТП-1147/142 ПС 110/35/10 «Обильное» для осуществления технологического присоединения энергопринимающих устройств: Дом, назначение нежилое, по ул.Базарная 60/2 с.Обильное Георгиевского района </t>
  </si>
  <si>
    <t>Реконструкция ВЛ-0,4 кВ от ТП-5/570   для осуществления технологического присоединения энергопринимающих устройств жилого дома, расположенного в Нефтекумском районе, а.Тукуй-Мектеб, ул.Ленина, 21 (договор № 11506/2019/СТВ/ПЭС/НРЭС от 14.11.2019г.</t>
  </si>
  <si>
    <t xml:space="preserve">Реконструкция ВЛ-10 кВ Ф-188 от ПС 110 кВ "Красный Октябрь", ВЛ-0,4 кВ от ТП-14/188 для осуществления  технологического присоединения энергопринимающих устройств здания детского сада-ясли на 90  мест, расположенного в  Будённовском районе, с.Покойное, ул.Советская, по смежеству с №101 а (договор №11876/2019/СТВ/ПЭС/БРЭС от 21.11.2019г., </t>
  </si>
  <si>
    <t>Реконструкция ВЛ-0,4 кВ от ТП-27/35 для осуществления технологического присоединения энергопринимающих устройств жилого дома, расположенного в Будённовском районе, с.Покойное, пер.Северный, 18а   (договор 
№20770/2020/СТВ/ПЭС/БРЭС от 20.04.2020г.</t>
  </si>
  <si>
    <t xml:space="preserve">Реконструкция ВЛ-0,4 кВ от ТП-1/502 для осуществления технологического присоединения энергопринимающих устройств объекта незавершенного строительства, расположенного в Нефтекумском районе, с.Каясула, ул.Г.Жукова 7   (договор №20103/2020/СТВ/ПЭС/НРЭС от 26.02.2020г., </t>
  </si>
  <si>
    <t xml:space="preserve">Реконструкция ВЛ-0,4 кВ от ТП-17/240 для осуществления технологического присоединения энергопринимающих устройств личного подсобного хозяйства, расположенного в Буденновском районе, с.Прасковея, ул.Кривая 1 А </t>
  </si>
  <si>
    <t>Реконструкция ВЛ-0,4 кВ от ТП-9/197 для осуществления технологического присоединения энергопринимающих устройств здания детского сада в Будённовском районе, с.Преображенское, ул.Артезианская 15   (договор № 22236/2020/СТВ/ПЭС/БРЭС от 02.07.2020г.</t>
  </si>
  <si>
    <t>Строительство отпайки 10 кВ от ВЛ-10 кВ Ф-168 от ПС 35 кВ "Архангельская»,  реконструкция  ВЛ-10 кВ Ф-196 от ПС 110 кВ "Плаксейка" для осуществления технологического присоединения энергопринимающих устройств детского сада-ясли на 90 мест в Буденновском районе, с.Архангельское, ул.Румянцева, напротив №1 (договор №20925/2020/СТВ/ПЭС/БРЭС от 05.06.2020г.,</t>
  </si>
  <si>
    <t>Реконструкция ВЛ-0,4 кВ от ТП-6/570 для осуществлениятехнологического присоединения энергопринимающих устройств нежилого помещения в Нефтекумском районе, аул Тукуй-Мектеб, ул.Эдиге, дом 35 (договор  №22682/2020/СТВ/ПЭС/НРЭС от 20.08.2020г.</t>
  </si>
  <si>
    <t>Реконструкция ВЛ-0,4 кВ от ТП-13/188 для осуществления технологического присоединения энергопринимающих устройств магазина, расположенного в Буденновском районе, с.Покойное, ул.Буденного 16</t>
  </si>
  <si>
    <t>Реконструкция ВЛ-0,4 кВ от ТП-2/240 для осуществления технологического присоединения энергопринимающих устройств ВРУ-0,22 кВ для ведения садоводства и огородничества, расположенного в Будённовском районе, с.Прасковея, ул.Дачная 14</t>
  </si>
  <si>
    <t>Реконструкция ВЛ-0,4 кВ Ф-1 от ТП-40/618 для осуществления технологического присоединения энергопринимающих устройств строительной площадки жилого дома в Минераловодском городском округе, п. Загорский, пер. Привольный д. 1</t>
  </si>
  <si>
    <t>Строительство ВЛ-0,4 кВ от ТП-346/162 для осуществления технологических присоединений энергопринимающих устройств строительной площадки жилого дома в Предгорном районе , п. Железноводский, ул. Цветочная, д.11</t>
  </si>
  <si>
    <t>Реконструкция ВЛ-0,4 кВ ж/б опоры 140.39 км (Инв.№СЦ6069) (дисп.наим. ВЛ-0,4 кВ от ТП-667/296) для осуществления технологического присоединения энергопринимающих устройств строительной площадки строения  в Предгорном районе, ст. Суворовская, ул. Жукова, д. 13</t>
  </si>
  <si>
    <t>Реконструкция ВЛ-10 кВ Ф-234 4.5 км, строительство ТП-10/0,4 кВ и ВЛ-0,4 кВ  для осуществления технологического присоединения энергопринимающих устройств строительной площадки строения Ставропольский край, Андроповский район, в границах муниципального образования ст. Воровсколесской"</t>
  </si>
  <si>
    <t xml:space="preserve">Реконструкция ВЛ-10 кВ Ф-234 4.5 км, строительство ТП-10/0,4 кВ и ВЛ-0,4 кВ  для осуществления технологического присоединения энергопринимающих устройств строительной площадки строения Ставропольский край, Андроповский район, в границах муниципального образования ст. Воровсколесской" </t>
  </si>
  <si>
    <t xml:space="preserve">Реконструкция ВЛ-0,4 кВ б. опоры 11 км с.Константиновское (Инв. № СЦ9469) (дисп. наим. ВЛ-0,4 кВ от ТП-878/104) для осуществления технологического присоединения энергопринимающих устройств стройплощадки строения в Предгорном районе, муниципальное образование Этокский сельсовет, в границах СПК "Горячеводский" </t>
  </si>
  <si>
    <t xml:space="preserve">Реконструкция ВЛ-6 кВ Ф-606 3.25 км  и строительство ТП-6/0,4 кВ для осуществления технологического присоединения энергопринимающих устройств заявителя- РУ-0,4 кВ в Минераловодском городском округе, п.Загорский, 1120 м на восток от жилого дома № 24 по ул. Ставропольская </t>
  </si>
  <si>
    <t xml:space="preserve">Cтроительство двух ЛЭП-10 кВ от ПС 330 кВ "Ильенко", для осуществления технологического присоединения энергопринимающих устройств заявителя-строящейся ТП-10/0,4 кВ, Ставропольский край, Предгорный район, в границах земель Подкумского сельсовета </t>
  </si>
  <si>
    <t xml:space="preserve">Техническое перевооружение ВЛ-6 кВ Ф-388, техническое перевооружение ТП-6/0,4 кВ 1/388, строительство ТП-6/0,4 кВ и ВЛ-0,4 кВ для осуществления технологического присоединения энергопринимающих устройств дачных домов по адресу: </t>
  </si>
  <si>
    <t>Строительство отпайки от ВЛ-10 кВ Ф-403 ПС 110/10 кВ «Провал» для осуществления технологического присоединения энергопринимающих устройств рынка «Привокзальный», на Георгиевском шоссе 1 км, в с. Этока Предгорного района.</t>
  </si>
  <si>
    <t>Строительство ВЛ-0,4 кВ от ТП-68/161  для осуществления технологического присоединения энергопринимающих устройств заявителя: оборудование для освещения земельного участка  в  Минераловодском городском округе, ориентир 357 км, автодороги "Краснодар"-"Баку"</t>
  </si>
  <si>
    <t>Реконструкция ВЛ-0,4 кВ Ф-1 от ТП-1251/305 для осуществления технологического присоединения энергопринимающих устройств обьекта незавершенного строительства (жилой дом) в Предгорном районе, п.Ясная Поляна, ул.Терская, №68"</t>
  </si>
  <si>
    <t xml:space="preserve">Реконструкция ВЛ-0,4 кВ Ф-2 от ТП-18/388  для осуществления технологического присоединения энергопринимающих устройств заявителя: нежилое здание в  Минераловодском городском округе, СТ Колос, уч. 264 </t>
  </si>
  <si>
    <t>Реконструкция ВЛ-0,4 кВ Ф-1 от ТП-1268/346 для осуществления технологического присоединения энергопринимающих устройств заявителя: оборудования для освещения земельного участка в Предгорном районе, СНТ Дружба, проезд 25, уч. 25</t>
  </si>
  <si>
    <t>Реконструкция ВЛ-0,4 кВ Ф-2 от ТП-1268/346 для осуществления технологического присоединения энергопринимающих устройств заявителя: оборудования для освещения земельного участка в Предгорном районе, СНТ Дружба, проезд 27, уч. 26"</t>
  </si>
  <si>
    <t xml:space="preserve">Реконструкция ВЛ-0,4 кВ дерев. с ж/б прист. 13,21 км (Инв. № СЦ9129) (дисп. наим. ВЛ-0,4 кВ от ТП-5/602)  для осуществления технологического присоединения энергопринимающих устройств жилого дома, расположенного в Минераловодском городском округе, с.Левокумка, ул.Курганная, 5а </t>
  </si>
  <si>
    <t xml:space="preserve">Рек.ВЛ-0,4 кВ ж/б опоры 5.3км (Инв. № СЦ9308) (дис.наим. ВЛ-0,4 кВ от ТП-8/161) для тех. прис. эн. уст.заяв: гараж в СК, МГО, п.Новотерский, ГК Змейка </t>
  </si>
  <si>
    <t xml:space="preserve">Строительство ВЛ-0,4 кВ от ТП-334/170 для осуществления технологического присоединения энергопринимающих устройств жилого дома в  г.Пятигорске, п.Нижнеподкумский, ул.Солнечная, 4 </t>
  </si>
  <si>
    <t>Реконструкция ВЛ-0,4 кВ  Ф-2 от ТП-1251/305 для осуществления технологического присоединения энергопринимающих устройств обьекта незавершенного строительства (жилой дом) в Предгорном районе, п.Ясная Поляна, ул.Казачья, №65 (Инв. № СЦ11137) (дог. №10926/2019/СТВ/ЦЭС/ПРЭС от 16.08.2019</t>
  </si>
  <si>
    <t xml:space="preserve">Реконструкция ВЛ-10 кВ Ф-117 5.3 км, строительство ВЛ-0,4 кВ и ТП-10/0,4 кВ для осуществления технологического присоединения энергопринимающих устройств заявителя: строительной площадки жилого дома в Предгорном районе, п. Нежинский, ул. Южная, д.31 </t>
  </si>
  <si>
    <t>Реконструкция ВЛ-10 кВ Ф-397 10,19 км (Инв.№СЦ4861),  ВЛ-10 кВ Ф-167 6.791 км (Инв.№СЦ6058) и строительство ТП-10/0,4 кВ для осуществления технологического присоединения энергопринимающих устройств заявителя - детский сад-ясли на 220 мест в  ст. Константиновская, район пересечения ул.Шоссейной и ул. Почтовой (кад.№ 26:29:090319:451)(дог. №43-05/155 от 28.08.2019 г.Муниципальное казенное учреждение</t>
  </si>
  <si>
    <t xml:space="preserve">Реконструкция ВЛ-0,4 кВ 2,0 км ф-1, ф-2 от КТП 935/103 х.Новая Пролетарка (Инв. № СЦ9899) (дисп. наим. ВЛ-0,4 кВ от ТП-935/103) для осуществления технологического присоединения энергопринимающих устройств жилого дома в  Предгорном районе, х.Новая Пролетарка, ул. им. Героя Советского Союза И.С. Лошака, 4 </t>
  </si>
  <si>
    <t xml:space="preserve">Реконструкция ВЛ-10 кВ Ф-141 9.4 км , строительство ТП-10/0,4 кВ для осуществления технологического присоединения энергопринимающих устройств объекта незавершенного строительства  в Предгорном районе, с.Этока (Инв. № СЦ6060) </t>
  </si>
  <si>
    <t xml:space="preserve">Реконструкция ВЛ-0,4 кВ от ТП-151/162 для осуществления технологического присоединения энергопринимающих устройств строительной площадки жилого дома в Предгорном районе, х. Калаборка, ул. Подгорная, д.64 </t>
  </si>
  <si>
    <t>Реконструкция ВЛ-0,4 кВ от ТП-139/166 для осуществления технологического присоединения энергопринимающих устройств строительной площадки жилого дома расположенной в Предгорном районе, с.Новоблагодарное, ул.Суворовская, 66 «под ключ».</t>
  </si>
  <si>
    <t xml:space="preserve">Реконструкция ВЛ-0,4 кВ от ТП-17/388 для осуществления технологического присоединения энергопринимающих устройств строительной площадки жилого дома расположенной в Минераловодском районе, СТ Колос, № 39 "под ключ" </t>
  </si>
  <si>
    <t>Реконструкция ВЛ-10 кВ Ф-104 от ПС 110/10 кВ «Провал», строительство ВЛ-0,4 кВ и ТП-10/0,4 кВ для осуществления технологического присоединения энергопринимающих устройств стройплощадки строения  в Предгорном районе, г. Пятигорск в границах участка, ориентир в границах СПК "Горячеводский" (кад. № 26:29:090317:15) "под ключ"</t>
  </si>
  <si>
    <t xml:space="preserve">Реконструкция ВЛ-0,4 кВ от ТП-1222/162 для осуществления технологического присоединения энергопринимающих устройств строительных площадок строений в Предгорном районе, п. Железноводский, ул. Лермонтова, ул. Солнечная "под ключ" </t>
  </si>
  <si>
    <t>Реконструкция ВЛ-0,4 кВ Ф-1 от МТП-23/397  для осуществления технологического присоединения энергопринимающих устройств заявителя: садового домика в Ставропольском крае, г.Железноводск, п.Капельница, СТ Капельница, 124 (Инв. №СЦ10429) (Договор №11056/2019/СТВ/ЦЭС/МРЭС от 11.11.2019 г.</t>
  </si>
  <si>
    <t>Реконструкция ВЛ-0,4 кВ Ф-1 от КТП-921/162  для осуществления технологического присоединения энергопринимающих устройств заявителя: строительное оборудование в Ставропольском крае, п.Железноводский, ул.Минводская 25 (Инв. № СЦ10384) (Договор №10777/2019/СТВ/ЦЭС/ПРЭС от 05.08.2019 г.</t>
  </si>
  <si>
    <t xml:space="preserve">Реконструкция ВЛ-0,4 кВ ж/б опоры от 11/279-1,1 км+ 1,42 км СИП от ТП 5/279 кВ (Инв. № СЦ9788) (дисп. наим. ВЛ-0,4 кВ от ТП-5/279) для осуществления технологического присоединения энергопринимающих устройств объектов незавершенного строительства (магазин), в Новоселицком районе, с. Чернолесское, пер. Клары Цеткин, д. 2а (Договор №20665/2020/СТВ/ЦЭС/НРЭС от 19.03.2020 г. </t>
  </si>
  <si>
    <t xml:space="preserve">Реконструкция ВЛ-0,4 кВ Ф-1 от ТП-1215/152  для осуществления технологического присоединения энергопринимающих устройств заявителя для энергоснабжения жилого дома в Предгорном районе, п. Санамер, ул. А. Гюльбякова </t>
  </si>
  <si>
    <t xml:space="preserve">Строительство ВЛ-0,4 кВ Ф-3 от ТП-1/161 для осуществления технологического присоединения энергопринимающих устройств строительной площадки строения в Предгорном районе, х. Воронов, ул. Октябрьская </t>
  </si>
  <si>
    <t xml:space="preserve">Реконструкция ВЛ-6 кВ Ф-618 23,15 км и строительство ТП-6/0,4 кВ для осуществления технологического присоединения энергопринимающих устройств РУ-0,4 кВ в Минераловодском городском округе, в п. Загорский (кад № 26:23:080603:1)» (Договор ТП от 06.05.2019 № 43-05/88, </t>
  </si>
  <si>
    <t xml:space="preserve">Реконструкция ВЛ-0,4 кВ ж/б опоры 50.22 км (15 км Ессентукск ПУ) п.Мирный (инв. № СЦ9290) (дисп. наим. ВЛ-0,4 кВ от ТП-417/117) для осуществления технологического присоединения энергопринимающих устройств заявителя строительной площадки строения в Предгорном р-не, п. Мирный, ул. Совхозная, д. 6 б </t>
  </si>
  <si>
    <t xml:space="preserve">Реконструкция ВЛ-0,4 кВ Ф-2 ТП-2/132 ВЛ-10 кВ Ф-132 Сенгилеевская ГЭС для осуществления технологического присоединения энергопринимающих устройств жилого дома в п. Приозерный, ул. Крайняя, 7 А. (Договор № 6937/2018/СТВ/ЗЭС/ ШРЭС от 03.09.18г.) </t>
  </si>
  <si>
    <t xml:space="preserve">Реконструкция ВЛ-0,4 кВ Ф-1 ТП-13/166 ВЛ-10 кВ Ф-166 ПС Ставрополь-330  для осуществления технологического присоединения энергопринимающих устройств жилого дома по ул. Орджоникидзе, 116 А, в  с. Надежда, Шпаковского района, (договор тех.приса № 8362/2018/СТВ/ЗЭС/ШРЭС от 17.12.2018г.; </t>
  </si>
  <si>
    <t>Реконструкция ВЛ-0,4 кВ Ф-1 ТП-6/151 ВЛ-10 кВ Ф-151 ПС  Пригородная  для осуществления технологического присоединения энергопринимающих устройств жилого дома в  с. Татарка, ул. Южная, 4. (Договор № 5761/ 2018/СТВ/ ЗЭС/ШРЭС от 11.05.18г.)</t>
  </si>
  <si>
    <t>Реконструкция ВЛ-0,4 кВ Ф-2 ТП-18/135 ВЛ-10 кВ Ф-135 ПС Промкомплекс для осуществления технологического присоединения энергопринимающих устройств жилого дома по ул. 50 лет Победы, 96Б,  с. Верхнерусское,. (договор тех.прис.  №8147/2018/ СТВ/ЗЭС/ ШРЭС от 27.11.2018г,</t>
  </si>
  <si>
    <t xml:space="preserve">Реконструкция ВЛ-0,4 кВ Ф-1 ТП-17/168 Ф-168 ПС «Ставрополь-330» для осуществления  технологического присоединения энергопринимающих устройств жилого дома по ул. Рабочая, 71 «Д», с. Надежда, Шпаковского района» </t>
  </si>
  <si>
    <t xml:space="preserve">Строительство ВЛ-0,4 кВ от ТП-4/130  ВЛ-10 кВ Ф-130 ПС Заветная  для осуществления технологического присоединения энергопринимающих устройств детского сада в  с. Заветное, ул. Баркова, 11. </t>
  </si>
  <si>
    <t xml:space="preserve">Реконструкция ВЛ-10 кВ Ф-397 10,19 км (Инв.№СЦ4861),  ВЛ-10 кВ Ф-167 6.791 км (Инв.№СЦ6058) и строительство ТП-10/0,4 кВ для осуществления технологического присоединения энергопринимающих устройств заявителя - детский сад-ясли на 220 мест в  ст. Константиновская, район пересечения ул.Шоссейной и ул. Почтовой </t>
  </si>
  <si>
    <t xml:space="preserve">Реконструкция ВЛ-0,4 кВ Ф-2 ТП-25/166 ВЛ-10 кВ Ф-166 ПС «Ставрополь-330» для осуществления технологического присоединения энергопринимающих устройств жилого дома по пер. Сотниковский, 2, с. Надежда, Шпаковского района» </t>
  </si>
  <si>
    <t>Реконструкция ВЛ-10 кВ  Ф-114 от ПС 110/35/10 кВ «Зеленогорская» и строительство ТП-10/0,4 кВ для осуществления технологического присоединения энергопринимающих устройств заявителя- РУ-0,4 кВ в Предгорном районе, в границах муниципального образования п.Мирный</t>
  </si>
  <si>
    <t>Реконструкция ВЛ-10 кВ Ф-141 от ПС 110/10 кВ «ПТФ», строительство  ТП-10/0,4 кВ для осуществления технологического присоединения энергопринимающих устройств строительной площадки строения в Предгорном районе, МО Этокский сельсовет, в границах земель колхоза Им. Ленина</t>
  </si>
  <si>
    <t>Реконструкция ВЛ-0,4 кВ Ф-2 ТП-40/166 ВЛ-10 кВ Ф-166 ПС Ставрополь-330 для осуществления  технологического присоединения энергопринимающих устройств жилого дома по ул. 60 лет СССР, 2/4, с. Надежда, Шпаковского района (договор тех.прис. №8728/2019/ СТВ/ЗЭС/ШРЭС от 11.02.2019</t>
  </si>
  <si>
    <t xml:space="preserve">Реконструкция ВЛ-0,4 кВ Ф-1 ТП-20/168 ВЛ-10 кВ Ф-168 ПС Ставрополь-330  для осуществления технологического присоединения энергопринимающих устройств жилого дома по ул. Ставропольская, 59 Б в с. Надежда, (договор тех.приса №8142/2018/СТВ /ЗЭС/ШРЭС от 27.11.2018г.; </t>
  </si>
  <si>
    <t>Реконструкция ВЛ-0,4 кВ Ф-1 ТП-10/135 ВЛ-10 кВ Ф-135 ПС Промкомплекс для осуществления технологического присоединения энергопринимающих устройств жилого дома по ул. Подгорная, 279,  с. Верхнерусское,. (договор тех.прис.  №7613/2018/ СТВ/ЗЭС/ ШРЭС от 24.10.2018г,</t>
  </si>
  <si>
    <t xml:space="preserve">Реконструкция ВЛ-0,4 кВ Ф-1 ТП-27/166 ВЛ-10 кВ Ф-166 ПС Ставрополь-330 для осущ.техприс эн.прин.устр. ж/д дома по ул. Советская, 2 «Ж», в с. Надежда, Шпаковского района» </t>
  </si>
  <si>
    <t>Строительство ВЛ-0,4 кВ Ф-4 ТП-5/261 ВЛ-10 кВ Ф-261 ПС Стародворцовская,  для осуществления технологического присоединения энергопринимающих устройств вагончика охраны СПК-к Стрижамент в Кочубеевском районе  (договор тех.прис №7612/2018/СТВ/ЗЭС/КРЭС от 24.10.18,</t>
  </si>
  <si>
    <t xml:space="preserve">Реконструкция ВЛ 0,4 кВ Ф-3 ТП-35/157 ВЛ-10 кВ Ф-157 ПС Пригородная для  осуществления технологического присоединения  энергопринимающих устройств жилого дома по ул. Полевая, 6,  в с. Татарка, Шпаковского района </t>
  </si>
  <si>
    <t xml:space="preserve">Реконструкция ВЛ 0,4 кВ Ф-3 ТП-14/171 ВЛ-10 кВ Ф-171 ПС Южная для  осуществления технологического присоединения  энергопринимающих устройств жилого дома по ул. Приозерная, 57,  в х. Демино, Шпаковского района </t>
  </si>
  <si>
    <t>Реконструкция ВЛ-0,4 кВ Ф-1 ТП-41/166 ВЛ-10 кВ Ф-166 ПС Ставрополь-330 для осущтехприс э/прин устр-в ж/д по ул.Мира 52Б, с.Надежда Шпаковского р-на</t>
  </si>
  <si>
    <t xml:space="preserve">Реконструкция ВЛ-0,4 кВ Ф-3 ТП-8/131 ВЛ-10 кВ Ф-131 ЦРП 6/10 кВ Сенгилеевская ГЭС для техприса э/приним.уст-в личн подс хоз-ва по ул.Лесная,70/1 </t>
  </si>
  <si>
    <t>Реконструкция ВЛ-10 кВ Ф-165 ПС Ставрополь-330 для осуществления технологического присоединения энергопринимающих устройств компостного цеха в с. Надежда, б/н</t>
  </si>
  <si>
    <t xml:space="preserve">Реконструкция ВЛ-0,4 кВ Ф-1 ТП-20/168 ВЛ-10 кВ Ф-168 ПС Ставрополь-330 для осуществления технологического присоединения энергопринимающих устройств жд </t>
  </si>
  <si>
    <t>Строительство отпайки ВЛ-10 кВ Ф-130 ЦРП-10 кВ Сенгилеевская ГЭС  и ТП-10/0,4 кВ для техприса энергоприн-х  устройств дамбы в с. Сенгилеевском .)</t>
  </si>
  <si>
    <t>Реконструкция ВЛ-0,4 кВ Ф-2 ТП-3/104 ВЛ-10 кВ Ф-104 ПС «Грачевская» для осуществления технологического присоединения энергопринимающих устройств магазина по ул. Войкова, 95Б, с. Старомарьевка, Грачевского района»</t>
  </si>
  <si>
    <t>Реконструкция ВЛ-0,4 кВ Ф-2 ТП-30/195 ВЛ-10 кВ Ф-195 ПС Новая Деревня для осуществления технологического присоединения энергопринимающих устройств жилых домов по ул.Дружбы,  х. Новозеленчукский, Кочубеевского района</t>
  </si>
  <si>
    <t xml:space="preserve">Реконструкция ВЛ-0.4 кВ Ф-1 ТП-30/195 ВЛ-10 кВ Ф-195 ПС Новая Деревня для технологического присоединения энергопринимающих устройств жилого дома по ул. Дружбы, 11, х. Новозеленчукский, Кочубеевского района </t>
  </si>
  <si>
    <t xml:space="preserve">Реконструкция ВЛ-0,4 кВ Ф-3 ТП-34/166 ВЛ-10 кВ Ф-166 ПС «Ставрополь-330 для осуществления технологического присоединения энергопринимающих устройств магазина по ул. Орджоникидзе, 71 «З», с. Надежда, Шпаковского района» </t>
  </si>
  <si>
    <t>Реконструкция ВЛ-0,4 кВ Ф-3 ТП-17/157 ВЛ-10 кВ Ф-157 ПС Пригородная для осуществления технологического присоединения энергопринимающих устройств жилого дома по ул. Кавалерийская, 2/12, в с. Татарка</t>
  </si>
  <si>
    <t>Строительство ВЛ-0,4 кВ от  ТП-35/157 ВЛ-10 кВ Ф-157 ПС 110/10 кВ Пригородная для технологического присоединения энергопринимающих устройств жилого дома в  с. Татарка, ул. Руставели 1/20.</t>
  </si>
  <si>
    <t xml:space="preserve">Строительство ВЛ-0,4 кВ от опоры №15 ВЛ-0,4 кВ Ф-1 ТП-31/161 ВЛ-10 кВ Ф-161 ПС Ставрополь-330 для осуществления технологического присоединения энергопринимающих устройств жилого дома по ул. Юганская, 17,  в х. Ташла </t>
  </si>
  <si>
    <t xml:space="preserve">Реконструкция ВЛ-0.4 кВ Ф-2 ТП-2/132 ВЛ-10 кВ Ф-132 ЦРП 6/10 кВ Сенгилеевская ГЭС для технологического присоединения энергопринимающих устройств жилого дома по ул. Крайняя, 8 Б, пос. Приозерный </t>
  </si>
  <si>
    <t>Реконструкция ВЛ 0,4 кв от ТП-9/280 для осуществл.техприс.энприн.устр.жилого дома по адресу: с.Подлужное,ул.Заречная,56 в Изобильненском р-не</t>
  </si>
  <si>
    <t>Реконструкция ВЛ-0,4 кВ Ф-3 ТП-8/042 для осуществления технологического присоединения энергопринимающих устройств помещения магазина, расположенного по адресу: Петровский район, с. Благодатное, ул. Советская 11</t>
  </si>
  <si>
    <t>Реконструкция ВЛ-0,4 кВ от ТП-5/208 для  осуществления технологического присоединения  энергопринимающих устройств жилого дома по ул. Краснопартизанская, 105/1, в х. Красночервонный,  Новоалександровского  района, Ставропольского края</t>
  </si>
  <si>
    <t>Реконструкция ВЛ-0,4 кВ от ТП-8/204 для  осуществления технологического присоединения  энергопринимающих устройств жилого дома по ул. Ленина, 112, в ст. Кармалиновская,  Новоалександровского района Ставропольского края»)</t>
  </si>
  <si>
    <t>Реконструкция ВЛ 0,4 кВ от ТП-1/143 для  осуществления технологического присоединения  энергоприн.устройств строящегося жилого дома по адресу: п. Передовой, ул. Новомолодежная, 28 в  Изобильненском  районе</t>
  </si>
  <si>
    <t>Реконструкция ВЛ-0,4 кВ Ф-2 ТП-11/770 для осуществления технологического присоединения жилого дома в а.Шарахалсун, ул.Молодежная 2Е</t>
  </si>
  <si>
    <t>Реконструкция ВЛ-10 кВ Ф-061 ПС 35 кВ Д. Балка, строительство ТП-10/0,4кВ, строительство ВЛ-0,4 кВ  для осуществления технологического присоединения энергопринимающих устройств вагончика, расположенного по адресу: Петровский район с. Донская Балка, секция 11, контур 29</t>
  </si>
  <si>
    <t xml:space="preserve">Реконструкция ВЛ-10 кВ Ф-061 ПС 35 кВ Д. Балка, строительство ТП-10/0,4кВ, строительство ВЛ-0,4 кВ  для осуществления технологического присоединения энергопринимающих устройств вагончика, расположенного по адресу: Петровский район с. Донская Балка, секция 11, контур 29 </t>
  </si>
  <si>
    <t xml:space="preserve">Реконструкция  ВЛ-10 кВ Ф-876 и Ф-871 ПС 35/10 кВ «Воздвиженская», строительство ТП-10/0,4 кВ для осуществления технологического присоединения энергопринимающих устройств РТПС Воздвиженское, расположенной по адресу: Апанасенковский район, с. Воздвиженское ул. Пионерская </t>
  </si>
  <si>
    <t xml:space="preserve">Реконструкция ВЛ-10кВ Ф-203 ПС 110/35/10 кВ «Ипатово», для осуществления технологического присоединения энергопринимающих устройств спасательной станции центра ГИМС Главного управления МЧС России по СК, расположенной по адресу: Ипатовский район, х. Бондаревский </t>
  </si>
  <si>
    <t xml:space="preserve">Строительство ВЛ-0,4 кВ от КТП-18/461 в с. Бурлацкое Благодарненского района </t>
  </si>
  <si>
    <t>Реконструкция ВЛ 0,4 кВ от ТП-6/497 для технологического присоединения строящегося жилого дома расположенного по ул. Полевая в с. Раздольное Новоалександровского района</t>
  </si>
  <si>
    <t xml:space="preserve">Реконструкция ВЛ-10 кВ Ф-390 от ПС 35/10 кВ Правоегорлыкская, строительство ТП-10/0,4 кВ для осуществления технологического присоединения энергопринимающих устройств здания холодильника расположенного в с. Донское, ул. Промышленная, 7г Труновского района </t>
  </si>
  <si>
    <t xml:space="preserve">Реконструкция ВЛ-10 кВ Ф-170 от ПС 110/10 кВ Провал и строительство ТП-10/0,4 кВ для осуществления технологического присоединения энергопринимающих устройств нежилого здания в Предгорном районе, в границах земель МО Этокский сельсовет, на землях колхоза им. Ленина №1 </t>
  </si>
  <si>
    <t xml:space="preserve">Реконструкция ВЛ-6 кВ Ф-615 от ПС 110/35/6 кВ «Мин-Воды-2», строительство ВЛ-0,4 кВ и ТП-6/0,4 кВ для осуществления технологического присоединения энергопринимающих устройств заявителей объектов незавершенного строительства (жилых домов) в Минераловодском городском округе, х. Возрождение, ул. Славянская, ул. Радужная, ул. Казачья "под ключ" </t>
  </si>
  <si>
    <t xml:space="preserve">Реконструкция ВЛ-10 кВ Ф-103 от ПС 35/10 кВ «Юцкая», строительство ВЛ-0,4 кВ и ТП-10/0,4 кВ для осуществления технологического присоединения энергопринимающих устройств заявителей торговые павильоны в Предгорном районе, с.Садовое, ул.Георгевская, ул.Кисловодская </t>
  </si>
  <si>
    <t>Реконструкция ВЛ-0,4 кВ Ф-1 ТП-17/157 ВЛ-10 кВ Ф-157 ПС Пригородная для осуществления технологического присоединения энергопринимающих устройств жилого дома по ул. Вишневая, 10, с. Татарка</t>
  </si>
  <si>
    <t xml:space="preserve">Реконструкция ВЛ-0,4 кВ Ф-2 ТП-1250/135 ПС35/10"Подгорная" для осущ.тех.прис.(здание охраны рекреационной зоны) в Георг.районе </t>
  </si>
  <si>
    <t xml:space="preserve">Реконструкция ВЛ-0,4кВ Ф-3 от ТП-3773/356 ПС Русская по сущ.трассе и строи-ство ВЛ-0,4кВ Ф-5 от ТП-3773/356 ПС Русская  </t>
  </si>
  <si>
    <t>Реконструкция ВЛ-10 кВ Ф-101 12,4 км и строительство ТП-10/0,4 кВ  для осуществления технологического присоединения энергопринимающих строительной площадки строения в  Предгорном районе, в границах МО Тельмановского сельсовета, СПК Суворовский.</t>
  </si>
  <si>
    <t xml:space="preserve">Реконструкция  ВЛ 10 кВ Ф-102 от ПС Провал, технологическое присоединение энергопринимающих устройств заявителя- ТП-866/404 , расположенное в Предгорном районе, район торгового комплекса Предгорный </t>
  </si>
  <si>
    <t>Реконструкция ВЛ-10 кВ Ф-232 1,9 км (Инв.№СЦ9410), реконструкция ВЛ-0,4 кВ ж/б опоры  39 км (Инв.№СЦ9176) (дисп.наим. ВЛ-0,4 кВ от ТП-15/232) и строительство ВЛ 0,4 кВ от ТП-15/232, реконструкция КТП 10/0,4 кВ №15 Ф-232 (Инв. №СЦ19313)(замена тр-ра 160 кВА на тр-тр 250 кВА), строительство ТП-10/0,4 кВ и строительство ВЛ-0,4 кВ</t>
  </si>
  <si>
    <t xml:space="preserve">Строительство отпайки ВЛ-10 кВ от ВЛ-10 кВ Ф-31 ПС 110 кВ «Обрященко» для осущ техприс эн прин устройств эксплуатационных скважин эксплуатационных №38 и №42, расположенных в Буденновском районе </t>
  </si>
  <si>
    <t xml:space="preserve">Реконструкция ВЛ-10 кВ Ф-153 6.82 км (Инв.№СЦ6107), ВЛ-10 кВ Ф-121 6.65 км (Инв.№СЦ9297), реконструкция КТП 10/0,4 кВ № 386 Ф-153 (Инв.№СЦ21493) (замена силового тр-ра 180 кВА на силовой тр-р 250 кВА) и строительство ВЛ-0,4 кВ для осуществления технологического присоединения энергопринимающих устройств  заявителя - РУ-0,4 кВ в   г.Ессентуки, ст.Казанская </t>
  </si>
  <si>
    <t xml:space="preserve">Реконструкция ВЛ-10 кВ Ф-104 от ПС 110/10 кВ «Провал», строительство ВЛ-0,4 кВ и ТП-10/0,4 кВ для осуществления технологического присоединения энергопринимающих устройств стройплощадки строения  в Предгорном районе, г. Пятигорск в границах участка, ориентир в границах СПК "Горячеводский" (кад. № 26:29:090317:15) "под ключ". </t>
  </si>
  <si>
    <t>Реконструкция ВЛ-0,4 кВ Ф-4 от ТП-1112/153 для осуществления технологического присоединения энергопринимающих устройств строительной площадки строения в г. Ессентуки, ориентир в северной части города между автодорогой Пятигорск-Кисловодск с полосой отвода железной дороги</t>
  </si>
  <si>
    <t xml:space="preserve">Строительство ВЛ-10 кВ от ВЛ-10 кВ Ф-106 ПС Воронежская для осуществления технологического присоединения энергопринимающих устройств детского сада в Кочубеевском районе, с. Ивановское, ул. Фрунзе для нужд филиала ПАО «МРСК Северного Кавказа» - «Ставропольэнерго» «под ключ» </t>
  </si>
  <si>
    <t xml:space="preserve">Реконструкция ВЛ-0,4 кВ Ф-2 ТП-40/166 ВЛ-10 кВ Ф-166 ПС Ставрополь-330 для осуществления  технологического присоединения энергопринимающих устройств жилого дома по ул. 60 лет СССР, 2/4, с. Надежда, Шпаковского района </t>
  </si>
  <si>
    <t xml:space="preserve">Реконструкция ВЛ-10 кВ Ф-250 4,4 км и строительство ТП 10/0,4 кВ для технологического присоединения энергопринимающих устройств здания детского сада, в Александровском районе, п. Новокавказский, ул. Школьная, 4, </t>
  </si>
  <si>
    <t>Реконструкция ВЛ-10 кВ Ф-166 ПС «Ставрополь-330», строительство ТП-10/0,4 кВ и ВЛ-0,4 кВ для осуществления технологического присоединения энергопринимающих устройств производственной базы в Шпаковском районе, с. Надежда, ул. Победы, 25»</t>
  </si>
  <si>
    <t>Строительство отпайки ВЛ-10 кВ от ВЛ-10 кВ Ф-146 ПС Прикубанская для осуществления технологического присоединения энергопринимающих устройств автономного комплекса по переработке семян в Кочубеевском районе</t>
  </si>
  <si>
    <t>Реконструкция ВЛ-10 кВ Ф-273 ПС 110кВ Кевсала с установкой ТП-10/0,4кВ, строительство ВЛ-0,4 кВ, реконструкция ВЛ-0,4 кВ Ф-4 от ТП-2/273 и Ф-1 от ТП-3/273 для осуществления технологического присоединения энергопринимающих устройств квартиры</t>
  </si>
  <si>
    <t>Реконструкция ВЛ-10 кВ Ф-401 от ПС 35/10/6 кВ Птичье с установкой ТП-10/0,4 кВ и строительством ВЛ-0,4 кВ</t>
  </si>
  <si>
    <t xml:space="preserve">Реконструкция ВЛ-10 кВ Ф-167, Ф-102 от ПС 110/10 «Провал» для осуществления технологического присоединения энергопринимающих устройств магазинов непродовольственных товаров, по ул.Шоссейная, 24/25, 24/19, в х.Хорошевский, Предгорного района» для нужд ПАО "Россети Северный Кавказ"-"Ставропольэнерго" </t>
  </si>
  <si>
    <t>Реконструкция ВЛ-10 кВ Ф-262 ПС Стародворцовская для осуществления технологического присоединения энергопринимающих устройств резервного трансформатора собственных нужд 10/0,4 кВ, Старопольский край, Кочубеевский район</t>
  </si>
  <si>
    <t>Реконструкция ВЛ-10 кВ Ф-851 от ПС 35 кВ "Апанасенковская", строительство ТП-10/0,4 кВ для осуществления  технологического присоединения энергопринимающих устройств заявителя: объекты общественного питания, расположенного по адресу: Апанасенковский район, с. Апанасенковское, ул. Садовая,175</t>
  </si>
  <si>
    <t xml:space="preserve"> Реконструкция ВЛ-10 кВ Ф 273 ПС 110 кВ Кевсала, строительство (установка) ТП для осуществления технологического присоединения энергопринимающих устройств насосной станции расположенной по адресу: Ставропольский край Ипатовский район, территория муниципального образования Красочного сельского совета </t>
  </si>
  <si>
    <t xml:space="preserve">Реконструкция ВЛ-10кВ Ф-107 ПС 35кВ Просянка, установка ТП-10/0,4 кВ для осуществления технологического присоединения энергопринимающих устройств жилого дома расположенного по адресу: Петровский район, с. Просянка </t>
  </si>
  <si>
    <t xml:space="preserve">Реконструкция ВЛ-10 кВ Ф-770 ПС 35 кВ ПС Кучерла с, установкой ТП-10/0,4 кВА с трансформатором мощностью 25 кВА для осуществления технологического присоединения энергопринимающих устройств объектов сельскохозяйственного назначенияа, расположенны: местоположение установлено относительно ориентира СПК Кучерлинский п. 3  кормовой севооборот, расположенный в границах земельного участка, Ставропольский край, Туркменский район </t>
  </si>
  <si>
    <t>Реконструкция  ВЛ-10 кВ Ф-876 и Ф-871 ПС 35/10 кВ «Воздвиженская», строительство ТП-10/0,4 кВ для осуществления технологического присоединения энергопринимающих устройств РТПС Воздвиженское, расположенной по адресу: Апанасенковский район, с. Воздвиженское ул. Пионерская</t>
  </si>
  <si>
    <t>Cтроительство двух ЛЭП-10 кВ от ПС 330 кВ "Ильенко", для осуществления технологического присоединения энергопринимающих устройств заявителя-строящейся ТП-10/0,4 кВ, Ставропольский край, Предгорный район, в границах земель Подкумского сельсовета</t>
  </si>
  <si>
    <t xml:space="preserve">Строительство отпайки от ВЛ-10 кВ Ф-323 ПС 110/10 кВ «ПТФ» для осуществления технологического присоединения энергопринимающих устройств АГНКС, в Предгорном районе, в границах МО Этокский сельсовет </t>
  </si>
  <si>
    <t>Строительство участка ВЛ-10 кВ от опоры №24 ВЛ-10 кВ Ф-115 ПС 110/10 кВ Ново-Невинномысская для обеспечения технологического присоединения энергопринимающих устройств АГНКС по ул. Майкопская в г. Невинномысске 2015)</t>
  </si>
  <si>
    <t>Строительство ВЛ-10 кВ от опоры №10 ВЛ-10 кВ Ф-187 ПС 110/35/10 кВ Новая Деревня для обеспечения технологического присоединения строящихся ЛЭП-10 кВ, ТП-10/0,4 кВ в с. Новая Деревня Кочубеевского района</t>
  </si>
  <si>
    <t xml:space="preserve">Строительство участка ВЛ-10 кВ от опоры №95 ВЛ-10 кВ Ф-157 ПС 110/10 кВ "Пригородная", строительство ТП-10/0,4 кВ ВЛ-10 кВ Ф-157 ПС 110/10 кВ "Пригородная", строительство ВЛ-0,4 кВ от РУ-0,4 кВ ТП-10/0,4 кВ ВЛ-10 кВ Ф-157 ПС 110/10 кВ "Пригородная" </t>
  </si>
  <si>
    <t>Строительство отпайки ВЛ-10 кВ от ВЛ-10 кВ Ф-137 ПС 35/10 кВ "Воронежская" до границы земельного участкадля осуществления техприса энергопринимающих устройств ООО "Новая Деревня</t>
  </si>
  <si>
    <t>Строительство ВЛ 10 кВ  от ПС "Провал", установка новой ячейки 10 кВ на ПС "Провал", реконструкция ВЛ 10 кВ Ф-170 от ПС "Провал" для тех. присоединения торгового центра в Предгорном р-не, МО Этокского сельсовета</t>
  </si>
  <si>
    <t xml:space="preserve">Техническое перевооружение ВЛ-6 кВ Ф-605 ПС 35/6 кВ "Овощевод" и строительство ТП-6/0,4 кВ для осуществления технологического присоединения энергопринимающих устройств заявителя РУ-0,4 кВ расположенное примерно в 3,8 км по направлению на северо-запад от ориентира жилой дом, расположенного за пределами участка, адрес ориентира: Ставропольский край, Минераловодский район, х. Садовый, ул. 25 Партсъезда, 10 </t>
  </si>
  <si>
    <t xml:space="preserve">Техническое перевооружение ВЛ-10 кВ Ф-134 24,05 км (вакуумн. выключ.) и строительство ТП-10/0,4 кВ мощностью 160 кВА для осуществления технологического присоединения энергопринимающих устройств здания сокового цеха по адресу: Ставропольский край, Предгорный район </t>
  </si>
  <si>
    <t>Реконструкция ВЛ-6 кВ Ф-615 7.62 км и строительство ТП-6/0,4 кВ для осуществления технологического присоединения энергопринимающих устройств заявителя -здания производственного цеха, расположенного  в Мине</t>
  </si>
  <si>
    <t>Реконструкция ВЛ-10 кВ Ф-209 3.5 км (Инв. №СЦ6205), демонтаж МТП 10/0,4 кВ № 1236 Ф-209 (Инв.№СЦ11000, №СЦ11001, №СЦ11002, №СЦ11003), строительство  двух ТП-10/0,4 кВ и ВЛ-0,4 кВ</t>
  </si>
  <si>
    <t xml:space="preserve">Строительство отпайки от ВЛ-10 кВ Ф-403 ПС 110/10 кВ «Провал» для осуществления технологического присоединения энергопринимающих устройств рынка «Привокзальный», на Георгиевском шоссе 1 км, в с. Этока Предгорного района, </t>
  </si>
  <si>
    <t xml:space="preserve">Реконструкция ВЛ-10 кВ Ф-101 12,4 км и строительство ТП-10/0,4 кВ  для осуществления технологического присоединения энергопринимающих строительной площадки строения в  Предгорном районе, в границах МО Тельмановского сельсовета, СПК Суворовский. </t>
  </si>
  <si>
    <t xml:space="preserve">Реконструкция ВЛ-10 кВ Ф-456 ПС 110/35/10 кВ «Новопавловская-2»,  строительство ТП-10/0,4 кВ и ЛЭП-0,4 кВ для осуществления технологического присоединения энергопринимающих устройств жилого дома  в г.Новопавловске Кировского района </t>
  </si>
  <si>
    <t xml:space="preserve">Реконструкция ВЛ 10кВ Ф-279, строительство ТП 10/0,4 кВ, строительство ВЛ 0,4 кВ для осуществления технологического присоединения энергопринимающих устройств на земельном участке по адресу: с. Московское, ул. Новомосковская, 9 в Изобильненском районе </t>
  </si>
  <si>
    <t xml:space="preserve">Реконструкция ВЛ 10кВ Ф-133 с установкой доп. ТП 10/0,4 для осуществления технологического присоединения энергопринимающих устройств нестационарного торгового объекта по адресу: с. Донское, ул. Мира (сельское кладбище) в Труновском районе  </t>
  </si>
  <si>
    <t xml:space="preserve">Реконструкция ВЛ 6 кВ Ф-12 ПС 110/35/6 кВ Междуреченская путем строительства участка ВЛ-6 кВ, с установкой доп. ТП 6/0,4 кВ, строительство участка ВЛ 0,4 кВ для обеспечения технологического присоединения ВРУ 0,4 кВ не  </t>
  </si>
  <si>
    <t xml:space="preserve">Реконструкция ВЛ-10 кВ Ф--085 ПС 110/10 кВ Константиновская, строительство ТП-10/0,4кВ для осуществления технологического присоединения энергопринимающих устройств строящегося магазина, расположенного по адресу: Ставропольский край, Петровский район, с.Константиновское, пл.Свободы, 47а </t>
  </si>
  <si>
    <t xml:space="preserve">Реконструкция ВЛ-10 кВ Ф-851 от ПС 35 кВ "Апанасенковская", строительство ТП-10/0,4 кВ для осуществления  технологического присоединения энергопринимающих устройств заявителя: объекты общественного питания, расположенного по адресу: Апанасенковский район, с. Апанасенковское, ул. Садовая,175 </t>
  </si>
  <si>
    <t>Реконструкция ВЛ-10кВ Ф-107 ПС 35кВ Просянка, установка ТП-10/0,4 кВ для осуществления технологического присоединения энергопринимающих устройств жилого дома расположенного по адресу: Петровский район, с. Просянка</t>
  </si>
  <si>
    <t xml:space="preserve">Строительство отпайки 10 кВ от ВЛ-10 кВ Ф-168 от ПС 35 кВ "Архангельская»,  реконструкция  ВЛ-10 кВ Ф-196 от ПС 110 кВ "Плаксейка" для осуществления технологического присоединения энергопринимающих устройств детского сада-ясли на 90 мест в Буденновском районе, с.Архангельское, ул.Румянцева, напротив №1 </t>
  </si>
  <si>
    <t>Реконструкция ВЛ-10 кВ Ф-153 6.82 км (Инв.№СЦ6107), ВЛ-10 кВ Ф-121 6.65 км (Инв.№СЦ9297), реконструкция КТП 10/0,4 кВ № 386 Ф-153 (Инв.№СЦ21493) (замена силового тр-ра 180 кВА на силовой тр-р 250 кВА) и строительство ВЛ-0,4 кВ для осуществления технологического присоединения энергопринимающих устройств  заявителя - РУ-0,4 кВ в   г.Ессентуки, ст.Казанская</t>
  </si>
  <si>
    <t>Реконструкция ВЛ-10 кВ Ф-141 9.4 км , строительство ТП-10/0,4 кВ для осуществления технологического присоединения энергопринимающих устройств объекта незавершенного строительства  в Предгорном районе, с.Этока</t>
  </si>
  <si>
    <t xml:space="preserve">Реконструкция ВЛ-10 кВ Ф-413 от ПС 330/110/10 кВ «Ильенко»,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п. Подкумок, ул. Подкумская, ул.Новая "под ключ". Коллективная заявка </t>
  </si>
  <si>
    <t xml:space="preserve">Реконструкция ВЛ-10 кВ Ф-104 от ПС 110/10 кВ «Провал», строительство ВЛ-0,4 кВ и ТП-10/0,4 кВ для осуществления технологического присоединения энергопринимающих устройств стройплощадки строения  в Предгорном районе, г. Пятигорск в границах участка, ориентир в границах СПК "Горячеводский" </t>
  </si>
  <si>
    <t xml:space="preserve">Реконструкция ВЛ-6 кВ Ф-618 23,15 км и строительство ТП-6/0,4 кВ для осуществления технологического присоединения энергопринимающих устройств РУ-0,4 кВ в Минераловодском городском округе, в п. Загорский </t>
  </si>
  <si>
    <t xml:space="preserve"> «Реконструкция ВЛ-10 кВ Ф-103 19.6 км строительство ВЛ-0,4 кВ и ТП-10/0,4 кВ для осуществления технологического присоединения энергопринимающих устройств объектов незавершенного строительства (жилой дом), в Предгорном районе, х. Новая Пролетарка, ул. Приозерная</t>
  </si>
  <si>
    <t>Строительство ВЛ-10 кВ от ВЛ-10 кВ Ф-106 ПС Воронежская для осуществления технологического присоединения энергопринимающих устройств детского сада в Кочубеевском районе, с. Ивановское, ул. Фрунзе для нужд филиала ПАО «МРСК Северного Кавказа» - «Ставропольэнерго» «под ключ»</t>
  </si>
  <si>
    <t xml:space="preserve">Строительство ВЛ-0,4 кВ от ТП-3/127 ВЛ-10 кВ Ф-127 ПС Шахтер, реконструкция  ТП-3/127 ВЛ-10 кВ Ф-127 ПС Шахтер   для осуществления  технологического присоединения энергопринимающих устройств магазина по ул. Ленина, 114, с. Пелагиада Шпаковский район </t>
  </si>
  <si>
    <t xml:space="preserve">Реконструкция ВЛ-10 кВ Ф-101 от ПС 35/10 кВ Ясная Поляна-1 и строительство ТП-10/0,4 кВ для осуществления технологического присоединения энергопринимающих устройств РУ-0,4 кВ в Предгорном районе, СПК Родник, от ориентира жилой дом, расположенный в х.Томатный, ул.Огородная 12, расстояние от ориентира до участка 890 м на юго-восток </t>
  </si>
  <si>
    <t xml:space="preserve">Реконструкция ВЛ-10 кВ Ф-141 от ПС 110/10 кВ «ПТФ», строительство  ТП-10/0,4 кВ для осуществления технологического присоединения энергопринимающих устройств строительной площадки строения в Предгорном районе, МО Этокский сельсовет, в границах земель колхоза Им. Ленина </t>
  </si>
  <si>
    <t>Реконструкция ВЛ-10 кВ  Ф-170 от ПС 110/10 кВ «Провал» и строительство ТП-10/0,4 кВ для осуществления технологического присоединения энергопринимающих устройств заявителя строительной площадки строения в Предгорном районе, в 2476 кв.м. по направлению на юго-восток от ориентира: жилой дом №2 по ул. Лысогорская, МТФ-1 в границах МО Этокский сельсовет колхоз им. Ленина, "под ключ"</t>
  </si>
  <si>
    <t>Строительство ВЛ-10 кВ Ф-161 от ПС "Ставрополь-330" (установка доп.ТП для  разгрузки ТП 2/161, 3/161  в х. Ташла  Шпаковского района</t>
  </si>
  <si>
    <t xml:space="preserve">Реконструкция ВЛ-10 кВ Ф-474 для осуществления технологического присоединения энергопринимающих устройств объектов недропользования, расположенных по адресу: Ставропольский край Благодарненский район </t>
  </si>
  <si>
    <t xml:space="preserve">Реконструкция ВЛ-10 кВ Ф 273 ПС 110 кВ Кевсала, строительство (установка) ТП для осуществления технологического присоединения энергопринимающих устройств насосной станции расположенной по адресу: Ставропольский край Ипатовский район, территория муниципального образования Красочного сельского совета </t>
  </si>
  <si>
    <t>Строительство ЛЭП-10 кВ от ВЛ-10 кВ Ф-171 ПС 110/10 кВ Южная с установкой МТП-87/171 и строительство ВЛ-0,4 кВ Ф-1 от РУ-0,4 кВ проектируемой МТП для технологического присоединения крестьянского (фермерского) хозяйства Ковалевой Е.А. в Шпаковском районе</t>
  </si>
  <si>
    <t>Реконструкция ВЛ-10 кВ Ф-770 ПС 35 кВ ПС Кучерла с, установкой ТП-10/0,4 кВА с трансформатором мощностью 25 кВА для осуществления технологического присоединения энергопринимающих устройств объектов сельскохозяйственного назначенияа, расположенны: местоположение установлено относительно ориентира СПК Кучерлинский п. 3  кормовой севооборот, расположенный в границах земельного участка, Ставропольский край, Туркменский район</t>
  </si>
  <si>
    <t xml:space="preserve">Реконструкция ВЛ 10 кВ Ф-203 ПС 110/10 кВ Красная Заря путем строительства участка ВЛ-10 кВ, с установкой доп. ТП 10/0,4 кВ, строительство участка ВЛ-0,4 кВ для обеспечения технологического присоединения ВРУ 0,4 кВ ООО СХП «Южная Губерния» в Новоалександровском районе  </t>
  </si>
  <si>
    <t>Реконструкция ВЛ 10кВ Ф-133 с установкой доп. ТП 10/0,4 для осуществления технологического присоединения энергопринимающих устройств нестационарного торгового объекта по адресу: с. Донское, ул. Мира (сельское кладбище) в Труновском районе</t>
  </si>
  <si>
    <t xml:space="preserve">Реконструкция ВЛ-10 кВ  Ф-170 от ПС 110/10 кВ «Провал» и строительство ТП-10/0,4 кВ для осуществления технологического присоединения энергопринимающих устройств заявителя строительной площадки строения в Предгорном районе, в 2476 кв.м. по направлению на юго-восток от ориентира: жилой дом №2 по ул. Лысогорская, МТФ-1 в границах МО Этокский сельсовет колхоз им. Ленина, "под ключ" </t>
  </si>
  <si>
    <t>«Строительство участка ВЛ-10 кВ от опоры №95 ВЛ-10 кВ Ф-157 ПС 110/10 кВ "Пригородная", строительство ТП-10/0,4 кВ ВЛ-10 кВ Ф-157 ПС 110/10 кВ "Пригородная", строительство ВЛ-0,4 кВ от РУ-0,4 кВ ТП-10/0,4 кВ ВЛ-10 кВ Ф-157 ПС 110/10 кВ "Пригородная" для осуществления технологического присоединения энергопринимающих устройств жилого дома по ул.Тельмана,40 в  с. Татарка</t>
  </si>
  <si>
    <t>Техническое перевооружение ВЛ-6 кВ Ф-605 ПС 35/6 кВ "Овощевод" и строительство ТП-6/0,4 кВ для осуществления технологического присоединения энергопринимающих устройств заявителя РУ-0,4 кВ расположенное примерно в 3,8 км по направлению на северо-запад от ориентира жилой дом, расположенного за пределами участка, адрес ориентира: Ставропольский край, Минераловодский район, х. Садовый, ул. 25 Партсъезда, 10</t>
  </si>
  <si>
    <t xml:space="preserve">Реконструкция ВЛ-10 кВ Ф-404 11.85 км ,  строительство ВЛ-0,4 кВ и ТП-10/0,4 кВ для осуществления технологических присоединений энергопринимающих устройств строительных площадок строений и склада в Предгорном районе, МО Этокский сельсовет, в границах земель колхоза Им. В.И. Ленина </t>
  </si>
  <si>
    <t xml:space="preserve">Реконструкция ВЛ 10 кВ Ф-296 ПС 35/10 «Курская 2», строительство ТП-10/0,4 кВ для осуществления технологического присоединения энерго-принимающих устройств жилых домов в границах  Курского района. </t>
  </si>
  <si>
    <t>Реконструкция ВЛ-10 кВ Ф-413 от ПС 330/110/10 кВ «Ильенко», строительство ВЛ-0,4 кВ и ТП-10/0,4 кВ для осуществления технологического присоединения энергопринимающих устройств заявителей строительных площадок жилых домов в Предгорном районе, п. Подкумок, ул. Подкумская, ул.Новая "под ключ".</t>
  </si>
  <si>
    <t>Реконструкция ТП - 9/114 для осуществления технологического присоединения  энергопринимающих устройств нефтебазы по адресу: с. Ладовская Балка (кадастровый номер земельного участка 26:01:131222:7) в Красногвардейском районе Ставропольского края.</t>
  </si>
  <si>
    <t xml:space="preserve">Строительство ВЛ-0,4 кВ и ТП-6/0,4 кВ для осуществления технологического присоединения энергопринимающих устройств строительных площадок жилых домов в Минераловодском районе, х. Садовый, ул. Николаева  «под ключ» для нужд филиала   ПАО «МРСК Северного-Кавказа»-«Ставропольэнерго» </t>
  </si>
  <si>
    <t xml:space="preserve">Реконструкция ВЛ-10 кВ Ф-250 4,4 км и строительство ТП 10/0,4 кВ для технологического присоединения энергопринимающих устройств здания детского сада, в Александровском районе, п. Новокавказский, ул. Школьная, 4 </t>
  </si>
  <si>
    <t xml:space="preserve">Техническое перевооружение ВЛ-10 кВ Ф-134 24,05 км (вакуумн. выключ.) и строительство ТП-10/0,4 кВ мощностью 160 кВА для осуществления технологического присоединения энергопринимающих устройств здания сокового цеха по адресу: Ставропольский край, Предгорный район ) </t>
  </si>
  <si>
    <t xml:space="preserve"> "Реконструкция ВЛ-10 кВ Ф-161 13,6 км, строительство ТП-10/0,4 кВ и ВЛ-0,4 кВ для осуществления технологического присоединения энергопринимающих устройств строительной площадки жилого дома в Минераловодском районе, п. Новотерский, ул. Железноводская, пер. 2, д.7 </t>
  </si>
  <si>
    <t xml:space="preserve">Реконструкция ВЛ-10 кВ Ф-104 от ПС 110/10 кВ «Провал», строительство ВЛ-0,4 кВ и ТП-10/0,4 кВ для осуществления технологического присоединения энергопринимающих устройств стройплощадки строения  в Предгорном районе, г. Пятигорск в границах участка, ориентир в границах СПК "Горячеводский"  "под ключ". </t>
  </si>
  <si>
    <t xml:space="preserve">Реконструкция ВЛ-10 кВ  Ф-114 от ПС 110/35/10 кВ «Зеленогорская» и строительство ТП-10/0,4 кВ для осуществления технологического присоединения энергопринимающих устройств заявителя- РУ-0,4 кВ в Предгорном районе, в границах муниципального образования п.Мирный </t>
  </si>
  <si>
    <t>Реконструкция ВЛ-10 кВ Ф-101 от ПС 35/10 кВ Ясная Поляна-1 и строительство ТП-10/0,4 кВ для осуществления технологического присоединения энергопринимающих устройств РУ-0,4 кВ в Предгорном районе, СПК Родник, от ориентира жилой дом, расположенный в х.Томатный, ул.Огородная 12, расстояние от ориентира до участка 890 м на юго-восток  "под ключ"</t>
  </si>
  <si>
    <t xml:space="preserve">Реконструкция ТП-3/111 и ВЛ-0,4 кВ от ТП-3/111 для осуществления технологического присоединения энергопринимающих устройств крытого тока - МТК-2 в с. Ладовская Балка, Красногвардейского района </t>
  </si>
  <si>
    <t xml:space="preserve">Реконструкция ТП-8/765 для осуществления технологического присоединения энергопринимающих устройств фермы молочного направления, расположенной по адресу: Туркменский район, п.16.п/уч.1 </t>
  </si>
  <si>
    <t>Реконструкция ТП-9/108 ВЛ-10 кВ Ф-108 ПС Воронежская  для осуществления технологического присоединения энергопринимающих устройств РУ-0,4 кВ автомобильной дороги в с. Воронежское, Кочубеевского района</t>
  </si>
  <si>
    <t>Техническое перевооружение ВЛ-6 кВ Ф-388, техническое перевооружение ТП-6/0,4 кВ 1/388, строительство ТП-6/0,4 кВ и ВЛ-0,4 кВ для осуществления технологического присоединения энергопринимающих устройств дачных домов по адресу: Минераловодский район, п. Первомайский,                                                                                                                                                                                                                                                                                                     СТ "Колос" для нужд филиала ПАО "МРСК Северного Кавказа" - "Ставропольэнерго"</t>
  </si>
  <si>
    <t>Строительство ВЛ-0,4 кВ от ТП-3/127 ВЛ-10 кВ Ф-127 ПС Шахтер, реконструкция  ТП-3/127 ВЛ-10 кВ Ф-127 ПС Шахтер   для осуществления  технологического присоединения энергопринимающих устройств магазина по ул. Ленина, 114, с. Пелагиада Шпаковский район</t>
  </si>
  <si>
    <t xml:space="preserve"> Реконструкция ВЛ-10 кВ Ф 273 ПС 110 кВ Кевсала, строительство (установка) ТП для осуществления технологического присоединения энергопринимающих устройств насосной станции расположенной по адресу: Ставропольский край Ипатовский район, территория муниципального образования Красочного сельского совета</t>
  </si>
  <si>
    <t xml:space="preserve">Реконструкция ВЛ-10 Ф-397 от ПС 110/10 кВ «Провал» и ВЛ-10 кВ Ф-344 от ПС 330/110/35/10 кВ Машук, реконструкция ТП-10/397 для осуществления технологического присоединения энергопринимающих устройств заявителя - детский сад-ясли в г. Железноводск, п. Капельница, ул. Виноградная, 3 </t>
  </si>
  <si>
    <t xml:space="preserve">Реконструкция КТП-10/0,4 кВ № 367 Ф-114, строительство ВЛ-0,4 кВ  для осуществления технологического присоединения энергопринимающих устройств заявителя - РУ-0,4 кВ в Предгорном районе, п.Мирный, ул. Тебердинская, 40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</si>
</sst>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₽_-;\-* #,##0.00\ _₽_-;_-* &quot;-&quot;??\ _₽_-;_-@_-"/>
    <numFmt numFmtId="165" formatCode="#,##0.0"/>
    <numFmt numFmtId="166" formatCode="0.0"/>
    <numFmt numFmtId="167" formatCode="0.00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2"/>
      <color rgb="FF000000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0" tint="-0.34998626667073579"/>
      <name val="Arial Narrow"/>
      <family val="2"/>
      <charset val="204"/>
    </font>
    <font>
      <i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CC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u/>
      <sz val="12"/>
      <name val="Times New Roman"/>
      <family val="1"/>
      <charset val="204"/>
    </font>
    <font>
      <sz val="11"/>
      <color rgb="FFFF0000"/>
      <name val="Arial Narrow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AE8AA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7">
    <xf numFmtId="0" fontId="0" fillId="0" borderId="0"/>
    <xf numFmtId="0" fontId="4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9" fillId="0" borderId="0"/>
    <xf numFmtId="164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9" fillId="0" borderId="0"/>
    <xf numFmtId="0" fontId="9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17" fillId="0" borderId="0" applyNumberFormat="0" applyFill="0" applyBorder="0" applyAlignment="0" applyProtection="0"/>
  </cellStyleXfs>
  <cellXfs count="445">
    <xf numFmtId="0" fontId="0" fillId="0" borderId="0" xfId="0"/>
    <xf numFmtId="0" fontId="10" fillId="0" borderId="0" xfId="0" applyFont="1"/>
    <xf numFmtId="3" fontId="13" fillId="0" borderId="1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0" fillId="0" borderId="0" xfId="0" applyFont="1" applyFill="1"/>
    <xf numFmtId="0" fontId="11" fillId="0" borderId="0" xfId="0" applyFont="1" applyFill="1" applyBorder="1"/>
    <xf numFmtId="0" fontId="12" fillId="0" borderId="1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4" fillId="0" borderId="1" xfId="14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 indent="1"/>
    </xf>
    <xf numFmtId="0" fontId="15" fillId="0" borderId="1" xfId="14" applyFont="1" applyFill="1" applyBorder="1" applyAlignment="1">
      <alignment horizontal="center" vertical="center" wrapText="1"/>
    </xf>
    <xf numFmtId="3" fontId="15" fillId="0" borderId="1" xfId="14" applyNumberFormat="1" applyFont="1" applyFill="1" applyBorder="1" applyAlignment="1">
      <alignment horizontal="center" vertical="center"/>
    </xf>
    <xf numFmtId="3" fontId="15" fillId="0" borderId="1" xfId="15" applyNumberFormat="1" applyFont="1" applyFill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1" xfId="16" applyBorder="1" applyAlignment="1" applyProtection="1"/>
    <xf numFmtId="0" fontId="10" fillId="0" borderId="1" xfId="0" applyFont="1" applyBorder="1" applyAlignment="1">
      <alignment vertical="center"/>
    </xf>
    <xf numFmtId="10" fontId="10" fillId="0" borderId="1" xfId="0" applyNumberFormat="1" applyFont="1" applyBorder="1" applyAlignment="1">
      <alignment wrapText="1"/>
    </xf>
    <xf numFmtId="165" fontId="18" fillId="0" borderId="1" xfId="0" applyNumberFormat="1" applyFont="1" applyBorder="1" applyAlignment="1">
      <alignment horizontal="center" vertical="center"/>
    </xf>
    <xf numFmtId="4" fontId="11" fillId="0" borderId="1" xfId="0" applyNumberFormat="1" applyFont="1" applyBorder="1" applyAlignment="1">
      <alignment horizontal="center" vertical="center"/>
    </xf>
    <xf numFmtId="4" fontId="19" fillId="0" borderId="0" xfId="0" applyNumberFormat="1" applyFont="1"/>
    <xf numFmtId="0" fontId="19" fillId="0" borderId="0" xfId="0" applyFont="1"/>
    <xf numFmtId="0" fontId="15" fillId="0" borderId="0" xfId="14" applyFont="1" applyFill="1" applyBorder="1" applyAlignment="1">
      <alignment horizontal="left" vertical="center" wrapText="1"/>
    </xf>
    <xf numFmtId="3" fontId="15" fillId="0" borderId="0" xfId="14" applyNumberFormat="1" applyFont="1" applyFill="1" applyBorder="1" applyAlignment="1">
      <alignment horizontal="center" vertical="center"/>
    </xf>
    <xf numFmtId="3" fontId="15" fillId="0" borderId="0" xfId="15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vertical="center" wrapText="1"/>
    </xf>
    <xf numFmtId="2" fontId="20" fillId="0" borderId="1" xfId="0" applyNumberFormat="1" applyFont="1" applyBorder="1" applyAlignment="1">
      <alignment horizontal="left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49" fontId="21" fillId="6" borderId="1" xfId="0" applyNumberFormat="1" applyFont="1" applyFill="1" applyBorder="1" applyAlignment="1">
      <alignment horizontal="left"/>
    </xf>
    <xf numFmtId="0" fontId="21" fillId="6" borderId="1" xfId="0" applyFont="1" applyFill="1" applyBorder="1" applyAlignment="1">
      <alignment horizontal="left" vertical="center"/>
    </xf>
    <xf numFmtId="0" fontId="21" fillId="6" borderId="1" xfId="0" applyFont="1" applyFill="1" applyBorder="1" applyAlignment="1">
      <alignment horizontal="center" vertical="center"/>
    </xf>
    <xf numFmtId="166" fontId="21" fillId="6" borderId="1" xfId="0" applyNumberFormat="1" applyFont="1" applyFill="1" applyBorder="1" applyAlignment="1">
      <alignment horizontal="center" vertical="center"/>
    </xf>
    <xf numFmtId="0" fontId="22" fillId="0" borderId="0" xfId="0" applyFont="1"/>
    <xf numFmtId="49" fontId="22" fillId="7" borderId="1" xfId="0" applyNumberFormat="1" applyFont="1" applyFill="1" applyBorder="1" applyAlignment="1">
      <alignment horizontal="left"/>
    </xf>
    <xf numFmtId="0" fontId="22" fillId="7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center"/>
    </xf>
    <xf numFmtId="166" fontId="22" fillId="7" borderId="1" xfId="0" applyNumberFormat="1" applyFont="1" applyFill="1" applyBorder="1" applyAlignment="1">
      <alignment horizontal="center" vertical="center"/>
    </xf>
    <xf numFmtId="49" fontId="22" fillId="8" borderId="1" xfId="0" applyNumberFormat="1" applyFont="1" applyFill="1" applyBorder="1" applyAlignment="1">
      <alignment horizontal="left"/>
    </xf>
    <xf numFmtId="0" fontId="22" fillId="8" borderId="1" xfId="0" applyFont="1" applyFill="1" applyBorder="1" applyAlignment="1">
      <alignment horizontal="left" vertical="center"/>
    </xf>
    <xf numFmtId="0" fontId="22" fillId="8" borderId="1" xfId="0" applyFont="1" applyFill="1" applyBorder="1" applyAlignment="1">
      <alignment horizontal="center" vertical="center"/>
    </xf>
    <xf numFmtId="166" fontId="22" fillId="8" borderId="1" xfId="0" applyNumberFormat="1" applyFont="1" applyFill="1" applyBorder="1" applyAlignment="1">
      <alignment horizontal="center" vertical="center"/>
    </xf>
    <xf numFmtId="3" fontId="22" fillId="8" borderId="1" xfId="0" applyNumberFormat="1" applyFont="1" applyFill="1" applyBorder="1" applyAlignment="1">
      <alignment horizontal="center" vertical="center"/>
    </xf>
    <xf numFmtId="165" fontId="22" fillId="8" borderId="1" xfId="0" applyNumberFormat="1" applyFont="1" applyFill="1" applyBorder="1" applyAlignment="1">
      <alignment horizontal="center" vertical="center"/>
    </xf>
    <xf numFmtId="4" fontId="22" fillId="8" borderId="1" xfId="0" applyNumberFormat="1" applyFont="1" applyFill="1" applyBorder="1" applyAlignment="1">
      <alignment horizontal="center" vertical="center"/>
    </xf>
    <xf numFmtId="49" fontId="22" fillId="4" borderId="1" xfId="0" applyNumberFormat="1" applyFont="1" applyFill="1" applyBorder="1" applyAlignment="1">
      <alignment horizontal="left"/>
    </xf>
    <xf numFmtId="0" fontId="22" fillId="4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center" vertical="center"/>
    </xf>
    <xf numFmtId="166" fontId="22" fillId="4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Border="1" applyAlignment="1">
      <alignment horizontal="left"/>
    </xf>
    <xf numFmtId="0" fontId="21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166" fontId="22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3" fontId="22" fillId="0" borderId="1" xfId="0" applyNumberFormat="1" applyFont="1" applyBorder="1" applyAlignment="1">
      <alignment horizontal="center" vertical="center"/>
    </xf>
    <xf numFmtId="165" fontId="22" fillId="0" borderId="1" xfId="0" applyNumberFormat="1" applyFont="1" applyBorder="1" applyAlignment="1">
      <alignment horizontal="center" vertical="center"/>
    </xf>
    <xf numFmtId="4" fontId="22" fillId="0" borderId="1" xfId="0" applyNumberFormat="1" applyFont="1" applyBorder="1" applyAlignment="1">
      <alignment horizontal="center" vertical="center"/>
    </xf>
    <xf numFmtId="0" fontId="23" fillId="0" borderId="1" xfId="0" applyFont="1" applyBorder="1" applyAlignment="1">
      <alignment horizontal="left" vertical="center"/>
    </xf>
    <xf numFmtId="1" fontId="22" fillId="0" borderId="1" xfId="0" applyNumberFormat="1" applyFont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/>
    </xf>
    <xf numFmtId="3" fontId="22" fillId="4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center" vertical="center"/>
    </xf>
    <xf numFmtId="2" fontId="22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vertical="center" wrapText="1"/>
    </xf>
    <xf numFmtId="4" fontId="22" fillId="0" borderId="1" xfId="0" applyNumberFormat="1" applyFont="1" applyFill="1" applyBorder="1" applyAlignment="1">
      <alignment horizontal="center" vertical="center"/>
    </xf>
    <xf numFmtId="1" fontId="22" fillId="0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left" vertical="center" wrapText="1"/>
    </xf>
    <xf numFmtId="0" fontId="22" fillId="5" borderId="1" xfId="0" applyFont="1" applyFill="1" applyBorder="1" applyAlignment="1">
      <alignment horizontal="center" vertical="center"/>
    </xf>
    <xf numFmtId="1" fontId="22" fillId="5" borderId="1" xfId="0" applyNumberFormat="1" applyFont="1" applyFill="1" applyBorder="1" applyAlignment="1">
      <alignment horizontal="center" vertical="center"/>
    </xf>
    <xf numFmtId="166" fontId="22" fillId="0" borderId="1" xfId="0" applyNumberFormat="1" applyFont="1" applyFill="1" applyBorder="1" applyAlignment="1">
      <alignment horizontal="center" vertical="center"/>
    </xf>
    <xf numFmtId="2" fontId="22" fillId="0" borderId="1" xfId="0" applyNumberFormat="1" applyFont="1" applyBorder="1" applyAlignment="1">
      <alignment horizontal="left" vertical="center" wrapText="1"/>
    </xf>
    <xf numFmtId="0" fontId="22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vertical="center" wrapText="1"/>
    </xf>
    <xf numFmtId="165" fontId="22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left" vertical="center"/>
    </xf>
    <xf numFmtId="0" fontId="21" fillId="0" borderId="1" xfId="0" applyFont="1" applyFill="1" applyBorder="1" applyAlignment="1">
      <alignment horizontal="left" vertical="center"/>
    </xf>
    <xf numFmtId="3" fontId="22" fillId="0" borderId="1" xfId="0" applyNumberFormat="1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1" fontId="18" fillId="0" borderId="1" xfId="0" applyNumberFormat="1" applyFont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Border="1" applyAlignment="1">
      <alignment horizontal="left" vertical="center"/>
    </xf>
    <xf numFmtId="3" fontId="21" fillId="0" borderId="1" xfId="0" applyNumberFormat="1" applyFont="1" applyBorder="1" applyAlignment="1">
      <alignment horizontal="center" vertical="center"/>
    </xf>
    <xf numFmtId="0" fontId="22" fillId="0" borderId="0" xfId="0" applyFont="1" applyAlignment="1">
      <alignment vertical="center"/>
    </xf>
    <xf numFmtId="3" fontId="21" fillId="0" borderId="1" xfId="0" applyNumberFormat="1" applyFont="1" applyFill="1" applyBorder="1" applyAlignment="1">
      <alignment horizontal="center" vertical="center"/>
    </xf>
    <xf numFmtId="4" fontId="22" fillId="0" borderId="0" xfId="0" applyNumberFormat="1" applyFont="1"/>
    <xf numFmtId="49" fontId="22" fillId="0" borderId="1" xfId="0" applyNumberFormat="1" applyFont="1" applyFill="1" applyBorder="1" applyAlignment="1">
      <alignment horizontal="left"/>
    </xf>
    <xf numFmtId="0" fontId="18" fillId="5" borderId="1" xfId="0" applyFont="1" applyFill="1" applyBorder="1" applyAlignment="1">
      <alignment vertical="center" wrapText="1"/>
    </xf>
    <xf numFmtId="0" fontId="18" fillId="5" borderId="1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vertical="center" wrapText="1"/>
    </xf>
    <xf numFmtId="0" fontId="22" fillId="7" borderId="1" xfId="0" applyFont="1" applyFill="1" applyBorder="1" applyAlignment="1">
      <alignment horizontal="left" vertical="center" wrapText="1"/>
    </xf>
    <xf numFmtId="49" fontId="22" fillId="7" borderId="1" xfId="0" applyNumberFormat="1" applyFont="1" applyFill="1" applyBorder="1" applyAlignment="1">
      <alignment horizontal="left" vertical="center"/>
    </xf>
    <xf numFmtId="49" fontId="21" fillId="6" borderId="1" xfId="0" applyNumberFormat="1" applyFont="1" applyFill="1" applyBorder="1" applyAlignment="1">
      <alignment horizontal="left" vertical="center"/>
    </xf>
    <xf numFmtId="0" fontId="21" fillId="6" borderId="1" xfId="0" applyFont="1" applyFill="1" applyBorder="1" applyAlignment="1">
      <alignment horizontal="left" vertical="center" wrapText="1"/>
    </xf>
    <xf numFmtId="0" fontId="23" fillId="8" borderId="1" xfId="0" applyFont="1" applyFill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5" xfId="0" applyFont="1" applyFill="1" applyBorder="1" applyAlignment="1">
      <alignment horizontal="center" vertical="center"/>
    </xf>
    <xf numFmtId="167" fontId="22" fillId="0" borderId="1" xfId="0" applyNumberFormat="1" applyFont="1" applyFill="1" applyBorder="1" applyAlignment="1">
      <alignment horizontal="center" vertical="center"/>
    </xf>
    <xf numFmtId="2" fontId="18" fillId="5" borderId="1" xfId="0" applyNumberFormat="1" applyFont="1" applyFill="1" applyBorder="1" applyAlignment="1">
      <alignment horizontal="center" vertical="center"/>
    </xf>
    <xf numFmtId="3" fontId="21" fillId="6" borderId="1" xfId="0" applyNumberFormat="1" applyFont="1" applyFill="1" applyBorder="1" applyAlignment="1">
      <alignment horizontal="center" vertical="center"/>
    </xf>
    <xf numFmtId="165" fontId="21" fillId="6" borderId="1" xfId="0" applyNumberFormat="1" applyFont="1" applyFill="1" applyBorder="1" applyAlignment="1">
      <alignment horizontal="center" vertical="center"/>
    </xf>
    <xf numFmtId="4" fontId="21" fillId="6" borderId="1" xfId="0" applyNumberFormat="1" applyFont="1" applyFill="1" applyBorder="1" applyAlignment="1">
      <alignment horizontal="center" vertical="center"/>
    </xf>
    <xf numFmtId="3" fontId="22" fillId="7" borderId="1" xfId="0" applyNumberFormat="1" applyFont="1" applyFill="1" applyBorder="1" applyAlignment="1">
      <alignment horizontal="center" vertical="center"/>
    </xf>
    <xf numFmtId="165" fontId="22" fillId="7" borderId="1" xfId="0" applyNumberFormat="1" applyFont="1" applyFill="1" applyBorder="1" applyAlignment="1">
      <alignment horizontal="center" vertical="center"/>
    </xf>
    <xf numFmtId="4" fontId="22" fillId="7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3" fontId="22" fillId="0" borderId="1" xfId="0" applyNumberFormat="1" applyFont="1" applyFill="1" applyBorder="1" applyAlignment="1">
      <alignment horizontal="center" vertical="center" wrapText="1"/>
    </xf>
    <xf numFmtId="165" fontId="22" fillId="0" borderId="1" xfId="0" applyNumberFormat="1" applyFont="1" applyFill="1" applyBorder="1" applyAlignment="1">
      <alignment horizontal="center" vertical="center" wrapText="1"/>
    </xf>
    <xf numFmtId="4" fontId="22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/>
    </xf>
    <xf numFmtId="0" fontId="21" fillId="0" borderId="1" xfId="0" applyFont="1" applyFill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center" vertical="center"/>
    </xf>
    <xf numFmtId="49" fontId="22" fillId="0" borderId="0" xfId="0" applyNumberFormat="1" applyFont="1" applyAlignment="1">
      <alignment horizontal="left"/>
    </xf>
    <xf numFmtId="0" fontId="22" fillId="0" borderId="0" xfId="0" applyFont="1" applyAlignment="1">
      <alignment horizontal="center" vertical="center"/>
    </xf>
    <xf numFmtId="166" fontId="22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 wrapText="1"/>
    </xf>
    <xf numFmtId="0" fontId="27" fillId="0" borderId="0" xfId="0" applyFont="1" applyAlignment="1">
      <alignment horizontal="center" vertical="center" wrapText="1"/>
    </xf>
    <xf numFmtId="0" fontId="22" fillId="0" borderId="0" xfId="0" applyFont="1" applyAlignment="1">
      <alignment vertical="top" wrapText="1"/>
    </xf>
    <xf numFmtId="0" fontId="28" fillId="0" borderId="0" xfId="0" applyNumberFormat="1" applyFont="1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vertical="top" wrapText="1"/>
    </xf>
    <xf numFmtId="0" fontId="18" fillId="0" borderId="1" xfId="0" applyFont="1" applyBorder="1" applyAlignment="1">
      <alignment vertical="top" wrapText="1"/>
    </xf>
    <xf numFmtId="0" fontId="18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2" fillId="0" borderId="0" xfId="0" applyFont="1" applyAlignment="1"/>
    <xf numFmtId="0" fontId="21" fillId="6" borderId="1" xfId="0" applyFont="1" applyFill="1" applyBorder="1" applyAlignment="1">
      <alignment horizontal="left"/>
    </xf>
    <xf numFmtId="0" fontId="21" fillId="6" borderId="1" xfId="0" applyFont="1" applyFill="1" applyBorder="1" applyAlignment="1">
      <alignment horizontal="center"/>
    </xf>
    <xf numFmtId="166" fontId="21" fillId="6" borderId="1" xfId="0" applyNumberFormat="1" applyFont="1" applyFill="1" applyBorder="1" applyAlignment="1">
      <alignment horizontal="center"/>
    </xf>
    <xf numFmtId="0" fontId="22" fillId="7" borderId="1" xfId="0" applyFont="1" applyFill="1" applyBorder="1" applyAlignment="1">
      <alignment horizontal="left"/>
    </xf>
    <xf numFmtId="0" fontId="22" fillId="7" borderId="1" xfId="0" applyFont="1" applyFill="1" applyBorder="1" applyAlignment="1">
      <alignment horizontal="center"/>
    </xf>
    <xf numFmtId="166" fontId="22" fillId="7" borderId="1" xfId="0" applyNumberFormat="1" applyFont="1" applyFill="1" applyBorder="1" applyAlignment="1">
      <alignment horizontal="center"/>
    </xf>
    <xf numFmtId="0" fontId="22" fillId="2" borderId="0" xfId="0" applyFont="1" applyFill="1" applyAlignment="1"/>
    <xf numFmtId="0" fontId="22" fillId="8" borderId="1" xfId="0" applyFont="1" applyFill="1" applyBorder="1" applyAlignment="1">
      <alignment horizontal="left"/>
    </xf>
    <xf numFmtId="0" fontId="22" fillId="8" borderId="1" xfId="0" applyFont="1" applyFill="1" applyBorder="1" applyAlignment="1">
      <alignment horizontal="center"/>
    </xf>
    <xf numFmtId="166" fontId="22" fillId="8" borderId="1" xfId="0" applyNumberFormat="1" applyFont="1" applyFill="1" applyBorder="1" applyAlignment="1">
      <alignment horizontal="center"/>
    </xf>
    <xf numFmtId="3" fontId="22" fillId="8" borderId="1" xfId="0" applyNumberFormat="1" applyFont="1" applyFill="1" applyBorder="1" applyAlignment="1">
      <alignment horizontal="center"/>
    </xf>
    <xf numFmtId="165" fontId="22" fillId="8" borderId="1" xfId="0" applyNumberFormat="1" applyFont="1" applyFill="1" applyBorder="1" applyAlignment="1">
      <alignment horizontal="center"/>
    </xf>
    <xf numFmtId="4" fontId="22" fillId="8" borderId="1" xfId="0" applyNumberFormat="1" applyFont="1" applyFill="1" applyBorder="1" applyAlignment="1">
      <alignment horizontal="center"/>
    </xf>
    <xf numFmtId="0" fontId="22" fillId="3" borderId="0" xfId="0" applyFont="1" applyFill="1" applyAlignment="1"/>
    <xf numFmtId="0" fontId="22" fillId="4" borderId="1" xfId="0" applyFont="1" applyFill="1" applyBorder="1" applyAlignment="1">
      <alignment horizontal="left"/>
    </xf>
    <xf numFmtId="0" fontId="22" fillId="4" borderId="1" xfId="0" applyFont="1" applyFill="1" applyBorder="1" applyAlignment="1">
      <alignment horizontal="center"/>
    </xf>
    <xf numFmtId="166" fontId="22" fillId="4" borderId="1" xfId="0" applyNumberFormat="1" applyFont="1" applyFill="1" applyBorder="1" applyAlignment="1">
      <alignment horizontal="center"/>
    </xf>
    <xf numFmtId="0" fontId="22" fillId="4" borderId="0" xfId="0" applyFont="1" applyFill="1" applyAlignment="1"/>
    <xf numFmtId="0" fontId="21" fillId="0" borderId="1" xfId="0" applyFont="1" applyBorder="1" applyAlignment="1">
      <alignment horizontal="left"/>
    </xf>
    <xf numFmtId="0" fontId="22" fillId="0" borderId="1" xfId="0" applyFont="1" applyBorder="1" applyAlignment="1">
      <alignment horizontal="center"/>
    </xf>
    <xf numFmtId="166" fontId="22" fillId="0" borderId="1" xfId="0" applyNumberFormat="1" applyFont="1" applyBorder="1" applyAlignment="1">
      <alignment horizontal="center"/>
    </xf>
    <xf numFmtId="3" fontId="22" fillId="0" borderId="1" xfId="0" applyNumberFormat="1" applyFont="1" applyBorder="1" applyAlignment="1">
      <alignment horizontal="center"/>
    </xf>
    <xf numFmtId="165" fontId="22" fillId="0" borderId="1" xfId="0" applyNumberFormat="1" applyFont="1" applyBorder="1" applyAlignment="1">
      <alignment horizontal="center"/>
    </xf>
    <xf numFmtId="4" fontId="22" fillId="0" borderId="1" xfId="0" applyNumberFormat="1" applyFont="1" applyBorder="1" applyAlignment="1">
      <alignment horizontal="center"/>
    </xf>
    <xf numFmtId="0" fontId="23" fillId="0" borderId="1" xfId="0" applyFont="1" applyBorder="1" applyAlignment="1">
      <alignment horizontal="left"/>
    </xf>
    <xf numFmtId="2" fontId="22" fillId="0" borderId="1" xfId="0" applyNumberFormat="1" applyFont="1" applyBorder="1" applyAlignment="1">
      <alignment horizontal="center"/>
    </xf>
    <xf numFmtId="3" fontId="22" fillId="4" borderId="1" xfId="0" applyNumberFormat="1" applyFont="1" applyFill="1" applyBorder="1" applyAlignment="1">
      <alignment horizontal="center"/>
    </xf>
    <xf numFmtId="49" fontId="22" fillId="8" borderId="1" xfId="0" applyNumberFormat="1" applyFont="1" applyFill="1" applyBorder="1" applyAlignment="1">
      <alignment horizontal="left" vertical="center"/>
    </xf>
    <xf numFmtId="0" fontId="22" fillId="3" borderId="0" xfId="0" applyFont="1" applyFill="1" applyAlignment="1">
      <alignment vertical="center"/>
    </xf>
    <xf numFmtId="49" fontId="22" fillId="4" borderId="1" xfId="0" applyNumberFormat="1" applyFont="1" applyFill="1" applyBorder="1" applyAlignment="1">
      <alignment horizontal="left" vertical="center"/>
    </xf>
    <xf numFmtId="0" fontId="22" fillId="4" borderId="0" xfId="0" applyFont="1" applyFill="1" applyAlignment="1">
      <alignment vertical="center"/>
    </xf>
    <xf numFmtId="4" fontId="22" fillId="0" borderId="0" xfId="0" applyNumberFormat="1" applyFont="1" applyAlignment="1">
      <alignment vertical="center"/>
    </xf>
    <xf numFmtId="49" fontId="21" fillId="7" borderId="1" xfId="0" applyNumberFormat="1" applyFont="1" applyFill="1" applyBorder="1" applyAlignment="1">
      <alignment horizontal="left"/>
    </xf>
    <xf numFmtId="0" fontId="21" fillId="7" borderId="1" xfId="0" applyFont="1" applyFill="1" applyBorder="1" applyAlignment="1">
      <alignment horizontal="left" vertical="center"/>
    </xf>
    <xf numFmtId="3" fontId="22" fillId="0" borderId="1" xfId="0" applyNumberFormat="1" applyFont="1" applyFill="1" applyBorder="1" applyAlignment="1">
      <alignment horizontal="left" vertical="center"/>
    </xf>
    <xf numFmtId="0" fontId="22" fillId="0" borderId="0" xfId="0" applyFont="1" applyAlignment="1">
      <alignment horizontal="left"/>
    </xf>
    <xf numFmtId="2" fontId="22" fillId="8" borderId="1" xfId="0" applyNumberFormat="1" applyFont="1" applyFill="1" applyBorder="1" applyAlignment="1">
      <alignment horizontal="center"/>
    </xf>
    <xf numFmtId="2" fontId="22" fillId="4" borderId="1" xfId="0" applyNumberFormat="1" applyFont="1" applyFill="1" applyBorder="1" applyAlignment="1">
      <alignment horizontal="center"/>
    </xf>
    <xf numFmtId="2" fontId="22" fillId="7" borderId="1" xfId="0" applyNumberFormat="1" applyFont="1" applyFill="1" applyBorder="1" applyAlignment="1">
      <alignment horizontal="center"/>
    </xf>
    <xf numFmtId="2" fontId="22" fillId="5" borderId="1" xfId="0" applyNumberFormat="1" applyFont="1" applyFill="1" applyBorder="1" applyAlignment="1">
      <alignment horizontal="center" vertical="center"/>
    </xf>
    <xf numFmtId="2" fontId="22" fillId="8" borderId="1" xfId="0" applyNumberFormat="1" applyFont="1" applyFill="1" applyBorder="1" applyAlignment="1">
      <alignment horizontal="center" vertical="center"/>
    </xf>
    <xf numFmtId="2" fontId="22" fillId="4" borderId="1" xfId="0" applyNumberFormat="1" applyFont="1" applyFill="1" applyBorder="1" applyAlignment="1">
      <alignment horizontal="center" vertical="center"/>
    </xf>
    <xf numFmtId="2" fontId="21" fillId="0" borderId="1" xfId="0" applyNumberFormat="1" applyFont="1" applyBorder="1" applyAlignment="1">
      <alignment horizontal="center" vertical="center"/>
    </xf>
    <xf numFmtId="2" fontId="21" fillId="0" borderId="1" xfId="0" applyNumberFormat="1" applyFont="1" applyFill="1" applyBorder="1" applyAlignment="1">
      <alignment horizontal="center" vertical="center"/>
    </xf>
    <xf numFmtId="2" fontId="21" fillId="6" borderId="1" xfId="0" applyNumberFormat="1" applyFont="1" applyFill="1" applyBorder="1" applyAlignment="1">
      <alignment horizontal="center" vertical="center"/>
    </xf>
    <xf numFmtId="2" fontId="22" fillId="7" borderId="1" xfId="0" applyNumberFormat="1" applyFont="1" applyFill="1" applyBorder="1" applyAlignment="1">
      <alignment horizontal="center" vertical="center"/>
    </xf>
    <xf numFmtId="166" fontId="22" fillId="5" borderId="1" xfId="0" applyNumberFormat="1" applyFont="1" applyFill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166" fontId="21" fillId="0" borderId="1" xfId="0" applyNumberFormat="1" applyFont="1" applyBorder="1" applyAlignment="1">
      <alignment horizontal="center" vertical="center"/>
    </xf>
    <xf numFmtId="166" fontId="21" fillId="0" borderId="1" xfId="0" applyNumberFormat="1" applyFont="1" applyFill="1" applyBorder="1" applyAlignment="1">
      <alignment horizontal="center" vertical="center"/>
    </xf>
    <xf numFmtId="166" fontId="18" fillId="5" borderId="1" xfId="0" applyNumberFormat="1" applyFont="1" applyFill="1" applyBorder="1" applyAlignment="1">
      <alignment horizontal="center" vertical="center"/>
    </xf>
    <xf numFmtId="166" fontId="24" fillId="0" borderId="1" xfId="0" applyNumberFormat="1" applyFont="1" applyFill="1" applyBorder="1" applyAlignment="1">
      <alignment horizontal="center" vertical="center"/>
    </xf>
    <xf numFmtId="166" fontId="29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Fill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0" fontId="23" fillId="0" borderId="2" xfId="0" applyFont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1" fillId="0" borderId="1" xfId="0" applyFont="1" applyBorder="1"/>
    <xf numFmtId="2" fontId="21" fillId="0" borderId="1" xfId="0" applyNumberFormat="1" applyFont="1" applyBorder="1" applyAlignment="1">
      <alignment horizontal="center"/>
    </xf>
    <xf numFmtId="0" fontId="21" fillId="7" borderId="3" xfId="0" applyFont="1" applyFill="1" applyBorder="1" applyAlignment="1">
      <alignment horizontal="left" vertical="center"/>
    </xf>
    <xf numFmtId="4" fontId="21" fillId="0" borderId="1" xfId="0" applyNumberFormat="1" applyFont="1" applyBorder="1" applyAlignment="1">
      <alignment horizontal="center"/>
    </xf>
    <xf numFmtId="0" fontId="22" fillId="0" borderId="0" xfId="0" applyFont="1" applyBorder="1" applyAlignment="1">
      <alignment horizontal="center" vertical="center"/>
    </xf>
    <xf numFmtId="1" fontId="22" fillId="0" borderId="0" xfId="0" applyNumberFormat="1" applyFont="1" applyBorder="1" applyAlignment="1">
      <alignment horizontal="center" vertical="center"/>
    </xf>
    <xf numFmtId="4" fontId="21" fillId="0" borderId="0" xfId="0" applyNumberFormat="1" applyFont="1" applyBorder="1" applyAlignment="1">
      <alignment horizontal="center"/>
    </xf>
    <xf numFmtId="166" fontId="22" fillId="0" borderId="0" xfId="0" applyNumberFormat="1" applyFont="1" applyBorder="1" applyAlignment="1">
      <alignment horizontal="center" vertical="center"/>
    </xf>
    <xf numFmtId="4" fontId="22" fillId="0" borderId="0" xfId="0" applyNumberFormat="1" applyFont="1" applyBorder="1"/>
    <xf numFmtId="0" fontId="23" fillId="0" borderId="2" xfId="0" applyFont="1" applyFill="1" applyBorder="1" applyAlignment="1">
      <alignment horizontal="left" vertical="center"/>
    </xf>
    <xf numFmtId="0" fontId="22" fillId="0" borderId="1" xfId="0" applyFont="1" applyBorder="1" applyAlignment="1">
      <alignment horizontal="right"/>
    </xf>
    <xf numFmtId="3" fontId="21" fillId="0" borderId="1" xfId="0" applyNumberFormat="1" applyFont="1" applyBorder="1" applyAlignment="1">
      <alignment horizontal="center"/>
    </xf>
    <xf numFmtId="165" fontId="21" fillId="0" borderId="1" xfId="0" applyNumberFormat="1" applyFont="1" applyBorder="1" applyAlignment="1">
      <alignment horizontal="center"/>
    </xf>
    <xf numFmtId="165" fontId="21" fillId="0" borderId="1" xfId="0" applyNumberFormat="1" applyFont="1" applyFill="1" applyBorder="1" applyAlignment="1">
      <alignment horizontal="center" vertical="center"/>
    </xf>
    <xf numFmtId="4" fontId="21" fillId="0" borderId="1" xfId="0" applyNumberFormat="1" applyFont="1" applyFill="1" applyBorder="1" applyAlignment="1">
      <alignment horizontal="center" vertical="center"/>
    </xf>
    <xf numFmtId="165" fontId="21" fillId="0" borderId="1" xfId="0" applyNumberFormat="1" applyFont="1" applyBorder="1" applyAlignment="1">
      <alignment horizontal="center" vertical="center"/>
    </xf>
    <xf numFmtId="4" fontId="21" fillId="0" borderId="1" xfId="0" applyNumberFormat="1" applyFont="1" applyBorder="1" applyAlignment="1">
      <alignment horizontal="center" vertical="center"/>
    </xf>
    <xf numFmtId="4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top"/>
    </xf>
    <xf numFmtId="166" fontId="22" fillId="0" borderId="1" xfId="0" applyNumberFormat="1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0" fontId="21" fillId="6" borderId="1" xfId="0" applyFont="1" applyFill="1" applyBorder="1"/>
    <xf numFmtId="166" fontId="21" fillId="6" borderId="1" xfId="0" applyNumberFormat="1" applyFont="1" applyFill="1" applyBorder="1"/>
    <xf numFmtId="0" fontId="22" fillId="7" borderId="1" xfId="0" applyFont="1" applyFill="1" applyBorder="1" applyAlignment="1">
      <alignment horizontal="left" indent="2"/>
    </xf>
    <xf numFmtId="0" fontId="22" fillId="7" borderId="1" xfId="0" applyFont="1" applyFill="1" applyBorder="1"/>
    <xf numFmtId="166" fontId="22" fillId="7" borderId="1" xfId="0" applyNumberFormat="1" applyFont="1" applyFill="1" applyBorder="1"/>
    <xf numFmtId="0" fontId="22" fillId="2" borderId="0" xfId="0" applyFont="1" applyFill="1"/>
    <xf numFmtId="0" fontId="22" fillId="8" borderId="1" xfId="0" applyFont="1" applyFill="1" applyBorder="1" applyAlignment="1">
      <alignment horizontal="left" indent="4"/>
    </xf>
    <xf numFmtId="0" fontId="22" fillId="8" borderId="1" xfId="0" applyFont="1" applyFill="1" applyBorder="1"/>
    <xf numFmtId="166" fontId="22" fillId="8" borderId="1" xfId="0" applyNumberFormat="1" applyFont="1" applyFill="1" applyBorder="1"/>
    <xf numFmtId="3" fontId="22" fillId="8" borderId="1" xfId="0" applyNumberFormat="1" applyFont="1" applyFill="1" applyBorder="1"/>
    <xf numFmtId="165" fontId="22" fillId="8" borderId="1" xfId="0" applyNumberFormat="1" applyFont="1" applyFill="1" applyBorder="1"/>
    <xf numFmtId="4" fontId="22" fillId="8" borderId="1" xfId="0" applyNumberFormat="1" applyFont="1" applyFill="1" applyBorder="1"/>
    <xf numFmtId="0" fontId="22" fillId="3" borderId="0" xfId="0" applyFont="1" applyFill="1"/>
    <xf numFmtId="0" fontId="22" fillId="4" borderId="1" xfId="0" applyFont="1" applyFill="1" applyBorder="1" applyAlignment="1">
      <alignment horizontal="left" indent="6"/>
    </xf>
    <xf numFmtId="0" fontId="22" fillId="4" borderId="1" xfId="0" applyFont="1" applyFill="1" applyBorder="1"/>
    <xf numFmtId="166" fontId="22" fillId="4" borderId="1" xfId="0" applyNumberFormat="1" applyFont="1" applyFill="1" applyBorder="1"/>
    <xf numFmtId="0" fontId="22" fillId="4" borderId="0" xfId="0" applyFont="1" applyFill="1"/>
    <xf numFmtId="0" fontId="22" fillId="0" borderId="1" xfId="0" applyFont="1" applyBorder="1"/>
    <xf numFmtId="166" fontId="22" fillId="0" borderId="1" xfId="0" applyNumberFormat="1" applyFont="1" applyBorder="1"/>
    <xf numFmtId="0" fontId="22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/>
    </xf>
    <xf numFmtId="0" fontId="22" fillId="0" borderId="1" xfId="0" applyFont="1" applyBorder="1" applyAlignment="1">
      <alignment vertical="top" wrapText="1"/>
    </xf>
    <xf numFmtId="3" fontId="18" fillId="0" borderId="1" xfId="0" applyNumberFormat="1" applyFont="1" applyBorder="1" applyAlignment="1">
      <alignment horizontal="center" vertical="center"/>
    </xf>
    <xf numFmtId="0" fontId="26" fillId="5" borderId="1" xfId="0" applyNumberFormat="1" applyFont="1" applyFill="1" applyBorder="1" applyAlignment="1">
      <alignment vertical="top" wrapText="1"/>
    </xf>
    <xf numFmtId="3" fontId="22" fillId="5" borderId="1" xfId="0" applyNumberFormat="1" applyFont="1" applyFill="1" applyBorder="1" applyAlignment="1">
      <alignment horizontal="center" vertical="center"/>
    </xf>
    <xf numFmtId="4" fontId="22" fillId="5" borderId="1" xfId="0" applyNumberFormat="1" applyFont="1" applyFill="1" applyBorder="1" applyAlignment="1">
      <alignment horizontal="center" vertical="center"/>
    </xf>
    <xf numFmtId="166" fontId="18" fillId="0" borderId="1" xfId="0" applyNumberFormat="1" applyFont="1" applyFill="1" applyBorder="1" applyAlignment="1">
      <alignment horizontal="center" vertical="center"/>
    </xf>
    <xf numFmtId="3" fontId="18" fillId="0" borderId="1" xfId="0" applyNumberFormat="1" applyFont="1" applyFill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wrapText="1"/>
    </xf>
    <xf numFmtId="0" fontId="22" fillId="0" borderId="1" xfId="0" applyFont="1" applyFill="1" applyBorder="1" applyAlignment="1">
      <alignment vertical="top" wrapText="1"/>
    </xf>
    <xf numFmtId="4" fontId="22" fillId="0" borderId="1" xfId="0" applyNumberFormat="1" applyFont="1" applyFill="1" applyBorder="1" applyAlignment="1">
      <alignment vertical="top" wrapText="1"/>
    </xf>
    <xf numFmtId="0" fontId="22" fillId="0" borderId="1" xfId="0" applyNumberFormat="1" applyFont="1" applyFill="1" applyBorder="1" applyAlignment="1">
      <alignment vertical="top" wrapText="1"/>
    </xf>
    <xf numFmtId="0" fontId="22" fillId="5" borderId="1" xfId="0" applyNumberFormat="1" applyFont="1" applyFill="1" applyBorder="1" applyAlignment="1">
      <alignment vertical="top" wrapText="1"/>
    </xf>
    <xf numFmtId="0" fontId="26" fillId="0" borderId="1" xfId="0" applyFont="1" applyFill="1" applyBorder="1" applyAlignment="1">
      <alignment vertical="top" wrapText="1"/>
    </xf>
    <xf numFmtId="0" fontId="26" fillId="0" borderId="1" xfId="0" applyNumberFormat="1" applyFont="1" applyFill="1" applyBorder="1" applyAlignment="1">
      <alignment vertical="top" wrapText="1"/>
    </xf>
    <xf numFmtId="0" fontId="22" fillId="5" borderId="1" xfId="0" applyFont="1" applyFill="1" applyBorder="1" applyAlignment="1">
      <alignment horizontal="left" vertical="top" wrapText="1"/>
    </xf>
    <xf numFmtId="0" fontId="22" fillId="0" borderId="1" xfId="0" applyNumberFormat="1" applyFont="1" applyFill="1" applyBorder="1" applyAlignment="1">
      <alignment horizontal="center" vertical="center"/>
    </xf>
    <xf numFmtId="0" fontId="22" fillId="5" borderId="1" xfId="0" applyNumberFormat="1" applyFont="1" applyFill="1" applyBorder="1" applyAlignment="1">
      <alignment horizontal="center" vertical="center"/>
    </xf>
    <xf numFmtId="0" fontId="22" fillId="5" borderId="1" xfId="0" applyFont="1" applyFill="1" applyBorder="1" applyAlignment="1">
      <alignment vertical="top" wrapText="1"/>
    </xf>
    <xf numFmtId="0" fontId="18" fillId="5" borderId="1" xfId="0" applyFont="1" applyFill="1" applyBorder="1" applyAlignment="1">
      <alignment horizontal="left" vertical="top" wrapText="1"/>
    </xf>
    <xf numFmtId="0" fontId="22" fillId="0" borderId="1" xfId="1" applyFont="1" applyFill="1" applyBorder="1" applyAlignment="1">
      <alignment vertical="top" wrapText="1"/>
    </xf>
    <xf numFmtId="4" fontId="18" fillId="0" borderId="1" xfId="0" applyNumberFormat="1" applyFont="1" applyBorder="1" applyAlignment="1">
      <alignment horizontal="center" vertical="center"/>
    </xf>
    <xf numFmtId="3" fontId="22" fillId="0" borderId="1" xfId="0" applyNumberFormat="1" applyFont="1" applyBorder="1"/>
    <xf numFmtId="4" fontId="22" fillId="0" borderId="1" xfId="0" applyNumberFormat="1" applyFont="1" applyBorder="1"/>
    <xf numFmtId="3" fontId="22" fillId="4" borderId="1" xfId="0" applyNumberFormat="1" applyFont="1" applyFill="1" applyBorder="1"/>
    <xf numFmtId="4" fontId="22" fillId="4" borderId="1" xfId="0" applyNumberFormat="1" applyFont="1" applyFill="1" applyBorder="1"/>
    <xf numFmtId="4" fontId="22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vertical="top" wrapText="1"/>
    </xf>
    <xf numFmtId="3" fontId="22" fillId="7" borderId="1" xfId="0" applyNumberFormat="1" applyFont="1" applyFill="1" applyBorder="1"/>
    <xf numFmtId="0" fontId="22" fillId="5" borderId="1" xfId="0" applyFont="1" applyFill="1" applyBorder="1" applyAlignment="1">
      <alignment horizontal="center"/>
    </xf>
    <xf numFmtId="4" fontId="22" fillId="5" borderId="1" xfId="0" applyNumberFormat="1" applyFont="1" applyFill="1" applyBorder="1" applyAlignment="1">
      <alignment horizontal="center"/>
    </xf>
    <xf numFmtId="165" fontId="22" fillId="5" borderId="1" xfId="0" applyNumberFormat="1" applyFont="1" applyFill="1" applyBorder="1" applyAlignment="1">
      <alignment horizontal="center" vertical="center"/>
    </xf>
    <xf numFmtId="2" fontId="22" fillId="0" borderId="1" xfId="0" applyNumberFormat="1" applyFont="1" applyBorder="1" applyAlignment="1">
      <alignment horizontal="left" vertical="top" wrapText="1"/>
    </xf>
    <xf numFmtId="4" fontId="22" fillId="0" borderId="1" xfId="0" applyNumberFormat="1" applyFont="1" applyBorder="1" applyAlignment="1">
      <alignment horizontal="left" vertical="top" wrapText="1"/>
    </xf>
    <xf numFmtId="0" fontId="18" fillId="0" borderId="1" xfId="0" applyFont="1" applyFill="1" applyBorder="1" applyAlignment="1">
      <alignment horizontal="left" vertical="top" wrapText="1"/>
    </xf>
    <xf numFmtId="1" fontId="18" fillId="0" borderId="1" xfId="0" applyNumberFormat="1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/>
    </xf>
    <xf numFmtId="3" fontId="18" fillId="5" borderId="1" xfId="0" applyNumberFormat="1" applyFont="1" applyFill="1" applyBorder="1" applyAlignment="1">
      <alignment horizontal="center" vertical="center"/>
    </xf>
    <xf numFmtId="165" fontId="18" fillId="5" borderId="1" xfId="0" applyNumberFormat="1" applyFont="1" applyFill="1" applyBorder="1" applyAlignment="1">
      <alignment horizontal="center" vertical="center"/>
    </xf>
    <xf numFmtId="0" fontId="18" fillId="5" borderId="0" xfId="0" applyFont="1" applyFill="1" applyAlignment="1">
      <alignment horizontal="left" vertical="top" wrapText="1"/>
    </xf>
    <xf numFmtId="0" fontId="30" fillId="0" borderId="1" xfId="0" applyFont="1" applyBorder="1" applyAlignment="1">
      <alignment horizontal="center" vertical="center"/>
    </xf>
    <xf numFmtId="166" fontId="30" fillId="0" borderId="1" xfId="0" applyNumberFormat="1" applyFont="1" applyBorder="1" applyAlignment="1">
      <alignment horizontal="center" vertical="center"/>
    </xf>
    <xf numFmtId="3" fontId="30" fillId="0" borderId="1" xfId="0" applyNumberFormat="1" applyFont="1" applyBorder="1" applyAlignment="1">
      <alignment horizontal="center" vertical="center"/>
    </xf>
    <xf numFmtId="4" fontId="30" fillId="0" borderId="1" xfId="0" applyNumberFormat="1" applyFont="1" applyFill="1" applyBorder="1" applyAlignment="1">
      <alignment horizontal="center" vertical="center"/>
    </xf>
    <xf numFmtId="0" fontId="30" fillId="0" borderId="0" xfId="0" applyFont="1"/>
    <xf numFmtId="4" fontId="18" fillId="0" borderId="1" xfId="0" applyNumberFormat="1" applyFont="1" applyBorder="1" applyAlignment="1">
      <alignment horizontal="left" vertical="top" wrapText="1"/>
    </xf>
    <xf numFmtId="4" fontId="18" fillId="0" borderId="1" xfId="0" applyNumberFormat="1" applyFont="1" applyFill="1" applyBorder="1" applyAlignment="1">
      <alignment horizontal="left" vertical="top" wrapText="1"/>
    </xf>
    <xf numFmtId="0" fontId="18" fillId="0" borderId="1" xfId="0" applyNumberFormat="1" applyFont="1" applyBorder="1" applyAlignment="1">
      <alignment horizontal="center" vertical="center"/>
    </xf>
    <xf numFmtId="0" fontId="18" fillId="5" borderId="1" xfId="0" applyFont="1" applyFill="1" applyBorder="1" applyAlignment="1">
      <alignment horizontal="left" wrapText="1"/>
    </xf>
    <xf numFmtId="4" fontId="18" fillId="5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top" wrapText="1"/>
    </xf>
    <xf numFmtId="0" fontId="22" fillId="0" borderId="1" xfId="0" applyNumberFormat="1" applyFont="1" applyBorder="1" applyAlignment="1">
      <alignment vertical="top" wrapText="1"/>
    </xf>
    <xf numFmtId="166" fontId="22" fillId="5" borderId="3" xfId="0" applyNumberFormat="1" applyFont="1" applyFill="1" applyBorder="1" applyAlignment="1">
      <alignment horizontal="center" vertical="center"/>
    </xf>
    <xf numFmtId="3" fontId="22" fillId="5" borderId="3" xfId="0" applyNumberFormat="1" applyFont="1" applyFill="1" applyBorder="1" applyAlignment="1">
      <alignment horizontal="center" vertical="center"/>
    </xf>
    <xf numFmtId="4" fontId="22" fillId="5" borderId="3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left" wrapText="1"/>
    </xf>
    <xf numFmtId="4" fontId="18" fillId="0" borderId="1" xfId="0" applyNumberFormat="1" applyFont="1" applyBorder="1" applyAlignment="1">
      <alignment horizontal="left" wrapText="1"/>
    </xf>
    <xf numFmtId="4" fontId="18" fillId="0" borderId="1" xfId="0" applyNumberFormat="1" applyFont="1" applyFill="1" applyBorder="1" applyAlignment="1">
      <alignment vertical="top" wrapText="1"/>
    </xf>
    <xf numFmtId="4" fontId="18" fillId="0" borderId="1" xfId="0" applyNumberFormat="1" applyFont="1" applyBorder="1" applyAlignment="1">
      <alignment horizontal="center" vertical="center" wrapText="1"/>
    </xf>
    <xf numFmtId="0" fontId="26" fillId="0" borderId="1" xfId="0" applyFont="1" applyBorder="1" applyAlignment="1">
      <alignment vertical="top" wrapText="1"/>
    </xf>
    <xf numFmtId="0" fontId="26" fillId="5" borderId="1" xfId="0" applyFont="1" applyFill="1" applyBorder="1" applyAlignment="1">
      <alignment vertical="top" wrapText="1"/>
    </xf>
    <xf numFmtId="0" fontId="18" fillId="0" borderId="1" xfId="0" applyNumberFormat="1" applyFont="1" applyBorder="1" applyAlignment="1">
      <alignment vertical="top" wrapText="1"/>
    </xf>
    <xf numFmtId="4" fontId="22" fillId="4" borderId="1" xfId="0" applyNumberFormat="1" applyFont="1" applyFill="1" applyBorder="1" applyAlignment="1">
      <alignment horizontal="center" vertical="center"/>
    </xf>
    <xf numFmtId="3" fontId="21" fillId="6" borderId="1" xfId="0" applyNumberFormat="1" applyFont="1" applyFill="1" applyBorder="1"/>
    <xf numFmtId="0" fontId="21" fillId="0" borderId="1" xfId="0" applyFont="1" applyFill="1" applyBorder="1" applyAlignment="1">
      <alignment horizontal="left"/>
    </xf>
    <xf numFmtId="1" fontId="22" fillId="0" borderId="1" xfId="0" applyNumberFormat="1" applyFont="1" applyBorder="1"/>
    <xf numFmtId="1" fontId="22" fillId="0" borderId="1" xfId="0" applyNumberFormat="1" applyFont="1" applyBorder="1" applyAlignment="1">
      <alignment horizontal="center"/>
    </xf>
    <xf numFmtId="0" fontId="22" fillId="0" borderId="1" xfId="0" applyFont="1" applyFill="1" applyBorder="1" applyAlignment="1">
      <alignment horizontal="left"/>
    </xf>
    <xf numFmtId="0" fontId="23" fillId="0" borderId="1" xfId="0" applyFont="1" applyFill="1" applyBorder="1" applyAlignment="1">
      <alignment horizontal="left"/>
    </xf>
    <xf numFmtId="0" fontId="22" fillId="0" borderId="1" xfId="0" applyNumberFormat="1" applyFont="1" applyFill="1" applyBorder="1" applyAlignment="1">
      <alignment horizontal="left" vertical="top" wrapText="1"/>
    </xf>
    <xf numFmtId="0" fontId="22" fillId="7" borderId="1" xfId="0" applyFont="1" applyFill="1" applyBorder="1" applyAlignment="1">
      <alignment horizontal="left" wrapText="1" indent="2"/>
    </xf>
    <xf numFmtId="0" fontId="21" fillId="6" borderId="1" xfId="0" applyFont="1" applyFill="1" applyBorder="1" applyAlignment="1">
      <alignment horizontal="left" wrapText="1"/>
    </xf>
    <xf numFmtId="0" fontId="18" fillId="5" borderId="1" xfId="0" applyFont="1" applyFill="1" applyBorder="1" applyAlignment="1">
      <alignment horizontal="center"/>
    </xf>
    <xf numFmtId="166" fontId="18" fillId="5" borderId="1" xfId="0" applyNumberFormat="1" applyFont="1" applyFill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166" fontId="18" fillId="0" borderId="1" xfId="0" applyNumberFormat="1" applyFont="1" applyFill="1" applyBorder="1" applyAlignment="1">
      <alignment horizontal="center"/>
    </xf>
    <xf numFmtId="166" fontId="18" fillId="5" borderId="1" xfId="0" applyNumberFormat="1" applyFont="1" applyFill="1" applyBorder="1"/>
    <xf numFmtId="165" fontId="22" fillId="5" borderId="1" xfId="0" applyNumberFormat="1" applyFont="1" applyFill="1" applyBorder="1" applyAlignment="1">
      <alignment horizontal="center"/>
    </xf>
    <xf numFmtId="4" fontId="29" fillId="0" borderId="1" xfId="0" applyNumberFormat="1" applyFont="1" applyBorder="1" applyAlignment="1">
      <alignment horizontal="center" vertical="center" wrapText="1"/>
    </xf>
    <xf numFmtId="4" fontId="29" fillId="0" borderId="1" xfId="0" applyNumberFormat="1" applyFont="1" applyFill="1" applyBorder="1" applyAlignment="1">
      <alignment horizontal="center"/>
    </xf>
    <xf numFmtId="0" fontId="22" fillId="0" borderId="1" xfId="0" applyFont="1" applyBorder="1" applyAlignment="1">
      <alignment vertical="center" wrapText="1"/>
    </xf>
    <xf numFmtId="0" fontId="18" fillId="5" borderId="1" xfId="0" applyFont="1" applyFill="1" applyBorder="1"/>
    <xf numFmtId="4" fontId="29" fillId="0" borderId="1" xfId="0" applyNumberFormat="1" applyFont="1" applyBorder="1" applyAlignment="1">
      <alignment horizontal="center" vertical="center"/>
    </xf>
    <xf numFmtId="0" fontId="22" fillId="0" borderId="1" xfId="0" applyFont="1" applyFill="1" applyBorder="1" applyAlignment="1">
      <alignment horizontal="center"/>
    </xf>
    <xf numFmtId="166" fontId="18" fillId="0" borderId="1" xfId="0" applyNumberFormat="1" applyFont="1" applyBorder="1" applyAlignment="1">
      <alignment horizontal="center"/>
    </xf>
    <xf numFmtId="165" fontId="18" fillId="0" borderId="1" xfId="0" applyNumberFormat="1" applyFont="1" applyBorder="1" applyAlignment="1">
      <alignment horizontal="center"/>
    </xf>
    <xf numFmtId="2" fontId="18" fillId="0" borderId="1" xfId="0" applyNumberFormat="1" applyFont="1" applyBorder="1" applyAlignment="1">
      <alignment horizontal="center"/>
    </xf>
    <xf numFmtId="0" fontId="26" fillId="0" borderId="1" xfId="0" applyNumberFormat="1" applyFont="1" applyBorder="1" applyAlignment="1">
      <alignment vertical="top" wrapText="1"/>
    </xf>
    <xf numFmtId="0" fontId="22" fillId="5" borderId="5" xfId="0" applyFont="1" applyFill="1" applyBorder="1" applyAlignment="1">
      <alignment horizontal="center" vertical="center"/>
    </xf>
    <xf numFmtId="0" fontId="22" fillId="0" borderId="1" xfId="0" applyNumberFormat="1" applyFont="1" applyBorder="1" applyAlignment="1">
      <alignment horizontal="left" vertical="top" wrapText="1"/>
    </xf>
    <xf numFmtId="165" fontId="22" fillId="0" borderId="1" xfId="0" applyNumberFormat="1" applyFont="1" applyBorder="1"/>
    <xf numFmtId="165" fontId="21" fillId="6" borderId="1" xfId="0" applyNumberFormat="1" applyFont="1" applyFill="1" applyBorder="1"/>
    <xf numFmtId="4" fontId="21" fillId="6" borderId="1" xfId="0" applyNumberFormat="1" applyFont="1" applyFill="1" applyBorder="1"/>
    <xf numFmtId="0" fontId="21" fillId="7" borderId="1" xfId="0" applyFont="1" applyFill="1" applyBorder="1" applyAlignment="1">
      <alignment horizontal="left" vertical="center" wrapText="1" indent="2"/>
    </xf>
    <xf numFmtId="165" fontId="22" fillId="7" borderId="1" xfId="0" applyNumberFormat="1" applyFont="1" applyFill="1" applyBorder="1"/>
    <xf numFmtId="4" fontId="22" fillId="7" borderId="1" xfId="0" applyNumberFormat="1" applyFont="1" applyFill="1" applyBorder="1"/>
    <xf numFmtId="0" fontId="21" fillId="8" borderId="1" xfId="0" applyFont="1" applyFill="1" applyBorder="1" applyAlignment="1">
      <alignment horizontal="left" indent="4"/>
    </xf>
    <xf numFmtId="0" fontId="23" fillId="0" borderId="1" xfId="0" applyFont="1" applyBorder="1" applyAlignment="1">
      <alignment horizontal="left" vertical="center" wrapText="1"/>
    </xf>
    <xf numFmtId="49" fontId="22" fillId="0" borderId="1" xfId="0" applyNumberFormat="1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Border="1"/>
    <xf numFmtId="49" fontId="22" fillId="0" borderId="0" xfId="0" applyNumberFormat="1" applyFont="1" applyBorder="1" applyAlignment="1">
      <alignment horizontal="center"/>
    </xf>
    <xf numFmtId="165" fontId="22" fillId="0" borderId="0" xfId="0" applyNumberFormat="1" applyFont="1" applyBorder="1"/>
    <xf numFmtId="166" fontId="22" fillId="0" borderId="0" xfId="0" applyNumberFormat="1" applyFont="1"/>
    <xf numFmtId="0" fontId="22" fillId="0" borderId="0" xfId="0" applyFont="1" applyAlignment="1">
      <alignment horizontal="left" wrapText="1"/>
    </xf>
    <xf numFmtId="0" fontId="22" fillId="0" borderId="0" xfId="0" applyFont="1" applyAlignment="1">
      <alignment wrapText="1"/>
    </xf>
    <xf numFmtId="0" fontId="31" fillId="6" borderId="1" xfId="0" applyFont="1" applyFill="1" applyBorder="1" applyAlignment="1">
      <alignment horizontal="center"/>
    </xf>
    <xf numFmtId="0" fontId="21" fillId="7" borderId="1" xfId="0" applyFont="1" applyFill="1" applyBorder="1" applyAlignment="1">
      <alignment horizontal="left" indent="2"/>
    </xf>
    <xf numFmtId="0" fontId="22" fillId="0" borderId="1" xfId="0" applyFont="1" applyBorder="1" applyAlignment="1">
      <alignment horizontal="right" vertical="top"/>
    </xf>
    <xf numFmtId="0" fontId="22" fillId="0" borderId="0" xfId="0" applyFont="1" applyBorder="1" applyAlignment="1">
      <alignment horizontal="right" vertical="top"/>
    </xf>
    <xf numFmtId="1" fontId="22" fillId="0" borderId="0" xfId="0" applyNumberFormat="1" applyFont="1" applyBorder="1"/>
    <xf numFmtId="0" fontId="21" fillId="0" borderId="2" xfId="0" applyFont="1" applyBorder="1" applyAlignment="1">
      <alignment horizontal="left"/>
    </xf>
    <xf numFmtId="3" fontId="22" fillId="0" borderId="0" xfId="0" applyNumberFormat="1" applyFont="1"/>
    <xf numFmtId="166" fontId="22" fillId="0" borderId="0" xfId="0" applyNumberFormat="1" applyFont="1" applyBorder="1"/>
    <xf numFmtId="0" fontId="21" fillId="0" borderId="2" xfId="0" applyFont="1" applyBorder="1" applyAlignment="1">
      <alignment horizontal="left" vertical="center"/>
    </xf>
    <xf numFmtId="0" fontId="21" fillId="0" borderId="2" xfId="0" applyFont="1" applyFill="1" applyBorder="1" applyAlignment="1">
      <alignment horizontal="left" vertical="center"/>
    </xf>
    <xf numFmtId="0" fontId="32" fillId="6" borderId="1" xfId="0" applyFont="1" applyFill="1" applyBorder="1" applyAlignment="1">
      <alignment horizontal="center"/>
    </xf>
    <xf numFmtId="0" fontId="23" fillId="8" borderId="1" xfId="0" applyFont="1" applyFill="1" applyBorder="1" applyAlignment="1">
      <alignment horizontal="left" indent="4"/>
    </xf>
    <xf numFmtId="0" fontId="32" fillId="7" borderId="1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left" vertical="center"/>
    </xf>
    <xf numFmtId="0" fontId="22" fillId="0" borderId="7" xfId="0" applyFont="1" applyBorder="1" applyAlignment="1">
      <alignment horizontal="center"/>
    </xf>
    <xf numFmtId="3" fontId="22" fillId="0" borderId="1" xfId="0" applyNumberFormat="1" applyFont="1" applyBorder="1" applyAlignment="1">
      <alignment horizontal="right"/>
    </xf>
    <xf numFmtId="0" fontId="22" fillId="0" borderId="0" xfId="0" applyFont="1" applyAlignment="1">
      <alignment horizontal="right"/>
    </xf>
    <xf numFmtId="4" fontId="21" fillId="0" borderId="0" xfId="0" applyNumberFormat="1" applyFont="1" applyAlignment="1">
      <alignment horizontal="center"/>
    </xf>
    <xf numFmtId="0" fontId="22" fillId="0" borderId="1" xfId="0" applyFont="1" applyBorder="1" applyAlignment="1">
      <alignment vertical="center"/>
    </xf>
    <xf numFmtId="166" fontId="22" fillId="0" borderId="1" xfId="0" applyNumberFormat="1" applyFont="1" applyBorder="1" applyAlignment="1">
      <alignment vertical="center"/>
    </xf>
    <xf numFmtId="3" fontId="22" fillId="0" borderId="1" xfId="0" applyNumberFormat="1" applyFont="1" applyBorder="1" applyAlignment="1">
      <alignment vertical="center"/>
    </xf>
    <xf numFmtId="4" fontId="22" fillId="0" borderId="1" xfId="0" applyNumberFormat="1" applyFont="1" applyBorder="1" applyAlignment="1">
      <alignment vertical="center"/>
    </xf>
    <xf numFmtId="1" fontId="22" fillId="0" borderId="1" xfId="0" applyNumberFormat="1" applyFont="1" applyFill="1" applyBorder="1" applyAlignment="1">
      <alignment horizontal="left" vertical="center"/>
    </xf>
    <xf numFmtId="49" fontId="22" fillId="0" borderId="0" xfId="0" applyNumberFormat="1" applyFont="1" applyFill="1" applyAlignment="1">
      <alignment horizontal="left" vertical="center"/>
    </xf>
    <xf numFmtId="2" fontId="22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Alignment="1">
      <alignment vertical="center"/>
    </xf>
    <xf numFmtId="1" fontId="22" fillId="0" borderId="1" xfId="0" applyNumberFormat="1" applyFont="1" applyBorder="1" applyAlignment="1">
      <alignment vertical="center"/>
    </xf>
    <xf numFmtId="0" fontId="33" fillId="5" borderId="1" xfId="0" applyFont="1" applyFill="1" applyBorder="1" applyAlignment="1">
      <alignment horizontal="left" vertical="top" wrapText="1"/>
    </xf>
    <xf numFmtId="0" fontId="34" fillId="5" borderId="1" xfId="0" applyFont="1" applyFill="1" applyBorder="1" applyAlignment="1">
      <alignment horizontal="left" vertical="top" wrapText="1"/>
    </xf>
    <xf numFmtId="2" fontId="10" fillId="0" borderId="0" xfId="0" applyNumberFormat="1" applyFont="1"/>
    <xf numFmtId="4" fontId="10" fillId="0" borderId="0" xfId="0" applyNumberFormat="1" applyFont="1"/>
    <xf numFmtId="0" fontId="21" fillId="0" borderId="0" xfId="0" applyFont="1" applyBorder="1"/>
    <xf numFmtId="0" fontId="22" fillId="0" borderId="5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1" fontId="21" fillId="0" borderId="7" xfId="0" applyNumberFormat="1" applyFont="1" applyBorder="1" applyAlignment="1">
      <alignment horizontal="center" vertical="center"/>
    </xf>
    <xf numFmtId="0" fontId="22" fillId="7" borderId="3" xfId="0" applyFont="1" applyFill="1" applyBorder="1" applyAlignment="1">
      <alignment horizontal="left" vertical="center"/>
    </xf>
    <xf numFmtId="165" fontId="21" fillId="0" borderId="7" xfId="0" applyNumberFormat="1" applyFont="1" applyBorder="1" applyAlignment="1">
      <alignment horizontal="center" vertical="center"/>
    </xf>
    <xf numFmtId="0" fontId="22" fillId="7" borderId="3" xfId="0" applyFont="1" applyFill="1" applyBorder="1" applyAlignment="1">
      <alignment horizontal="left" vertical="center" wrapText="1"/>
    </xf>
    <xf numFmtId="0" fontId="21" fillId="0" borderId="6" xfId="0" applyFont="1" applyBorder="1"/>
    <xf numFmtId="4" fontId="21" fillId="0" borderId="7" xfId="0" applyNumberFormat="1" applyFont="1" applyBorder="1" applyAlignment="1">
      <alignment horizontal="center"/>
    </xf>
    <xf numFmtId="1" fontId="21" fillId="0" borderId="6" xfId="0" applyNumberFormat="1" applyFont="1" applyBorder="1" applyAlignment="1">
      <alignment horizontal="center" vertical="center"/>
    </xf>
    <xf numFmtId="0" fontId="21" fillId="7" borderId="3" xfId="0" applyFont="1" applyFill="1" applyBorder="1" applyAlignment="1">
      <alignment horizontal="left" indent="2"/>
    </xf>
    <xf numFmtId="0" fontId="22" fillId="0" borderId="6" xfId="0" applyFont="1" applyBorder="1"/>
    <xf numFmtId="166" fontId="22" fillId="0" borderId="6" xfId="0" applyNumberFormat="1" applyFont="1" applyBorder="1"/>
    <xf numFmtId="0" fontId="22" fillId="0" borderId="7" xfId="0" applyFont="1" applyBorder="1"/>
    <xf numFmtId="4" fontId="21" fillId="0" borderId="7" xfId="0" applyNumberFormat="1" applyFont="1" applyBorder="1"/>
    <xf numFmtId="3" fontId="22" fillId="0" borderId="0" xfId="0" applyNumberFormat="1" applyFont="1" applyBorder="1"/>
    <xf numFmtId="0" fontId="22" fillId="0" borderId="5" xfId="0" applyFont="1" applyBorder="1"/>
    <xf numFmtId="4" fontId="21" fillId="0" borderId="6" xfId="0" applyNumberFormat="1" applyFont="1" applyBorder="1"/>
    <xf numFmtId="0" fontId="21" fillId="6" borderId="2" xfId="0" applyFont="1" applyFill="1" applyBorder="1" applyAlignment="1">
      <alignment horizontal="left"/>
    </xf>
    <xf numFmtId="4" fontId="21" fillId="0" borderId="0" xfId="0" applyNumberFormat="1" applyFont="1"/>
    <xf numFmtId="0" fontId="22" fillId="7" borderId="3" xfId="0" applyFont="1" applyFill="1" applyBorder="1" applyAlignment="1">
      <alignment horizontal="left" wrapText="1" indent="2"/>
    </xf>
    <xf numFmtId="0" fontId="21" fillId="8" borderId="8" xfId="0" applyFont="1" applyFill="1" applyBorder="1" applyAlignment="1">
      <alignment horizontal="left" indent="4"/>
    </xf>
    <xf numFmtId="0" fontId="35" fillId="6" borderId="1" xfId="0" applyFont="1" applyFill="1" applyBorder="1" applyAlignment="1">
      <alignment horizontal="center" wrapText="1"/>
    </xf>
    <xf numFmtId="3" fontId="21" fillId="0" borderId="7" xfId="0" applyNumberFormat="1" applyFont="1" applyBorder="1"/>
    <xf numFmtId="2" fontId="21" fillId="0" borderId="0" xfId="0" applyNumberFormat="1" applyFont="1" applyAlignment="1">
      <alignment horizontal="center" vertical="center"/>
    </xf>
    <xf numFmtId="0" fontId="21" fillId="6" borderId="3" xfId="0" applyFont="1" applyFill="1" applyBorder="1" applyAlignment="1">
      <alignment horizontal="center" vertical="center"/>
    </xf>
    <xf numFmtId="165" fontId="21" fillId="0" borderId="0" xfId="0" applyNumberFormat="1" applyFont="1" applyBorder="1" applyAlignment="1">
      <alignment horizontal="center" vertical="center"/>
    </xf>
    <xf numFmtId="0" fontId="31" fillId="6" borderId="3" xfId="0" applyFont="1" applyFill="1" applyBorder="1" applyAlignment="1">
      <alignment horizontal="center"/>
    </xf>
    <xf numFmtId="4" fontId="21" fillId="0" borderId="5" xfId="0" applyNumberFormat="1" applyFont="1" applyBorder="1"/>
    <xf numFmtId="4" fontId="21" fillId="0" borderId="9" xfId="0" applyNumberFormat="1" applyFont="1" applyBorder="1"/>
    <xf numFmtId="4" fontId="36" fillId="0" borderId="0" xfId="0" applyNumberFormat="1" applyFont="1"/>
    <xf numFmtId="0" fontId="11" fillId="0" borderId="0" xfId="0" applyFont="1" applyAlignment="1">
      <alignment horizontal="center"/>
    </xf>
    <xf numFmtId="0" fontId="28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top" wrapText="1"/>
    </xf>
    <xf numFmtId="0" fontId="27" fillId="0" borderId="0" xfId="0" applyFont="1" applyAlignment="1">
      <alignment horizontal="left" wrapText="1"/>
    </xf>
    <xf numFmtId="0" fontId="21" fillId="0" borderId="4" xfId="0" applyNumberFormat="1" applyFont="1" applyBorder="1" applyAlignment="1">
      <alignment horizontal="center" vertical="center" wrapText="1"/>
    </xf>
    <xf numFmtId="0" fontId="22" fillId="0" borderId="0" xfId="0" applyFont="1" applyAlignment="1">
      <alignment horizontal="left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4" fillId="0" borderId="1" xfId="14" applyFont="1" applyFill="1" applyBorder="1" applyAlignment="1">
      <alignment horizontal="center" vertical="center" wrapText="1"/>
    </xf>
    <xf numFmtId="0" fontId="15" fillId="0" borderId="1" xfId="14" applyFont="1" applyFill="1" applyBorder="1" applyAlignment="1">
      <alignment horizontal="center" vertical="center" wrapText="1"/>
    </xf>
    <xf numFmtId="0" fontId="15" fillId="0" borderId="1" xfId="14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" fontId="10" fillId="0" borderId="0" xfId="0" applyNumberFormat="1" applyFont="1"/>
  </cellXfs>
  <cellStyles count="17">
    <cellStyle name="Гиперссылка" xfId="16" builtinId="8"/>
    <cellStyle name="Обычный" xfId="0" builtinId="0"/>
    <cellStyle name="Обычный 12" xfId="13"/>
    <cellStyle name="Обычный 12 2" xfId="14"/>
    <cellStyle name="Обычный 12 6" xfId="15"/>
    <cellStyle name="Обычный 2" xfId="1"/>
    <cellStyle name="Обычный 2 2" xfId="2"/>
    <cellStyle name="Обычный 2 3" xfId="7"/>
    <cellStyle name="Обычный 2 4" xfId="5"/>
    <cellStyle name="Обычный 2 5" xfId="12"/>
    <cellStyle name="Обычный 3 5" xfId="10"/>
    <cellStyle name="Обычный 4 7" xfId="11"/>
    <cellStyle name="Обычный 5" xfId="3"/>
    <cellStyle name="Процентный 2" xfId="4"/>
    <cellStyle name="Процентный 2 2" xfId="8"/>
    <cellStyle name="Финансовый 2" xfId="6"/>
    <cellStyle name="Финансовый 2 2" xfId="9"/>
  </cellStyles>
  <dxfs count="0"/>
  <tableStyles count="0" defaultTableStyle="TableStyleMedium2" defaultPivotStyle="PivotStyleMedium9"/>
  <colors>
    <mruColors>
      <color rgb="FFFFFFCC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KS3/Desktop/&#1057;&#1054;&#1060;_&#1055;&#1088;&#1080;&#1083;&#1086;&#1078;&#1077;&#1085;&#1080;&#1077;%2011%20&#1085;&#1072;%2029.08.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8;&#1055;%20-%20&#1055;&#1088;&#1080;&#1083;&#1086;&#1078;&#1077;&#1085;&#1080;&#1077;%20&#8470;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авила заполнения"/>
      <sheetName val="Данные заявок на ТП"/>
      <sheetName val="Регионы"/>
      <sheetName val="ДЗО"/>
      <sheetName val="Филиалы,ВЗО,Общ.под управл."/>
      <sheetName val="Тип примененного тарифа"/>
      <sheetName val="Категория договора ТП"/>
      <sheetName val="Статусы ТП"/>
      <sheetName val="ОКВЭД"/>
      <sheetName val="Лист4"/>
      <sheetName val="Лист5"/>
      <sheetName val="Лист1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">
          <cell r="A2" t="str">
            <v>Поступила</v>
          </cell>
        </row>
        <row r="3">
          <cell r="A3" t="str">
            <v>Договор направлен</v>
          </cell>
        </row>
        <row r="4">
          <cell r="A4" t="str">
            <v>Договор заключен</v>
          </cell>
        </row>
        <row r="5">
          <cell r="A5" t="str">
            <v>ТУ выполнены</v>
          </cell>
        </row>
        <row r="6">
          <cell r="A6" t="str">
            <v>Объект присоединен</v>
          </cell>
        </row>
        <row r="7">
          <cell r="A7" t="str">
            <v>Акты подписаны</v>
          </cell>
        </row>
        <row r="8">
          <cell r="A8" t="str">
            <v>Договор расторгнут</v>
          </cell>
        </row>
        <row r="9">
          <cell r="A9" t="str">
            <v>Получение недостающих сведений</v>
          </cell>
        </row>
        <row r="10">
          <cell r="A10" t="str">
            <v>Заявка аннулирована ДЗО</v>
          </cell>
        </row>
        <row r="11">
          <cell r="A11" t="str">
            <v>Отзыв заявителем заявки на ТП</v>
          </cell>
        </row>
        <row r="12">
          <cell r="A12" t="str">
            <v>Заявка принята в работу</v>
          </cell>
        </row>
      </sheetData>
      <sheetData sheetId="8">
        <row r="2">
          <cell r="A2" t="str">
            <v>-</v>
          </cell>
        </row>
      </sheetData>
      <sheetData sheetId="9"/>
      <sheetData sheetId="10"/>
      <sheetData sheetId="11"/>
      <sheetData sheetId="1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ожение 1 город"/>
      <sheetName val="Приложение 1 село"/>
      <sheetName val="Лист1"/>
    </sheetNames>
    <sheetDataSet>
      <sheetData sheetId="0"/>
      <sheetData sheetId="1"/>
      <sheetData sheetId="2">
        <row r="51">
          <cell r="D51">
            <v>735708.99</v>
          </cell>
          <cell r="F51">
            <v>1624879.52</v>
          </cell>
        </row>
        <row r="53">
          <cell r="F53">
            <v>2577108.66</v>
          </cell>
        </row>
        <row r="55">
          <cell r="D55">
            <v>787836.73</v>
          </cell>
          <cell r="F55">
            <v>1049531.9099999999</v>
          </cell>
        </row>
        <row r="56">
          <cell r="F56">
            <v>925264.38</v>
          </cell>
          <cell r="H56">
            <v>3042988.74</v>
          </cell>
        </row>
        <row r="57">
          <cell r="F57">
            <v>1113114.9099999999</v>
          </cell>
        </row>
        <row r="65">
          <cell r="F65">
            <v>2238634.5</v>
          </cell>
        </row>
        <row r="72">
          <cell r="F72">
            <v>3337796.61</v>
          </cell>
        </row>
        <row r="76">
          <cell r="F76">
            <v>1926907.91</v>
          </cell>
        </row>
        <row r="77">
          <cell r="F77">
            <v>1882653.94</v>
          </cell>
        </row>
        <row r="118">
          <cell r="F118">
            <v>12217005.640000001</v>
          </cell>
        </row>
        <row r="121">
          <cell r="F121">
            <v>1300576.1200000001</v>
          </cell>
        </row>
        <row r="122">
          <cell r="F122">
            <v>1484929.03</v>
          </cell>
        </row>
        <row r="133">
          <cell r="D133">
            <v>10086.129999999999</v>
          </cell>
        </row>
        <row r="134">
          <cell r="D134">
            <v>6015.03</v>
          </cell>
        </row>
        <row r="135">
          <cell r="D135">
            <v>2632.2</v>
          </cell>
        </row>
        <row r="136">
          <cell r="D136">
            <v>1987.36</v>
          </cell>
        </row>
        <row r="137">
          <cell r="D137">
            <v>1813.13</v>
          </cell>
        </row>
        <row r="139">
          <cell r="D139">
            <v>4315.18</v>
          </cell>
        </row>
        <row r="140">
          <cell r="D140">
            <v>2190.77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stv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3"/>
  <sheetViews>
    <sheetView tabSelected="1" view="pageBreakPreview" zoomScale="110" zoomScaleNormal="100" zoomScaleSheetLayoutView="110" workbookViewId="0">
      <selection activeCell="C8" sqref="C8"/>
    </sheetView>
  </sheetViews>
  <sheetFormatPr defaultColWidth="9.140625" defaultRowHeight="16.5" x14ac:dyDescent="0.3"/>
  <cols>
    <col min="1" max="1" width="4.42578125" style="1" customWidth="1"/>
    <col min="2" max="2" width="27.5703125" style="1" customWidth="1"/>
    <col min="3" max="3" width="71" style="1" customWidth="1"/>
    <col min="4" max="16384" width="9.140625" style="1"/>
  </cols>
  <sheetData>
    <row r="2" spans="2:3" x14ac:dyDescent="0.3">
      <c r="B2" s="420" t="s">
        <v>74</v>
      </c>
      <c r="C2" s="420"/>
    </row>
    <row r="4" spans="2:3" ht="33" x14ac:dyDescent="0.3">
      <c r="B4" s="30" t="s">
        <v>75</v>
      </c>
      <c r="C4" s="31" t="s">
        <v>122</v>
      </c>
    </row>
    <row r="5" spans="2:3" x14ac:dyDescent="0.3">
      <c r="B5" s="4" t="s">
        <v>76</v>
      </c>
      <c r="C5" s="4" t="s">
        <v>121</v>
      </c>
    </row>
    <row r="6" spans="2:3" x14ac:dyDescent="0.3">
      <c r="B6" s="4" t="s">
        <v>77</v>
      </c>
      <c r="C6" s="4" t="s">
        <v>117</v>
      </c>
    </row>
    <row r="7" spans="2:3" x14ac:dyDescent="0.3">
      <c r="B7" s="4" t="s">
        <v>78</v>
      </c>
      <c r="C7" s="4" t="s">
        <v>117</v>
      </c>
    </row>
    <row r="8" spans="2:3" x14ac:dyDescent="0.3">
      <c r="B8" s="4" t="s">
        <v>79</v>
      </c>
      <c r="C8" s="24">
        <v>2632082033</v>
      </c>
    </row>
    <row r="9" spans="2:3" x14ac:dyDescent="0.3">
      <c r="B9" s="4" t="s">
        <v>80</v>
      </c>
      <c r="C9" s="24">
        <v>263243001</v>
      </c>
    </row>
    <row r="10" spans="2:3" x14ac:dyDescent="0.3">
      <c r="B10" s="4" t="s">
        <v>81</v>
      </c>
      <c r="C10" s="4" t="s">
        <v>118</v>
      </c>
    </row>
    <row r="11" spans="2:3" x14ac:dyDescent="0.3">
      <c r="B11" s="4" t="s">
        <v>82</v>
      </c>
      <c r="C11" s="29" t="s">
        <v>123</v>
      </c>
    </row>
    <row r="12" spans="2:3" x14ac:dyDescent="0.3">
      <c r="B12" s="4" t="s">
        <v>83</v>
      </c>
      <c r="C12" s="4" t="s">
        <v>119</v>
      </c>
    </row>
    <row r="13" spans="2:3" x14ac:dyDescent="0.3">
      <c r="B13" s="4" t="s">
        <v>84</v>
      </c>
      <c r="C13" s="4" t="s">
        <v>120</v>
      </c>
    </row>
  </sheetData>
  <mergeCells count="1">
    <mergeCell ref="B2:C2"/>
  </mergeCells>
  <hyperlinks>
    <hyperlink ref="C11" r:id="rId1"/>
  </hyperlinks>
  <pageMargins left="0.7" right="0.7" top="0.75" bottom="0.75" header="0.3" footer="0.3"/>
  <pageSetup paperSize="9" scale="57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366"/>
  <sheetViews>
    <sheetView view="pageBreakPreview" zoomScale="70" zoomScaleNormal="70" zoomScaleSheetLayoutView="7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308" sqref="A2308:XFD2366"/>
    </sheetView>
  </sheetViews>
  <sheetFormatPr defaultColWidth="9.140625" defaultRowHeight="15.75" x14ac:dyDescent="0.25"/>
  <cols>
    <col min="1" max="1" width="12.28515625" style="133" customWidth="1"/>
    <col min="2" max="2" width="88.140625" style="116" customWidth="1"/>
    <col min="3" max="5" width="27.85546875" style="134" customWidth="1"/>
    <col min="6" max="6" width="27.85546875" style="135" customWidth="1"/>
    <col min="7" max="7" width="27.85546875" style="134" customWidth="1"/>
    <col min="8" max="8" width="26.85546875" style="48" customWidth="1"/>
    <col min="9" max="9" width="7" style="48" customWidth="1"/>
    <col min="10" max="10" width="7.5703125" style="48" customWidth="1"/>
    <col min="11" max="11" width="5.85546875" style="48" customWidth="1"/>
    <col min="12" max="12" width="9.85546875" style="48" customWidth="1"/>
    <col min="13" max="13" width="17" style="48" customWidth="1"/>
    <col min="14" max="14" width="17.85546875" style="48" customWidth="1"/>
    <col min="15" max="16384" width="9.140625" style="48"/>
  </cols>
  <sheetData>
    <row r="1" spans="1:8" ht="66" customHeight="1" x14ac:dyDescent="0.25">
      <c r="F1" s="422" t="s">
        <v>124</v>
      </c>
      <c r="G1" s="422"/>
      <c r="H1" s="140"/>
    </row>
    <row r="2" spans="1:8" ht="111" customHeight="1" x14ac:dyDescent="0.25">
      <c r="A2" s="421" t="s">
        <v>2585</v>
      </c>
      <c r="B2" s="421"/>
      <c r="C2" s="421"/>
      <c r="D2" s="421"/>
      <c r="E2" s="421"/>
      <c r="F2" s="421"/>
      <c r="G2" s="421"/>
      <c r="H2" s="141"/>
    </row>
    <row r="3" spans="1:8" s="142" customFormat="1" ht="126" x14ac:dyDescent="0.25">
      <c r="A3" s="146" t="s">
        <v>8</v>
      </c>
      <c r="B3" s="146" t="s">
        <v>684</v>
      </c>
      <c r="C3" s="146" t="s">
        <v>9</v>
      </c>
      <c r="D3" s="146" t="s">
        <v>10</v>
      </c>
      <c r="E3" s="146" t="s">
        <v>682</v>
      </c>
      <c r="F3" s="146" t="s">
        <v>92</v>
      </c>
      <c r="G3" s="147" t="s">
        <v>683</v>
      </c>
    </row>
    <row r="4" spans="1:8" s="43" customFormat="1" ht="12.75" x14ac:dyDescent="0.25">
      <c r="A4" s="41" t="s">
        <v>125</v>
      </c>
      <c r="B4" s="42">
        <f>A4+1</f>
        <v>2</v>
      </c>
      <c r="C4" s="42">
        <f t="shared" ref="C4:G4" si="0">B4+1</f>
        <v>3</v>
      </c>
      <c r="D4" s="42">
        <f t="shared" si="0"/>
        <v>4</v>
      </c>
      <c r="E4" s="42">
        <f t="shared" si="0"/>
        <v>5</v>
      </c>
      <c r="F4" s="42">
        <f t="shared" si="0"/>
        <v>6</v>
      </c>
      <c r="G4" s="42">
        <f t="shared" si="0"/>
        <v>7</v>
      </c>
    </row>
    <row r="5" spans="1:8" s="148" customFormat="1" x14ac:dyDescent="0.25">
      <c r="A5" s="44" t="s">
        <v>125</v>
      </c>
      <c r="B5" s="149" t="s">
        <v>0</v>
      </c>
      <c r="C5" s="150"/>
      <c r="D5" s="150"/>
      <c r="E5" s="151"/>
      <c r="F5" s="150"/>
      <c r="G5" s="150"/>
    </row>
    <row r="6" spans="1:8" s="155" customFormat="1" x14ac:dyDescent="0.25">
      <c r="A6" s="49" t="s">
        <v>126</v>
      </c>
      <c r="B6" s="152" t="s">
        <v>127</v>
      </c>
      <c r="C6" s="153"/>
      <c r="D6" s="153"/>
      <c r="E6" s="154"/>
      <c r="F6" s="153"/>
      <c r="G6" s="153"/>
    </row>
    <row r="7" spans="1:8" s="162" customFormat="1" x14ac:dyDescent="0.25">
      <c r="A7" s="53" t="s">
        <v>128</v>
      </c>
      <c r="B7" s="156" t="s">
        <v>129</v>
      </c>
      <c r="C7" s="157"/>
      <c r="D7" s="158"/>
      <c r="E7" s="159"/>
      <c r="F7" s="160"/>
      <c r="G7" s="161"/>
    </row>
    <row r="8" spans="1:8" s="166" customFormat="1" hidden="1" x14ac:dyDescent="0.25">
      <c r="A8" s="60" t="s">
        <v>130</v>
      </c>
      <c r="B8" s="163" t="s">
        <v>131</v>
      </c>
      <c r="C8" s="164"/>
      <c r="D8" s="164"/>
      <c r="E8" s="165"/>
      <c r="F8" s="164"/>
      <c r="G8" s="164"/>
    </row>
    <row r="9" spans="1:8" s="148" customFormat="1" hidden="1" x14ac:dyDescent="0.25">
      <c r="A9" s="64" t="s">
        <v>132</v>
      </c>
      <c r="B9" s="167" t="s">
        <v>4</v>
      </c>
      <c r="C9" s="168"/>
      <c r="D9" s="168"/>
      <c r="E9" s="169"/>
      <c r="F9" s="168"/>
      <c r="G9" s="168"/>
    </row>
    <row r="10" spans="1:8" s="148" customFormat="1" hidden="1" x14ac:dyDescent="0.25">
      <c r="A10" s="64" t="s">
        <v>685</v>
      </c>
      <c r="B10" s="130" t="s">
        <v>686</v>
      </c>
      <c r="C10" s="168"/>
      <c r="D10" s="168"/>
      <c r="E10" s="169"/>
      <c r="F10" s="168"/>
      <c r="G10" s="168"/>
    </row>
    <row r="11" spans="1:8" s="148" customFormat="1" hidden="1" x14ac:dyDescent="0.25">
      <c r="A11" s="64" t="s">
        <v>687</v>
      </c>
      <c r="B11" s="130" t="s">
        <v>688</v>
      </c>
      <c r="C11" s="168"/>
      <c r="D11" s="168"/>
      <c r="E11" s="169"/>
      <c r="F11" s="168"/>
      <c r="G11" s="168"/>
    </row>
    <row r="12" spans="1:8" s="148" customFormat="1" hidden="1" x14ac:dyDescent="0.25">
      <c r="A12" s="64" t="s">
        <v>133</v>
      </c>
      <c r="B12" s="167" t="s">
        <v>3</v>
      </c>
      <c r="C12" s="168"/>
      <c r="D12" s="168"/>
      <c r="E12" s="169"/>
      <c r="F12" s="168"/>
      <c r="G12" s="168"/>
    </row>
    <row r="13" spans="1:8" s="148" customFormat="1" hidden="1" x14ac:dyDescent="0.25">
      <c r="A13" s="64" t="s">
        <v>689</v>
      </c>
      <c r="B13" s="130" t="s">
        <v>686</v>
      </c>
      <c r="C13" s="168"/>
      <c r="D13" s="168"/>
      <c r="E13" s="169"/>
      <c r="F13" s="168"/>
      <c r="G13" s="168"/>
    </row>
    <row r="14" spans="1:8" s="148" customFormat="1" hidden="1" x14ac:dyDescent="0.25">
      <c r="A14" s="64" t="s">
        <v>690</v>
      </c>
      <c r="B14" s="130" t="s">
        <v>688</v>
      </c>
      <c r="C14" s="168"/>
      <c r="D14" s="168"/>
      <c r="E14" s="169"/>
      <c r="F14" s="168"/>
      <c r="G14" s="168"/>
    </row>
    <row r="15" spans="1:8" s="148" customFormat="1" hidden="1" x14ac:dyDescent="0.25">
      <c r="A15" s="64" t="s">
        <v>134</v>
      </c>
      <c r="B15" s="167" t="s">
        <v>5</v>
      </c>
      <c r="C15" s="168"/>
      <c r="D15" s="168"/>
      <c r="E15" s="169"/>
      <c r="F15" s="168"/>
      <c r="G15" s="168"/>
    </row>
    <row r="16" spans="1:8" s="148" customFormat="1" hidden="1" x14ac:dyDescent="0.25">
      <c r="A16" s="64" t="s">
        <v>691</v>
      </c>
      <c r="B16" s="130" t="s">
        <v>686</v>
      </c>
      <c r="C16" s="168"/>
      <c r="D16" s="168"/>
      <c r="E16" s="169"/>
      <c r="F16" s="168"/>
      <c r="G16" s="168"/>
    </row>
    <row r="17" spans="1:7" s="148" customFormat="1" hidden="1" x14ac:dyDescent="0.25">
      <c r="A17" s="64" t="s">
        <v>692</v>
      </c>
      <c r="B17" s="130" t="s">
        <v>688</v>
      </c>
      <c r="C17" s="168"/>
      <c r="D17" s="168"/>
      <c r="E17" s="169"/>
      <c r="F17" s="168"/>
      <c r="G17" s="168"/>
    </row>
    <row r="18" spans="1:7" s="148" customFormat="1" hidden="1" x14ac:dyDescent="0.25">
      <c r="A18" s="64" t="s">
        <v>135</v>
      </c>
      <c r="B18" s="167" t="s">
        <v>6</v>
      </c>
      <c r="C18" s="168"/>
      <c r="D18" s="168"/>
      <c r="E18" s="169"/>
      <c r="F18" s="168"/>
      <c r="G18" s="168"/>
    </row>
    <row r="19" spans="1:7" s="148" customFormat="1" hidden="1" x14ac:dyDescent="0.25">
      <c r="A19" s="64" t="s">
        <v>693</v>
      </c>
      <c r="B19" s="130" t="s">
        <v>686</v>
      </c>
      <c r="C19" s="168"/>
      <c r="D19" s="168"/>
      <c r="E19" s="169"/>
      <c r="F19" s="168"/>
      <c r="G19" s="168"/>
    </row>
    <row r="20" spans="1:7" s="148" customFormat="1" hidden="1" x14ac:dyDescent="0.25">
      <c r="A20" s="64" t="s">
        <v>694</v>
      </c>
      <c r="B20" s="130" t="s">
        <v>688</v>
      </c>
      <c r="C20" s="168"/>
      <c r="D20" s="168"/>
      <c r="E20" s="169"/>
      <c r="F20" s="168"/>
      <c r="G20" s="168"/>
    </row>
    <row r="21" spans="1:7" s="148" customFormat="1" hidden="1" x14ac:dyDescent="0.25">
      <c r="A21" s="64" t="s">
        <v>136</v>
      </c>
      <c r="B21" s="167" t="s">
        <v>7</v>
      </c>
      <c r="C21" s="168"/>
      <c r="D21" s="168"/>
      <c r="E21" s="169"/>
      <c r="F21" s="168"/>
      <c r="G21" s="168"/>
    </row>
    <row r="22" spans="1:7" s="148" customFormat="1" hidden="1" x14ac:dyDescent="0.25">
      <c r="A22" s="64" t="s">
        <v>695</v>
      </c>
      <c r="B22" s="130" t="s">
        <v>686</v>
      </c>
      <c r="C22" s="168"/>
      <c r="D22" s="168"/>
      <c r="E22" s="169"/>
      <c r="F22" s="168"/>
      <c r="G22" s="168"/>
    </row>
    <row r="23" spans="1:7" s="148" customFormat="1" hidden="1" x14ac:dyDescent="0.25">
      <c r="A23" s="64" t="s">
        <v>696</v>
      </c>
      <c r="B23" s="130" t="s">
        <v>688</v>
      </c>
      <c r="C23" s="168"/>
      <c r="D23" s="168"/>
      <c r="E23" s="169"/>
      <c r="F23" s="168"/>
      <c r="G23" s="168"/>
    </row>
    <row r="24" spans="1:7" s="148" customFormat="1" hidden="1" x14ac:dyDescent="0.25">
      <c r="A24" s="64" t="s">
        <v>137</v>
      </c>
      <c r="B24" s="167" t="s">
        <v>697</v>
      </c>
      <c r="C24" s="168"/>
      <c r="D24" s="168"/>
      <c r="E24" s="169"/>
      <c r="F24" s="168"/>
      <c r="G24" s="168"/>
    </row>
    <row r="25" spans="1:7" s="148" customFormat="1" hidden="1" x14ac:dyDescent="0.25">
      <c r="A25" s="64" t="s">
        <v>698</v>
      </c>
      <c r="B25" s="130" t="s">
        <v>686</v>
      </c>
      <c r="C25" s="168"/>
      <c r="D25" s="168"/>
      <c r="E25" s="169"/>
      <c r="F25" s="168"/>
      <c r="G25" s="168"/>
    </row>
    <row r="26" spans="1:7" s="148" customFormat="1" hidden="1" x14ac:dyDescent="0.25">
      <c r="A26" s="64" t="s">
        <v>699</v>
      </c>
      <c r="B26" s="130" t="s">
        <v>688</v>
      </c>
      <c r="C26" s="168"/>
      <c r="D26" s="168"/>
      <c r="E26" s="169"/>
      <c r="F26" s="168"/>
      <c r="G26" s="168"/>
    </row>
    <row r="27" spans="1:7" s="166" customFormat="1" hidden="1" x14ac:dyDescent="0.25">
      <c r="A27" s="60" t="s">
        <v>138</v>
      </c>
      <c r="B27" s="163" t="s">
        <v>139</v>
      </c>
      <c r="C27" s="164"/>
      <c r="D27" s="164"/>
      <c r="E27" s="165"/>
      <c r="F27" s="164"/>
      <c r="G27" s="164"/>
    </row>
    <row r="28" spans="1:7" s="148" customFormat="1" hidden="1" x14ac:dyDescent="0.25">
      <c r="A28" s="64" t="s">
        <v>140</v>
      </c>
      <c r="B28" s="167" t="s">
        <v>4</v>
      </c>
      <c r="C28" s="168"/>
      <c r="D28" s="168"/>
      <c r="E28" s="169"/>
      <c r="F28" s="168"/>
      <c r="G28" s="168"/>
    </row>
    <row r="29" spans="1:7" s="148" customFormat="1" hidden="1" x14ac:dyDescent="0.25">
      <c r="A29" s="64" t="s">
        <v>700</v>
      </c>
      <c r="B29" s="130" t="s">
        <v>701</v>
      </c>
      <c r="C29" s="168"/>
      <c r="D29" s="168"/>
      <c r="E29" s="169"/>
      <c r="F29" s="168"/>
      <c r="G29" s="168"/>
    </row>
    <row r="30" spans="1:7" s="148" customFormat="1" hidden="1" x14ac:dyDescent="0.25">
      <c r="A30" s="64" t="s">
        <v>702</v>
      </c>
      <c r="B30" s="130" t="s">
        <v>688</v>
      </c>
      <c r="C30" s="168"/>
      <c r="D30" s="168"/>
      <c r="E30" s="169"/>
      <c r="F30" s="168"/>
      <c r="G30" s="168"/>
    </row>
    <row r="31" spans="1:7" s="148" customFormat="1" hidden="1" x14ac:dyDescent="0.25">
      <c r="A31" s="64" t="s">
        <v>141</v>
      </c>
      <c r="B31" s="167" t="s">
        <v>3</v>
      </c>
      <c r="C31" s="168"/>
      <c r="D31" s="168"/>
      <c r="E31" s="169"/>
      <c r="F31" s="168"/>
      <c r="G31" s="168"/>
    </row>
    <row r="32" spans="1:7" s="148" customFormat="1" hidden="1" x14ac:dyDescent="0.25">
      <c r="A32" s="64" t="s">
        <v>703</v>
      </c>
      <c r="B32" s="130" t="s">
        <v>686</v>
      </c>
      <c r="C32" s="168"/>
      <c r="D32" s="168"/>
      <c r="E32" s="169"/>
      <c r="F32" s="168"/>
      <c r="G32" s="168"/>
    </row>
    <row r="33" spans="1:7" s="148" customFormat="1" hidden="1" x14ac:dyDescent="0.25">
      <c r="A33" s="64" t="s">
        <v>704</v>
      </c>
      <c r="B33" s="130" t="s">
        <v>688</v>
      </c>
      <c r="C33" s="168"/>
      <c r="D33" s="168"/>
      <c r="E33" s="169"/>
      <c r="F33" s="168"/>
      <c r="G33" s="168"/>
    </row>
    <row r="34" spans="1:7" s="148" customFormat="1" hidden="1" x14ac:dyDescent="0.25">
      <c r="A34" s="64" t="s">
        <v>142</v>
      </c>
      <c r="B34" s="167" t="s">
        <v>5</v>
      </c>
      <c r="C34" s="168"/>
      <c r="D34" s="168"/>
      <c r="E34" s="169"/>
      <c r="F34" s="168"/>
      <c r="G34" s="168"/>
    </row>
    <row r="35" spans="1:7" s="148" customFormat="1" hidden="1" x14ac:dyDescent="0.25">
      <c r="A35" s="64" t="s">
        <v>705</v>
      </c>
      <c r="B35" s="130" t="s">
        <v>686</v>
      </c>
      <c r="C35" s="168"/>
      <c r="D35" s="168"/>
      <c r="E35" s="169"/>
      <c r="F35" s="168"/>
      <c r="G35" s="168"/>
    </row>
    <row r="36" spans="1:7" s="148" customFormat="1" hidden="1" x14ac:dyDescent="0.25">
      <c r="A36" s="64" t="s">
        <v>706</v>
      </c>
      <c r="B36" s="130" t="s">
        <v>688</v>
      </c>
      <c r="C36" s="168"/>
      <c r="D36" s="168"/>
      <c r="E36" s="169"/>
      <c r="F36" s="168"/>
      <c r="G36" s="168"/>
    </row>
    <row r="37" spans="1:7" s="148" customFormat="1" hidden="1" x14ac:dyDescent="0.25">
      <c r="A37" s="64" t="s">
        <v>143</v>
      </c>
      <c r="B37" s="167" t="s">
        <v>6</v>
      </c>
      <c r="C37" s="168"/>
      <c r="D37" s="168"/>
      <c r="E37" s="169"/>
      <c r="F37" s="168"/>
      <c r="G37" s="168"/>
    </row>
    <row r="38" spans="1:7" s="148" customFormat="1" hidden="1" x14ac:dyDescent="0.25">
      <c r="A38" s="64" t="s">
        <v>707</v>
      </c>
      <c r="B38" s="130" t="s">
        <v>686</v>
      </c>
      <c r="C38" s="168"/>
      <c r="D38" s="168"/>
      <c r="E38" s="169"/>
      <c r="F38" s="168"/>
      <c r="G38" s="168"/>
    </row>
    <row r="39" spans="1:7" s="148" customFormat="1" hidden="1" x14ac:dyDescent="0.25">
      <c r="A39" s="64" t="s">
        <v>708</v>
      </c>
      <c r="B39" s="130" t="s">
        <v>688</v>
      </c>
      <c r="C39" s="168"/>
      <c r="D39" s="168"/>
      <c r="E39" s="169"/>
      <c r="F39" s="168"/>
      <c r="G39" s="168"/>
    </row>
    <row r="40" spans="1:7" s="148" customFormat="1" hidden="1" x14ac:dyDescent="0.25">
      <c r="A40" s="64" t="s">
        <v>144</v>
      </c>
      <c r="B40" s="167" t="s">
        <v>7</v>
      </c>
      <c r="C40" s="168"/>
      <c r="D40" s="168"/>
      <c r="E40" s="169"/>
      <c r="F40" s="168"/>
      <c r="G40" s="168"/>
    </row>
    <row r="41" spans="1:7" s="148" customFormat="1" hidden="1" x14ac:dyDescent="0.25">
      <c r="A41" s="64" t="s">
        <v>709</v>
      </c>
      <c r="B41" s="130" t="s">
        <v>686</v>
      </c>
      <c r="C41" s="168"/>
      <c r="D41" s="168"/>
      <c r="E41" s="169"/>
      <c r="F41" s="168"/>
      <c r="G41" s="168"/>
    </row>
    <row r="42" spans="1:7" s="148" customFormat="1" hidden="1" x14ac:dyDescent="0.25">
      <c r="A42" s="64" t="s">
        <v>710</v>
      </c>
      <c r="B42" s="130" t="s">
        <v>688</v>
      </c>
      <c r="C42" s="168"/>
      <c r="D42" s="168"/>
      <c r="E42" s="169"/>
      <c r="F42" s="168"/>
      <c r="G42" s="168"/>
    </row>
    <row r="43" spans="1:7" s="148" customFormat="1" hidden="1" x14ac:dyDescent="0.25">
      <c r="A43" s="64" t="s">
        <v>145</v>
      </c>
      <c r="B43" s="167" t="s">
        <v>697</v>
      </c>
      <c r="C43" s="168"/>
      <c r="D43" s="168"/>
      <c r="E43" s="169"/>
      <c r="F43" s="168"/>
      <c r="G43" s="168"/>
    </row>
    <row r="44" spans="1:7" s="148" customFormat="1" hidden="1" x14ac:dyDescent="0.25">
      <c r="A44" s="64" t="s">
        <v>711</v>
      </c>
      <c r="B44" s="130" t="s">
        <v>686</v>
      </c>
      <c r="C44" s="168"/>
      <c r="D44" s="168"/>
      <c r="E44" s="169"/>
      <c r="F44" s="168"/>
      <c r="G44" s="168"/>
    </row>
    <row r="45" spans="1:7" s="148" customFormat="1" hidden="1" x14ac:dyDescent="0.25">
      <c r="A45" s="64" t="s">
        <v>712</v>
      </c>
      <c r="B45" s="130" t="s">
        <v>688</v>
      </c>
      <c r="C45" s="168"/>
      <c r="D45" s="168"/>
      <c r="E45" s="169"/>
      <c r="F45" s="168"/>
      <c r="G45" s="168"/>
    </row>
    <row r="46" spans="1:7" s="166" customFormat="1" hidden="1" x14ac:dyDescent="0.25">
      <c r="A46" s="60" t="s">
        <v>146</v>
      </c>
      <c r="B46" s="163" t="s">
        <v>147</v>
      </c>
      <c r="C46" s="164"/>
      <c r="D46" s="164"/>
      <c r="E46" s="165"/>
      <c r="F46" s="164"/>
      <c r="G46" s="164"/>
    </row>
    <row r="47" spans="1:7" s="148" customFormat="1" hidden="1" x14ac:dyDescent="0.25">
      <c r="A47" s="64" t="s">
        <v>148</v>
      </c>
      <c r="B47" s="167" t="s">
        <v>4</v>
      </c>
      <c r="C47" s="168"/>
      <c r="D47" s="168"/>
      <c r="E47" s="169"/>
      <c r="F47" s="168"/>
      <c r="G47" s="168"/>
    </row>
    <row r="48" spans="1:7" s="148" customFormat="1" hidden="1" x14ac:dyDescent="0.25">
      <c r="A48" s="64" t="s">
        <v>713</v>
      </c>
      <c r="B48" s="130" t="s">
        <v>686</v>
      </c>
      <c r="C48" s="168"/>
      <c r="D48" s="168"/>
      <c r="E48" s="169"/>
      <c r="F48" s="168"/>
      <c r="G48" s="168"/>
    </row>
    <row r="49" spans="1:7" s="148" customFormat="1" hidden="1" x14ac:dyDescent="0.25">
      <c r="A49" s="64" t="s">
        <v>714</v>
      </c>
      <c r="B49" s="130" t="s">
        <v>688</v>
      </c>
      <c r="C49" s="168"/>
      <c r="D49" s="168"/>
      <c r="E49" s="169"/>
      <c r="F49" s="168"/>
      <c r="G49" s="168"/>
    </row>
    <row r="50" spans="1:7" s="148" customFormat="1" hidden="1" x14ac:dyDescent="0.25">
      <c r="A50" s="64" t="s">
        <v>149</v>
      </c>
      <c r="B50" s="167" t="s">
        <v>3</v>
      </c>
      <c r="C50" s="168"/>
      <c r="D50" s="168"/>
      <c r="E50" s="169"/>
      <c r="F50" s="168"/>
      <c r="G50" s="168"/>
    </row>
    <row r="51" spans="1:7" s="148" customFormat="1" hidden="1" x14ac:dyDescent="0.25">
      <c r="A51" s="64" t="s">
        <v>715</v>
      </c>
      <c r="B51" s="130" t="s">
        <v>686</v>
      </c>
      <c r="C51" s="168"/>
      <c r="D51" s="168"/>
      <c r="E51" s="169"/>
      <c r="F51" s="168"/>
      <c r="G51" s="168"/>
    </row>
    <row r="52" spans="1:7" s="148" customFormat="1" hidden="1" x14ac:dyDescent="0.25">
      <c r="A52" s="64" t="s">
        <v>716</v>
      </c>
      <c r="B52" s="130" t="s">
        <v>688</v>
      </c>
      <c r="C52" s="168"/>
      <c r="D52" s="168"/>
      <c r="E52" s="169"/>
      <c r="F52" s="168"/>
      <c r="G52" s="168"/>
    </row>
    <row r="53" spans="1:7" s="148" customFormat="1" hidden="1" x14ac:dyDescent="0.25">
      <c r="A53" s="64" t="s">
        <v>150</v>
      </c>
      <c r="B53" s="167" t="s">
        <v>5</v>
      </c>
      <c r="C53" s="168"/>
      <c r="D53" s="168"/>
      <c r="E53" s="169"/>
      <c r="F53" s="168"/>
      <c r="G53" s="168"/>
    </row>
    <row r="54" spans="1:7" s="148" customFormat="1" hidden="1" x14ac:dyDescent="0.25">
      <c r="A54" s="64" t="s">
        <v>717</v>
      </c>
      <c r="B54" s="130" t="s">
        <v>686</v>
      </c>
      <c r="C54" s="168"/>
      <c r="D54" s="168"/>
      <c r="E54" s="169"/>
      <c r="F54" s="168"/>
      <c r="G54" s="168"/>
    </row>
    <row r="55" spans="1:7" s="148" customFormat="1" hidden="1" x14ac:dyDescent="0.25">
      <c r="A55" s="64" t="s">
        <v>718</v>
      </c>
      <c r="B55" s="130" t="s">
        <v>688</v>
      </c>
      <c r="C55" s="168"/>
      <c r="D55" s="168"/>
      <c r="E55" s="169"/>
      <c r="F55" s="168"/>
      <c r="G55" s="168"/>
    </row>
    <row r="56" spans="1:7" s="148" customFormat="1" hidden="1" x14ac:dyDescent="0.25">
      <c r="A56" s="64" t="s">
        <v>151</v>
      </c>
      <c r="B56" s="167" t="s">
        <v>6</v>
      </c>
      <c r="C56" s="168"/>
      <c r="D56" s="168"/>
      <c r="E56" s="169"/>
      <c r="F56" s="168"/>
      <c r="G56" s="168"/>
    </row>
    <row r="57" spans="1:7" s="148" customFormat="1" hidden="1" x14ac:dyDescent="0.25">
      <c r="A57" s="64" t="s">
        <v>719</v>
      </c>
      <c r="B57" s="130" t="s">
        <v>686</v>
      </c>
      <c r="C57" s="168"/>
      <c r="D57" s="168"/>
      <c r="E57" s="169"/>
      <c r="F57" s="168"/>
      <c r="G57" s="168"/>
    </row>
    <row r="58" spans="1:7" s="148" customFormat="1" hidden="1" x14ac:dyDescent="0.25">
      <c r="A58" s="64" t="s">
        <v>720</v>
      </c>
      <c r="B58" s="130" t="s">
        <v>688</v>
      </c>
      <c r="C58" s="168"/>
      <c r="D58" s="168"/>
      <c r="E58" s="169"/>
      <c r="F58" s="168"/>
      <c r="G58" s="168"/>
    </row>
    <row r="59" spans="1:7" s="148" customFormat="1" hidden="1" x14ac:dyDescent="0.25">
      <c r="A59" s="64" t="s">
        <v>152</v>
      </c>
      <c r="B59" s="167" t="s">
        <v>7</v>
      </c>
      <c r="C59" s="168"/>
      <c r="D59" s="168"/>
      <c r="E59" s="169"/>
      <c r="F59" s="168"/>
      <c r="G59" s="168"/>
    </row>
    <row r="60" spans="1:7" s="148" customFormat="1" hidden="1" x14ac:dyDescent="0.25">
      <c r="A60" s="64" t="s">
        <v>721</v>
      </c>
      <c r="B60" s="130" t="s">
        <v>686</v>
      </c>
      <c r="C60" s="168"/>
      <c r="D60" s="168"/>
      <c r="E60" s="169"/>
      <c r="F60" s="168"/>
      <c r="G60" s="168"/>
    </row>
    <row r="61" spans="1:7" s="148" customFormat="1" hidden="1" x14ac:dyDescent="0.25">
      <c r="A61" s="64" t="s">
        <v>722</v>
      </c>
      <c r="B61" s="130" t="s">
        <v>688</v>
      </c>
      <c r="C61" s="168"/>
      <c r="D61" s="168"/>
      <c r="E61" s="169"/>
      <c r="F61" s="168"/>
      <c r="G61" s="168"/>
    </row>
    <row r="62" spans="1:7" s="148" customFormat="1" hidden="1" x14ac:dyDescent="0.25">
      <c r="A62" s="64" t="s">
        <v>153</v>
      </c>
      <c r="B62" s="167" t="s">
        <v>697</v>
      </c>
      <c r="C62" s="168"/>
      <c r="D62" s="168"/>
      <c r="E62" s="169"/>
      <c r="F62" s="168"/>
      <c r="G62" s="168"/>
    </row>
    <row r="63" spans="1:7" s="148" customFormat="1" hidden="1" x14ac:dyDescent="0.25">
      <c r="A63" s="64" t="s">
        <v>723</v>
      </c>
      <c r="B63" s="130" t="s">
        <v>686</v>
      </c>
      <c r="C63" s="168"/>
      <c r="D63" s="168"/>
      <c r="E63" s="169"/>
      <c r="F63" s="168"/>
      <c r="G63" s="168"/>
    </row>
    <row r="64" spans="1:7" s="148" customFormat="1" hidden="1" x14ac:dyDescent="0.25">
      <c r="A64" s="64" t="s">
        <v>724</v>
      </c>
      <c r="B64" s="130" t="s">
        <v>688</v>
      </c>
      <c r="C64" s="168"/>
      <c r="D64" s="168"/>
      <c r="E64" s="169"/>
      <c r="F64" s="168"/>
      <c r="G64" s="168"/>
    </row>
    <row r="65" spans="1:7" s="166" customFormat="1" x14ac:dyDescent="0.25">
      <c r="A65" s="60" t="s">
        <v>100</v>
      </c>
      <c r="B65" s="163" t="s">
        <v>154</v>
      </c>
      <c r="C65" s="164"/>
      <c r="D65" s="164"/>
      <c r="E65" s="165"/>
      <c r="F65" s="164"/>
      <c r="G65" s="164"/>
    </row>
    <row r="66" spans="1:7" s="148" customFormat="1" x14ac:dyDescent="0.25">
      <c r="A66" s="64" t="s">
        <v>155</v>
      </c>
      <c r="B66" s="167" t="s">
        <v>4</v>
      </c>
      <c r="C66" s="168"/>
      <c r="D66" s="168"/>
      <c r="E66" s="170"/>
      <c r="F66" s="171"/>
      <c r="G66" s="172"/>
    </row>
    <row r="67" spans="1:7" s="148" customFormat="1" x14ac:dyDescent="0.25">
      <c r="A67" s="64" t="s">
        <v>725</v>
      </c>
      <c r="B67" s="173" t="s">
        <v>726</v>
      </c>
      <c r="C67" s="168"/>
      <c r="D67" s="168"/>
      <c r="E67" s="217">
        <f>SUM(E68)</f>
        <v>80</v>
      </c>
      <c r="F67" s="218">
        <f t="shared" ref="F67:G67" si="1">SUM(F68)</f>
        <v>25</v>
      </c>
      <c r="G67" s="209">
        <f t="shared" si="1"/>
        <v>51.60107</v>
      </c>
    </row>
    <row r="68" spans="1:7" s="102" customFormat="1" ht="63" customHeight="1" x14ac:dyDescent="0.25">
      <c r="A68" s="100" t="s">
        <v>725</v>
      </c>
      <c r="B68" s="143" t="s">
        <v>727</v>
      </c>
      <c r="C68" s="66">
        <v>2020</v>
      </c>
      <c r="D68" s="66">
        <v>0.4</v>
      </c>
      <c r="E68" s="73">
        <v>80</v>
      </c>
      <c r="F68" s="67">
        <v>25</v>
      </c>
      <c r="G68" s="74">
        <v>51.60107</v>
      </c>
    </row>
    <row r="69" spans="1:7" s="148" customFormat="1" hidden="1" x14ac:dyDescent="0.25">
      <c r="A69" s="64" t="s">
        <v>728</v>
      </c>
      <c r="B69" s="130" t="s">
        <v>688</v>
      </c>
      <c r="C69" s="168"/>
      <c r="D69" s="168"/>
      <c r="E69" s="170"/>
      <c r="F69" s="169"/>
      <c r="G69" s="174"/>
    </row>
    <row r="70" spans="1:7" s="148" customFormat="1" hidden="1" x14ac:dyDescent="0.25">
      <c r="A70" s="64" t="s">
        <v>159</v>
      </c>
      <c r="B70" s="167" t="s">
        <v>3</v>
      </c>
      <c r="C70" s="168"/>
      <c r="D70" s="169"/>
      <c r="E70" s="170"/>
      <c r="F70" s="169"/>
      <c r="G70" s="174"/>
    </row>
    <row r="71" spans="1:7" s="148" customFormat="1" hidden="1" x14ac:dyDescent="0.25">
      <c r="A71" s="64" t="s">
        <v>729</v>
      </c>
      <c r="B71" s="130" t="s">
        <v>686</v>
      </c>
      <c r="C71" s="168"/>
      <c r="D71" s="169"/>
      <c r="E71" s="170"/>
      <c r="F71" s="169"/>
      <c r="G71" s="174"/>
    </row>
    <row r="72" spans="1:7" s="148" customFormat="1" hidden="1" x14ac:dyDescent="0.25">
      <c r="A72" s="64" t="s">
        <v>730</v>
      </c>
      <c r="B72" s="130" t="s">
        <v>688</v>
      </c>
      <c r="C72" s="168"/>
      <c r="D72" s="169"/>
      <c r="E72" s="170"/>
      <c r="F72" s="169"/>
      <c r="G72" s="174"/>
    </row>
    <row r="73" spans="1:7" s="148" customFormat="1" hidden="1" x14ac:dyDescent="0.25">
      <c r="A73" s="64" t="s">
        <v>160</v>
      </c>
      <c r="B73" s="167" t="s">
        <v>5</v>
      </c>
      <c r="C73" s="168"/>
      <c r="D73" s="169"/>
      <c r="E73" s="170"/>
      <c r="F73" s="169"/>
      <c r="G73" s="174"/>
    </row>
    <row r="74" spans="1:7" s="148" customFormat="1" hidden="1" x14ac:dyDescent="0.25">
      <c r="A74" s="64" t="s">
        <v>731</v>
      </c>
      <c r="B74" s="130" t="s">
        <v>686</v>
      </c>
      <c r="C74" s="168"/>
      <c r="D74" s="169"/>
      <c r="E74" s="170"/>
      <c r="F74" s="169"/>
      <c r="G74" s="174"/>
    </row>
    <row r="75" spans="1:7" s="148" customFormat="1" hidden="1" x14ac:dyDescent="0.25">
      <c r="A75" s="64" t="s">
        <v>732</v>
      </c>
      <c r="B75" s="130" t="s">
        <v>688</v>
      </c>
      <c r="C75" s="168"/>
      <c r="D75" s="169"/>
      <c r="E75" s="170"/>
      <c r="F75" s="169"/>
      <c r="G75" s="174"/>
    </row>
    <row r="76" spans="1:7" s="148" customFormat="1" hidden="1" x14ac:dyDescent="0.25">
      <c r="A76" s="64" t="s">
        <v>161</v>
      </c>
      <c r="B76" s="167" t="s">
        <v>6</v>
      </c>
      <c r="C76" s="168"/>
      <c r="D76" s="169"/>
      <c r="E76" s="170"/>
      <c r="F76" s="169"/>
      <c r="G76" s="174"/>
    </row>
    <row r="77" spans="1:7" s="148" customFormat="1" hidden="1" x14ac:dyDescent="0.25">
      <c r="A77" s="64" t="s">
        <v>733</v>
      </c>
      <c r="B77" s="130" t="s">
        <v>686</v>
      </c>
      <c r="C77" s="168"/>
      <c r="D77" s="169"/>
      <c r="E77" s="170"/>
      <c r="F77" s="169"/>
      <c r="G77" s="174"/>
    </row>
    <row r="78" spans="1:7" s="148" customFormat="1" hidden="1" x14ac:dyDescent="0.25">
      <c r="A78" s="64" t="s">
        <v>734</v>
      </c>
      <c r="B78" s="130" t="s">
        <v>688</v>
      </c>
      <c r="C78" s="168"/>
      <c r="D78" s="169"/>
      <c r="E78" s="170"/>
      <c r="F78" s="169"/>
      <c r="G78" s="174"/>
    </row>
    <row r="79" spans="1:7" s="148" customFormat="1" hidden="1" x14ac:dyDescent="0.25">
      <c r="A79" s="64" t="s">
        <v>162</v>
      </c>
      <c r="B79" s="167" t="s">
        <v>7</v>
      </c>
      <c r="C79" s="168"/>
      <c r="D79" s="169"/>
      <c r="E79" s="170"/>
      <c r="F79" s="169"/>
      <c r="G79" s="174"/>
    </row>
    <row r="80" spans="1:7" s="148" customFormat="1" hidden="1" x14ac:dyDescent="0.25">
      <c r="A80" s="64" t="s">
        <v>735</v>
      </c>
      <c r="B80" s="130" t="s">
        <v>686</v>
      </c>
      <c r="C80" s="168"/>
      <c r="D80" s="169"/>
      <c r="E80" s="170"/>
      <c r="F80" s="169"/>
      <c r="G80" s="174"/>
    </row>
    <row r="81" spans="1:7" s="148" customFormat="1" hidden="1" x14ac:dyDescent="0.25">
      <c r="A81" s="64" t="s">
        <v>736</v>
      </c>
      <c r="B81" s="130" t="s">
        <v>688</v>
      </c>
      <c r="C81" s="168"/>
      <c r="D81" s="169"/>
      <c r="E81" s="170"/>
      <c r="F81" s="169"/>
      <c r="G81" s="174"/>
    </row>
    <row r="82" spans="1:7" s="148" customFormat="1" hidden="1" x14ac:dyDescent="0.25">
      <c r="A82" s="64" t="s">
        <v>163</v>
      </c>
      <c r="B82" s="167" t="s">
        <v>697</v>
      </c>
      <c r="C82" s="168"/>
      <c r="D82" s="169"/>
      <c r="E82" s="170"/>
      <c r="F82" s="169"/>
      <c r="G82" s="174"/>
    </row>
    <row r="83" spans="1:7" s="148" customFormat="1" hidden="1" x14ac:dyDescent="0.25">
      <c r="A83" s="64" t="s">
        <v>737</v>
      </c>
      <c r="B83" s="130" t="s">
        <v>686</v>
      </c>
      <c r="C83" s="168"/>
      <c r="D83" s="169"/>
      <c r="E83" s="170"/>
      <c r="F83" s="169"/>
      <c r="G83" s="174"/>
    </row>
    <row r="84" spans="1:7" s="148" customFormat="1" hidden="1" x14ac:dyDescent="0.25">
      <c r="A84" s="64" t="s">
        <v>738</v>
      </c>
      <c r="B84" s="130" t="s">
        <v>688</v>
      </c>
      <c r="C84" s="168"/>
      <c r="D84" s="169"/>
      <c r="E84" s="170"/>
      <c r="F84" s="169"/>
      <c r="G84" s="174"/>
    </row>
    <row r="85" spans="1:7" s="162" customFormat="1" hidden="1" x14ac:dyDescent="0.25">
      <c r="A85" s="53" t="s">
        <v>164</v>
      </c>
      <c r="B85" s="156" t="s">
        <v>165</v>
      </c>
      <c r="C85" s="157"/>
      <c r="D85" s="158"/>
      <c r="E85" s="159"/>
      <c r="F85" s="158"/>
      <c r="G85" s="185"/>
    </row>
    <row r="86" spans="1:7" s="166" customFormat="1" hidden="1" x14ac:dyDescent="0.25">
      <c r="A86" s="60" t="s">
        <v>166</v>
      </c>
      <c r="B86" s="163" t="s">
        <v>131</v>
      </c>
      <c r="C86" s="164"/>
      <c r="D86" s="165"/>
      <c r="E86" s="175"/>
      <c r="F86" s="165"/>
      <c r="G86" s="186"/>
    </row>
    <row r="87" spans="1:7" s="148" customFormat="1" hidden="1" x14ac:dyDescent="0.25">
      <c r="A87" s="64" t="s">
        <v>167</v>
      </c>
      <c r="B87" s="167" t="s">
        <v>4</v>
      </c>
      <c r="C87" s="168"/>
      <c r="D87" s="169"/>
      <c r="E87" s="170"/>
      <c r="F87" s="169"/>
      <c r="G87" s="174"/>
    </row>
    <row r="88" spans="1:7" s="148" customFormat="1" hidden="1" x14ac:dyDescent="0.25">
      <c r="A88" s="64" t="s">
        <v>739</v>
      </c>
      <c r="B88" s="130" t="s">
        <v>686</v>
      </c>
      <c r="C88" s="168"/>
      <c r="D88" s="169"/>
      <c r="E88" s="170"/>
      <c r="F88" s="169"/>
      <c r="G88" s="174"/>
    </row>
    <row r="89" spans="1:7" s="148" customFormat="1" hidden="1" x14ac:dyDescent="0.25">
      <c r="A89" s="64" t="s">
        <v>740</v>
      </c>
      <c r="B89" s="130" t="s">
        <v>688</v>
      </c>
      <c r="C89" s="168"/>
      <c r="D89" s="169"/>
      <c r="E89" s="170"/>
      <c r="F89" s="169"/>
      <c r="G89" s="174"/>
    </row>
    <row r="90" spans="1:7" s="148" customFormat="1" hidden="1" x14ac:dyDescent="0.25">
      <c r="A90" s="64" t="s">
        <v>168</v>
      </c>
      <c r="B90" s="167" t="s">
        <v>3</v>
      </c>
      <c r="C90" s="168"/>
      <c r="D90" s="169"/>
      <c r="E90" s="170"/>
      <c r="F90" s="169"/>
      <c r="G90" s="174"/>
    </row>
    <row r="91" spans="1:7" s="148" customFormat="1" hidden="1" x14ac:dyDescent="0.25">
      <c r="A91" s="64" t="s">
        <v>741</v>
      </c>
      <c r="B91" s="130" t="s">
        <v>686</v>
      </c>
      <c r="C91" s="168"/>
      <c r="D91" s="169"/>
      <c r="E91" s="170"/>
      <c r="F91" s="169"/>
      <c r="G91" s="174"/>
    </row>
    <row r="92" spans="1:7" s="148" customFormat="1" hidden="1" x14ac:dyDescent="0.25">
      <c r="A92" s="64" t="s">
        <v>742</v>
      </c>
      <c r="B92" s="130" t="s">
        <v>688</v>
      </c>
      <c r="C92" s="168"/>
      <c r="D92" s="169"/>
      <c r="E92" s="170"/>
      <c r="F92" s="169"/>
      <c r="G92" s="174"/>
    </row>
    <row r="93" spans="1:7" s="148" customFormat="1" hidden="1" x14ac:dyDescent="0.25">
      <c r="A93" s="64" t="s">
        <v>169</v>
      </c>
      <c r="B93" s="167" t="s">
        <v>5</v>
      </c>
      <c r="C93" s="168"/>
      <c r="D93" s="169"/>
      <c r="E93" s="170"/>
      <c r="F93" s="169"/>
      <c r="G93" s="174"/>
    </row>
    <row r="94" spans="1:7" s="148" customFormat="1" hidden="1" x14ac:dyDescent="0.25">
      <c r="A94" s="64" t="s">
        <v>743</v>
      </c>
      <c r="B94" s="130" t="s">
        <v>686</v>
      </c>
      <c r="C94" s="168"/>
      <c r="D94" s="169"/>
      <c r="E94" s="170"/>
      <c r="F94" s="169"/>
      <c r="G94" s="174"/>
    </row>
    <row r="95" spans="1:7" s="148" customFormat="1" hidden="1" x14ac:dyDescent="0.25">
      <c r="A95" s="64" t="s">
        <v>744</v>
      </c>
      <c r="B95" s="130" t="s">
        <v>688</v>
      </c>
      <c r="C95" s="168"/>
      <c r="D95" s="169"/>
      <c r="E95" s="170"/>
      <c r="F95" s="169"/>
      <c r="G95" s="174"/>
    </row>
    <row r="96" spans="1:7" s="148" customFormat="1" hidden="1" x14ac:dyDescent="0.25">
      <c r="A96" s="64" t="s">
        <v>170</v>
      </c>
      <c r="B96" s="167" t="s">
        <v>6</v>
      </c>
      <c r="C96" s="168"/>
      <c r="D96" s="169"/>
      <c r="E96" s="170"/>
      <c r="F96" s="169"/>
      <c r="G96" s="174"/>
    </row>
    <row r="97" spans="1:7" s="148" customFormat="1" hidden="1" x14ac:dyDescent="0.25">
      <c r="A97" s="64" t="s">
        <v>745</v>
      </c>
      <c r="B97" s="130" t="s">
        <v>686</v>
      </c>
      <c r="C97" s="168"/>
      <c r="D97" s="169"/>
      <c r="E97" s="170"/>
      <c r="F97" s="169"/>
      <c r="G97" s="174"/>
    </row>
    <row r="98" spans="1:7" s="148" customFormat="1" hidden="1" x14ac:dyDescent="0.25">
      <c r="A98" s="64" t="s">
        <v>746</v>
      </c>
      <c r="B98" s="130" t="s">
        <v>688</v>
      </c>
      <c r="C98" s="168"/>
      <c r="D98" s="169"/>
      <c r="E98" s="170"/>
      <c r="F98" s="169"/>
      <c r="G98" s="174"/>
    </row>
    <row r="99" spans="1:7" s="148" customFormat="1" hidden="1" x14ac:dyDescent="0.25">
      <c r="A99" s="64" t="s">
        <v>171</v>
      </c>
      <c r="B99" s="167" t="s">
        <v>7</v>
      </c>
      <c r="C99" s="168"/>
      <c r="D99" s="169"/>
      <c r="E99" s="170"/>
      <c r="F99" s="169"/>
      <c r="G99" s="174"/>
    </row>
    <row r="100" spans="1:7" s="148" customFormat="1" hidden="1" x14ac:dyDescent="0.25">
      <c r="A100" s="64" t="s">
        <v>747</v>
      </c>
      <c r="B100" s="130" t="s">
        <v>686</v>
      </c>
      <c r="C100" s="168"/>
      <c r="D100" s="169"/>
      <c r="E100" s="170"/>
      <c r="F100" s="169"/>
      <c r="G100" s="174"/>
    </row>
    <row r="101" spans="1:7" s="148" customFormat="1" hidden="1" x14ac:dyDescent="0.25">
      <c r="A101" s="64" t="s">
        <v>748</v>
      </c>
      <c r="B101" s="130" t="s">
        <v>688</v>
      </c>
      <c r="C101" s="168"/>
      <c r="D101" s="169"/>
      <c r="E101" s="170"/>
      <c r="F101" s="169"/>
      <c r="G101" s="174"/>
    </row>
    <row r="102" spans="1:7" s="148" customFormat="1" hidden="1" x14ac:dyDescent="0.25">
      <c r="A102" s="64" t="s">
        <v>172</v>
      </c>
      <c r="B102" s="167" t="s">
        <v>697</v>
      </c>
      <c r="C102" s="168"/>
      <c r="D102" s="169"/>
      <c r="E102" s="170"/>
      <c r="F102" s="169"/>
      <c r="G102" s="174"/>
    </row>
    <row r="103" spans="1:7" s="148" customFormat="1" hidden="1" x14ac:dyDescent="0.25">
      <c r="A103" s="64" t="s">
        <v>749</v>
      </c>
      <c r="B103" s="130" t="s">
        <v>686</v>
      </c>
      <c r="C103" s="168"/>
      <c r="D103" s="169"/>
      <c r="E103" s="170"/>
      <c r="F103" s="169"/>
      <c r="G103" s="174"/>
    </row>
    <row r="104" spans="1:7" s="148" customFormat="1" hidden="1" x14ac:dyDescent="0.25">
      <c r="A104" s="64" t="s">
        <v>750</v>
      </c>
      <c r="B104" s="130" t="s">
        <v>688</v>
      </c>
      <c r="C104" s="168"/>
      <c r="D104" s="169"/>
      <c r="E104" s="170"/>
      <c r="F104" s="169"/>
      <c r="G104" s="174"/>
    </row>
    <row r="105" spans="1:7" s="166" customFormat="1" hidden="1" x14ac:dyDescent="0.25">
      <c r="A105" s="60" t="s">
        <v>173</v>
      </c>
      <c r="B105" s="163" t="s">
        <v>139</v>
      </c>
      <c r="C105" s="164"/>
      <c r="D105" s="165"/>
      <c r="E105" s="175"/>
      <c r="F105" s="165"/>
      <c r="G105" s="186"/>
    </row>
    <row r="106" spans="1:7" s="148" customFormat="1" hidden="1" x14ac:dyDescent="0.25">
      <c r="A106" s="64" t="s">
        <v>174</v>
      </c>
      <c r="B106" s="167" t="s">
        <v>4</v>
      </c>
      <c r="C106" s="168"/>
      <c r="D106" s="169"/>
      <c r="E106" s="170"/>
      <c r="F106" s="169"/>
      <c r="G106" s="174"/>
    </row>
    <row r="107" spans="1:7" s="148" customFormat="1" hidden="1" x14ac:dyDescent="0.25">
      <c r="A107" s="64" t="s">
        <v>751</v>
      </c>
      <c r="B107" s="130" t="s">
        <v>686</v>
      </c>
      <c r="C107" s="168"/>
      <c r="D107" s="169"/>
      <c r="E107" s="170"/>
      <c r="F107" s="169"/>
      <c r="G107" s="174"/>
    </row>
    <row r="108" spans="1:7" s="148" customFormat="1" hidden="1" x14ac:dyDescent="0.25">
      <c r="A108" s="64" t="s">
        <v>752</v>
      </c>
      <c r="B108" s="130" t="s">
        <v>688</v>
      </c>
      <c r="C108" s="168"/>
      <c r="D108" s="169"/>
      <c r="E108" s="170"/>
      <c r="F108" s="169"/>
      <c r="G108" s="174"/>
    </row>
    <row r="109" spans="1:7" s="148" customFormat="1" hidden="1" x14ac:dyDescent="0.25">
      <c r="A109" s="64" t="s">
        <v>175</v>
      </c>
      <c r="B109" s="167" t="s">
        <v>3</v>
      </c>
      <c r="C109" s="168"/>
      <c r="D109" s="169"/>
      <c r="E109" s="170"/>
      <c r="F109" s="169"/>
      <c r="G109" s="174"/>
    </row>
    <row r="110" spans="1:7" s="148" customFormat="1" hidden="1" x14ac:dyDescent="0.25">
      <c r="A110" s="64" t="s">
        <v>753</v>
      </c>
      <c r="B110" s="130" t="s">
        <v>686</v>
      </c>
      <c r="C110" s="168"/>
      <c r="D110" s="169"/>
      <c r="E110" s="170"/>
      <c r="F110" s="169"/>
      <c r="G110" s="174"/>
    </row>
    <row r="111" spans="1:7" s="148" customFormat="1" hidden="1" x14ac:dyDescent="0.25">
      <c r="A111" s="64" t="s">
        <v>754</v>
      </c>
      <c r="B111" s="130" t="s">
        <v>688</v>
      </c>
      <c r="C111" s="168"/>
      <c r="D111" s="169"/>
      <c r="E111" s="170"/>
      <c r="F111" s="169"/>
      <c r="G111" s="174"/>
    </row>
    <row r="112" spans="1:7" s="148" customFormat="1" hidden="1" x14ac:dyDescent="0.25">
      <c r="A112" s="64" t="s">
        <v>176</v>
      </c>
      <c r="B112" s="167" t="s">
        <v>5</v>
      </c>
      <c r="C112" s="168"/>
      <c r="D112" s="169"/>
      <c r="E112" s="170"/>
      <c r="F112" s="169"/>
      <c r="G112" s="174"/>
    </row>
    <row r="113" spans="1:7" s="148" customFormat="1" hidden="1" x14ac:dyDescent="0.25">
      <c r="A113" s="64" t="s">
        <v>755</v>
      </c>
      <c r="B113" s="130" t="s">
        <v>686</v>
      </c>
      <c r="C113" s="168"/>
      <c r="D113" s="169"/>
      <c r="E113" s="170"/>
      <c r="F113" s="169"/>
      <c r="G113" s="174"/>
    </row>
    <row r="114" spans="1:7" s="148" customFormat="1" hidden="1" x14ac:dyDescent="0.25">
      <c r="A114" s="64" t="s">
        <v>756</v>
      </c>
      <c r="B114" s="130" t="s">
        <v>688</v>
      </c>
      <c r="C114" s="168"/>
      <c r="D114" s="169"/>
      <c r="E114" s="170"/>
      <c r="F114" s="169"/>
      <c r="G114" s="174"/>
    </row>
    <row r="115" spans="1:7" s="148" customFormat="1" hidden="1" x14ac:dyDescent="0.25">
      <c r="A115" s="64" t="s">
        <v>177</v>
      </c>
      <c r="B115" s="167" t="s">
        <v>6</v>
      </c>
      <c r="C115" s="168"/>
      <c r="D115" s="169"/>
      <c r="E115" s="170"/>
      <c r="F115" s="169"/>
      <c r="G115" s="174"/>
    </row>
    <row r="116" spans="1:7" s="148" customFormat="1" hidden="1" x14ac:dyDescent="0.25">
      <c r="A116" s="64" t="s">
        <v>757</v>
      </c>
      <c r="B116" s="130" t="s">
        <v>686</v>
      </c>
      <c r="C116" s="168"/>
      <c r="D116" s="169"/>
      <c r="E116" s="170"/>
      <c r="F116" s="169"/>
      <c r="G116" s="174"/>
    </row>
    <row r="117" spans="1:7" s="148" customFormat="1" hidden="1" x14ac:dyDescent="0.25">
      <c r="A117" s="64" t="s">
        <v>758</v>
      </c>
      <c r="B117" s="130" t="s">
        <v>688</v>
      </c>
      <c r="C117" s="168"/>
      <c r="D117" s="169"/>
      <c r="E117" s="170"/>
      <c r="F117" s="169"/>
      <c r="G117" s="174"/>
    </row>
    <row r="118" spans="1:7" s="148" customFormat="1" hidden="1" x14ac:dyDescent="0.25">
      <c r="A118" s="64" t="s">
        <v>178</v>
      </c>
      <c r="B118" s="167" t="s">
        <v>7</v>
      </c>
      <c r="C118" s="168"/>
      <c r="D118" s="169"/>
      <c r="E118" s="170"/>
      <c r="F118" s="169"/>
      <c r="G118" s="174"/>
    </row>
    <row r="119" spans="1:7" s="148" customFormat="1" hidden="1" x14ac:dyDescent="0.25">
      <c r="A119" s="64" t="s">
        <v>759</v>
      </c>
      <c r="B119" s="130" t="s">
        <v>686</v>
      </c>
      <c r="C119" s="168"/>
      <c r="D119" s="169"/>
      <c r="E119" s="170"/>
      <c r="F119" s="169"/>
      <c r="G119" s="174"/>
    </row>
    <row r="120" spans="1:7" s="148" customFormat="1" hidden="1" x14ac:dyDescent="0.25">
      <c r="A120" s="64" t="s">
        <v>760</v>
      </c>
      <c r="B120" s="130" t="s">
        <v>688</v>
      </c>
      <c r="C120" s="168"/>
      <c r="D120" s="169"/>
      <c r="E120" s="170"/>
      <c r="F120" s="169"/>
      <c r="G120" s="174"/>
    </row>
    <row r="121" spans="1:7" s="148" customFormat="1" hidden="1" x14ac:dyDescent="0.25">
      <c r="A121" s="64" t="s">
        <v>179</v>
      </c>
      <c r="B121" s="167" t="s">
        <v>697</v>
      </c>
      <c r="C121" s="168"/>
      <c r="D121" s="169"/>
      <c r="E121" s="170"/>
      <c r="F121" s="169"/>
      <c r="G121" s="174"/>
    </row>
    <row r="122" spans="1:7" s="148" customFormat="1" hidden="1" x14ac:dyDescent="0.25">
      <c r="A122" s="64" t="s">
        <v>761</v>
      </c>
      <c r="B122" s="130" t="s">
        <v>686</v>
      </c>
      <c r="C122" s="168"/>
      <c r="D122" s="169"/>
      <c r="E122" s="170"/>
      <c r="F122" s="169"/>
      <c r="G122" s="174"/>
    </row>
    <row r="123" spans="1:7" s="148" customFormat="1" hidden="1" x14ac:dyDescent="0.25">
      <c r="A123" s="64" t="s">
        <v>762</v>
      </c>
      <c r="B123" s="130" t="s">
        <v>688</v>
      </c>
      <c r="C123" s="168"/>
      <c r="D123" s="169"/>
      <c r="E123" s="170"/>
      <c r="F123" s="169"/>
      <c r="G123" s="174"/>
    </row>
    <row r="124" spans="1:7" s="166" customFormat="1" hidden="1" x14ac:dyDescent="0.25">
      <c r="A124" s="60" t="s">
        <v>180</v>
      </c>
      <c r="B124" s="163" t="s">
        <v>147</v>
      </c>
      <c r="C124" s="164"/>
      <c r="D124" s="165"/>
      <c r="E124" s="175"/>
      <c r="F124" s="165"/>
      <c r="G124" s="186"/>
    </row>
    <row r="125" spans="1:7" s="148" customFormat="1" hidden="1" x14ac:dyDescent="0.25">
      <c r="A125" s="64" t="s">
        <v>181</v>
      </c>
      <c r="B125" s="167" t="s">
        <v>4</v>
      </c>
      <c r="C125" s="168"/>
      <c r="D125" s="169"/>
      <c r="E125" s="170"/>
      <c r="F125" s="169"/>
      <c r="G125" s="174"/>
    </row>
    <row r="126" spans="1:7" s="148" customFormat="1" hidden="1" x14ac:dyDescent="0.25">
      <c r="A126" s="64" t="s">
        <v>763</v>
      </c>
      <c r="B126" s="130" t="s">
        <v>686</v>
      </c>
      <c r="C126" s="168"/>
      <c r="D126" s="169"/>
      <c r="E126" s="170"/>
      <c r="F126" s="169"/>
      <c r="G126" s="174"/>
    </row>
    <row r="127" spans="1:7" s="148" customFormat="1" hidden="1" x14ac:dyDescent="0.25">
      <c r="A127" s="64" t="s">
        <v>764</v>
      </c>
      <c r="B127" s="130" t="s">
        <v>688</v>
      </c>
      <c r="C127" s="168"/>
      <c r="D127" s="169"/>
      <c r="E127" s="170"/>
      <c r="F127" s="169"/>
      <c r="G127" s="174"/>
    </row>
    <row r="128" spans="1:7" s="148" customFormat="1" hidden="1" x14ac:dyDescent="0.25">
      <c r="A128" s="64" t="s">
        <v>182</v>
      </c>
      <c r="B128" s="167" t="s">
        <v>3</v>
      </c>
      <c r="C128" s="168"/>
      <c r="D128" s="169"/>
      <c r="E128" s="170"/>
      <c r="F128" s="169"/>
      <c r="G128" s="174"/>
    </row>
    <row r="129" spans="1:7" s="148" customFormat="1" hidden="1" x14ac:dyDescent="0.25">
      <c r="A129" s="64" t="s">
        <v>765</v>
      </c>
      <c r="B129" s="130" t="s">
        <v>686</v>
      </c>
      <c r="C129" s="168"/>
      <c r="D129" s="169"/>
      <c r="E129" s="170"/>
      <c r="F129" s="169"/>
      <c r="G129" s="174"/>
    </row>
    <row r="130" spans="1:7" s="148" customFormat="1" hidden="1" x14ac:dyDescent="0.25">
      <c r="A130" s="64" t="s">
        <v>766</v>
      </c>
      <c r="B130" s="130" t="s">
        <v>688</v>
      </c>
      <c r="C130" s="168"/>
      <c r="D130" s="169"/>
      <c r="E130" s="170"/>
      <c r="F130" s="169"/>
      <c r="G130" s="174"/>
    </row>
    <row r="131" spans="1:7" s="148" customFormat="1" hidden="1" x14ac:dyDescent="0.25">
      <c r="A131" s="64" t="s">
        <v>183</v>
      </c>
      <c r="B131" s="167" t="s">
        <v>5</v>
      </c>
      <c r="C131" s="168"/>
      <c r="D131" s="169"/>
      <c r="E131" s="170"/>
      <c r="F131" s="169"/>
      <c r="G131" s="174"/>
    </row>
    <row r="132" spans="1:7" s="148" customFormat="1" hidden="1" x14ac:dyDescent="0.25">
      <c r="A132" s="64" t="s">
        <v>767</v>
      </c>
      <c r="B132" s="130" t="s">
        <v>686</v>
      </c>
      <c r="C132" s="168"/>
      <c r="D132" s="169"/>
      <c r="E132" s="170"/>
      <c r="F132" s="169"/>
      <c r="G132" s="174"/>
    </row>
    <row r="133" spans="1:7" s="148" customFormat="1" hidden="1" x14ac:dyDescent="0.25">
      <c r="A133" s="64" t="s">
        <v>768</v>
      </c>
      <c r="B133" s="130" t="s">
        <v>688</v>
      </c>
      <c r="C133" s="168"/>
      <c r="D133" s="169"/>
      <c r="E133" s="170"/>
      <c r="F133" s="169"/>
      <c r="G133" s="174"/>
    </row>
    <row r="134" spans="1:7" s="148" customFormat="1" hidden="1" x14ac:dyDescent="0.25">
      <c r="A134" s="64" t="s">
        <v>184</v>
      </c>
      <c r="B134" s="167" t="s">
        <v>6</v>
      </c>
      <c r="C134" s="168"/>
      <c r="D134" s="169"/>
      <c r="E134" s="170"/>
      <c r="F134" s="169"/>
      <c r="G134" s="174"/>
    </row>
    <row r="135" spans="1:7" s="148" customFormat="1" hidden="1" x14ac:dyDescent="0.25">
      <c r="A135" s="64" t="s">
        <v>769</v>
      </c>
      <c r="B135" s="130" t="s">
        <v>686</v>
      </c>
      <c r="C135" s="168"/>
      <c r="D135" s="169"/>
      <c r="E135" s="170"/>
      <c r="F135" s="169"/>
      <c r="G135" s="174"/>
    </row>
    <row r="136" spans="1:7" s="148" customFormat="1" hidden="1" x14ac:dyDescent="0.25">
      <c r="A136" s="64" t="s">
        <v>770</v>
      </c>
      <c r="B136" s="130" t="s">
        <v>688</v>
      </c>
      <c r="C136" s="168"/>
      <c r="D136" s="169"/>
      <c r="E136" s="170"/>
      <c r="F136" s="169"/>
      <c r="G136" s="174"/>
    </row>
    <row r="137" spans="1:7" s="148" customFormat="1" hidden="1" x14ac:dyDescent="0.25">
      <c r="A137" s="64" t="s">
        <v>185</v>
      </c>
      <c r="B137" s="167" t="s">
        <v>7</v>
      </c>
      <c r="C137" s="168"/>
      <c r="D137" s="169"/>
      <c r="E137" s="170"/>
      <c r="F137" s="169"/>
      <c r="G137" s="174"/>
    </row>
    <row r="138" spans="1:7" s="148" customFormat="1" hidden="1" x14ac:dyDescent="0.25">
      <c r="A138" s="64" t="s">
        <v>771</v>
      </c>
      <c r="B138" s="130" t="s">
        <v>686</v>
      </c>
      <c r="C138" s="168"/>
      <c r="D138" s="169"/>
      <c r="E138" s="170"/>
      <c r="F138" s="169"/>
      <c r="G138" s="174"/>
    </row>
    <row r="139" spans="1:7" s="148" customFormat="1" hidden="1" x14ac:dyDescent="0.25">
      <c r="A139" s="64" t="s">
        <v>772</v>
      </c>
      <c r="B139" s="130" t="s">
        <v>688</v>
      </c>
      <c r="C139" s="168"/>
      <c r="D139" s="169"/>
      <c r="E139" s="170"/>
      <c r="F139" s="169"/>
      <c r="G139" s="174"/>
    </row>
    <row r="140" spans="1:7" s="148" customFormat="1" hidden="1" x14ac:dyDescent="0.25">
      <c r="A140" s="64" t="s">
        <v>186</v>
      </c>
      <c r="B140" s="167" t="s">
        <v>697</v>
      </c>
      <c r="C140" s="168"/>
      <c r="D140" s="169"/>
      <c r="E140" s="170"/>
      <c r="F140" s="169"/>
      <c r="G140" s="174"/>
    </row>
    <row r="141" spans="1:7" s="148" customFormat="1" hidden="1" x14ac:dyDescent="0.25">
      <c r="A141" s="64" t="s">
        <v>773</v>
      </c>
      <c r="B141" s="130" t="s">
        <v>686</v>
      </c>
      <c r="C141" s="168"/>
      <c r="D141" s="169"/>
      <c r="E141" s="170"/>
      <c r="F141" s="169"/>
      <c r="G141" s="174"/>
    </row>
    <row r="142" spans="1:7" s="148" customFormat="1" hidden="1" x14ac:dyDescent="0.25">
      <c r="A142" s="64" t="s">
        <v>774</v>
      </c>
      <c r="B142" s="130" t="s">
        <v>688</v>
      </c>
      <c r="C142" s="168"/>
      <c r="D142" s="169"/>
      <c r="E142" s="170"/>
      <c r="F142" s="169"/>
      <c r="G142" s="174"/>
    </row>
    <row r="143" spans="1:7" s="166" customFormat="1" hidden="1" x14ac:dyDescent="0.25">
      <c r="A143" s="60" t="s">
        <v>101</v>
      </c>
      <c r="B143" s="163" t="s">
        <v>154</v>
      </c>
      <c r="C143" s="164"/>
      <c r="D143" s="165"/>
      <c r="E143" s="175"/>
      <c r="F143" s="165"/>
      <c r="G143" s="186"/>
    </row>
    <row r="144" spans="1:7" s="148" customFormat="1" hidden="1" x14ac:dyDescent="0.25">
      <c r="A144" s="64" t="s">
        <v>187</v>
      </c>
      <c r="B144" s="167" t="s">
        <v>4</v>
      </c>
      <c r="C144" s="168"/>
      <c r="D144" s="169"/>
      <c r="E144" s="170"/>
      <c r="F144" s="169"/>
      <c r="G144" s="174"/>
    </row>
    <row r="145" spans="1:7" s="148" customFormat="1" hidden="1" x14ac:dyDescent="0.25">
      <c r="A145" s="64" t="s">
        <v>775</v>
      </c>
      <c r="B145" s="130" t="s">
        <v>686</v>
      </c>
      <c r="C145" s="168"/>
      <c r="D145" s="169"/>
      <c r="E145" s="170"/>
      <c r="F145" s="169"/>
      <c r="G145" s="174"/>
    </row>
    <row r="146" spans="1:7" s="148" customFormat="1" hidden="1" x14ac:dyDescent="0.25">
      <c r="A146" s="64" t="s">
        <v>776</v>
      </c>
      <c r="B146" s="130" t="s">
        <v>688</v>
      </c>
      <c r="C146" s="168"/>
      <c r="D146" s="169"/>
      <c r="E146" s="170"/>
      <c r="F146" s="169"/>
      <c r="G146" s="174"/>
    </row>
    <row r="147" spans="1:7" s="148" customFormat="1" hidden="1" x14ac:dyDescent="0.25">
      <c r="A147" s="64" t="s">
        <v>188</v>
      </c>
      <c r="B147" s="167" t="s">
        <v>3</v>
      </c>
      <c r="C147" s="168"/>
      <c r="D147" s="169"/>
      <c r="E147" s="170"/>
      <c r="F147" s="169"/>
      <c r="G147" s="174"/>
    </row>
    <row r="148" spans="1:7" s="148" customFormat="1" hidden="1" x14ac:dyDescent="0.25">
      <c r="A148" s="64" t="s">
        <v>777</v>
      </c>
      <c r="B148" s="130" t="s">
        <v>686</v>
      </c>
      <c r="C148" s="168"/>
      <c r="D148" s="169"/>
      <c r="E148" s="170"/>
      <c r="F148" s="169"/>
      <c r="G148" s="174"/>
    </row>
    <row r="149" spans="1:7" s="148" customFormat="1" hidden="1" x14ac:dyDescent="0.25">
      <c r="A149" s="64" t="s">
        <v>778</v>
      </c>
      <c r="B149" s="130" t="s">
        <v>688</v>
      </c>
      <c r="C149" s="168"/>
      <c r="D149" s="169"/>
      <c r="E149" s="170"/>
      <c r="F149" s="169"/>
      <c r="G149" s="174"/>
    </row>
    <row r="150" spans="1:7" s="148" customFormat="1" hidden="1" x14ac:dyDescent="0.25">
      <c r="A150" s="64" t="s">
        <v>189</v>
      </c>
      <c r="B150" s="167" t="s">
        <v>5</v>
      </c>
      <c r="C150" s="168"/>
      <c r="D150" s="169"/>
      <c r="E150" s="170"/>
      <c r="F150" s="169"/>
      <c r="G150" s="174"/>
    </row>
    <row r="151" spans="1:7" s="148" customFormat="1" hidden="1" x14ac:dyDescent="0.25">
      <c r="A151" s="64" t="s">
        <v>779</v>
      </c>
      <c r="B151" s="130" t="s">
        <v>686</v>
      </c>
      <c r="C151" s="168"/>
      <c r="D151" s="169"/>
      <c r="E151" s="170"/>
      <c r="F151" s="169"/>
      <c r="G151" s="174"/>
    </row>
    <row r="152" spans="1:7" s="148" customFormat="1" hidden="1" x14ac:dyDescent="0.25">
      <c r="A152" s="64" t="s">
        <v>780</v>
      </c>
      <c r="B152" s="130" t="s">
        <v>688</v>
      </c>
      <c r="C152" s="168"/>
      <c r="D152" s="169"/>
      <c r="E152" s="170"/>
      <c r="F152" s="169"/>
      <c r="G152" s="174"/>
    </row>
    <row r="153" spans="1:7" s="148" customFormat="1" hidden="1" x14ac:dyDescent="0.25">
      <c r="A153" s="64" t="s">
        <v>190</v>
      </c>
      <c r="B153" s="167" t="s">
        <v>6</v>
      </c>
      <c r="C153" s="168"/>
      <c r="D153" s="169"/>
      <c r="E153" s="170"/>
      <c r="F153" s="169"/>
      <c r="G153" s="174"/>
    </row>
    <row r="154" spans="1:7" s="148" customFormat="1" hidden="1" x14ac:dyDescent="0.25">
      <c r="A154" s="64" t="s">
        <v>781</v>
      </c>
      <c r="B154" s="130" t="s">
        <v>686</v>
      </c>
      <c r="C154" s="168"/>
      <c r="D154" s="169"/>
      <c r="E154" s="170"/>
      <c r="F154" s="169"/>
      <c r="G154" s="174"/>
    </row>
    <row r="155" spans="1:7" s="148" customFormat="1" hidden="1" x14ac:dyDescent="0.25">
      <c r="A155" s="64" t="s">
        <v>782</v>
      </c>
      <c r="B155" s="130" t="s">
        <v>688</v>
      </c>
      <c r="C155" s="168"/>
      <c r="D155" s="169"/>
      <c r="E155" s="170"/>
      <c r="F155" s="169"/>
      <c r="G155" s="174"/>
    </row>
    <row r="156" spans="1:7" s="148" customFormat="1" hidden="1" x14ac:dyDescent="0.25">
      <c r="A156" s="64" t="s">
        <v>191</v>
      </c>
      <c r="B156" s="167" t="s">
        <v>7</v>
      </c>
      <c r="C156" s="168"/>
      <c r="D156" s="169"/>
      <c r="E156" s="170"/>
      <c r="F156" s="169"/>
      <c r="G156" s="174"/>
    </row>
    <row r="157" spans="1:7" s="148" customFormat="1" hidden="1" x14ac:dyDescent="0.25">
      <c r="A157" s="64" t="s">
        <v>783</v>
      </c>
      <c r="B157" s="130" t="s">
        <v>686</v>
      </c>
      <c r="C157" s="168"/>
      <c r="D157" s="169"/>
      <c r="E157" s="170"/>
      <c r="F157" s="169"/>
      <c r="G157" s="174"/>
    </row>
    <row r="158" spans="1:7" s="148" customFormat="1" hidden="1" x14ac:dyDescent="0.25">
      <c r="A158" s="64" t="s">
        <v>784</v>
      </c>
      <c r="B158" s="130" t="s">
        <v>688</v>
      </c>
      <c r="C158" s="168"/>
      <c r="D158" s="169"/>
      <c r="E158" s="170"/>
      <c r="F158" s="169"/>
      <c r="G158" s="174"/>
    </row>
    <row r="159" spans="1:7" s="148" customFormat="1" hidden="1" x14ac:dyDescent="0.25">
      <c r="A159" s="64" t="s">
        <v>192</v>
      </c>
      <c r="B159" s="167" t="s">
        <v>697</v>
      </c>
      <c r="C159" s="168"/>
      <c r="D159" s="169"/>
      <c r="E159" s="170"/>
      <c r="F159" s="169"/>
      <c r="G159" s="174"/>
    </row>
    <row r="160" spans="1:7" s="148" customFormat="1" hidden="1" x14ac:dyDescent="0.25">
      <c r="A160" s="64" t="s">
        <v>785</v>
      </c>
      <c r="B160" s="130" t="s">
        <v>686</v>
      </c>
      <c r="C160" s="168"/>
      <c r="D160" s="169"/>
      <c r="E160" s="170"/>
      <c r="F160" s="169"/>
      <c r="G160" s="174"/>
    </row>
    <row r="161" spans="1:7" s="148" customFormat="1" hidden="1" x14ac:dyDescent="0.25">
      <c r="A161" s="64" t="s">
        <v>786</v>
      </c>
      <c r="B161" s="130" t="s">
        <v>688</v>
      </c>
      <c r="C161" s="168"/>
      <c r="D161" s="169"/>
      <c r="E161" s="170"/>
      <c r="F161" s="169"/>
      <c r="G161" s="174"/>
    </row>
    <row r="162" spans="1:7" s="155" customFormat="1" hidden="1" x14ac:dyDescent="0.25">
      <c r="A162" s="49" t="s">
        <v>193</v>
      </c>
      <c r="B162" s="152" t="s">
        <v>194</v>
      </c>
      <c r="C162" s="153"/>
      <c r="D162" s="153"/>
      <c r="E162" s="154"/>
      <c r="F162" s="154"/>
      <c r="G162" s="187"/>
    </row>
    <row r="163" spans="1:7" s="162" customFormat="1" hidden="1" x14ac:dyDescent="0.25">
      <c r="A163" s="53" t="s">
        <v>195</v>
      </c>
      <c r="B163" s="156" t="s">
        <v>129</v>
      </c>
      <c r="C163" s="157"/>
      <c r="D163" s="158"/>
      <c r="E163" s="159"/>
      <c r="F163" s="158"/>
      <c r="G163" s="185"/>
    </row>
    <row r="164" spans="1:7" s="166" customFormat="1" hidden="1" x14ac:dyDescent="0.25">
      <c r="A164" s="60" t="s">
        <v>196</v>
      </c>
      <c r="B164" s="163" t="s">
        <v>131</v>
      </c>
      <c r="C164" s="164"/>
      <c r="D164" s="165"/>
      <c r="E164" s="175"/>
      <c r="F164" s="165"/>
      <c r="G164" s="186"/>
    </row>
    <row r="165" spans="1:7" s="148" customFormat="1" hidden="1" x14ac:dyDescent="0.25">
      <c r="A165" s="64" t="s">
        <v>197</v>
      </c>
      <c r="B165" s="167" t="s">
        <v>4</v>
      </c>
      <c r="C165" s="168"/>
      <c r="D165" s="169"/>
      <c r="E165" s="170"/>
      <c r="F165" s="169"/>
      <c r="G165" s="174"/>
    </row>
    <row r="166" spans="1:7" s="148" customFormat="1" hidden="1" x14ac:dyDescent="0.25">
      <c r="A166" s="64" t="s">
        <v>787</v>
      </c>
      <c r="B166" s="130" t="s">
        <v>686</v>
      </c>
      <c r="C166" s="168"/>
      <c r="D166" s="169"/>
      <c r="E166" s="170"/>
      <c r="F166" s="169"/>
      <c r="G166" s="174"/>
    </row>
    <row r="167" spans="1:7" s="148" customFormat="1" hidden="1" x14ac:dyDescent="0.25">
      <c r="A167" s="64" t="s">
        <v>788</v>
      </c>
      <c r="B167" s="130" t="s">
        <v>789</v>
      </c>
      <c r="C167" s="168"/>
      <c r="D167" s="169"/>
      <c r="E167" s="170"/>
      <c r="F167" s="169"/>
      <c r="G167" s="174"/>
    </row>
    <row r="168" spans="1:7" s="148" customFormat="1" hidden="1" x14ac:dyDescent="0.25">
      <c r="A168" s="64" t="s">
        <v>790</v>
      </c>
      <c r="B168" s="130" t="s">
        <v>791</v>
      </c>
      <c r="C168" s="168"/>
      <c r="D168" s="169"/>
      <c r="E168" s="170"/>
      <c r="F168" s="169"/>
      <c r="G168" s="174"/>
    </row>
    <row r="169" spans="1:7" s="148" customFormat="1" hidden="1" x14ac:dyDescent="0.25">
      <c r="A169" s="64" t="s">
        <v>792</v>
      </c>
      <c r="B169" s="130" t="s">
        <v>688</v>
      </c>
      <c r="C169" s="168"/>
      <c r="D169" s="169"/>
      <c r="E169" s="170"/>
      <c r="F169" s="169"/>
      <c r="G169" s="174"/>
    </row>
    <row r="170" spans="1:7" s="148" customFormat="1" hidden="1" x14ac:dyDescent="0.25">
      <c r="A170" s="64" t="s">
        <v>793</v>
      </c>
      <c r="B170" s="130" t="s">
        <v>794</v>
      </c>
      <c r="C170" s="168"/>
      <c r="D170" s="169"/>
      <c r="E170" s="170"/>
      <c r="F170" s="169"/>
      <c r="G170" s="174"/>
    </row>
    <row r="171" spans="1:7" s="148" customFormat="1" hidden="1" x14ac:dyDescent="0.25">
      <c r="A171" s="64" t="s">
        <v>795</v>
      </c>
      <c r="B171" s="130" t="s">
        <v>796</v>
      </c>
      <c r="C171" s="168"/>
      <c r="D171" s="169"/>
      <c r="E171" s="170"/>
      <c r="F171" s="169"/>
      <c r="G171" s="174"/>
    </row>
    <row r="172" spans="1:7" s="148" customFormat="1" hidden="1" x14ac:dyDescent="0.25">
      <c r="A172" s="64" t="s">
        <v>198</v>
      </c>
      <c r="B172" s="167" t="s">
        <v>3</v>
      </c>
      <c r="C172" s="168"/>
      <c r="D172" s="169"/>
      <c r="E172" s="170"/>
      <c r="F172" s="169"/>
      <c r="G172" s="174"/>
    </row>
    <row r="173" spans="1:7" s="148" customFormat="1" hidden="1" x14ac:dyDescent="0.25">
      <c r="A173" s="64" t="s">
        <v>797</v>
      </c>
      <c r="B173" s="130" t="s">
        <v>686</v>
      </c>
      <c r="C173" s="168"/>
      <c r="D173" s="169"/>
      <c r="E173" s="170"/>
      <c r="F173" s="169"/>
      <c r="G173" s="174"/>
    </row>
    <row r="174" spans="1:7" s="148" customFormat="1" hidden="1" x14ac:dyDescent="0.25">
      <c r="A174" s="64" t="s">
        <v>798</v>
      </c>
      <c r="B174" s="130" t="s">
        <v>789</v>
      </c>
      <c r="C174" s="168"/>
      <c r="D174" s="169"/>
      <c r="E174" s="170"/>
      <c r="F174" s="169"/>
      <c r="G174" s="174"/>
    </row>
    <row r="175" spans="1:7" s="148" customFormat="1" hidden="1" x14ac:dyDescent="0.25">
      <c r="A175" s="64" t="s">
        <v>799</v>
      </c>
      <c r="B175" s="130" t="s">
        <v>791</v>
      </c>
      <c r="C175" s="168"/>
      <c r="D175" s="169"/>
      <c r="E175" s="170"/>
      <c r="F175" s="169"/>
      <c r="G175" s="174"/>
    </row>
    <row r="176" spans="1:7" s="148" customFormat="1" hidden="1" x14ac:dyDescent="0.25">
      <c r="A176" s="64" t="s">
        <v>800</v>
      </c>
      <c r="B176" s="130" t="s">
        <v>688</v>
      </c>
      <c r="C176" s="168"/>
      <c r="D176" s="169"/>
      <c r="E176" s="170"/>
      <c r="F176" s="169"/>
      <c r="G176" s="174"/>
    </row>
    <row r="177" spans="1:7" s="148" customFormat="1" hidden="1" x14ac:dyDescent="0.25">
      <c r="A177" s="64" t="s">
        <v>801</v>
      </c>
      <c r="B177" s="130" t="s">
        <v>794</v>
      </c>
      <c r="C177" s="168"/>
      <c r="D177" s="169"/>
      <c r="E177" s="170"/>
      <c r="F177" s="169"/>
      <c r="G177" s="174"/>
    </row>
    <row r="178" spans="1:7" s="148" customFormat="1" hidden="1" x14ac:dyDescent="0.25">
      <c r="A178" s="64" t="s">
        <v>802</v>
      </c>
      <c r="B178" s="130" t="s">
        <v>796</v>
      </c>
      <c r="C178" s="168"/>
      <c r="D178" s="169"/>
      <c r="E178" s="170"/>
      <c r="F178" s="169"/>
      <c r="G178" s="174"/>
    </row>
    <row r="179" spans="1:7" s="148" customFormat="1" hidden="1" x14ac:dyDescent="0.25">
      <c r="A179" s="64" t="s">
        <v>199</v>
      </c>
      <c r="B179" s="167" t="s">
        <v>5</v>
      </c>
      <c r="C179" s="168"/>
      <c r="D179" s="169"/>
      <c r="E179" s="170"/>
      <c r="F179" s="169"/>
      <c r="G179" s="174"/>
    </row>
    <row r="180" spans="1:7" s="148" customFormat="1" hidden="1" x14ac:dyDescent="0.25">
      <c r="A180" s="64" t="s">
        <v>803</v>
      </c>
      <c r="B180" s="130" t="s">
        <v>686</v>
      </c>
      <c r="C180" s="168"/>
      <c r="D180" s="169"/>
      <c r="E180" s="170"/>
      <c r="F180" s="169"/>
      <c r="G180" s="174"/>
    </row>
    <row r="181" spans="1:7" s="148" customFormat="1" hidden="1" x14ac:dyDescent="0.25">
      <c r="A181" s="64" t="s">
        <v>804</v>
      </c>
      <c r="B181" s="130" t="s">
        <v>789</v>
      </c>
      <c r="C181" s="168"/>
      <c r="D181" s="169"/>
      <c r="E181" s="170"/>
      <c r="F181" s="169"/>
      <c r="G181" s="174"/>
    </row>
    <row r="182" spans="1:7" s="148" customFormat="1" hidden="1" x14ac:dyDescent="0.25">
      <c r="A182" s="64" t="s">
        <v>805</v>
      </c>
      <c r="B182" s="130" t="s">
        <v>791</v>
      </c>
      <c r="C182" s="168"/>
      <c r="D182" s="169"/>
      <c r="E182" s="170"/>
      <c r="F182" s="169"/>
      <c r="G182" s="174"/>
    </row>
    <row r="183" spans="1:7" s="148" customFormat="1" hidden="1" x14ac:dyDescent="0.25">
      <c r="A183" s="64" t="s">
        <v>806</v>
      </c>
      <c r="B183" s="130" t="s">
        <v>688</v>
      </c>
      <c r="C183" s="168"/>
      <c r="D183" s="169"/>
      <c r="E183" s="170"/>
      <c r="F183" s="169"/>
      <c r="G183" s="174"/>
    </row>
    <row r="184" spans="1:7" s="148" customFormat="1" hidden="1" x14ac:dyDescent="0.25">
      <c r="A184" s="64" t="s">
        <v>807</v>
      </c>
      <c r="B184" s="130" t="s">
        <v>794</v>
      </c>
      <c r="C184" s="168"/>
      <c r="D184" s="169"/>
      <c r="E184" s="170"/>
      <c r="F184" s="169"/>
      <c r="G184" s="174"/>
    </row>
    <row r="185" spans="1:7" s="148" customFormat="1" hidden="1" x14ac:dyDescent="0.25">
      <c r="A185" s="64" t="s">
        <v>808</v>
      </c>
      <c r="B185" s="130" t="s">
        <v>796</v>
      </c>
      <c r="C185" s="168"/>
      <c r="D185" s="169"/>
      <c r="E185" s="170"/>
      <c r="F185" s="169"/>
      <c r="G185" s="174"/>
    </row>
    <row r="186" spans="1:7" s="148" customFormat="1" hidden="1" x14ac:dyDescent="0.25">
      <c r="A186" s="64" t="s">
        <v>200</v>
      </c>
      <c r="B186" s="167" t="s">
        <v>6</v>
      </c>
      <c r="C186" s="168"/>
      <c r="D186" s="169"/>
      <c r="E186" s="170"/>
      <c r="F186" s="169"/>
      <c r="G186" s="174"/>
    </row>
    <row r="187" spans="1:7" s="148" customFormat="1" hidden="1" x14ac:dyDescent="0.25">
      <c r="A187" s="64" t="s">
        <v>809</v>
      </c>
      <c r="B187" s="130" t="s">
        <v>686</v>
      </c>
      <c r="C187" s="168"/>
      <c r="D187" s="169"/>
      <c r="E187" s="170"/>
      <c r="F187" s="169"/>
      <c r="G187" s="174"/>
    </row>
    <row r="188" spans="1:7" s="148" customFormat="1" hidden="1" x14ac:dyDescent="0.25">
      <c r="A188" s="64" t="s">
        <v>810</v>
      </c>
      <c r="B188" s="130" t="s">
        <v>789</v>
      </c>
      <c r="C188" s="168"/>
      <c r="D188" s="169"/>
      <c r="E188" s="170"/>
      <c r="F188" s="169"/>
      <c r="G188" s="174"/>
    </row>
    <row r="189" spans="1:7" s="148" customFormat="1" hidden="1" x14ac:dyDescent="0.25">
      <c r="A189" s="64" t="s">
        <v>811</v>
      </c>
      <c r="B189" s="130" t="s">
        <v>791</v>
      </c>
      <c r="C189" s="168"/>
      <c r="D189" s="169"/>
      <c r="E189" s="170"/>
      <c r="F189" s="169"/>
      <c r="G189" s="174"/>
    </row>
    <row r="190" spans="1:7" s="148" customFormat="1" hidden="1" x14ac:dyDescent="0.25">
      <c r="A190" s="64" t="s">
        <v>812</v>
      </c>
      <c r="B190" s="130" t="s">
        <v>688</v>
      </c>
      <c r="C190" s="168"/>
      <c r="D190" s="169"/>
      <c r="E190" s="170"/>
      <c r="F190" s="169"/>
      <c r="G190" s="174"/>
    </row>
    <row r="191" spans="1:7" s="148" customFormat="1" hidden="1" x14ac:dyDescent="0.25">
      <c r="A191" s="64" t="s">
        <v>813</v>
      </c>
      <c r="B191" s="130" t="s">
        <v>794</v>
      </c>
      <c r="C191" s="168"/>
      <c r="D191" s="169"/>
      <c r="E191" s="170"/>
      <c r="F191" s="169"/>
      <c r="G191" s="174"/>
    </row>
    <row r="192" spans="1:7" s="148" customFormat="1" hidden="1" x14ac:dyDescent="0.25">
      <c r="A192" s="64" t="s">
        <v>814</v>
      </c>
      <c r="B192" s="130" t="s">
        <v>796</v>
      </c>
      <c r="C192" s="168"/>
      <c r="D192" s="169"/>
      <c r="E192" s="170"/>
      <c r="F192" s="169"/>
      <c r="G192" s="174"/>
    </row>
    <row r="193" spans="1:7" s="148" customFormat="1" hidden="1" x14ac:dyDescent="0.25">
      <c r="A193" s="64" t="s">
        <v>201</v>
      </c>
      <c r="B193" s="167" t="s">
        <v>7</v>
      </c>
      <c r="C193" s="168"/>
      <c r="D193" s="169"/>
      <c r="E193" s="170"/>
      <c r="F193" s="169"/>
      <c r="G193" s="174"/>
    </row>
    <row r="194" spans="1:7" s="148" customFormat="1" hidden="1" x14ac:dyDescent="0.25">
      <c r="A194" s="64" t="s">
        <v>815</v>
      </c>
      <c r="B194" s="130" t="s">
        <v>686</v>
      </c>
      <c r="C194" s="168"/>
      <c r="D194" s="169"/>
      <c r="E194" s="170"/>
      <c r="F194" s="169"/>
      <c r="G194" s="174"/>
    </row>
    <row r="195" spans="1:7" s="148" customFormat="1" hidden="1" x14ac:dyDescent="0.25">
      <c r="A195" s="64" t="s">
        <v>816</v>
      </c>
      <c r="B195" s="130" t="s">
        <v>789</v>
      </c>
      <c r="C195" s="168"/>
      <c r="D195" s="169"/>
      <c r="E195" s="170"/>
      <c r="F195" s="169"/>
      <c r="G195" s="174"/>
    </row>
    <row r="196" spans="1:7" s="148" customFormat="1" hidden="1" x14ac:dyDescent="0.25">
      <c r="A196" s="64" t="s">
        <v>817</v>
      </c>
      <c r="B196" s="130" t="s">
        <v>791</v>
      </c>
      <c r="C196" s="168"/>
      <c r="D196" s="169"/>
      <c r="E196" s="170"/>
      <c r="F196" s="169"/>
      <c r="G196" s="174"/>
    </row>
    <row r="197" spans="1:7" s="148" customFormat="1" hidden="1" x14ac:dyDescent="0.25">
      <c r="A197" s="64" t="s">
        <v>818</v>
      </c>
      <c r="B197" s="130" t="s">
        <v>688</v>
      </c>
      <c r="C197" s="168"/>
      <c r="D197" s="169"/>
      <c r="E197" s="170"/>
      <c r="F197" s="169"/>
      <c r="G197" s="174"/>
    </row>
    <row r="198" spans="1:7" s="148" customFormat="1" hidden="1" x14ac:dyDescent="0.25">
      <c r="A198" s="64" t="s">
        <v>819</v>
      </c>
      <c r="B198" s="130" t="s">
        <v>794</v>
      </c>
      <c r="C198" s="168"/>
      <c r="D198" s="169"/>
      <c r="E198" s="170"/>
      <c r="F198" s="169"/>
      <c r="G198" s="174"/>
    </row>
    <row r="199" spans="1:7" s="148" customFormat="1" hidden="1" x14ac:dyDescent="0.25">
      <c r="A199" s="64" t="s">
        <v>820</v>
      </c>
      <c r="B199" s="130" t="s">
        <v>796</v>
      </c>
      <c r="C199" s="168"/>
      <c r="D199" s="169"/>
      <c r="E199" s="170"/>
      <c r="F199" s="169"/>
      <c r="G199" s="174"/>
    </row>
    <row r="200" spans="1:7" s="148" customFormat="1" hidden="1" x14ac:dyDescent="0.25">
      <c r="A200" s="64" t="s">
        <v>202</v>
      </c>
      <c r="B200" s="167" t="s">
        <v>697</v>
      </c>
      <c r="C200" s="168"/>
      <c r="D200" s="169"/>
      <c r="E200" s="170"/>
      <c r="F200" s="169"/>
      <c r="G200" s="174"/>
    </row>
    <row r="201" spans="1:7" s="148" customFormat="1" hidden="1" x14ac:dyDescent="0.25">
      <c r="A201" s="64" t="s">
        <v>821</v>
      </c>
      <c r="B201" s="130" t="s">
        <v>686</v>
      </c>
      <c r="C201" s="168"/>
      <c r="D201" s="169"/>
      <c r="E201" s="170"/>
      <c r="F201" s="169"/>
      <c r="G201" s="174"/>
    </row>
    <row r="202" spans="1:7" s="148" customFormat="1" hidden="1" x14ac:dyDescent="0.25">
      <c r="A202" s="64" t="s">
        <v>822</v>
      </c>
      <c r="B202" s="130" t="s">
        <v>789</v>
      </c>
      <c r="C202" s="168"/>
      <c r="D202" s="169"/>
      <c r="E202" s="170"/>
      <c r="F202" s="169"/>
      <c r="G202" s="174"/>
    </row>
    <row r="203" spans="1:7" s="148" customFormat="1" hidden="1" x14ac:dyDescent="0.25">
      <c r="A203" s="64" t="s">
        <v>823</v>
      </c>
      <c r="B203" s="130" t="s">
        <v>791</v>
      </c>
      <c r="C203" s="168"/>
      <c r="D203" s="169"/>
      <c r="E203" s="170"/>
      <c r="F203" s="169"/>
      <c r="G203" s="174"/>
    </row>
    <row r="204" spans="1:7" s="148" customFormat="1" hidden="1" x14ac:dyDescent="0.25">
      <c r="A204" s="64" t="s">
        <v>824</v>
      </c>
      <c r="B204" s="130" t="s">
        <v>688</v>
      </c>
      <c r="C204" s="168"/>
      <c r="D204" s="169"/>
      <c r="E204" s="170"/>
      <c r="F204" s="169"/>
      <c r="G204" s="174"/>
    </row>
    <row r="205" spans="1:7" s="148" customFormat="1" hidden="1" x14ac:dyDescent="0.25">
      <c r="A205" s="64" t="s">
        <v>825</v>
      </c>
      <c r="B205" s="130" t="s">
        <v>794</v>
      </c>
      <c r="C205" s="168"/>
      <c r="D205" s="169"/>
      <c r="E205" s="170"/>
      <c r="F205" s="169"/>
      <c r="G205" s="174"/>
    </row>
    <row r="206" spans="1:7" s="148" customFormat="1" hidden="1" x14ac:dyDescent="0.25">
      <c r="A206" s="64" t="s">
        <v>826</v>
      </c>
      <c r="B206" s="130" t="s">
        <v>796</v>
      </c>
      <c r="C206" s="168"/>
      <c r="D206" s="169"/>
      <c r="E206" s="170"/>
      <c r="F206" s="169"/>
      <c r="G206" s="174"/>
    </row>
    <row r="207" spans="1:7" s="166" customFormat="1" hidden="1" x14ac:dyDescent="0.25">
      <c r="A207" s="60" t="s">
        <v>203</v>
      </c>
      <c r="B207" s="163" t="s">
        <v>139</v>
      </c>
      <c r="C207" s="164"/>
      <c r="D207" s="165"/>
      <c r="E207" s="175"/>
      <c r="F207" s="165"/>
      <c r="G207" s="186"/>
    </row>
    <row r="208" spans="1:7" s="148" customFormat="1" hidden="1" x14ac:dyDescent="0.25">
      <c r="A208" s="64" t="s">
        <v>204</v>
      </c>
      <c r="B208" s="167" t="s">
        <v>4</v>
      </c>
      <c r="C208" s="168"/>
      <c r="D208" s="169"/>
      <c r="E208" s="170"/>
      <c r="F208" s="169"/>
      <c r="G208" s="174"/>
    </row>
    <row r="209" spans="1:7" s="148" customFormat="1" hidden="1" x14ac:dyDescent="0.25">
      <c r="A209" s="64" t="s">
        <v>827</v>
      </c>
      <c r="B209" s="130" t="s">
        <v>686</v>
      </c>
      <c r="C209" s="168"/>
      <c r="D209" s="169"/>
      <c r="E209" s="170"/>
      <c r="F209" s="169"/>
      <c r="G209" s="174"/>
    </row>
    <row r="210" spans="1:7" s="148" customFormat="1" hidden="1" x14ac:dyDescent="0.25">
      <c r="A210" s="64" t="s">
        <v>828</v>
      </c>
      <c r="B210" s="130" t="s">
        <v>789</v>
      </c>
      <c r="C210" s="168"/>
      <c r="D210" s="169"/>
      <c r="E210" s="170"/>
      <c r="F210" s="169"/>
      <c r="G210" s="174"/>
    </row>
    <row r="211" spans="1:7" s="148" customFormat="1" hidden="1" x14ac:dyDescent="0.25">
      <c r="A211" s="64" t="s">
        <v>829</v>
      </c>
      <c r="B211" s="130" t="s">
        <v>791</v>
      </c>
      <c r="C211" s="168"/>
      <c r="D211" s="169"/>
      <c r="E211" s="170"/>
      <c r="F211" s="169"/>
      <c r="G211" s="174"/>
    </row>
    <row r="212" spans="1:7" s="148" customFormat="1" hidden="1" x14ac:dyDescent="0.25">
      <c r="A212" s="64" t="s">
        <v>830</v>
      </c>
      <c r="B212" s="130" t="s">
        <v>688</v>
      </c>
      <c r="C212" s="168"/>
      <c r="D212" s="169"/>
      <c r="E212" s="170"/>
      <c r="F212" s="169"/>
      <c r="G212" s="174"/>
    </row>
    <row r="213" spans="1:7" s="148" customFormat="1" hidden="1" x14ac:dyDescent="0.25">
      <c r="A213" s="64" t="s">
        <v>831</v>
      </c>
      <c r="B213" s="130" t="s">
        <v>794</v>
      </c>
      <c r="C213" s="168"/>
      <c r="D213" s="169"/>
      <c r="E213" s="170"/>
      <c r="F213" s="169"/>
      <c r="G213" s="174"/>
    </row>
    <row r="214" spans="1:7" s="148" customFormat="1" hidden="1" x14ac:dyDescent="0.25">
      <c r="A214" s="64" t="s">
        <v>832</v>
      </c>
      <c r="B214" s="130" t="s">
        <v>796</v>
      </c>
      <c r="C214" s="168"/>
      <c r="D214" s="169"/>
      <c r="E214" s="170"/>
      <c r="F214" s="169"/>
      <c r="G214" s="174"/>
    </row>
    <row r="215" spans="1:7" s="148" customFormat="1" hidden="1" x14ac:dyDescent="0.25">
      <c r="A215" s="64" t="s">
        <v>205</v>
      </c>
      <c r="B215" s="167" t="s">
        <v>3</v>
      </c>
      <c r="C215" s="168"/>
      <c r="D215" s="169"/>
      <c r="E215" s="170"/>
      <c r="F215" s="169"/>
      <c r="G215" s="174"/>
    </row>
    <row r="216" spans="1:7" s="148" customFormat="1" hidden="1" x14ac:dyDescent="0.25">
      <c r="A216" s="64" t="s">
        <v>833</v>
      </c>
      <c r="B216" s="130" t="s">
        <v>686</v>
      </c>
      <c r="C216" s="168"/>
      <c r="D216" s="169"/>
      <c r="E216" s="170"/>
      <c r="F216" s="169"/>
      <c r="G216" s="174"/>
    </row>
    <row r="217" spans="1:7" s="148" customFormat="1" hidden="1" x14ac:dyDescent="0.25">
      <c r="A217" s="64" t="s">
        <v>834</v>
      </c>
      <c r="B217" s="130" t="s">
        <v>789</v>
      </c>
      <c r="C217" s="168"/>
      <c r="D217" s="169"/>
      <c r="E217" s="170"/>
      <c r="F217" s="169"/>
      <c r="G217" s="174"/>
    </row>
    <row r="218" spans="1:7" s="148" customFormat="1" hidden="1" x14ac:dyDescent="0.25">
      <c r="A218" s="64" t="s">
        <v>835</v>
      </c>
      <c r="B218" s="130" t="s">
        <v>791</v>
      </c>
      <c r="C218" s="168"/>
      <c r="D218" s="169"/>
      <c r="E218" s="170"/>
      <c r="F218" s="169"/>
      <c r="G218" s="174"/>
    </row>
    <row r="219" spans="1:7" s="148" customFormat="1" hidden="1" x14ac:dyDescent="0.25">
      <c r="A219" s="64" t="s">
        <v>836</v>
      </c>
      <c r="B219" s="130" t="s">
        <v>688</v>
      </c>
      <c r="C219" s="168"/>
      <c r="D219" s="169"/>
      <c r="E219" s="170"/>
      <c r="F219" s="169"/>
      <c r="G219" s="174"/>
    </row>
    <row r="220" spans="1:7" s="148" customFormat="1" hidden="1" x14ac:dyDescent="0.25">
      <c r="A220" s="64" t="s">
        <v>837</v>
      </c>
      <c r="B220" s="130" t="s">
        <v>794</v>
      </c>
      <c r="C220" s="168"/>
      <c r="D220" s="169"/>
      <c r="E220" s="170"/>
      <c r="F220" s="169"/>
      <c r="G220" s="174"/>
    </row>
    <row r="221" spans="1:7" s="148" customFormat="1" hidden="1" x14ac:dyDescent="0.25">
      <c r="A221" s="64" t="s">
        <v>838</v>
      </c>
      <c r="B221" s="130" t="s">
        <v>796</v>
      </c>
      <c r="C221" s="168"/>
      <c r="D221" s="169"/>
      <c r="E221" s="170"/>
      <c r="F221" s="169"/>
      <c r="G221" s="174"/>
    </row>
    <row r="222" spans="1:7" s="148" customFormat="1" hidden="1" x14ac:dyDescent="0.25">
      <c r="A222" s="64" t="s">
        <v>206</v>
      </c>
      <c r="B222" s="167" t="s">
        <v>5</v>
      </c>
      <c r="C222" s="168"/>
      <c r="D222" s="169"/>
      <c r="E222" s="170"/>
      <c r="F222" s="169"/>
      <c r="G222" s="174"/>
    </row>
    <row r="223" spans="1:7" s="148" customFormat="1" hidden="1" x14ac:dyDescent="0.25">
      <c r="A223" s="64" t="s">
        <v>839</v>
      </c>
      <c r="B223" s="130" t="s">
        <v>686</v>
      </c>
      <c r="C223" s="168"/>
      <c r="D223" s="169"/>
      <c r="E223" s="170"/>
      <c r="F223" s="169"/>
      <c r="G223" s="174"/>
    </row>
    <row r="224" spans="1:7" s="148" customFormat="1" hidden="1" x14ac:dyDescent="0.25">
      <c r="A224" s="64" t="s">
        <v>840</v>
      </c>
      <c r="B224" s="130" t="s">
        <v>789</v>
      </c>
      <c r="C224" s="168"/>
      <c r="D224" s="169"/>
      <c r="E224" s="170"/>
      <c r="F224" s="169"/>
      <c r="G224" s="174"/>
    </row>
    <row r="225" spans="1:7" s="148" customFormat="1" hidden="1" x14ac:dyDescent="0.25">
      <c r="A225" s="64" t="s">
        <v>841</v>
      </c>
      <c r="B225" s="130" t="s">
        <v>791</v>
      </c>
      <c r="C225" s="168"/>
      <c r="D225" s="169"/>
      <c r="E225" s="170"/>
      <c r="F225" s="169"/>
      <c r="G225" s="174"/>
    </row>
    <row r="226" spans="1:7" s="148" customFormat="1" hidden="1" x14ac:dyDescent="0.25">
      <c r="A226" s="64" t="s">
        <v>842</v>
      </c>
      <c r="B226" s="130" t="s">
        <v>688</v>
      </c>
      <c r="C226" s="168"/>
      <c r="D226" s="169"/>
      <c r="E226" s="170"/>
      <c r="F226" s="169"/>
      <c r="G226" s="174"/>
    </row>
    <row r="227" spans="1:7" s="148" customFormat="1" hidden="1" x14ac:dyDescent="0.25">
      <c r="A227" s="64" t="s">
        <v>843</v>
      </c>
      <c r="B227" s="130" t="s">
        <v>794</v>
      </c>
      <c r="C227" s="168"/>
      <c r="D227" s="169"/>
      <c r="E227" s="170"/>
      <c r="F227" s="169"/>
      <c r="G227" s="174"/>
    </row>
    <row r="228" spans="1:7" s="148" customFormat="1" hidden="1" x14ac:dyDescent="0.25">
      <c r="A228" s="64" t="s">
        <v>844</v>
      </c>
      <c r="B228" s="130" t="s">
        <v>796</v>
      </c>
      <c r="C228" s="168"/>
      <c r="D228" s="169"/>
      <c r="E228" s="170"/>
      <c r="F228" s="169"/>
      <c r="G228" s="174"/>
    </row>
    <row r="229" spans="1:7" s="148" customFormat="1" hidden="1" x14ac:dyDescent="0.25">
      <c r="A229" s="64" t="s">
        <v>207</v>
      </c>
      <c r="B229" s="167" t="s">
        <v>6</v>
      </c>
      <c r="C229" s="168"/>
      <c r="D229" s="169"/>
      <c r="E229" s="170"/>
      <c r="F229" s="169"/>
      <c r="G229" s="174"/>
    </row>
    <row r="230" spans="1:7" s="148" customFormat="1" hidden="1" x14ac:dyDescent="0.25">
      <c r="A230" s="64" t="s">
        <v>845</v>
      </c>
      <c r="B230" s="130" t="s">
        <v>686</v>
      </c>
      <c r="C230" s="168"/>
      <c r="D230" s="169"/>
      <c r="E230" s="170"/>
      <c r="F230" s="169"/>
      <c r="G230" s="174"/>
    </row>
    <row r="231" spans="1:7" s="148" customFormat="1" hidden="1" x14ac:dyDescent="0.25">
      <c r="A231" s="64" t="s">
        <v>846</v>
      </c>
      <c r="B231" s="130" t="s">
        <v>789</v>
      </c>
      <c r="C231" s="168"/>
      <c r="D231" s="169"/>
      <c r="E231" s="170"/>
      <c r="F231" s="169"/>
      <c r="G231" s="174"/>
    </row>
    <row r="232" spans="1:7" s="148" customFormat="1" hidden="1" x14ac:dyDescent="0.25">
      <c r="A232" s="64" t="s">
        <v>847</v>
      </c>
      <c r="B232" s="130" t="s">
        <v>791</v>
      </c>
      <c r="C232" s="168"/>
      <c r="D232" s="169"/>
      <c r="E232" s="170"/>
      <c r="F232" s="169"/>
      <c r="G232" s="174"/>
    </row>
    <row r="233" spans="1:7" s="148" customFormat="1" hidden="1" x14ac:dyDescent="0.25">
      <c r="A233" s="64" t="s">
        <v>848</v>
      </c>
      <c r="B233" s="130" t="s">
        <v>688</v>
      </c>
      <c r="C233" s="168"/>
      <c r="D233" s="169"/>
      <c r="E233" s="170"/>
      <c r="F233" s="169"/>
      <c r="G233" s="174"/>
    </row>
    <row r="234" spans="1:7" s="148" customFormat="1" hidden="1" x14ac:dyDescent="0.25">
      <c r="A234" s="64" t="s">
        <v>849</v>
      </c>
      <c r="B234" s="130" t="s">
        <v>794</v>
      </c>
      <c r="C234" s="168"/>
      <c r="D234" s="169"/>
      <c r="E234" s="170"/>
      <c r="F234" s="169"/>
      <c r="G234" s="174"/>
    </row>
    <row r="235" spans="1:7" s="148" customFormat="1" hidden="1" x14ac:dyDescent="0.25">
      <c r="A235" s="64" t="s">
        <v>850</v>
      </c>
      <c r="B235" s="130" t="s">
        <v>796</v>
      </c>
      <c r="C235" s="168"/>
      <c r="D235" s="169"/>
      <c r="E235" s="170"/>
      <c r="F235" s="169"/>
      <c r="G235" s="174"/>
    </row>
    <row r="236" spans="1:7" s="148" customFormat="1" hidden="1" x14ac:dyDescent="0.25">
      <c r="A236" s="64" t="s">
        <v>208</v>
      </c>
      <c r="B236" s="167" t="s">
        <v>7</v>
      </c>
      <c r="C236" s="168"/>
      <c r="D236" s="169"/>
      <c r="E236" s="170"/>
      <c r="F236" s="169"/>
      <c r="G236" s="174"/>
    </row>
    <row r="237" spans="1:7" s="148" customFormat="1" hidden="1" x14ac:dyDescent="0.25">
      <c r="A237" s="64" t="s">
        <v>851</v>
      </c>
      <c r="B237" s="130" t="s">
        <v>686</v>
      </c>
      <c r="C237" s="168"/>
      <c r="D237" s="169"/>
      <c r="E237" s="170"/>
      <c r="F237" s="169"/>
      <c r="G237" s="174"/>
    </row>
    <row r="238" spans="1:7" s="148" customFormat="1" hidden="1" x14ac:dyDescent="0.25">
      <c r="A238" s="64" t="s">
        <v>852</v>
      </c>
      <c r="B238" s="130" t="s">
        <v>789</v>
      </c>
      <c r="C238" s="168"/>
      <c r="D238" s="169"/>
      <c r="E238" s="170"/>
      <c r="F238" s="169"/>
      <c r="G238" s="174"/>
    </row>
    <row r="239" spans="1:7" s="148" customFormat="1" hidden="1" x14ac:dyDescent="0.25">
      <c r="A239" s="64" t="s">
        <v>853</v>
      </c>
      <c r="B239" s="130" t="s">
        <v>791</v>
      </c>
      <c r="C239" s="168"/>
      <c r="D239" s="169"/>
      <c r="E239" s="170"/>
      <c r="F239" s="169"/>
      <c r="G239" s="174"/>
    </row>
    <row r="240" spans="1:7" s="148" customFormat="1" hidden="1" x14ac:dyDescent="0.25">
      <c r="A240" s="64" t="s">
        <v>854</v>
      </c>
      <c r="B240" s="130" t="s">
        <v>688</v>
      </c>
      <c r="C240" s="168"/>
      <c r="D240" s="169"/>
      <c r="E240" s="170"/>
      <c r="F240" s="169"/>
      <c r="G240" s="174"/>
    </row>
    <row r="241" spans="1:7" s="148" customFormat="1" hidden="1" x14ac:dyDescent="0.25">
      <c r="A241" s="64" t="s">
        <v>855</v>
      </c>
      <c r="B241" s="130" t="s">
        <v>794</v>
      </c>
      <c r="C241" s="168"/>
      <c r="D241" s="169"/>
      <c r="E241" s="170"/>
      <c r="F241" s="169"/>
      <c r="G241" s="174"/>
    </row>
    <row r="242" spans="1:7" s="148" customFormat="1" hidden="1" x14ac:dyDescent="0.25">
      <c r="A242" s="64" t="s">
        <v>856</v>
      </c>
      <c r="B242" s="130" t="s">
        <v>796</v>
      </c>
      <c r="C242" s="168"/>
      <c r="D242" s="169"/>
      <c r="E242" s="170"/>
      <c r="F242" s="169"/>
      <c r="G242" s="174"/>
    </row>
    <row r="243" spans="1:7" s="148" customFormat="1" hidden="1" x14ac:dyDescent="0.25">
      <c r="A243" s="64" t="s">
        <v>209</v>
      </c>
      <c r="B243" s="167" t="s">
        <v>697</v>
      </c>
      <c r="C243" s="168"/>
      <c r="D243" s="169"/>
      <c r="E243" s="170"/>
      <c r="F243" s="169"/>
      <c r="G243" s="174"/>
    </row>
    <row r="244" spans="1:7" s="148" customFormat="1" hidden="1" x14ac:dyDescent="0.25">
      <c r="A244" s="64" t="s">
        <v>857</v>
      </c>
      <c r="B244" s="130" t="s">
        <v>686</v>
      </c>
      <c r="C244" s="168"/>
      <c r="D244" s="169"/>
      <c r="E244" s="170"/>
      <c r="F244" s="169"/>
      <c r="G244" s="174"/>
    </row>
    <row r="245" spans="1:7" s="148" customFormat="1" hidden="1" x14ac:dyDescent="0.25">
      <c r="A245" s="64" t="s">
        <v>858</v>
      </c>
      <c r="B245" s="130" t="s">
        <v>789</v>
      </c>
      <c r="C245" s="168"/>
      <c r="D245" s="169"/>
      <c r="E245" s="170"/>
      <c r="F245" s="169"/>
      <c r="G245" s="174"/>
    </row>
    <row r="246" spans="1:7" s="148" customFormat="1" hidden="1" x14ac:dyDescent="0.25">
      <c r="A246" s="64" t="s">
        <v>859</v>
      </c>
      <c r="B246" s="130" t="s">
        <v>791</v>
      </c>
      <c r="C246" s="168"/>
      <c r="D246" s="169"/>
      <c r="E246" s="170"/>
      <c r="F246" s="169"/>
      <c r="G246" s="174"/>
    </row>
    <row r="247" spans="1:7" s="148" customFormat="1" hidden="1" x14ac:dyDescent="0.25">
      <c r="A247" s="64" t="s">
        <v>860</v>
      </c>
      <c r="B247" s="130" t="s">
        <v>688</v>
      </c>
      <c r="C247" s="168"/>
      <c r="D247" s="169"/>
      <c r="E247" s="170"/>
      <c r="F247" s="169"/>
      <c r="G247" s="174"/>
    </row>
    <row r="248" spans="1:7" s="148" customFormat="1" hidden="1" x14ac:dyDescent="0.25">
      <c r="A248" s="64" t="s">
        <v>861</v>
      </c>
      <c r="B248" s="130" t="s">
        <v>794</v>
      </c>
      <c r="C248" s="168"/>
      <c r="D248" s="169"/>
      <c r="E248" s="170"/>
      <c r="F248" s="169"/>
      <c r="G248" s="174"/>
    </row>
    <row r="249" spans="1:7" s="148" customFormat="1" hidden="1" x14ac:dyDescent="0.25">
      <c r="A249" s="64" t="s">
        <v>862</v>
      </c>
      <c r="B249" s="130" t="s">
        <v>796</v>
      </c>
      <c r="C249" s="168"/>
      <c r="D249" s="169"/>
      <c r="E249" s="170"/>
      <c r="F249" s="169"/>
      <c r="G249" s="174"/>
    </row>
    <row r="250" spans="1:7" s="166" customFormat="1" hidden="1" x14ac:dyDescent="0.25">
      <c r="A250" s="60" t="s">
        <v>210</v>
      </c>
      <c r="B250" s="163" t="s">
        <v>147</v>
      </c>
      <c r="C250" s="164"/>
      <c r="D250" s="165"/>
      <c r="E250" s="175"/>
      <c r="F250" s="165"/>
      <c r="G250" s="186"/>
    </row>
    <row r="251" spans="1:7" s="148" customFormat="1" hidden="1" x14ac:dyDescent="0.25">
      <c r="A251" s="64" t="s">
        <v>211</v>
      </c>
      <c r="B251" s="167" t="s">
        <v>4</v>
      </c>
      <c r="C251" s="168"/>
      <c r="D251" s="169"/>
      <c r="E251" s="170"/>
      <c r="F251" s="169"/>
      <c r="G251" s="174"/>
    </row>
    <row r="252" spans="1:7" s="148" customFormat="1" hidden="1" x14ac:dyDescent="0.25">
      <c r="A252" s="64" t="s">
        <v>863</v>
      </c>
      <c r="B252" s="130" t="s">
        <v>686</v>
      </c>
      <c r="C252" s="168"/>
      <c r="D252" s="169"/>
      <c r="E252" s="170"/>
      <c r="F252" s="169"/>
      <c r="G252" s="174"/>
    </row>
    <row r="253" spans="1:7" s="148" customFormat="1" hidden="1" x14ac:dyDescent="0.25">
      <c r="A253" s="64" t="s">
        <v>864</v>
      </c>
      <c r="B253" s="130" t="s">
        <v>789</v>
      </c>
      <c r="C253" s="168"/>
      <c r="D253" s="169"/>
      <c r="E253" s="170"/>
      <c r="F253" s="169"/>
      <c r="G253" s="174"/>
    </row>
    <row r="254" spans="1:7" s="148" customFormat="1" hidden="1" x14ac:dyDescent="0.25">
      <c r="A254" s="64" t="s">
        <v>865</v>
      </c>
      <c r="B254" s="130" t="s">
        <v>791</v>
      </c>
      <c r="C254" s="168"/>
      <c r="D254" s="169"/>
      <c r="E254" s="170"/>
      <c r="F254" s="169"/>
      <c r="G254" s="174"/>
    </row>
    <row r="255" spans="1:7" s="148" customFormat="1" hidden="1" x14ac:dyDescent="0.25">
      <c r="A255" s="64" t="s">
        <v>866</v>
      </c>
      <c r="B255" s="130" t="s">
        <v>688</v>
      </c>
      <c r="C255" s="168"/>
      <c r="D255" s="169"/>
      <c r="E255" s="170"/>
      <c r="F255" s="169"/>
      <c r="G255" s="174"/>
    </row>
    <row r="256" spans="1:7" s="148" customFormat="1" hidden="1" x14ac:dyDescent="0.25">
      <c r="A256" s="64" t="s">
        <v>867</v>
      </c>
      <c r="B256" s="130" t="s">
        <v>794</v>
      </c>
      <c r="C256" s="168"/>
      <c r="D256" s="169"/>
      <c r="E256" s="170"/>
      <c r="F256" s="169"/>
      <c r="G256" s="174"/>
    </row>
    <row r="257" spans="1:7" s="148" customFormat="1" hidden="1" x14ac:dyDescent="0.25">
      <c r="A257" s="64" t="s">
        <v>868</v>
      </c>
      <c r="B257" s="130" t="s">
        <v>796</v>
      </c>
      <c r="C257" s="168"/>
      <c r="D257" s="169"/>
      <c r="E257" s="170"/>
      <c r="F257" s="169"/>
      <c r="G257" s="174"/>
    </row>
    <row r="258" spans="1:7" s="148" customFormat="1" hidden="1" x14ac:dyDescent="0.25">
      <c r="A258" s="64" t="s">
        <v>212</v>
      </c>
      <c r="B258" s="167" t="s">
        <v>3</v>
      </c>
      <c r="C258" s="168"/>
      <c r="D258" s="169"/>
      <c r="E258" s="170"/>
      <c r="F258" s="169"/>
      <c r="G258" s="174"/>
    </row>
    <row r="259" spans="1:7" s="148" customFormat="1" hidden="1" x14ac:dyDescent="0.25">
      <c r="A259" s="64" t="s">
        <v>869</v>
      </c>
      <c r="B259" s="130" t="s">
        <v>686</v>
      </c>
      <c r="C259" s="168"/>
      <c r="D259" s="169"/>
      <c r="E259" s="170"/>
      <c r="F259" s="169"/>
      <c r="G259" s="174"/>
    </row>
    <row r="260" spans="1:7" s="148" customFormat="1" hidden="1" x14ac:dyDescent="0.25">
      <c r="A260" s="64" t="s">
        <v>870</v>
      </c>
      <c r="B260" s="130" t="s">
        <v>789</v>
      </c>
      <c r="C260" s="168"/>
      <c r="D260" s="169"/>
      <c r="E260" s="170"/>
      <c r="F260" s="169"/>
      <c r="G260" s="174"/>
    </row>
    <row r="261" spans="1:7" s="148" customFormat="1" hidden="1" x14ac:dyDescent="0.25">
      <c r="A261" s="64" t="s">
        <v>871</v>
      </c>
      <c r="B261" s="130" t="s">
        <v>791</v>
      </c>
      <c r="C261" s="168"/>
      <c r="D261" s="169"/>
      <c r="E261" s="170"/>
      <c r="F261" s="169"/>
      <c r="G261" s="174"/>
    </row>
    <row r="262" spans="1:7" s="148" customFormat="1" hidden="1" x14ac:dyDescent="0.25">
      <c r="A262" s="64" t="s">
        <v>872</v>
      </c>
      <c r="B262" s="130" t="s">
        <v>688</v>
      </c>
      <c r="C262" s="168"/>
      <c r="D262" s="169"/>
      <c r="E262" s="170"/>
      <c r="F262" s="169"/>
      <c r="G262" s="174"/>
    </row>
    <row r="263" spans="1:7" s="148" customFormat="1" hidden="1" x14ac:dyDescent="0.25">
      <c r="A263" s="64" t="s">
        <v>873</v>
      </c>
      <c r="B263" s="130" t="s">
        <v>794</v>
      </c>
      <c r="C263" s="168"/>
      <c r="D263" s="169"/>
      <c r="E263" s="170"/>
      <c r="F263" s="169"/>
      <c r="G263" s="174"/>
    </row>
    <row r="264" spans="1:7" s="148" customFormat="1" hidden="1" x14ac:dyDescent="0.25">
      <c r="A264" s="64" t="s">
        <v>874</v>
      </c>
      <c r="B264" s="130" t="s">
        <v>796</v>
      </c>
      <c r="C264" s="168"/>
      <c r="D264" s="169"/>
      <c r="E264" s="170"/>
      <c r="F264" s="169"/>
      <c r="G264" s="174"/>
    </row>
    <row r="265" spans="1:7" s="148" customFormat="1" hidden="1" x14ac:dyDescent="0.25">
      <c r="A265" s="64" t="s">
        <v>213</v>
      </c>
      <c r="B265" s="167" t="s">
        <v>5</v>
      </c>
      <c r="C265" s="168"/>
      <c r="D265" s="169"/>
      <c r="E265" s="170"/>
      <c r="F265" s="169"/>
      <c r="G265" s="174"/>
    </row>
    <row r="266" spans="1:7" s="148" customFormat="1" hidden="1" x14ac:dyDescent="0.25">
      <c r="A266" s="64" t="s">
        <v>875</v>
      </c>
      <c r="B266" s="130" t="s">
        <v>686</v>
      </c>
      <c r="C266" s="168"/>
      <c r="D266" s="169"/>
      <c r="E266" s="170"/>
      <c r="F266" s="169"/>
      <c r="G266" s="174"/>
    </row>
    <row r="267" spans="1:7" s="148" customFormat="1" hidden="1" x14ac:dyDescent="0.25">
      <c r="A267" s="64" t="s">
        <v>876</v>
      </c>
      <c r="B267" s="130" t="s">
        <v>789</v>
      </c>
      <c r="C267" s="168"/>
      <c r="D267" s="169"/>
      <c r="E267" s="170"/>
      <c r="F267" s="169"/>
      <c r="G267" s="174"/>
    </row>
    <row r="268" spans="1:7" s="148" customFormat="1" hidden="1" x14ac:dyDescent="0.25">
      <c r="A268" s="64" t="s">
        <v>877</v>
      </c>
      <c r="B268" s="130" t="s">
        <v>791</v>
      </c>
      <c r="C268" s="168"/>
      <c r="D268" s="169"/>
      <c r="E268" s="170"/>
      <c r="F268" s="169"/>
      <c r="G268" s="174"/>
    </row>
    <row r="269" spans="1:7" s="148" customFormat="1" hidden="1" x14ac:dyDescent="0.25">
      <c r="A269" s="64" t="s">
        <v>878</v>
      </c>
      <c r="B269" s="130" t="s">
        <v>688</v>
      </c>
      <c r="C269" s="168"/>
      <c r="D269" s="169"/>
      <c r="E269" s="170"/>
      <c r="F269" s="169"/>
      <c r="G269" s="174"/>
    </row>
    <row r="270" spans="1:7" s="148" customFormat="1" hidden="1" x14ac:dyDescent="0.25">
      <c r="A270" s="64" t="s">
        <v>879</v>
      </c>
      <c r="B270" s="130" t="s">
        <v>794</v>
      </c>
      <c r="C270" s="168"/>
      <c r="D270" s="169"/>
      <c r="E270" s="170"/>
      <c r="F270" s="169"/>
      <c r="G270" s="174"/>
    </row>
    <row r="271" spans="1:7" s="148" customFormat="1" hidden="1" x14ac:dyDescent="0.25">
      <c r="A271" s="64" t="s">
        <v>880</v>
      </c>
      <c r="B271" s="130" t="s">
        <v>796</v>
      </c>
      <c r="C271" s="168"/>
      <c r="D271" s="169"/>
      <c r="E271" s="170"/>
      <c r="F271" s="169"/>
      <c r="G271" s="174"/>
    </row>
    <row r="272" spans="1:7" s="148" customFormat="1" hidden="1" x14ac:dyDescent="0.25">
      <c r="A272" s="64" t="s">
        <v>214</v>
      </c>
      <c r="B272" s="167" t="s">
        <v>6</v>
      </c>
      <c r="C272" s="168"/>
      <c r="D272" s="169"/>
      <c r="E272" s="170"/>
      <c r="F272" s="169"/>
      <c r="G272" s="174"/>
    </row>
    <row r="273" spans="1:7" s="148" customFormat="1" hidden="1" x14ac:dyDescent="0.25">
      <c r="A273" s="64" t="s">
        <v>881</v>
      </c>
      <c r="B273" s="130" t="s">
        <v>686</v>
      </c>
      <c r="C273" s="168"/>
      <c r="D273" s="169"/>
      <c r="E273" s="170"/>
      <c r="F273" s="169"/>
      <c r="G273" s="174"/>
    </row>
    <row r="274" spans="1:7" s="148" customFormat="1" hidden="1" x14ac:dyDescent="0.25">
      <c r="A274" s="64" t="s">
        <v>882</v>
      </c>
      <c r="B274" s="130" t="s">
        <v>789</v>
      </c>
      <c r="C274" s="168"/>
      <c r="D274" s="169"/>
      <c r="E274" s="170"/>
      <c r="F274" s="169"/>
      <c r="G274" s="174"/>
    </row>
    <row r="275" spans="1:7" s="148" customFormat="1" hidden="1" x14ac:dyDescent="0.25">
      <c r="A275" s="64" t="s">
        <v>883</v>
      </c>
      <c r="B275" s="130" t="s">
        <v>791</v>
      </c>
      <c r="C275" s="168"/>
      <c r="D275" s="169"/>
      <c r="E275" s="170"/>
      <c r="F275" s="169"/>
      <c r="G275" s="174"/>
    </row>
    <row r="276" spans="1:7" s="148" customFormat="1" hidden="1" x14ac:dyDescent="0.25">
      <c r="A276" s="64" t="s">
        <v>884</v>
      </c>
      <c r="B276" s="130" t="s">
        <v>688</v>
      </c>
      <c r="C276" s="168"/>
      <c r="D276" s="169"/>
      <c r="E276" s="170"/>
      <c r="F276" s="169"/>
      <c r="G276" s="174"/>
    </row>
    <row r="277" spans="1:7" s="148" customFormat="1" hidden="1" x14ac:dyDescent="0.25">
      <c r="A277" s="64" t="s">
        <v>885</v>
      </c>
      <c r="B277" s="130" t="s">
        <v>794</v>
      </c>
      <c r="C277" s="168"/>
      <c r="D277" s="169"/>
      <c r="E277" s="170"/>
      <c r="F277" s="169"/>
      <c r="G277" s="174"/>
    </row>
    <row r="278" spans="1:7" s="148" customFormat="1" hidden="1" x14ac:dyDescent="0.25">
      <c r="A278" s="64" t="s">
        <v>886</v>
      </c>
      <c r="B278" s="130" t="s">
        <v>796</v>
      </c>
      <c r="C278" s="168"/>
      <c r="D278" s="169"/>
      <c r="E278" s="170"/>
      <c r="F278" s="169"/>
      <c r="G278" s="174"/>
    </row>
    <row r="279" spans="1:7" s="148" customFormat="1" hidden="1" x14ac:dyDescent="0.25">
      <c r="A279" s="64" t="s">
        <v>215</v>
      </c>
      <c r="B279" s="167" t="s">
        <v>7</v>
      </c>
      <c r="C279" s="168"/>
      <c r="D279" s="169"/>
      <c r="E279" s="170"/>
      <c r="F279" s="169"/>
      <c r="G279" s="174"/>
    </row>
    <row r="280" spans="1:7" s="148" customFormat="1" hidden="1" x14ac:dyDescent="0.25">
      <c r="A280" s="64" t="s">
        <v>887</v>
      </c>
      <c r="B280" s="130" t="s">
        <v>686</v>
      </c>
      <c r="C280" s="168"/>
      <c r="D280" s="169"/>
      <c r="E280" s="170"/>
      <c r="F280" s="169"/>
      <c r="G280" s="174"/>
    </row>
    <row r="281" spans="1:7" s="148" customFormat="1" hidden="1" x14ac:dyDescent="0.25">
      <c r="A281" s="64" t="s">
        <v>888</v>
      </c>
      <c r="B281" s="130" t="s">
        <v>789</v>
      </c>
      <c r="C281" s="168"/>
      <c r="D281" s="169"/>
      <c r="E281" s="170"/>
      <c r="F281" s="169"/>
      <c r="G281" s="174"/>
    </row>
    <row r="282" spans="1:7" s="148" customFormat="1" hidden="1" x14ac:dyDescent="0.25">
      <c r="A282" s="64" t="s">
        <v>889</v>
      </c>
      <c r="B282" s="130" t="s">
        <v>791</v>
      </c>
      <c r="C282" s="168"/>
      <c r="D282" s="169"/>
      <c r="E282" s="170"/>
      <c r="F282" s="169"/>
      <c r="G282" s="174"/>
    </row>
    <row r="283" spans="1:7" s="148" customFormat="1" hidden="1" x14ac:dyDescent="0.25">
      <c r="A283" s="64" t="s">
        <v>890</v>
      </c>
      <c r="B283" s="130" t="s">
        <v>688</v>
      </c>
      <c r="C283" s="168"/>
      <c r="D283" s="169"/>
      <c r="E283" s="170"/>
      <c r="F283" s="169"/>
      <c r="G283" s="174"/>
    </row>
    <row r="284" spans="1:7" s="148" customFormat="1" hidden="1" x14ac:dyDescent="0.25">
      <c r="A284" s="64" t="s">
        <v>891</v>
      </c>
      <c r="B284" s="130" t="s">
        <v>794</v>
      </c>
      <c r="C284" s="168"/>
      <c r="D284" s="169"/>
      <c r="E284" s="170"/>
      <c r="F284" s="169"/>
      <c r="G284" s="174"/>
    </row>
    <row r="285" spans="1:7" s="148" customFormat="1" hidden="1" x14ac:dyDescent="0.25">
      <c r="A285" s="64" t="s">
        <v>892</v>
      </c>
      <c r="B285" s="130" t="s">
        <v>796</v>
      </c>
      <c r="C285" s="168"/>
      <c r="D285" s="169"/>
      <c r="E285" s="170"/>
      <c r="F285" s="169"/>
      <c r="G285" s="174"/>
    </row>
    <row r="286" spans="1:7" s="148" customFormat="1" hidden="1" x14ac:dyDescent="0.25">
      <c r="A286" s="64" t="s">
        <v>216</v>
      </c>
      <c r="B286" s="167" t="s">
        <v>697</v>
      </c>
      <c r="C286" s="168"/>
      <c r="D286" s="169"/>
      <c r="E286" s="170"/>
      <c r="F286" s="169"/>
      <c r="G286" s="174"/>
    </row>
    <row r="287" spans="1:7" s="148" customFormat="1" hidden="1" x14ac:dyDescent="0.25">
      <c r="A287" s="64" t="s">
        <v>893</v>
      </c>
      <c r="B287" s="130" t="s">
        <v>686</v>
      </c>
      <c r="C287" s="168"/>
      <c r="D287" s="169"/>
      <c r="E287" s="170"/>
      <c r="F287" s="169"/>
      <c r="G287" s="174"/>
    </row>
    <row r="288" spans="1:7" s="148" customFormat="1" hidden="1" x14ac:dyDescent="0.25">
      <c r="A288" s="64" t="s">
        <v>894</v>
      </c>
      <c r="B288" s="130" t="s">
        <v>789</v>
      </c>
      <c r="C288" s="168"/>
      <c r="D288" s="169"/>
      <c r="E288" s="170"/>
      <c r="F288" s="169"/>
      <c r="G288" s="174"/>
    </row>
    <row r="289" spans="1:7" s="148" customFormat="1" hidden="1" x14ac:dyDescent="0.25">
      <c r="A289" s="64" t="s">
        <v>895</v>
      </c>
      <c r="B289" s="130" t="s">
        <v>791</v>
      </c>
      <c r="C289" s="168"/>
      <c r="D289" s="169"/>
      <c r="E289" s="170"/>
      <c r="F289" s="169"/>
      <c r="G289" s="174"/>
    </row>
    <row r="290" spans="1:7" s="148" customFormat="1" hidden="1" x14ac:dyDescent="0.25">
      <c r="A290" s="64" t="s">
        <v>896</v>
      </c>
      <c r="B290" s="130" t="s">
        <v>688</v>
      </c>
      <c r="C290" s="168"/>
      <c r="D290" s="169"/>
      <c r="E290" s="170"/>
      <c r="F290" s="169"/>
      <c r="G290" s="174"/>
    </row>
    <row r="291" spans="1:7" s="148" customFormat="1" hidden="1" x14ac:dyDescent="0.25">
      <c r="A291" s="64" t="s">
        <v>897</v>
      </c>
      <c r="B291" s="130" t="s">
        <v>794</v>
      </c>
      <c r="C291" s="168"/>
      <c r="D291" s="169"/>
      <c r="E291" s="170"/>
      <c r="F291" s="169"/>
      <c r="G291" s="174"/>
    </row>
    <row r="292" spans="1:7" s="148" customFormat="1" hidden="1" x14ac:dyDescent="0.25">
      <c r="A292" s="64" t="s">
        <v>898</v>
      </c>
      <c r="B292" s="130" t="s">
        <v>796</v>
      </c>
      <c r="C292" s="168"/>
      <c r="D292" s="169"/>
      <c r="E292" s="170"/>
      <c r="F292" s="169"/>
      <c r="G292" s="174"/>
    </row>
    <row r="293" spans="1:7" s="166" customFormat="1" hidden="1" x14ac:dyDescent="0.25">
      <c r="A293" s="60" t="s">
        <v>102</v>
      </c>
      <c r="B293" s="163" t="s">
        <v>154</v>
      </c>
      <c r="C293" s="164"/>
      <c r="D293" s="165"/>
      <c r="E293" s="175"/>
      <c r="F293" s="165"/>
      <c r="G293" s="186"/>
    </row>
    <row r="294" spans="1:7" s="148" customFormat="1" hidden="1" x14ac:dyDescent="0.25">
      <c r="A294" s="64" t="s">
        <v>217</v>
      </c>
      <c r="B294" s="167" t="s">
        <v>4</v>
      </c>
      <c r="C294" s="168"/>
      <c r="D294" s="169"/>
      <c r="E294" s="170"/>
      <c r="F294" s="169"/>
      <c r="G294" s="174"/>
    </row>
    <row r="295" spans="1:7" s="148" customFormat="1" hidden="1" x14ac:dyDescent="0.25">
      <c r="A295" s="64" t="s">
        <v>899</v>
      </c>
      <c r="B295" s="130" t="s">
        <v>686</v>
      </c>
      <c r="C295" s="168"/>
      <c r="D295" s="169"/>
      <c r="E295" s="170"/>
      <c r="F295" s="169"/>
      <c r="G295" s="174"/>
    </row>
    <row r="296" spans="1:7" s="148" customFormat="1" hidden="1" x14ac:dyDescent="0.25">
      <c r="A296" s="64" t="s">
        <v>900</v>
      </c>
      <c r="B296" s="130" t="s">
        <v>789</v>
      </c>
      <c r="C296" s="168"/>
      <c r="D296" s="169"/>
      <c r="E296" s="170"/>
      <c r="F296" s="169"/>
      <c r="G296" s="174"/>
    </row>
    <row r="297" spans="1:7" s="148" customFormat="1" hidden="1" x14ac:dyDescent="0.25">
      <c r="A297" s="64" t="s">
        <v>901</v>
      </c>
      <c r="B297" s="130" t="s">
        <v>791</v>
      </c>
      <c r="C297" s="168"/>
      <c r="D297" s="169"/>
      <c r="E297" s="170"/>
      <c r="F297" s="169"/>
      <c r="G297" s="174"/>
    </row>
    <row r="298" spans="1:7" s="148" customFormat="1" hidden="1" x14ac:dyDescent="0.25">
      <c r="A298" s="64" t="s">
        <v>902</v>
      </c>
      <c r="B298" s="130" t="s">
        <v>688</v>
      </c>
      <c r="C298" s="168"/>
      <c r="D298" s="169"/>
      <c r="E298" s="170"/>
      <c r="F298" s="169"/>
      <c r="G298" s="174"/>
    </row>
    <row r="299" spans="1:7" s="148" customFormat="1" hidden="1" x14ac:dyDescent="0.25">
      <c r="A299" s="64" t="s">
        <v>903</v>
      </c>
      <c r="B299" s="130" t="s">
        <v>794</v>
      </c>
      <c r="C299" s="168"/>
      <c r="D299" s="169"/>
      <c r="E299" s="170"/>
      <c r="F299" s="169"/>
      <c r="G299" s="174"/>
    </row>
    <row r="300" spans="1:7" s="148" customFormat="1" hidden="1" x14ac:dyDescent="0.25">
      <c r="A300" s="64" t="s">
        <v>904</v>
      </c>
      <c r="B300" s="130" t="s">
        <v>796</v>
      </c>
      <c r="C300" s="168"/>
      <c r="D300" s="169"/>
      <c r="E300" s="170"/>
      <c r="F300" s="169"/>
      <c r="G300" s="174"/>
    </row>
    <row r="301" spans="1:7" s="148" customFormat="1" hidden="1" x14ac:dyDescent="0.25">
      <c r="A301" s="64" t="s">
        <v>218</v>
      </c>
      <c r="B301" s="167" t="s">
        <v>3</v>
      </c>
      <c r="C301" s="168"/>
      <c r="D301" s="169"/>
      <c r="E301" s="170"/>
      <c r="F301" s="169"/>
      <c r="G301" s="174"/>
    </row>
    <row r="302" spans="1:7" s="148" customFormat="1" hidden="1" x14ac:dyDescent="0.25">
      <c r="A302" s="64" t="s">
        <v>905</v>
      </c>
      <c r="B302" s="130" t="s">
        <v>686</v>
      </c>
      <c r="C302" s="168"/>
      <c r="D302" s="169"/>
      <c r="E302" s="170"/>
      <c r="F302" s="169"/>
      <c r="G302" s="174"/>
    </row>
    <row r="303" spans="1:7" s="148" customFormat="1" hidden="1" x14ac:dyDescent="0.25">
      <c r="A303" s="64" t="s">
        <v>906</v>
      </c>
      <c r="B303" s="130" t="s">
        <v>789</v>
      </c>
      <c r="C303" s="168"/>
      <c r="D303" s="169"/>
      <c r="E303" s="170"/>
      <c r="F303" s="169"/>
      <c r="G303" s="174"/>
    </row>
    <row r="304" spans="1:7" s="148" customFormat="1" hidden="1" x14ac:dyDescent="0.25">
      <c r="A304" s="64" t="s">
        <v>907</v>
      </c>
      <c r="B304" s="130" t="s">
        <v>791</v>
      </c>
      <c r="C304" s="168"/>
      <c r="D304" s="169"/>
      <c r="E304" s="170"/>
      <c r="F304" s="169"/>
      <c r="G304" s="174"/>
    </row>
    <row r="305" spans="1:7" s="148" customFormat="1" hidden="1" x14ac:dyDescent="0.25">
      <c r="A305" s="64" t="s">
        <v>908</v>
      </c>
      <c r="B305" s="130" t="s">
        <v>688</v>
      </c>
      <c r="C305" s="168"/>
      <c r="D305" s="169"/>
      <c r="E305" s="170"/>
      <c r="F305" s="169"/>
      <c r="G305" s="174"/>
    </row>
    <row r="306" spans="1:7" s="148" customFormat="1" hidden="1" x14ac:dyDescent="0.25">
      <c r="A306" s="64" t="s">
        <v>909</v>
      </c>
      <c r="B306" s="130" t="s">
        <v>794</v>
      </c>
      <c r="C306" s="168"/>
      <c r="D306" s="169"/>
      <c r="E306" s="170"/>
      <c r="F306" s="169"/>
      <c r="G306" s="174"/>
    </row>
    <row r="307" spans="1:7" s="148" customFormat="1" hidden="1" x14ac:dyDescent="0.25">
      <c r="A307" s="64" t="s">
        <v>910</v>
      </c>
      <c r="B307" s="130" t="s">
        <v>796</v>
      </c>
      <c r="C307" s="168"/>
      <c r="D307" s="169"/>
      <c r="E307" s="170"/>
      <c r="F307" s="169"/>
      <c r="G307" s="174"/>
    </row>
    <row r="308" spans="1:7" s="148" customFormat="1" hidden="1" x14ac:dyDescent="0.25">
      <c r="A308" s="64" t="s">
        <v>219</v>
      </c>
      <c r="B308" s="167" t="s">
        <v>5</v>
      </c>
      <c r="C308" s="168"/>
      <c r="D308" s="169"/>
      <c r="E308" s="170"/>
      <c r="F308" s="169"/>
      <c r="G308" s="174"/>
    </row>
    <row r="309" spans="1:7" s="148" customFormat="1" hidden="1" x14ac:dyDescent="0.25">
      <c r="A309" s="64" t="s">
        <v>911</v>
      </c>
      <c r="B309" s="130" t="s">
        <v>686</v>
      </c>
      <c r="C309" s="168"/>
      <c r="D309" s="169"/>
      <c r="E309" s="170"/>
      <c r="F309" s="169"/>
      <c r="G309" s="174"/>
    </row>
    <row r="310" spans="1:7" s="148" customFormat="1" hidden="1" x14ac:dyDescent="0.25">
      <c r="A310" s="64" t="s">
        <v>912</v>
      </c>
      <c r="B310" s="130" t="s">
        <v>789</v>
      </c>
      <c r="C310" s="168"/>
      <c r="D310" s="169"/>
      <c r="E310" s="170"/>
      <c r="F310" s="169"/>
      <c r="G310" s="174"/>
    </row>
    <row r="311" spans="1:7" s="148" customFormat="1" hidden="1" x14ac:dyDescent="0.25">
      <c r="A311" s="64" t="s">
        <v>913</v>
      </c>
      <c r="B311" s="130" t="s">
        <v>791</v>
      </c>
      <c r="C311" s="168"/>
      <c r="D311" s="169"/>
      <c r="E311" s="170"/>
      <c r="F311" s="169"/>
      <c r="G311" s="174"/>
    </row>
    <row r="312" spans="1:7" s="148" customFormat="1" hidden="1" x14ac:dyDescent="0.25">
      <c r="A312" s="64" t="s">
        <v>914</v>
      </c>
      <c r="B312" s="130" t="s">
        <v>688</v>
      </c>
      <c r="C312" s="168"/>
      <c r="D312" s="169"/>
      <c r="E312" s="170"/>
      <c r="F312" s="169"/>
      <c r="G312" s="174"/>
    </row>
    <row r="313" spans="1:7" s="148" customFormat="1" hidden="1" x14ac:dyDescent="0.25">
      <c r="A313" s="64" t="s">
        <v>915</v>
      </c>
      <c r="B313" s="130" t="s">
        <v>794</v>
      </c>
      <c r="C313" s="168"/>
      <c r="D313" s="169"/>
      <c r="E313" s="170"/>
      <c r="F313" s="169"/>
      <c r="G313" s="174"/>
    </row>
    <row r="314" spans="1:7" s="148" customFormat="1" hidden="1" x14ac:dyDescent="0.25">
      <c r="A314" s="64" t="s">
        <v>916</v>
      </c>
      <c r="B314" s="130" t="s">
        <v>796</v>
      </c>
      <c r="C314" s="168"/>
      <c r="D314" s="169"/>
      <c r="E314" s="170"/>
      <c r="F314" s="169"/>
      <c r="G314" s="174"/>
    </row>
    <row r="315" spans="1:7" s="148" customFormat="1" hidden="1" x14ac:dyDescent="0.25">
      <c r="A315" s="64" t="s">
        <v>220</v>
      </c>
      <c r="B315" s="167" t="s">
        <v>6</v>
      </c>
      <c r="C315" s="168"/>
      <c r="D315" s="169"/>
      <c r="E315" s="170"/>
      <c r="F315" s="169"/>
      <c r="G315" s="174"/>
    </row>
    <row r="316" spans="1:7" s="148" customFormat="1" hidden="1" x14ac:dyDescent="0.25">
      <c r="A316" s="64" t="s">
        <v>917</v>
      </c>
      <c r="B316" s="130" t="s">
        <v>686</v>
      </c>
      <c r="C316" s="168"/>
      <c r="D316" s="169"/>
      <c r="E316" s="170"/>
      <c r="F316" s="169"/>
      <c r="G316" s="174"/>
    </row>
    <row r="317" spans="1:7" s="148" customFormat="1" hidden="1" x14ac:dyDescent="0.25">
      <c r="A317" s="64" t="s">
        <v>918</v>
      </c>
      <c r="B317" s="130" t="s">
        <v>789</v>
      </c>
      <c r="C317" s="168"/>
      <c r="D317" s="169"/>
      <c r="E317" s="170"/>
      <c r="F317" s="169"/>
      <c r="G317" s="174"/>
    </row>
    <row r="318" spans="1:7" s="148" customFormat="1" hidden="1" x14ac:dyDescent="0.25">
      <c r="A318" s="64" t="s">
        <v>919</v>
      </c>
      <c r="B318" s="130" t="s">
        <v>791</v>
      </c>
      <c r="C318" s="168"/>
      <c r="D318" s="169"/>
      <c r="E318" s="170"/>
      <c r="F318" s="169"/>
      <c r="G318" s="174"/>
    </row>
    <row r="319" spans="1:7" s="148" customFormat="1" hidden="1" x14ac:dyDescent="0.25">
      <c r="A319" s="64" t="s">
        <v>920</v>
      </c>
      <c r="B319" s="130" t="s">
        <v>688</v>
      </c>
      <c r="C319" s="168"/>
      <c r="D319" s="169"/>
      <c r="E319" s="170"/>
      <c r="F319" s="169"/>
      <c r="G319" s="174"/>
    </row>
    <row r="320" spans="1:7" s="148" customFormat="1" hidden="1" x14ac:dyDescent="0.25">
      <c r="A320" s="64" t="s">
        <v>921</v>
      </c>
      <c r="B320" s="130" t="s">
        <v>794</v>
      </c>
      <c r="C320" s="168"/>
      <c r="D320" s="169"/>
      <c r="E320" s="170"/>
      <c r="F320" s="169"/>
      <c r="G320" s="174"/>
    </row>
    <row r="321" spans="1:7" s="148" customFormat="1" hidden="1" x14ac:dyDescent="0.25">
      <c r="A321" s="64" t="s">
        <v>922</v>
      </c>
      <c r="B321" s="130" t="s">
        <v>796</v>
      </c>
      <c r="C321" s="168"/>
      <c r="D321" s="169"/>
      <c r="E321" s="170"/>
      <c r="F321" s="169"/>
      <c r="G321" s="174"/>
    </row>
    <row r="322" spans="1:7" s="148" customFormat="1" hidden="1" x14ac:dyDescent="0.25">
      <c r="A322" s="64" t="s">
        <v>221</v>
      </c>
      <c r="B322" s="167" t="s">
        <v>7</v>
      </c>
      <c r="C322" s="168"/>
      <c r="D322" s="169"/>
      <c r="E322" s="170"/>
      <c r="F322" s="169"/>
      <c r="G322" s="174"/>
    </row>
    <row r="323" spans="1:7" s="148" customFormat="1" hidden="1" x14ac:dyDescent="0.25">
      <c r="A323" s="64" t="s">
        <v>923</v>
      </c>
      <c r="B323" s="130" t="s">
        <v>686</v>
      </c>
      <c r="C323" s="168"/>
      <c r="D323" s="169"/>
      <c r="E323" s="170"/>
      <c r="F323" s="169"/>
      <c r="G323" s="174"/>
    </row>
    <row r="324" spans="1:7" s="148" customFormat="1" hidden="1" x14ac:dyDescent="0.25">
      <c r="A324" s="64" t="s">
        <v>924</v>
      </c>
      <c r="B324" s="130" t="s">
        <v>789</v>
      </c>
      <c r="C324" s="168"/>
      <c r="D324" s="169"/>
      <c r="E324" s="170"/>
      <c r="F324" s="169"/>
      <c r="G324" s="174"/>
    </row>
    <row r="325" spans="1:7" s="148" customFormat="1" hidden="1" x14ac:dyDescent="0.25">
      <c r="A325" s="64" t="s">
        <v>925</v>
      </c>
      <c r="B325" s="130" t="s">
        <v>791</v>
      </c>
      <c r="C325" s="168"/>
      <c r="D325" s="169"/>
      <c r="E325" s="170"/>
      <c r="F325" s="169"/>
      <c r="G325" s="174"/>
    </row>
    <row r="326" spans="1:7" s="148" customFormat="1" hidden="1" x14ac:dyDescent="0.25">
      <c r="A326" s="64" t="s">
        <v>926</v>
      </c>
      <c r="B326" s="130" t="s">
        <v>688</v>
      </c>
      <c r="C326" s="168"/>
      <c r="D326" s="169"/>
      <c r="E326" s="170"/>
      <c r="F326" s="169"/>
      <c r="G326" s="174"/>
    </row>
    <row r="327" spans="1:7" s="148" customFormat="1" hidden="1" x14ac:dyDescent="0.25">
      <c r="A327" s="64" t="s">
        <v>927</v>
      </c>
      <c r="B327" s="130" t="s">
        <v>794</v>
      </c>
      <c r="C327" s="168"/>
      <c r="D327" s="169"/>
      <c r="E327" s="170"/>
      <c r="F327" s="169"/>
      <c r="G327" s="174"/>
    </row>
    <row r="328" spans="1:7" s="148" customFormat="1" hidden="1" x14ac:dyDescent="0.25">
      <c r="A328" s="64" t="s">
        <v>928</v>
      </c>
      <c r="B328" s="130" t="s">
        <v>796</v>
      </c>
      <c r="C328" s="168"/>
      <c r="D328" s="169"/>
      <c r="E328" s="170"/>
      <c r="F328" s="169"/>
      <c r="G328" s="174"/>
    </row>
    <row r="329" spans="1:7" s="148" customFormat="1" hidden="1" x14ac:dyDescent="0.25">
      <c r="A329" s="64" t="s">
        <v>222</v>
      </c>
      <c r="B329" s="167" t="s">
        <v>697</v>
      </c>
      <c r="C329" s="168"/>
      <c r="D329" s="169"/>
      <c r="E329" s="170"/>
      <c r="F329" s="169"/>
      <c r="G329" s="174"/>
    </row>
    <row r="330" spans="1:7" s="148" customFormat="1" hidden="1" x14ac:dyDescent="0.25">
      <c r="A330" s="64" t="s">
        <v>929</v>
      </c>
      <c r="B330" s="130" t="s">
        <v>686</v>
      </c>
      <c r="C330" s="168"/>
      <c r="D330" s="169"/>
      <c r="E330" s="170"/>
      <c r="F330" s="169"/>
      <c r="G330" s="174"/>
    </row>
    <row r="331" spans="1:7" s="148" customFormat="1" hidden="1" x14ac:dyDescent="0.25">
      <c r="A331" s="64" t="s">
        <v>930</v>
      </c>
      <c r="B331" s="130" t="s">
        <v>789</v>
      </c>
      <c r="C331" s="168"/>
      <c r="D331" s="169"/>
      <c r="E331" s="170"/>
      <c r="F331" s="169"/>
      <c r="G331" s="174"/>
    </row>
    <row r="332" spans="1:7" s="148" customFormat="1" hidden="1" x14ac:dyDescent="0.25">
      <c r="A332" s="64" t="s">
        <v>931</v>
      </c>
      <c r="B332" s="130" t="s">
        <v>791</v>
      </c>
      <c r="C332" s="168"/>
      <c r="D332" s="169"/>
      <c r="E332" s="170"/>
      <c r="F332" s="169"/>
      <c r="G332" s="174"/>
    </row>
    <row r="333" spans="1:7" s="148" customFormat="1" hidden="1" x14ac:dyDescent="0.25">
      <c r="A333" s="64" t="s">
        <v>932</v>
      </c>
      <c r="B333" s="130" t="s">
        <v>688</v>
      </c>
      <c r="C333" s="168"/>
      <c r="D333" s="169"/>
      <c r="E333" s="170"/>
      <c r="F333" s="169"/>
      <c r="G333" s="174"/>
    </row>
    <row r="334" spans="1:7" s="148" customFormat="1" hidden="1" x14ac:dyDescent="0.25">
      <c r="A334" s="64" t="s">
        <v>933</v>
      </c>
      <c r="B334" s="130" t="s">
        <v>794</v>
      </c>
      <c r="C334" s="168"/>
      <c r="D334" s="169"/>
      <c r="E334" s="170"/>
      <c r="F334" s="169"/>
      <c r="G334" s="174"/>
    </row>
    <row r="335" spans="1:7" s="148" customFormat="1" hidden="1" x14ac:dyDescent="0.25">
      <c r="A335" s="64" t="s">
        <v>934</v>
      </c>
      <c r="B335" s="130" t="s">
        <v>796</v>
      </c>
      <c r="C335" s="168"/>
      <c r="D335" s="169"/>
      <c r="E335" s="170"/>
      <c r="F335" s="169"/>
      <c r="G335" s="174"/>
    </row>
    <row r="336" spans="1:7" s="162" customFormat="1" hidden="1" x14ac:dyDescent="0.25">
      <c r="A336" s="53" t="s">
        <v>223</v>
      </c>
      <c r="B336" s="156" t="s">
        <v>165</v>
      </c>
      <c r="C336" s="157"/>
      <c r="D336" s="158"/>
      <c r="E336" s="159"/>
      <c r="F336" s="158"/>
      <c r="G336" s="185"/>
    </row>
    <row r="337" spans="1:7" s="166" customFormat="1" hidden="1" x14ac:dyDescent="0.25">
      <c r="A337" s="60" t="s">
        <v>224</v>
      </c>
      <c r="B337" s="163" t="s">
        <v>131</v>
      </c>
      <c r="C337" s="164"/>
      <c r="D337" s="165"/>
      <c r="E337" s="175"/>
      <c r="F337" s="165"/>
      <c r="G337" s="186"/>
    </row>
    <row r="338" spans="1:7" s="148" customFormat="1" hidden="1" x14ac:dyDescent="0.25">
      <c r="A338" s="64" t="s">
        <v>225</v>
      </c>
      <c r="B338" s="167" t="s">
        <v>4</v>
      </c>
      <c r="C338" s="168"/>
      <c r="D338" s="169"/>
      <c r="E338" s="170"/>
      <c r="F338" s="169"/>
      <c r="G338" s="174"/>
    </row>
    <row r="339" spans="1:7" s="148" customFormat="1" hidden="1" x14ac:dyDescent="0.25">
      <c r="A339" s="64" t="s">
        <v>935</v>
      </c>
      <c r="B339" s="130" t="s">
        <v>686</v>
      </c>
      <c r="C339" s="168"/>
      <c r="D339" s="169"/>
      <c r="E339" s="170"/>
      <c r="F339" s="169"/>
      <c r="G339" s="174"/>
    </row>
    <row r="340" spans="1:7" s="148" customFormat="1" hidden="1" x14ac:dyDescent="0.25">
      <c r="A340" s="64" t="s">
        <v>936</v>
      </c>
      <c r="B340" s="130" t="s">
        <v>789</v>
      </c>
      <c r="C340" s="168"/>
      <c r="D340" s="169"/>
      <c r="E340" s="170"/>
      <c r="F340" s="169"/>
      <c r="G340" s="174"/>
    </row>
    <row r="341" spans="1:7" s="148" customFormat="1" hidden="1" x14ac:dyDescent="0.25">
      <c r="A341" s="64" t="s">
        <v>937</v>
      </c>
      <c r="B341" s="130" t="s">
        <v>791</v>
      </c>
      <c r="C341" s="168"/>
      <c r="D341" s="169"/>
      <c r="E341" s="170"/>
      <c r="F341" s="169"/>
      <c r="G341" s="174"/>
    </row>
    <row r="342" spans="1:7" s="148" customFormat="1" hidden="1" x14ac:dyDescent="0.25">
      <c r="A342" s="64" t="s">
        <v>938</v>
      </c>
      <c r="B342" s="130" t="s">
        <v>688</v>
      </c>
      <c r="C342" s="168"/>
      <c r="D342" s="169"/>
      <c r="E342" s="170"/>
      <c r="F342" s="169"/>
      <c r="G342" s="174"/>
    </row>
    <row r="343" spans="1:7" s="148" customFormat="1" hidden="1" x14ac:dyDescent="0.25">
      <c r="A343" s="64" t="s">
        <v>939</v>
      </c>
      <c r="B343" s="130" t="s">
        <v>794</v>
      </c>
      <c r="C343" s="168"/>
      <c r="D343" s="169"/>
      <c r="E343" s="170"/>
      <c r="F343" s="169"/>
      <c r="G343" s="174"/>
    </row>
    <row r="344" spans="1:7" s="148" customFormat="1" hidden="1" x14ac:dyDescent="0.25">
      <c r="A344" s="64" t="s">
        <v>940</v>
      </c>
      <c r="B344" s="130" t="s">
        <v>796</v>
      </c>
      <c r="C344" s="168"/>
      <c r="D344" s="169"/>
      <c r="E344" s="170"/>
      <c r="F344" s="169"/>
      <c r="G344" s="174"/>
    </row>
    <row r="345" spans="1:7" s="148" customFormat="1" hidden="1" x14ac:dyDescent="0.25">
      <c r="A345" s="64" t="s">
        <v>226</v>
      </c>
      <c r="B345" s="167" t="s">
        <v>3</v>
      </c>
      <c r="C345" s="168"/>
      <c r="D345" s="169"/>
      <c r="E345" s="170"/>
      <c r="F345" s="169"/>
      <c r="G345" s="174"/>
    </row>
    <row r="346" spans="1:7" s="148" customFormat="1" hidden="1" x14ac:dyDescent="0.25">
      <c r="A346" s="64" t="s">
        <v>941</v>
      </c>
      <c r="B346" s="130" t="s">
        <v>686</v>
      </c>
      <c r="C346" s="168"/>
      <c r="D346" s="169"/>
      <c r="E346" s="170"/>
      <c r="F346" s="169"/>
      <c r="G346" s="174"/>
    </row>
    <row r="347" spans="1:7" s="148" customFormat="1" hidden="1" x14ac:dyDescent="0.25">
      <c r="A347" s="64" t="s">
        <v>942</v>
      </c>
      <c r="B347" s="130" t="s">
        <v>789</v>
      </c>
      <c r="C347" s="168"/>
      <c r="D347" s="169"/>
      <c r="E347" s="170"/>
      <c r="F347" s="169"/>
      <c r="G347" s="174"/>
    </row>
    <row r="348" spans="1:7" s="148" customFormat="1" hidden="1" x14ac:dyDescent="0.25">
      <c r="A348" s="64" t="s">
        <v>943</v>
      </c>
      <c r="B348" s="130" t="s">
        <v>791</v>
      </c>
      <c r="C348" s="168"/>
      <c r="D348" s="169"/>
      <c r="E348" s="170"/>
      <c r="F348" s="169"/>
      <c r="G348" s="174"/>
    </row>
    <row r="349" spans="1:7" s="148" customFormat="1" hidden="1" x14ac:dyDescent="0.25">
      <c r="A349" s="64" t="s">
        <v>944</v>
      </c>
      <c r="B349" s="130" t="s">
        <v>688</v>
      </c>
      <c r="C349" s="168"/>
      <c r="D349" s="169"/>
      <c r="E349" s="170"/>
      <c r="F349" s="169"/>
      <c r="G349" s="174"/>
    </row>
    <row r="350" spans="1:7" s="148" customFormat="1" hidden="1" x14ac:dyDescent="0.25">
      <c r="A350" s="64" t="s">
        <v>939</v>
      </c>
      <c r="B350" s="130" t="s">
        <v>794</v>
      </c>
      <c r="C350" s="168"/>
      <c r="D350" s="169"/>
      <c r="E350" s="170"/>
      <c r="F350" s="169"/>
      <c r="G350" s="174"/>
    </row>
    <row r="351" spans="1:7" s="148" customFormat="1" hidden="1" x14ac:dyDescent="0.25">
      <c r="A351" s="64" t="s">
        <v>940</v>
      </c>
      <c r="B351" s="130" t="s">
        <v>796</v>
      </c>
      <c r="C351" s="168"/>
      <c r="D351" s="169"/>
      <c r="E351" s="170"/>
      <c r="F351" s="169"/>
      <c r="G351" s="174"/>
    </row>
    <row r="352" spans="1:7" s="148" customFormat="1" hidden="1" x14ac:dyDescent="0.25">
      <c r="A352" s="64" t="s">
        <v>227</v>
      </c>
      <c r="B352" s="167" t="s">
        <v>5</v>
      </c>
      <c r="C352" s="168"/>
      <c r="D352" s="169"/>
      <c r="E352" s="170"/>
      <c r="F352" s="169"/>
      <c r="G352" s="174"/>
    </row>
    <row r="353" spans="1:7" s="148" customFormat="1" hidden="1" x14ac:dyDescent="0.25">
      <c r="A353" s="64" t="s">
        <v>945</v>
      </c>
      <c r="B353" s="130" t="s">
        <v>686</v>
      </c>
      <c r="C353" s="168"/>
      <c r="D353" s="169"/>
      <c r="E353" s="170"/>
      <c r="F353" s="169"/>
      <c r="G353" s="174"/>
    </row>
    <row r="354" spans="1:7" s="148" customFormat="1" hidden="1" x14ac:dyDescent="0.25">
      <c r="A354" s="64" t="s">
        <v>946</v>
      </c>
      <c r="B354" s="130" t="s">
        <v>789</v>
      </c>
      <c r="C354" s="168"/>
      <c r="D354" s="169"/>
      <c r="E354" s="170"/>
      <c r="F354" s="169"/>
      <c r="G354" s="174"/>
    </row>
    <row r="355" spans="1:7" s="148" customFormat="1" hidden="1" x14ac:dyDescent="0.25">
      <c r="A355" s="64" t="s">
        <v>947</v>
      </c>
      <c r="B355" s="130" t="s">
        <v>791</v>
      </c>
      <c r="C355" s="168"/>
      <c r="D355" s="169"/>
      <c r="E355" s="170"/>
      <c r="F355" s="169"/>
      <c r="G355" s="174"/>
    </row>
    <row r="356" spans="1:7" s="148" customFormat="1" hidden="1" x14ac:dyDescent="0.25">
      <c r="A356" s="64" t="s">
        <v>948</v>
      </c>
      <c r="B356" s="130" t="s">
        <v>688</v>
      </c>
      <c r="C356" s="168"/>
      <c r="D356" s="169"/>
      <c r="E356" s="170"/>
      <c r="F356" s="169"/>
      <c r="G356" s="174"/>
    </row>
    <row r="357" spans="1:7" s="148" customFormat="1" hidden="1" x14ac:dyDescent="0.25">
      <c r="A357" s="64" t="s">
        <v>949</v>
      </c>
      <c r="B357" s="130" t="s">
        <v>794</v>
      </c>
      <c r="C357" s="168"/>
      <c r="D357" s="169"/>
      <c r="E357" s="170"/>
      <c r="F357" s="169"/>
      <c r="G357" s="174"/>
    </row>
    <row r="358" spans="1:7" s="148" customFormat="1" hidden="1" x14ac:dyDescent="0.25">
      <c r="A358" s="64" t="s">
        <v>950</v>
      </c>
      <c r="B358" s="130" t="s">
        <v>796</v>
      </c>
      <c r="C358" s="168"/>
      <c r="D358" s="169"/>
      <c r="E358" s="170"/>
      <c r="F358" s="169"/>
      <c r="G358" s="174"/>
    </row>
    <row r="359" spans="1:7" s="148" customFormat="1" hidden="1" x14ac:dyDescent="0.25">
      <c r="A359" s="64" t="s">
        <v>228</v>
      </c>
      <c r="B359" s="167" t="s">
        <v>6</v>
      </c>
      <c r="C359" s="168"/>
      <c r="D359" s="169"/>
      <c r="E359" s="170"/>
      <c r="F359" s="169"/>
      <c r="G359" s="174"/>
    </row>
    <row r="360" spans="1:7" s="148" customFormat="1" hidden="1" x14ac:dyDescent="0.25">
      <c r="A360" s="64" t="s">
        <v>951</v>
      </c>
      <c r="B360" s="130" t="s">
        <v>686</v>
      </c>
      <c r="C360" s="168"/>
      <c r="D360" s="169"/>
      <c r="E360" s="170"/>
      <c r="F360" s="169"/>
      <c r="G360" s="174"/>
    </row>
    <row r="361" spans="1:7" s="148" customFormat="1" hidden="1" x14ac:dyDescent="0.25">
      <c r="A361" s="64" t="s">
        <v>952</v>
      </c>
      <c r="B361" s="130" t="s">
        <v>789</v>
      </c>
      <c r="C361" s="168"/>
      <c r="D361" s="169"/>
      <c r="E361" s="170"/>
      <c r="F361" s="169"/>
      <c r="G361" s="174"/>
    </row>
    <row r="362" spans="1:7" s="148" customFormat="1" hidden="1" x14ac:dyDescent="0.25">
      <c r="A362" s="64" t="s">
        <v>953</v>
      </c>
      <c r="B362" s="130" t="s">
        <v>791</v>
      </c>
      <c r="C362" s="168"/>
      <c r="D362" s="169"/>
      <c r="E362" s="170"/>
      <c r="F362" s="169"/>
      <c r="G362" s="174"/>
    </row>
    <row r="363" spans="1:7" s="148" customFormat="1" hidden="1" x14ac:dyDescent="0.25">
      <c r="A363" s="64" t="s">
        <v>954</v>
      </c>
      <c r="B363" s="130" t="s">
        <v>688</v>
      </c>
      <c r="C363" s="168"/>
      <c r="D363" s="169"/>
      <c r="E363" s="170"/>
      <c r="F363" s="169"/>
      <c r="G363" s="174"/>
    </row>
    <row r="364" spans="1:7" s="148" customFormat="1" hidden="1" x14ac:dyDescent="0.25">
      <c r="A364" s="64" t="s">
        <v>955</v>
      </c>
      <c r="B364" s="130" t="s">
        <v>794</v>
      </c>
      <c r="C364" s="168"/>
      <c r="D364" s="169"/>
      <c r="E364" s="170"/>
      <c r="F364" s="169"/>
      <c r="G364" s="174"/>
    </row>
    <row r="365" spans="1:7" s="148" customFormat="1" hidden="1" x14ac:dyDescent="0.25">
      <c r="A365" s="64" t="s">
        <v>956</v>
      </c>
      <c r="B365" s="130" t="s">
        <v>796</v>
      </c>
      <c r="C365" s="168"/>
      <c r="D365" s="169"/>
      <c r="E365" s="170"/>
      <c r="F365" s="169"/>
      <c r="G365" s="174"/>
    </row>
    <row r="366" spans="1:7" s="148" customFormat="1" hidden="1" x14ac:dyDescent="0.25">
      <c r="A366" s="64" t="s">
        <v>229</v>
      </c>
      <c r="B366" s="167" t="s">
        <v>7</v>
      </c>
      <c r="C366" s="168"/>
      <c r="D366" s="169"/>
      <c r="E366" s="170"/>
      <c r="F366" s="169"/>
      <c r="G366" s="174"/>
    </row>
    <row r="367" spans="1:7" s="148" customFormat="1" hidden="1" x14ac:dyDescent="0.25">
      <c r="A367" s="64" t="s">
        <v>957</v>
      </c>
      <c r="B367" s="130" t="s">
        <v>686</v>
      </c>
      <c r="C367" s="168"/>
      <c r="D367" s="169"/>
      <c r="E367" s="170"/>
      <c r="F367" s="169"/>
      <c r="G367" s="174"/>
    </row>
    <row r="368" spans="1:7" s="148" customFormat="1" hidden="1" x14ac:dyDescent="0.25">
      <c r="A368" s="64" t="s">
        <v>958</v>
      </c>
      <c r="B368" s="130" t="s">
        <v>789</v>
      </c>
      <c r="C368" s="168"/>
      <c r="D368" s="169"/>
      <c r="E368" s="170"/>
      <c r="F368" s="169"/>
      <c r="G368" s="174"/>
    </row>
    <row r="369" spans="1:7" s="148" customFormat="1" hidden="1" x14ac:dyDescent="0.25">
      <c r="A369" s="64" t="s">
        <v>959</v>
      </c>
      <c r="B369" s="130" t="s">
        <v>791</v>
      </c>
      <c r="C369" s="168"/>
      <c r="D369" s="169"/>
      <c r="E369" s="170"/>
      <c r="F369" s="169"/>
      <c r="G369" s="174"/>
    </row>
    <row r="370" spans="1:7" s="148" customFormat="1" hidden="1" x14ac:dyDescent="0.25">
      <c r="A370" s="64" t="s">
        <v>960</v>
      </c>
      <c r="B370" s="130" t="s">
        <v>688</v>
      </c>
      <c r="C370" s="168"/>
      <c r="D370" s="169"/>
      <c r="E370" s="170"/>
      <c r="F370" s="169"/>
      <c r="G370" s="174"/>
    </row>
    <row r="371" spans="1:7" s="148" customFormat="1" hidden="1" x14ac:dyDescent="0.25">
      <c r="A371" s="64" t="s">
        <v>961</v>
      </c>
      <c r="B371" s="130" t="s">
        <v>794</v>
      </c>
      <c r="C371" s="168"/>
      <c r="D371" s="169"/>
      <c r="E371" s="170"/>
      <c r="F371" s="169"/>
      <c r="G371" s="174"/>
    </row>
    <row r="372" spans="1:7" s="148" customFormat="1" hidden="1" x14ac:dyDescent="0.25">
      <c r="A372" s="64" t="s">
        <v>962</v>
      </c>
      <c r="B372" s="130" t="s">
        <v>796</v>
      </c>
      <c r="C372" s="168"/>
      <c r="D372" s="169"/>
      <c r="E372" s="170"/>
      <c r="F372" s="169"/>
      <c r="G372" s="174"/>
    </row>
    <row r="373" spans="1:7" s="148" customFormat="1" hidden="1" x14ac:dyDescent="0.25">
      <c r="A373" s="64" t="s">
        <v>230</v>
      </c>
      <c r="B373" s="167" t="s">
        <v>697</v>
      </c>
      <c r="C373" s="168"/>
      <c r="D373" s="169"/>
      <c r="E373" s="170"/>
      <c r="F373" s="169"/>
      <c r="G373" s="174"/>
    </row>
    <row r="374" spans="1:7" s="148" customFormat="1" hidden="1" x14ac:dyDescent="0.25">
      <c r="A374" s="64" t="s">
        <v>963</v>
      </c>
      <c r="B374" s="130" t="s">
        <v>686</v>
      </c>
      <c r="C374" s="168"/>
      <c r="D374" s="169"/>
      <c r="E374" s="170"/>
      <c r="F374" s="169"/>
      <c r="G374" s="174"/>
    </row>
    <row r="375" spans="1:7" s="148" customFormat="1" hidden="1" x14ac:dyDescent="0.25">
      <c r="A375" s="64" t="s">
        <v>964</v>
      </c>
      <c r="B375" s="130" t="s">
        <v>789</v>
      </c>
      <c r="C375" s="168"/>
      <c r="D375" s="169"/>
      <c r="E375" s="170"/>
      <c r="F375" s="169"/>
      <c r="G375" s="174"/>
    </row>
    <row r="376" spans="1:7" s="148" customFormat="1" hidden="1" x14ac:dyDescent="0.25">
      <c r="A376" s="64" t="s">
        <v>965</v>
      </c>
      <c r="B376" s="130" t="s">
        <v>791</v>
      </c>
      <c r="C376" s="168"/>
      <c r="D376" s="169"/>
      <c r="E376" s="170"/>
      <c r="F376" s="169"/>
      <c r="G376" s="174"/>
    </row>
    <row r="377" spans="1:7" s="148" customFormat="1" hidden="1" x14ac:dyDescent="0.25">
      <c r="A377" s="64" t="s">
        <v>966</v>
      </c>
      <c r="B377" s="130" t="s">
        <v>688</v>
      </c>
      <c r="C377" s="168"/>
      <c r="D377" s="169"/>
      <c r="E377" s="170"/>
      <c r="F377" s="169"/>
      <c r="G377" s="174"/>
    </row>
    <row r="378" spans="1:7" s="148" customFormat="1" hidden="1" x14ac:dyDescent="0.25">
      <c r="A378" s="64" t="s">
        <v>967</v>
      </c>
      <c r="B378" s="130" t="s">
        <v>794</v>
      </c>
      <c r="C378" s="168"/>
      <c r="D378" s="169"/>
      <c r="E378" s="170"/>
      <c r="F378" s="169"/>
      <c r="G378" s="174"/>
    </row>
    <row r="379" spans="1:7" s="148" customFormat="1" hidden="1" x14ac:dyDescent="0.25">
      <c r="A379" s="64" t="s">
        <v>968</v>
      </c>
      <c r="B379" s="130" t="s">
        <v>796</v>
      </c>
      <c r="C379" s="168"/>
      <c r="D379" s="169"/>
      <c r="E379" s="170"/>
      <c r="F379" s="169"/>
      <c r="G379" s="174"/>
    </row>
    <row r="380" spans="1:7" s="166" customFormat="1" hidden="1" x14ac:dyDescent="0.25">
      <c r="A380" s="60" t="s">
        <v>231</v>
      </c>
      <c r="B380" s="163" t="s">
        <v>139</v>
      </c>
      <c r="C380" s="164"/>
      <c r="D380" s="165"/>
      <c r="E380" s="175"/>
      <c r="F380" s="165"/>
      <c r="G380" s="186"/>
    </row>
    <row r="381" spans="1:7" s="148" customFormat="1" hidden="1" x14ac:dyDescent="0.25">
      <c r="A381" s="64" t="s">
        <v>232</v>
      </c>
      <c r="B381" s="167" t="s">
        <v>4</v>
      </c>
      <c r="C381" s="168"/>
      <c r="D381" s="169"/>
      <c r="E381" s="170"/>
      <c r="F381" s="169"/>
      <c r="G381" s="174"/>
    </row>
    <row r="382" spans="1:7" s="148" customFormat="1" hidden="1" x14ac:dyDescent="0.25">
      <c r="A382" s="64" t="s">
        <v>969</v>
      </c>
      <c r="B382" s="130" t="s">
        <v>686</v>
      </c>
      <c r="C382" s="168"/>
      <c r="D382" s="169"/>
      <c r="E382" s="170"/>
      <c r="F382" s="169"/>
      <c r="G382" s="174"/>
    </row>
    <row r="383" spans="1:7" s="148" customFormat="1" hidden="1" x14ac:dyDescent="0.25">
      <c r="A383" s="64" t="s">
        <v>970</v>
      </c>
      <c r="B383" s="130" t="s">
        <v>789</v>
      </c>
      <c r="C383" s="168"/>
      <c r="D383" s="169"/>
      <c r="E383" s="170"/>
      <c r="F383" s="169"/>
      <c r="G383" s="174"/>
    </row>
    <row r="384" spans="1:7" s="148" customFormat="1" hidden="1" x14ac:dyDescent="0.25">
      <c r="A384" s="64" t="s">
        <v>971</v>
      </c>
      <c r="B384" s="130" t="s">
        <v>791</v>
      </c>
      <c r="C384" s="168"/>
      <c r="D384" s="169"/>
      <c r="E384" s="170"/>
      <c r="F384" s="169"/>
      <c r="G384" s="174"/>
    </row>
    <row r="385" spans="1:7" s="148" customFormat="1" hidden="1" x14ac:dyDescent="0.25">
      <c r="A385" s="64" t="s">
        <v>972</v>
      </c>
      <c r="B385" s="130" t="s">
        <v>688</v>
      </c>
      <c r="C385" s="168"/>
      <c r="D385" s="169"/>
      <c r="E385" s="170"/>
      <c r="F385" s="169"/>
      <c r="G385" s="174"/>
    </row>
    <row r="386" spans="1:7" s="148" customFormat="1" hidden="1" x14ac:dyDescent="0.25">
      <c r="A386" s="64" t="s">
        <v>973</v>
      </c>
      <c r="B386" s="130" t="s">
        <v>794</v>
      </c>
      <c r="C386" s="168"/>
      <c r="D386" s="169"/>
      <c r="E386" s="170"/>
      <c r="F386" s="169"/>
      <c r="G386" s="174"/>
    </row>
    <row r="387" spans="1:7" s="148" customFormat="1" hidden="1" x14ac:dyDescent="0.25">
      <c r="A387" s="64" t="s">
        <v>974</v>
      </c>
      <c r="B387" s="130" t="s">
        <v>796</v>
      </c>
      <c r="C387" s="168"/>
      <c r="D387" s="169"/>
      <c r="E387" s="170"/>
      <c r="F387" s="169"/>
      <c r="G387" s="174"/>
    </row>
    <row r="388" spans="1:7" s="148" customFormat="1" hidden="1" x14ac:dyDescent="0.25">
      <c r="A388" s="64" t="s">
        <v>233</v>
      </c>
      <c r="B388" s="167" t="s">
        <v>3</v>
      </c>
      <c r="C388" s="168"/>
      <c r="D388" s="169"/>
      <c r="E388" s="170"/>
      <c r="F388" s="169"/>
      <c r="G388" s="174"/>
    </row>
    <row r="389" spans="1:7" s="148" customFormat="1" hidden="1" x14ac:dyDescent="0.25">
      <c r="A389" s="64" t="s">
        <v>975</v>
      </c>
      <c r="B389" s="130" t="s">
        <v>686</v>
      </c>
      <c r="C389" s="168"/>
      <c r="D389" s="169"/>
      <c r="E389" s="170"/>
      <c r="F389" s="169"/>
      <c r="G389" s="174"/>
    </row>
    <row r="390" spans="1:7" s="148" customFormat="1" hidden="1" x14ac:dyDescent="0.25">
      <c r="A390" s="64" t="s">
        <v>976</v>
      </c>
      <c r="B390" s="130" t="s">
        <v>789</v>
      </c>
      <c r="C390" s="168"/>
      <c r="D390" s="169"/>
      <c r="E390" s="170"/>
      <c r="F390" s="169"/>
      <c r="G390" s="174"/>
    </row>
    <row r="391" spans="1:7" s="148" customFormat="1" hidden="1" x14ac:dyDescent="0.25">
      <c r="A391" s="64" t="s">
        <v>977</v>
      </c>
      <c r="B391" s="130" t="s">
        <v>791</v>
      </c>
      <c r="C391" s="168"/>
      <c r="D391" s="169"/>
      <c r="E391" s="170"/>
      <c r="F391" s="169"/>
      <c r="G391" s="174"/>
    </row>
    <row r="392" spans="1:7" s="148" customFormat="1" hidden="1" x14ac:dyDescent="0.25">
      <c r="A392" s="64" t="s">
        <v>978</v>
      </c>
      <c r="B392" s="130" t="s">
        <v>688</v>
      </c>
      <c r="C392" s="168"/>
      <c r="D392" s="169"/>
      <c r="E392" s="170"/>
      <c r="F392" s="169"/>
      <c r="G392" s="174"/>
    </row>
    <row r="393" spans="1:7" s="148" customFormat="1" hidden="1" x14ac:dyDescent="0.25">
      <c r="A393" s="64" t="s">
        <v>979</v>
      </c>
      <c r="B393" s="130" t="s">
        <v>794</v>
      </c>
      <c r="C393" s="168"/>
      <c r="D393" s="169"/>
      <c r="E393" s="170"/>
      <c r="F393" s="169"/>
      <c r="G393" s="174"/>
    </row>
    <row r="394" spans="1:7" s="148" customFormat="1" hidden="1" x14ac:dyDescent="0.25">
      <c r="A394" s="64" t="s">
        <v>980</v>
      </c>
      <c r="B394" s="130" t="s">
        <v>796</v>
      </c>
      <c r="C394" s="168"/>
      <c r="D394" s="169"/>
      <c r="E394" s="170"/>
      <c r="F394" s="169"/>
      <c r="G394" s="174"/>
    </row>
    <row r="395" spans="1:7" s="148" customFormat="1" hidden="1" x14ac:dyDescent="0.25">
      <c r="A395" s="64" t="s">
        <v>234</v>
      </c>
      <c r="B395" s="167" t="s">
        <v>5</v>
      </c>
      <c r="C395" s="168"/>
      <c r="D395" s="169"/>
      <c r="E395" s="170"/>
      <c r="F395" s="169"/>
      <c r="G395" s="174"/>
    </row>
    <row r="396" spans="1:7" s="148" customFormat="1" hidden="1" x14ac:dyDescent="0.25">
      <c r="A396" s="64" t="s">
        <v>981</v>
      </c>
      <c r="B396" s="130" t="s">
        <v>686</v>
      </c>
      <c r="C396" s="168"/>
      <c r="D396" s="169"/>
      <c r="E396" s="170"/>
      <c r="F396" s="169"/>
      <c r="G396" s="174"/>
    </row>
    <row r="397" spans="1:7" s="148" customFormat="1" hidden="1" x14ac:dyDescent="0.25">
      <c r="A397" s="64" t="s">
        <v>982</v>
      </c>
      <c r="B397" s="130" t="s">
        <v>789</v>
      </c>
      <c r="C397" s="168"/>
      <c r="D397" s="169"/>
      <c r="E397" s="170"/>
      <c r="F397" s="169"/>
      <c r="G397" s="174"/>
    </row>
    <row r="398" spans="1:7" s="148" customFormat="1" hidden="1" x14ac:dyDescent="0.25">
      <c r="A398" s="64" t="s">
        <v>983</v>
      </c>
      <c r="B398" s="130" t="s">
        <v>791</v>
      </c>
      <c r="C398" s="168"/>
      <c r="D398" s="169"/>
      <c r="E398" s="170"/>
      <c r="F398" s="169"/>
      <c r="G398" s="174"/>
    </row>
    <row r="399" spans="1:7" s="148" customFormat="1" hidden="1" x14ac:dyDescent="0.25">
      <c r="A399" s="64" t="s">
        <v>984</v>
      </c>
      <c r="B399" s="130" t="s">
        <v>688</v>
      </c>
      <c r="C399" s="168"/>
      <c r="D399" s="169"/>
      <c r="E399" s="170"/>
      <c r="F399" s="169"/>
      <c r="G399" s="174"/>
    </row>
    <row r="400" spans="1:7" s="148" customFormat="1" hidden="1" x14ac:dyDescent="0.25">
      <c r="A400" s="64" t="s">
        <v>985</v>
      </c>
      <c r="B400" s="130" t="s">
        <v>794</v>
      </c>
      <c r="C400" s="168"/>
      <c r="D400" s="169"/>
      <c r="E400" s="170"/>
      <c r="F400" s="169"/>
      <c r="G400" s="174"/>
    </row>
    <row r="401" spans="1:7" s="148" customFormat="1" hidden="1" x14ac:dyDescent="0.25">
      <c r="A401" s="64" t="s">
        <v>986</v>
      </c>
      <c r="B401" s="130" t="s">
        <v>796</v>
      </c>
      <c r="C401" s="168"/>
      <c r="D401" s="169"/>
      <c r="E401" s="170"/>
      <c r="F401" s="169"/>
      <c r="G401" s="174"/>
    </row>
    <row r="402" spans="1:7" s="148" customFormat="1" hidden="1" x14ac:dyDescent="0.25">
      <c r="A402" s="64" t="s">
        <v>235</v>
      </c>
      <c r="B402" s="167" t="s">
        <v>6</v>
      </c>
      <c r="C402" s="168"/>
      <c r="D402" s="169"/>
      <c r="E402" s="170"/>
      <c r="F402" s="169"/>
      <c r="G402" s="174"/>
    </row>
    <row r="403" spans="1:7" s="148" customFormat="1" hidden="1" x14ac:dyDescent="0.25">
      <c r="A403" s="64" t="s">
        <v>987</v>
      </c>
      <c r="B403" s="130" t="s">
        <v>686</v>
      </c>
      <c r="C403" s="168"/>
      <c r="D403" s="169"/>
      <c r="E403" s="170"/>
      <c r="F403" s="169"/>
      <c r="G403" s="174"/>
    </row>
    <row r="404" spans="1:7" s="148" customFormat="1" hidden="1" x14ac:dyDescent="0.25">
      <c r="A404" s="64" t="s">
        <v>988</v>
      </c>
      <c r="B404" s="130" t="s">
        <v>789</v>
      </c>
      <c r="C404" s="168"/>
      <c r="D404" s="169"/>
      <c r="E404" s="170"/>
      <c r="F404" s="169"/>
      <c r="G404" s="174"/>
    </row>
    <row r="405" spans="1:7" s="148" customFormat="1" hidden="1" x14ac:dyDescent="0.25">
      <c r="A405" s="64" t="s">
        <v>989</v>
      </c>
      <c r="B405" s="130" t="s">
        <v>791</v>
      </c>
      <c r="C405" s="168"/>
      <c r="D405" s="169"/>
      <c r="E405" s="170"/>
      <c r="F405" s="169"/>
      <c r="G405" s="174"/>
    </row>
    <row r="406" spans="1:7" s="148" customFormat="1" hidden="1" x14ac:dyDescent="0.25">
      <c r="A406" s="64" t="s">
        <v>990</v>
      </c>
      <c r="B406" s="130" t="s">
        <v>688</v>
      </c>
      <c r="C406" s="168"/>
      <c r="D406" s="169"/>
      <c r="E406" s="170"/>
      <c r="F406" s="169"/>
      <c r="G406" s="174"/>
    </row>
    <row r="407" spans="1:7" s="148" customFormat="1" hidden="1" x14ac:dyDescent="0.25">
      <c r="A407" s="64" t="s">
        <v>991</v>
      </c>
      <c r="B407" s="130" t="s">
        <v>794</v>
      </c>
      <c r="C407" s="168"/>
      <c r="D407" s="169"/>
      <c r="E407" s="170"/>
      <c r="F407" s="169"/>
      <c r="G407" s="174"/>
    </row>
    <row r="408" spans="1:7" s="148" customFormat="1" hidden="1" x14ac:dyDescent="0.25">
      <c r="A408" s="64" t="s">
        <v>992</v>
      </c>
      <c r="B408" s="130" t="s">
        <v>796</v>
      </c>
      <c r="C408" s="168"/>
      <c r="D408" s="169"/>
      <c r="E408" s="170"/>
      <c r="F408" s="169"/>
      <c r="G408" s="174"/>
    </row>
    <row r="409" spans="1:7" s="148" customFormat="1" hidden="1" x14ac:dyDescent="0.25">
      <c r="A409" s="64" t="s">
        <v>236</v>
      </c>
      <c r="B409" s="167" t="s">
        <v>7</v>
      </c>
      <c r="C409" s="168"/>
      <c r="D409" s="169"/>
      <c r="E409" s="170"/>
      <c r="F409" s="169"/>
      <c r="G409" s="174"/>
    </row>
    <row r="410" spans="1:7" s="148" customFormat="1" hidden="1" x14ac:dyDescent="0.25">
      <c r="A410" s="64" t="s">
        <v>993</v>
      </c>
      <c r="B410" s="130" t="s">
        <v>686</v>
      </c>
      <c r="C410" s="168"/>
      <c r="D410" s="169"/>
      <c r="E410" s="170"/>
      <c r="F410" s="169"/>
      <c r="G410" s="174"/>
    </row>
    <row r="411" spans="1:7" s="148" customFormat="1" hidden="1" x14ac:dyDescent="0.25">
      <c r="A411" s="64" t="s">
        <v>994</v>
      </c>
      <c r="B411" s="130" t="s">
        <v>789</v>
      </c>
      <c r="C411" s="168"/>
      <c r="D411" s="169"/>
      <c r="E411" s="170"/>
      <c r="F411" s="169"/>
      <c r="G411" s="174"/>
    </row>
    <row r="412" spans="1:7" s="148" customFormat="1" hidden="1" x14ac:dyDescent="0.25">
      <c r="A412" s="64" t="s">
        <v>995</v>
      </c>
      <c r="B412" s="130" t="s">
        <v>791</v>
      </c>
      <c r="C412" s="168"/>
      <c r="D412" s="169"/>
      <c r="E412" s="170"/>
      <c r="F412" s="169"/>
      <c r="G412" s="174"/>
    </row>
    <row r="413" spans="1:7" s="148" customFormat="1" hidden="1" x14ac:dyDescent="0.25">
      <c r="A413" s="64" t="s">
        <v>996</v>
      </c>
      <c r="B413" s="130" t="s">
        <v>688</v>
      </c>
      <c r="C413" s="168"/>
      <c r="D413" s="169"/>
      <c r="E413" s="170"/>
      <c r="F413" s="169"/>
      <c r="G413" s="174"/>
    </row>
    <row r="414" spans="1:7" s="148" customFormat="1" hidden="1" x14ac:dyDescent="0.25">
      <c r="A414" s="64" t="s">
        <v>997</v>
      </c>
      <c r="B414" s="130" t="s">
        <v>794</v>
      </c>
      <c r="C414" s="168"/>
      <c r="D414" s="169"/>
      <c r="E414" s="170"/>
      <c r="F414" s="169"/>
      <c r="G414" s="174"/>
    </row>
    <row r="415" spans="1:7" s="148" customFormat="1" hidden="1" x14ac:dyDescent="0.25">
      <c r="A415" s="64" t="s">
        <v>998</v>
      </c>
      <c r="B415" s="130" t="s">
        <v>796</v>
      </c>
      <c r="C415" s="168"/>
      <c r="D415" s="169"/>
      <c r="E415" s="170"/>
      <c r="F415" s="169"/>
      <c r="G415" s="174"/>
    </row>
    <row r="416" spans="1:7" s="148" customFormat="1" hidden="1" x14ac:dyDescent="0.25">
      <c r="A416" s="64" t="s">
        <v>237</v>
      </c>
      <c r="B416" s="167" t="s">
        <v>697</v>
      </c>
      <c r="C416" s="168"/>
      <c r="D416" s="169"/>
      <c r="E416" s="170"/>
      <c r="F416" s="169"/>
      <c r="G416" s="174"/>
    </row>
    <row r="417" spans="1:7" s="148" customFormat="1" hidden="1" x14ac:dyDescent="0.25">
      <c r="A417" s="64" t="s">
        <v>999</v>
      </c>
      <c r="B417" s="130" t="s">
        <v>686</v>
      </c>
      <c r="C417" s="168"/>
      <c r="D417" s="169"/>
      <c r="E417" s="170"/>
      <c r="F417" s="169"/>
      <c r="G417" s="174"/>
    </row>
    <row r="418" spans="1:7" s="148" customFormat="1" hidden="1" x14ac:dyDescent="0.25">
      <c r="A418" s="64" t="s">
        <v>1000</v>
      </c>
      <c r="B418" s="130" t="s">
        <v>789</v>
      </c>
      <c r="C418" s="168"/>
      <c r="D418" s="169"/>
      <c r="E418" s="170"/>
      <c r="F418" s="169"/>
      <c r="G418" s="174"/>
    </row>
    <row r="419" spans="1:7" s="148" customFormat="1" hidden="1" x14ac:dyDescent="0.25">
      <c r="A419" s="64" t="s">
        <v>1001</v>
      </c>
      <c r="B419" s="130" t="s">
        <v>791</v>
      </c>
      <c r="C419" s="168"/>
      <c r="D419" s="169"/>
      <c r="E419" s="170"/>
      <c r="F419" s="169"/>
      <c r="G419" s="174"/>
    </row>
    <row r="420" spans="1:7" s="148" customFormat="1" hidden="1" x14ac:dyDescent="0.25">
      <c r="A420" s="64" t="s">
        <v>1002</v>
      </c>
      <c r="B420" s="130" t="s">
        <v>688</v>
      </c>
      <c r="C420" s="168"/>
      <c r="D420" s="169"/>
      <c r="E420" s="170"/>
      <c r="F420" s="169"/>
      <c r="G420" s="174"/>
    </row>
    <row r="421" spans="1:7" s="148" customFormat="1" hidden="1" x14ac:dyDescent="0.25">
      <c r="A421" s="64" t="s">
        <v>1003</v>
      </c>
      <c r="B421" s="130" t="s">
        <v>794</v>
      </c>
      <c r="C421" s="168"/>
      <c r="D421" s="169"/>
      <c r="E421" s="170"/>
      <c r="F421" s="169"/>
      <c r="G421" s="174"/>
    </row>
    <row r="422" spans="1:7" s="148" customFormat="1" hidden="1" x14ac:dyDescent="0.25">
      <c r="A422" s="64" t="s">
        <v>1004</v>
      </c>
      <c r="B422" s="130" t="s">
        <v>796</v>
      </c>
      <c r="C422" s="168"/>
      <c r="D422" s="169"/>
      <c r="E422" s="170"/>
      <c r="F422" s="169"/>
      <c r="G422" s="174"/>
    </row>
    <row r="423" spans="1:7" s="166" customFormat="1" hidden="1" x14ac:dyDescent="0.25">
      <c r="A423" s="60" t="s">
        <v>238</v>
      </c>
      <c r="B423" s="163" t="s">
        <v>147</v>
      </c>
      <c r="C423" s="164"/>
      <c r="D423" s="165"/>
      <c r="E423" s="175"/>
      <c r="F423" s="165"/>
      <c r="G423" s="186"/>
    </row>
    <row r="424" spans="1:7" s="148" customFormat="1" hidden="1" x14ac:dyDescent="0.25">
      <c r="A424" s="64" t="s">
        <v>239</v>
      </c>
      <c r="B424" s="167" t="s">
        <v>4</v>
      </c>
      <c r="C424" s="168"/>
      <c r="D424" s="169"/>
      <c r="E424" s="170"/>
      <c r="F424" s="169"/>
      <c r="G424" s="174"/>
    </row>
    <row r="425" spans="1:7" s="148" customFormat="1" hidden="1" x14ac:dyDescent="0.25">
      <c r="A425" s="64" t="s">
        <v>1005</v>
      </c>
      <c r="B425" s="130" t="s">
        <v>686</v>
      </c>
      <c r="C425" s="168"/>
      <c r="D425" s="169"/>
      <c r="E425" s="170"/>
      <c r="F425" s="169"/>
      <c r="G425" s="174"/>
    </row>
    <row r="426" spans="1:7" s="148" customFormat="1" hidden="1" x14ac:dyDescent="0.25">
      <c r="A426" s="64" t="s">
        <v>1006</v>
      </c>
      <c r="B426" s="130" t="s">
        <v>789</v>
      </c>
      <c r="C426" s="168"/>
      <c r="D426" s="169"/>
      <c r="E426" s="170"/>
      <c r="F426" s="169"/>
      <c r="G426" s="174"/>
    </row>
    <row r="427" spans="1:7" s="148" customFormat="1" hidden="1" x14ac:dyDescent="0.25">
      <c r="A427" s="64" t="s">
        <v>1007</v>
      </c>
      <c r="B427" s="130" t="s">
        <v>791</v>
      </c>
      <c r="C427" s="168"/>
      <c r="D427" s="169"/>
      <c r="E427" s="170"/>
      <c r="F427" s="169"/>
      <c r="G427" s="174"/>
    </row>
    <row r="428" spans="1:7" s="148" customFormat="1" hidden="1" x14ac:dyDescent="0.25">
      <c r="A428" s="64" t="s">
        <v>1008</v>
      </c>
      <c r="B428" s="130" t="s">
        <v>688</v>
      </c>
      <c r="C428" s="168"/>
      <c r="D428" s="169"/>
      <c r="E428" s="170"/>
      <c r="F428" s="169"/>
      <c r="G428" s="174"/>
    </row>
    <row r="429" spans="1:7" s="148" customFormat="1" hidden="1" x14ac:dyDescent="0.25">
      <c r="A429" s="64" t="s">
        <v>1009</v>
      </c>
      <c r="B429" s="130" t="s">
        <v>794</v>
      </c>
      <c r="C429" s="168"/>
      <c r="D429" s="169"/>
      <c r="E429" s="170"/>
      <c r="F429" s="169"/>
      <c r="G429" s="174"/>
    </row>
    <row r="430" spans="1:7" s="148" customFormat="1" hidden="1" x14ac:dyDescent="0.25">
      <c r="A430" s="64" t="s">
        <v>1010</v>
      </c>
      <c r="B430" s="130" t="s">
        <v>796</v>
      </c>
      <c r="C430" s="168"/>
      <c r="D430" s="169"/>
      <c r="E430" s="170"/>
      <c r="F430" s="169"/>
      <c r="G430" s="174"/>
    </row>
    <row r="431" spans="1:7" s="148" customFormat="1" hidden="1" x14ac:dyDescent="0.25">
      <c r="A431" s="64" t="s">
        <v>240</v>
      </c>
      <c r="B431" s="167" t="s">
        <v>3</v>
      </c>
      <c r="C431" s="168"/>
      <c r="D431" s="169"/>
      <c r="E431" s="170"/>
      <c r="F431" s="169"/>
      <c r="G431" s="174"/>
    </row>
    <row r="432" spans="1:7" s="148" customFormat="1" hidden="1" x14ac:dyDescent="0.25">
      <c r="A432" s="64" t="s">
        <v>1011</v>
      </c>
      <c r="B432" s="130" t="s">
        <v>686</v>
      </c>
      <c r="C432" s="168"/>
      <c r="D432" s="169"/>
      <c r="E432" s="170"/>
      <c r="F432" s="169"/>
      <c r="G432" s="174"/>
    </row>
    <row r="433" spans="1:7" s="148" customFormat="1" hidden="1" x14ac:dyDescent="0.25">
      <c r="A433" s="64" t="s">
        <v>1012</v>
      </c>
      <c r="B433" s="130" t="s">
        <v>789</v>
      </c>
      <c r="C433" s="168"/>
      <c r="D433" s="169"/>
      <c r="E433" s="170"/>
      <c r="F433" s="169"/>
      <c r="G433" s="174"/>
    </row>
    <row r="434" spans="1:7" s="148" customFormat="1" hidden="1" x14ac:dyDescent="0.25">
      <c r="A434" s="64" t="s">
        <v>1013</v>
      </c>
      <c r="B434" s="130" t="s">
        <v>791</v>
      </c>
      <c r="C434" s="168"/>
      <c r="D434" s="169"/>
      <c r="E434" s="170"/>
      <c r="F434" s="169"/>
      <c r="G434" s="174"/>
    </row>
    <row r="435" spans="1:7" s="148" customFormat="1" hidden="1" x14ac:dyDescent="0.25">
      <c r="A435" s="64" t="s">
        <v>1014</v>
      </c>
      <c r="B435" s="130" t="s">
        <v>688</v>
      </c>
      <c r="C435" s="168"/>
      <c r="D435" s="169"/>
      <c r="E435" s="170"/>
      <c r="F435" s="169"/>
      <c r="G435" s="174"/>
    </row>
    <row r="436" spans="1:7" s="148" customFormat="1" hidden="1" x14ac:dyDescent="0.25">
      <c r="A436" s="64" t="s">
        <v>1015</v>
      </c>
      <c r="B436" s="130" t="s">
        <v>794</v>
      </c>
      <c r="C436" s="168"/>
      <c r="D436" s="169"/>
      <c r="E436" s="170"/>
      <c r="F436" s="169"/>
      <c r="G436" s="174"/>
    </row>
    <row r="437" spans="1:7" s="148" customFormat="1" hidden="1" x14ac:dyDescent="0.25">
      <c r="A437" s="64" t="s">
        <v>1016</v>
      </c>
      <c r="B437" s="130" t="s">
        <v>796</v>
      </c>
      <c r="C437" s="168"/>
      <c r="D437" s="169"/>
      <c r="E437" s="170"/>
      <c r="F437" s="169"/>
      <c r="G437" s="174"/>
    </row>
    <row r="438" spans="1:7" s="148" customFormat="1" hidden="1" x14ac:dyDescent="0.25">
      <c r="A438" s="64" t="s">
        <v>241</v>
      </c>
      <c r="B438" s="167" t="s">
        <v>5</v>
      </c>
      <c r="C438" s="168"/>
      <c r="D438" s="169"/>
      <c r="E438" s="170"/>
      <c r="F438" s="169"/>
      <c r="G438" s="174"/>
    </row>
    <row r="439" spans="1:7" s="148" customFormat="1" hidden="1" x14ac:dyDescent="0.25">
      <c r="A439" s="64" t="s">
        <v>1017</v>
      </c>
      <c r="B439" s="130" t="s">
        <v>686</v>
      </c>
      <c r="C439" s="168"/>
      <c r="D439" s="169"/>
      <c r="E439" s="170"/>
      <c r="F439" s="169"/>
      <c r="G439" s="174"/>
    </row>
    <row r="440" spans="1:7" s="148" customFormat="1" hidden="1" x14ac:dyDescent="0.25">
      <c r="A440" s="64" t="s">
        <v>1018</v>
      </c>
      <c r="B440" s="130" t="s">
        <v>789</v>
      </c>
      <c r="C440" s="168"/>
      <c r="D440" s="169"/>
      <c r="E440" s="170"/>
      <c r="F440" s="169"/>
      <c r="G440" s="174"/>
    </row>
    <row r="441" spans="1:7" s="148" customFormat="1" hidden="1" x14ac:dyDescent="0.25">
      <c r="A441" s="64" t="s">
        <v>1019</v>
      </c>
      <c r="B441" s="130" t="s">
        <v>791</v>
      </c>
      <c r="C441" s="168"/>
      <c r="D441" s="169"/>
      <c r="E441" s="170"/>
      <c r="F441" s="169"/>
      <c r="G441" s="174"/>
    </row>
    <row r="442" spans="1:7" s="148" customFormat="1" hidden="1" x14ac:dyDescent="0.25">
      <c r="A442" s="64" t="s">
        <v>1020</v>
      </c>
      <c r="B442" s="130" t="s">
        <v>688</v>
      </c>
      <c r="C442" s="168"/>
      <c r="D442" s="169"/>
      <c r="E442" s="170"/>
      <c r="F442" s="169"/>
      <c r="G442" s="174"/>
    </row>
    <row r="443" spans="1:7" s="148" customFormat="1" hidden="1" x14ac:dyDescent="0.25">
      <c r="A443" s="64" t="s">
        <v>1021</v>
      </c>
      <c r="B443" s="130" t="s">
        <v>794</v>
      </c>
      <c r="C443" s="168"/>
      <c r="D443" s="169"/>
      <c r="E443" s="170"/>
      <c r="F443" s="169"/>
      <c r="G443" s="174"/>
    </row>
    <row r="444" spans="1:7" s="148" customFormat="1" hidden="1" x14ac:dyDescent="0.25">
      <c r="A444" s="64" t="s">
        <v>1022</v>
      </c>
      <c r="B444" s="130" t="s">
        <v>796</v>
      </c>
      <c r="C444" s="168"/>
      <c r="D444" s="169"/>
      <c r="E444" s="170"/>
      <c r="F444" s="169"/>
      <c r="G444" s="174"/>
    </row>
    <row r="445" spans="1:7" s="148" customFormat="1" hidden="1" x14ac:dyDescent="0.25">
      <c r="A445" s="64" t="s">
        <v>242</v>
      </c>
      <c r="B445" s="167" t="s">
        <v>6</v>
      </c>
      <c r="C445" s="168"/>
      <c r="D445" s="169"/>
      <c r="E445" s="170"/>
      <c r="F445" s="169"/>
      <c r="G445" s="174"/>
    </row>
    <row r="446" spans="1:7" s="148" customFormat="1" hidden="1" x14ac:dyDescent="0.25">
      <c r="A446" s="64" t="s">
        <v>1023</v>
      </c>
      <c r="B446" s="130" t="s">
        <v>686</v>
      </c>
      <c r="C446" s="168"/>
      <c r="D446" s="169"/>
      <c r="E446" s="170"/>
      <c r="F446" s="169"/>
      <c r="G446" s="174"/>
    </row>
    <row r="447" spans="1:7" s="148" customFormat="1" hidden="1" x14ac:dyDescent="0.25">
      <c r="A447" s="64" t="s">
        <v>1024</v>
      </c>
      <c r="B447" s="130" t="s">
        <v>789</v>
      </c>
      <c r="C447" s="168"/>
      <c r="D447" s="169"/>
      <c r="E447" s="170"/>
      <c r="F447" s="169"/>
      <c r="G447" s="174"/>
    </row>
    <row r="448" spans="1:7" s="148" customFormat="1" hidden="1" x14ac:dyDescent="0.25">
      <c r="A448" s="64" t="s">
        <v>1025</v>
      </c>
      <c r="B448" s="130" t="s">
        <v>791</v>
      </c>
      <c r="C448" s="168"/>
      <c r="D448" s="169"/>
      <c r="E448" s="170"/>
      <c r="F448" s="169"/>
      <c r="G448" s="174"/>
    </row>
    <row r="449" spans="1:7" s="148" customFormat="1" hidden="1" x14ac:dyDescent="0.25">
      <c r="A449" s="64" t="s">
        <v>1026</v>
      </c>
      <c r="B449" s="130" t="s">
        <v>688</v>
      </c>
      <c r="C449" s="168"/>
      <c r="D449" s="169"/>
      <c r="E449" s="170"/>
      <c r="F449" s="169"/>
      <c r="G449" s="174"/>
    </row>
    <row r="450" spans="1:7" s="148" customFormat="1" hidden="1" x14ac:dyDescent="0.25">
      <c r="A450" s="64" t="s">
        <v>1027</v>
      </c>
      <c r="B450" s="130" t="s">
        <v>794</v>
      </c>
      <c r="C450" s="168"/>
      <c r="D450" s="169"/>
      <c r="E450" s="170"/>
      <c r="F450" s="169"/>
      <c r="G450" s="174"/>
    </row>
    <row r="451" spans="1:7" s="148" customFormat="1" hidden="1" x14ac:dyDescent="0.25">
      <c r="A451" s="64" t="s">
        <v>1028</v>
      </c>
      <c r="B451" s="130" t="s">
        <v>796</v>
      </c>
      <c r="C451" s="168"/>
      <c r="D451" s="169"/>
      <c r="E451" s="170"/>
      <c r="F451" s="169"/>
      <c r="G451" s="174"/>
    </row>
    <row r="452" spans="1:7" s="148" customFormat="1" hidden="1" x14ac:dyDescent="0.25">
      <c r="A452" s="64" t="s">
        <v>243</v>
      </c>
      <c r="B452" s="167" t="s">
        <v>7</v>
      </c>
      <c r="C452" s="168"/>
      <c r="D452" s="169"/>
      <c r="E452" s="170"/>
      <c r="F452" s="169"/>
      <c r="G452" s="174"/>
    </row>
    <row r="453" spans="1:7" s="148" customFormat="1" hidden="1" x14ac:dyDescent="0.25">
      <c r="A453" s="64" t="s">
        <v>1029</v>
      </c>
      <c r="B453" s="130" t="s">
        <v>686</v>
      </c>
      <c r="C453" s="168"/>
      <c r="D453" s="169"/>
      <c r="E453" s="170"/>
      <c r="F453" s="169"/>
      <c r="G453" s="174"/>
    </row>
    <row r="454" spans="1:7" s="148" customFormat="1" hidden="1" x14ac:dyDescent="0.25">
      <c r="A454" s="64" t="s">
        <v>1030</v>
      </c>
      <c r="B454" s="130" t="s">
        <v>789</v>
      </c>
      <c r="C454" s="168"/>
      <c r="D454" s="169"/>
      <c r="E454" s="170"/>
      <c r="F454" s="169"/>
      <c r="G454" s="174"/>
    </row>
    <row r="455" spans="1:7" s="148" customFormat="1" hidden="1" x14ac:dyDescent="0.25">
      <c r="A455" s="64" t="s">
        <v>1031</v>
      </c>
      <c r="B455" s="130" t="s">
        <v>791</v>
      </c>
      <c r="C455" s="168"/>
      <c r="D455" s="169"/>
      <c r="E455" s="170"/>
      <c r="F455" s="169"/>
      <c r="G455" s="174"/>
    </row>
    <row r="456" spans="1:7" s="148" customFormat="1" hidden="1" x14ac:dyDescent="0.25">
      <c r="A456" s="64" t="s">
        <v>1032</v>
      </c>
      <c r="B456" s="130" t="s">
        <v>688</v>
      </c>
      <c r="C456" s="168"/>
      <c r="D456" s="169"/>
      <c r="E456" s="170"/>
      <c r="F456" s="169"/>
      <c r="G456" s="174"/>
    </row>
    <row r="457" spans="1:7" s="148" customFormat="1" hidden="1" x14ac:dyDescent="0.25">
      <c r="A457" s="64" t="s">
        <v>1033</v>
      </c>
      <c r="B457" s="130" t="s">
        <v>794</v>
      </c>
      <c r="C457" s="168"/>
      <c r="D457" s="169"/>
      <c r="E457" s="170"/>
      <c r="F457" s="169"/>
      <c r="G457" s="174"/>
    </row>
    <row r="458" spans="1:7" s="148" customFormat="1" hidden="1" x14ac:dyDescent="0.25">
      <c r="A458" s="64" t="s">
        <v>1034</v>
      </c>
      <c r="B458" s="130" t="s">
        <v>796</v>
      </c>
      <c r="C458" s="168"/>
      <c r="D458" s="169"/>
      <c r="E458" s="170"/>
      <c r="F458" s="169"/>
      <c r="G458" s="174"/>
    </row>
    <row r="459" spans="1:7" s="148" customFormat="1" hidden="1" x14ac:dyDescent="0.25">
      <c r="A459" s="64" t="s">
        <v>244</v>
      </c>
      <c r="B459" s="167" t="s">
        <v>697</v>
      </c>
      <c r="C459" s="168"/>
      <c r="D459" s="169"/>
      <c r="E459" s="170"/>
      <c r="F459" s="169"/>
      <c r="G459" s="174"/>
    </row>
    <row r="460" spans="1:7" s="148" customFormat="1" hidden="1" x14ac:dyDescent="0.25">
      <c r="A460" s="64" t="s">
        <v>1035</v>
      </c>
      <c r="B460" s="130" t="s">
        <v>686</v>
      </c>
      <c r="C460" s="168"/>
      <c r="D460" s="169"/>
      <c r="E460" s="170"/>
      <c r="F460" s="169"/>
      <c r="G460" s="174"/>
    </row>
    <row r="461" spans="1:7" s="148" customFormat="1" hidden="1" x14ac:dyDescent="0.25">
      <c r="A461" s="64" t="s">
        <v>1036</v>
      </c>
      <c r="B461" s="130" t="s">
        <v>789</v>
      </c>
      <c r="C461" s="168"/>
      <c r="D461" s="169"/>
      <c r="E461" s="170"/>
      <c r="F461" s="169"/>
      <c r="G461" s="174"/>
    </row>
    <row r="462" spans="1:7" s="148" customFormat="1" hidden="1" x14ac:dyDescent="0.25">
      <c r="A462" s="64" t="s">
        <v>1037</v>
      </c>
      <c r="B462" s="130" t="s">
        <v>791</v>
      </c>
      <c r="C462" s="168"/>
      <c r="D462" s="169"/>
      <c r="E462" s="170"/>
      <c r="F462" s="169"/>
      <c r="G462" s="174"/>
    </row>
    <row r="463" spans="1:7" s="148" customFormat="1" hidden="1" x14ac:dyDescent="0.25">
      <c r="A463" s="64" t="s">
        <v>1038</v>
      </c>
      <c r="B463" s="130" t="s">
        <v>688</v>
      </c>
      <c r="C463" s="168"/>
      <c r="D463" s="169"/>
      <c r="E463" s="170"/>
      <c r="F463" s="169"/>
      <c r="G463" s="174"/>
    </row>
    <row r="464" spans="1:7" s="148" customFormat="1" hidden="1" x14ac:dyDescent="0.25">
      <c r="A464" s="64" t="s">
        <v>1039</v>
      </c>
      <c r="B464" s="130" t="s">
        <v>794</v>
      </c>
      <c r="C464" s="168"/>
      <c r="D464" s="169"/>
      <c r="E464" s="170"/>
      <c r="F464" s="169"/>
      <c r="G464" s="174"/>
    </row>
    <row r="465" spans="1:7" s="148" customFormat="1" hidden="1" x14ac:dyDescent="0.25">
      <c r="A465" s="64" t="s">
        <v>1040</v>
      </c>
      <c r="B465" s="130" t="s">
        <v>796</v>
      </c>
      <c r="C465" s="168"/>
      <c r="D465" s="169"/>
      <c r="E465" s="170"/>
      <c r="F465" s="169"/>
      <c r="G465" s="174"/>
    </row>
    <row r="466" spans="1:7" s="166" customFormat="1" hidden="1" x14ac:dyDescent="0.25">
      <c r="A466" s="60" t="s">
        <v>103</v>
      </c>
      <c r="B466" s="163" t="s">
        <v>154</v>
      </c>
      <c r="C466" s="164"/>
      <c r="D466" s="165"/>
      <c r="E466" s="175"/>
      <c r="F466" s="165"/>
      <c r="G466" s="186"/>
    </row>
    <row r="467" spans="1:7" s="148" customFormat="1" hidden="1" x14ac:dyDescent="0.25">
      <c r="A467" s="64" t="s">
        <v>245</v>
      </c>
      <c r="B467" s="167" t="s">
        <v>4</v>
      </c>
      <c r="C467" s="168"/>
      <c r="D467" s="169"/>
      <c r="E467" s="170"/>
      <c r="F467" s="169"/>
      <c r="G467" s="174"/>
    </row>
    <row r="468" spans="1:7" s="148" customFormat="1" hidden="1" x14ac:dyDescent="0.25">
      <c r="A468" s="64" t="s">
        <v>1041</v>
      </c>
      <c r="B468" s="130" t="s">
        <v>686</v>
      </c>
      <c r="C468" s="168"/>
      <c r="D468" s="169"/>
      <c r="E468" s="170"/>
      <c r="F468" s="169"/>
      <c r="G468" s="174"/>
    </row>
    <row r="469" spans="1:7" s="148" customFormat="1" hidden="1" x14ac:dyDescent="0.25">
      <c r="A469" s="64" t="s">
        <v>1042</v>
      </c>
      <c r="B469" s="130" t="s">
        <v>789</v>
      </c>
      <c r="C469" s="168"/>
      <c r="D469" s="169"/>
      <c r="E469" s="170"/>
      <c r="F469" s="169"/>
      <c r="G469" s="174"/>
    </row>
    <row r="470" spans="1:7" s="148" customFormat="1" hidden="1" x14ac:dyDescent="0.25">
      <c r="A470" s="64" t="s">
        <v>1043</v>
      </c>
      <c r="B470" s="130" t="s">
        <v>791</v>
      </c>
      <c r="C470" s="168"/>
      <c r="D470" s="169"/>
      <c r="E470" s="170"/>
      <c r="F470" s="169"/>
      <c r="G470" s="174"/>
    </row>
    <row r="471" spans="1:7" s="148" customFormat="1" hidden="1" x14ac:dyDescent="0.25">
      <c r="A471" s="64" t="s">
        <v>1044</v>
      </c>
      <c r="B471" s="130" t="s">
        <v>688</v>
      </c>
      <c r="C471" s="168"/>
      <c r="D471" s="169"/>
      <c r="E471" s="170"/>
      <c r="F471" s="169"/>
      <c r="G471" s="174"/>
    </row>
    <row r="472" spans="1:7" s="148" customFormat="1" hidden="1" x14ac:dyDescent="0.25">
      <c r="A472" s="64" t="s">
        <v>1045</v>
      </c>
      <c r="B472" s="130" t="s">
        <v>794</v>
      </c>
      <c r="C472" s="168"/>
      <c r="D472" s="169"/>
      <c r="E472" s="170"/>
      <c r="F472" s="169"/>
      <c r="G472" s="174"/>
    </row>
    <row r="473" spans="1:7" s="148" customFormat="1" hidden="1" x14ac:dyDescent="0.25">
      <c r="A473" s="64" t="s">
        <v>1046</v>
      </c>
      <c r="B473" s="130" t="s">
        <v>796</v>
      </c>
      <c r="C473" s="168"/>
      <c r="D473" s="169"/>
      <c r="E473" s="170"/>
      <c r="F473" s="169"/>
      <c r="G473" s="174"/>
    </row>
    <row r="474" spans="1:7" s="148" customFormat="1" hidden="1" x14ac:dyDescent="0.25">
      <c r="A474" s="64" t="s">
        <v>246</v>
      </c>
      <c r="B474" s="167" t="s">
        <v>3</v>
      </c>
      <c r="C474" s="168"/>
      <c r="D474" s="169"/>
      <c r="E474" s="170"/>
      <c r="F474" s="169"/>
      <c r="G474" s="174"/>
    </row>
    <row r="475" spans="1:7" s="148" customFormat="1" hidden="1" x14ac:dyDescent="0.25">
      <c r="A475" s="64" t="s">
        <v>1047</v>
      </c>
      <c r="B475" s="130" t="s">
        <v>686</v>
      </c>
      <c r="C475" s="168"/>
      <c r="D475" s="169"/>
      <c r="E475" s="170"/>
      <c r="F475" s="169"/>
      <c r="G475" s="174"/>
    </row>
    <row r="476" spans="1:7" s="148" customFormat="1" hidden="1" x14ac:dyDescent="0.25">
      <c r="A476" s="64" t="s">
        <v>1048</v>
      </c>
      <c r="B476" s="130" t="s">
        <v>789</v>
      </c>
      <c r="C476" s="168"/>
      <c r="D476" s="169"/>
      <c r="E476" s="170"/>
      <c r="F476" s="169"/>
      <c r="G476" s="174"/>
    </row>
    <row r="477" spans="1:7" s="148" customFormat="1" hidden="1" x14ac:dyDescent="0.25">
      <c r="A477" s="64" t="s">
        <v>1049</v>
      </c>
      <c r="B477" s="130" t="s">
        <v>791</v>
      </c>
      <c r="C477" s="168"/>
      <c r="D477" s="169"/>
      <c r="E477" s="170"/>
      <c r="F477" s="169"/>
      <c r="G477" s="174"/>
    </row>
    <row r="478" spans="1:7" s="148" customFormat="1" hidden="1" x14ac:dyDescent="0.25">
      <c r="A478" s="64" t="s">
        <v>1050</v>
      </c>
      <c r="B478" s="130" t="s">
        <v>688</v>
      </c>
      <c r="C478" s="168"/>
      <c r="D478" s="169"/>
      <c r="E478" s="170"/>
      <c r="F478" s="169"/>
      <c r="G478" s="174"/>
    </row>
    <row r="479" spans="1:7" s="148" customFormat="1" hidden="1" x14ac:dyDescent="0.25">
      <c r="A479" s="64" t="s">
        <v>1051</v>
      </c>
      <c r="B479" s="130" t="s">
        <v>794</v>
      </c>
      <c r="C479" s="168"/>
      <c r="D479" s="169"/>
      <c r="E479" s="170"/>
      <c r="F479" s="169"/>
      <c r="G479" s="174"/>
    </row>
    <row r="480" spans="1:7" s="148" customFormat="1" hidden="1" x14ac:dyDescent="0.25">
      <c r="A480" s="64" t="s">
        <v>1052</v>
      </c>
      <c r="B480" s="130" t="s">
        <v>796</v>
      </c>
      <c r="C480" s="168"/>
      <c r="D480" s="169"/>
      <c r="E480" s="170"/>
      <c r="F480" s="169"/>
      <c r="G480" s="174"/>
    </row>
    <row r="481" spans="1:7" s="148" customFormat="1" hidden="1" x14ac:dyDescent="0.25">
      <c r="A481" s="64" t="s">
        <v>247</v>
      </c>
      <c r="B481" s="167" t="s">
        <v>5</v>
      </c>
      <c r="C481" s="168"/>
      <c r="D481" s="169"/>
      <c r="E481" s="170"/>
      <c r="F481" s="169"/>
      <c r="G481" s="174"/>
    </row>
    <row r="482" spans="1:7" s="148" customFormat="1" hidden="1" x14ac:dyDescent="0.25">
      <c r="A482" s="64" t="s">
        <v>1053</v>
      </c>
      <c r="B482" s="130" t="s">
        <v>686</v>
      </c>
      <c r="C482" s="168"/>
      <c r="D482" s="169"/>
      <c r="E482" s="170"/>
      <c r="F482" s="169"/>
      <c r="G482" s="174"/>
    </row>
    <row r="483" spans="1:7" s="148" customFormat="1" hidden="1" x14ac:dyDescent="0.25">
      <c r="A483" s="64" t="s">
        <v>1054</v>
      </c>
      <c r="B483" s="130" t="s">
        <v>789</v>
      </c>
      <c r="C483" s="168"/>
      <c r="D483" s="169"/>
      <c r="E483" s="170"/>
      <c r="F483" s="169"/>
      <c r="G483" s="174"/>
    </row>
    <row r="484" spans="1:7" s="148" customFormat="1" hidden="1" x14ac:dyDescent="0.25">
      <c r="A484" s="64" t="s">
        <v>1055</v>
      </c>
      <c r="B484" s="130" t="s">
        <v>791</v>
      </c>
      <c r="C484" s="168"/>
      <c r="D484" s="169"/>
      <c r="E484" s="170"/>
      <c r="F484" s="169"/>
      <c r="G484" s="174"/>
    </row>
    <row r="485" spans="1:7" s="148" customFormat="1" hidden="1" x14ac:dyDescent="0.25">
      <c r="A485" s="64" t="s">
        <v>1056</v>
      </c>
      <c r="B485" s="130" t="s">
        <v>688</v>
      </c>
      <c r="C485" s="168"/>
      <c r="D485" s="169"/>
      <c r="E485" s="170"/>
      <c r="F485" s="169"/>
      <c r="G485" s="174"/>
    </row>
    <row r="486" spans="1:7" s="148" customFormat="1" hidden="1" x14ac:dyDescent="0.25">
      <c r="A486" s="64" t="s">
        <v>1057</v>
      </c>
      <c r="B486" s="130" t="s">
        <v>794</v>
      </c>
      <c r="C486" s="168"/>
      <c r="D486" s="169"/>
      <c r="E486" s="170"/>
      <c r="F486" s="169"/>
      <c r="G486" s="174"/>
    </row>
    <row r="487" spans="1:7" s="148" customFormat="1" hidden="1" x14ac:dyDescent="0.25">
      <c r="A487" s="64" t="s">
        <v>1058</v>
      </c>
      <c r="B487" s="130" t="s">
        <v>796</v>
      </c>
      <c r="C487" s="168"/>
      <c r="D487" s="169"/>
      <c r="E487" s="170"/>
      <c r="F487" s="169"/>
      <c r="G487" s="174"/>
    </row>
    <row r="488" spans="1:7" s="148" customFormat="1" hidden="1" x14ac:dyDescent="0.25">
      <c r="A488" s="64" t="s">
        <v>248</v>
      </c>
      <c r="B488" s="167" t="s">
        <v>6</v>
      </c>
      <c r="C488" s="168"/>
      <c r="D488" s="169"/>
      <c r="E488" s="170"/>
      <c r="F488" s="169"/>
      <c r="G488" s="174"/>
    </row>
    <row r="489" spans="1:7" s="148" customFormat="1" hidden="1" x14ac:dyDescent="0.25">
      <c r="A489" s="64" t="s">
        <v>1059</v>
      </c>
      <c r="B489" s="130" t="s">
        <v>686</v>
      </c>
      <c r="C489" s="168"/>
      <c r="D489" s="169"/>
      <c r="E489" s="170"/>
      <c r="F489" s="169"/>
      <c r="G489" s="174"/>
    </row>
    <row r="490" spans="1:7" s="148" customFormat="1" hidden="1" x14ac:dyDescent="0.25">
      <c r="A490" s="64" t="s">
        <v>1060</v>
      </c>
      <c r="B490" s="130" t="s">
        <v>789</v>
      </c>
      <c r="C490" s="168"/>
      <c r="D490" s="169"/>
      <c r="E490" s="170"/>
      <c r="F490" s="169"/>
      <c r="G490" s="174"/>
    </row>
    <row r="491" spans="1:7" s="148" customFormat="1" hidden="1" x14ac:dyDescent="0.25">
      <c r="A491" s="64" t="s">
        <v>1061</v>
      </c>
      <c r="B491" s="130" t="s">
        <v>791</v>
      </c>
      <c r="C491" s="168"/>
      <c r="D491" s="169"/>
      <c r="E491" s="170"/>
      <c r="F491" s="169"/>
      <c r="G491" s="174"/>
    </row>
    <row r="492" spans="1:7" s="148" customFormat="1" hidden="1" x14ac:dyDescent="0.25">
      <c r="A492" s="64" t="s">
        <v>1062</v>
      </c>
      <c r="B492" s="130" t="s">
        <v>688</v>
      </c>
      <c r="C492" s="168"/>
      <c r="D492" s="169"/>
      <c r="E492" s="170"/>
      <c r="F492" s="169"/>
      <c r="G492" s="174"/>
    </row>
    <row r="493" spans="1:7" s="148" customFormat="1" hidden="1" x14ac:dyDescent="0.25">
      <c r="A493" s="64" t="s">
        <v>1063</v>
      </c>
      <c r="B493" s="130" t="s">
        <v>794</v>
      </c>
      <c r="C493" s="168"/>
      <c r="D493" s="169"/>
      <c r="E493" s="170"/>
      <c r="F493" s="169"/>
      <c r="G493" s="174"/>
    </row>
    <row r="494" spans="1:7" s="148" customFormat="1" hidden="1" x14ac:dyDescent="0.25">
      <c r="A494" s="64" t="s">
        <v>1064</v>
      </c>
      <c r="B494" s="130" t="s">
        <v>796</v>
      </c>
      <c r="C494" s="168"/>
      <c r="D494" s="169"/>
      <c r="E494" s="170"/>
      <c r="F494" s="169"/>
      <c r="G494" s="174"/>
    </row>
    <row r="495" spans="1:7" s="148" customFormat="1" hidden="1" x14ac:dyDescent="0.25">
      <c r="A495" s="64" t="s">
        <v>249</v>
      </c>
      <c r="B495" s="167" t="s">
        <v>7</v>
      </c>
      <c r="C495" s="168"/>
      <c r="D495" s="169"/>
      <c r="E495" s="170"/>
      <c r="F495" s="169"/>
      <c r="G495" s="174"/>
    </row>
    <row r="496" spans="1:7" s="148" customFormat="1" hidden="1" x14ac:dyDescent="0.25">
      <c r="A496" s="64" t="s">
        <v>1065</v>
      </c>
      <c r="B496" s="130" t="s">
        <v>686</v>
      </c>
      <c r="C496" s="168"/>
      <c r="D496" s="169"/>
      <c r="E496" s="170"/>
      <c r="F496" s="169"/>
      <c r="G496" s="174"/>
    </row>
    <row r="497" spans="1:7" s="148" customFormat="1" hidden="1" x14ac:dyDescent="0.25">
      <c r="A497" s="64" t="s">
        <v>1066</v>
      </c>
      <c r="B497" s="130" t="s">
        <v>789</v>
      </c>
      <c r="C497" s="168"/>
      <c r="D497" s="169"/>
      <c r="E497" s="170"/>
      <c r="F497" s="169"/>
      <c r="G497" s="174"/>
    </row>
    <row r="498" spans="1:7" s="148" customFormat="1" hidden="1" x14ac:dyDescent="0.25">
      <c r="A498" s="64" t="s">
        <v>1067</v>
      </c>
      <c r="B498" s="130" t="s">
        <v>791</v>
      </c>
      <c r="C498" s="168"/>
      <c r="D498" s="169"/>
      <c r="E498" s="170"/>
      <c r="F498" s="169"/>
      <c r="G498" s="174"/>
    </row>
    <row r="499" spans="1:7" s="148" customFormat="1" hidden="1" x14ac:dyDescent="0.25">
      <c r="A499" s="64" t="s">
        <v>1068</v>
      </c>
      <c r="B499" s="130" t="s">
        <v>688</v>
      </c>
      <c r="C499" s="168"/>
      <c r="D499" s="169"/>
      <c r="E499" s="170"/>
      <c r="F499" s="169"/>
      <c r="G499" s="174"/>
    </row>
    <row r="500" spans="1:7" s="148" customFormat="1" hidden="1" x14ac:dyDescent="0.25">
      <c r="A500" s="64" t="s">
        <v>1069</v>
      </c>
      <c r="B500" s="130" t="s">
        <v>794</v>
      </c>
      <c r="C500" s="168"/>
      <c r="D500" s="169"/>
      <c r="E500" s="170"/>
      <c r="F500" s="169"/>
      <c r="G500" s="174"/>
    </row>
    <row r="501" spans="1:7" s="148" customFormat="1" hidden="1" x14ac:dyDescent="0.25">
      <c r="A501" s="64" t="s">
        <v>1070</v>
      </c>
      <c r="B501" s="130" t="s">
        <v>796</v>
      </c>
      <c r="C501" s="168"/>
      <c r="D501" s="169"/>
      <c r="E501" s="170"/>
      <c r="F501" s="169"/>
      <c r="G501" s="174"/>
    </row>
    <row r="502" spans="1:7" s="148" customFormat="1" hidden="1" x14ac:dyDescent="0.25">
      <c r="A502" s="64" t="s">
        <v>250</v>
      </c>
      <c r="B502" s="167" t="s">
        <v>697</v>
      </c>
      <c r="C502" s="168"/>
      <c r="D502" s="169"/>
      <c r="E502" s="170"/>
      <c r="F502" s="169"/>
      <c r="G502" s="174"/>
    </row>
    <row r="503" spans="1:7" s="148" customFormat="1" hidden="1" x14ac:dyDescent="0.25">
      <c r="A503" s="64" t="s">
        <v>1071</v>
      </c>
      <c r="B503" s="130" t="s">
        <v>686</v>
      </c>
      <c r="C503" s="168"/>
      <c r="D503" s="169"/>
      <c r="E503" s="170"/>
      <c r="F503" s="169"/>
      <c r="G503" s="174"/>
    </row>
    <row r="504" spans="1:7" s="148" customFormat="1" hidden="1" x14ac:dyDescent="0.25">
      <c r="A504" s="64" t="s">
        <v>1072</v>
      </c>
      <c r="B504" s="130" t="s">
        <v>789</v>
      </c>
      <c r="C504" s="168"/>
      <c r="D504" s="169"/>
      <c r="E504" s="170"/>
      <c r="F504" s="169"/>
      <c r="G504" s="174"/>
    </row>
    <row r="505" spans="1:7" s="148" customFormat="1" hidden="1" x14ac:dyDescent="0.25">
      <c r="A505" s="64" t="s">
        <v>1073</v>
      </c>
      <c r="B505" s="130" t="s">
        <v>791</v>
      </c>
      <c r="C505" s="168"/>
      <c r="D505" s="169"/>
      <c r="E505" s="170"/>
      <c r="F505" s="169"/>
      <c r="G505" s="174"/>
    </row>
    <row r="506" spans="1:7" s="148" customFormat="1" hidden="1" x14ac:dyDescent="0.25">
      <c r="A506" s="64" t="s">
        <v>1074</v>
      </c>
      <c r="B506" s="130" t="s">
        <v>688</v>
      </c>
      <c r="C506" s="168"/>
      <c r="D506" s="169"/>
      <c r="E506" s="170"/>
      <c r="F506" s="169"/>
      <c r="G506" s="174"/>
    </row>
    <row r="507" spans="1:7" s="148" customFormat="1" hidden="1" x14ac:dyDescent="0.25">
      <c r="A507" s="64" t="s">
        <v>1075</v>
      </c>
      <c r="B507" s="130" t="s">
        <v>794</v>
      </c>
      <c r="C507" s="168"/>
      <c r="D507" s="169"/>
      <c r="E507" s="170"/>
      <c r="F507" s="169"/>
      <c r="G507" s="174"/>
    </row>
    <row r="508" spans="1:7" s="148" customFormat="1" hidden="1" x14ac:dyDescent="0.25">
      <c r="A508" s="64" t="s">
        <v>1076</v>
      </c>
      <c r="B508" s="130" t="s">
        <v>796</v>
      </c>
      <c r="C508" s="168"/>
      <c r="D508" s="169"/>
      <c r="E508" s="170"/>
      <c r="F508" s="169"/>
      <c r="G508" s="174"/>
    </row>
    <row r="509" spans="1:7" s="155" customFormat="1" x14ac:dyDescent="0.25">
      <c r="A509" s="49" t="s">
        <v>251</v>
      </c>
      <c r="B509" s="152" t="s">
        <v>252</v>
      </c>
      <c r="C509" s="153"/>
      <c r="D509" s="153"/>
      <c r="E509" s="154"/>
      <c r="F509" s="154"/>
      <c r="G509" s="187"/>
    </row>
    <row r="510" spans="1:7" s="162" customFormat="1" x14ac:dyDescent="0.25">
      <c r="A510" s="53" t="s">
        <v>253</v>
      </c>
      <c r="B510" s="156" t="s">
        <v>129</v>
      </c>
      <c r="C510" s="157"/>
      <c r="D510" s="158"/>
      <c r="E510" s="159"/>
      <c r="F510" s="158"/>
      <c r="G510" s="185"/>
    </row>
    <row r="511" spans="1:7" s="166" customFormat="1" hidden="1" x14ac:dyDescent="0.25">
      <c r="A511" s="60" t="s">
        <v>254</v>
      </c>
      <c r="B511" s="163" t="s">
        <v>131</v>
      </c>
      <c r="C511" s="164"/>
      <c r="D511" s="165"/>
      <c r="E511" s="175"/>
      <c r="F511" s="165"/>
      <c r="G511" s="186"/>
    </row>
    <row r="512" spans="1:7" s="148" customFormat="1" hidden="1" x14ac:dyDescent="0.25">
      <c r="A512" s="64" t="s">
        <v>255</v>
      </c>
      <c r="B512" s="167" t="s">
        <v>4</v>
      </c>
      <c r="C512" s="168"/>
      <c r="D512" s="169"/>
      <c r="E512" s="170"/>
      <c r="F512" s="169"/>
      <c r="G512" s="174"/>
    </row>
    <row r="513" spans="1:7" s="148" customFormat="1" hidden="1" x14ac:dyDescent="0.25">
      <c r="A513" s="64" t="s">
        <v>1077</v>
      </c>
      <c r="B513" s="130" t="s">
        <v>686</v>
      </c>
      <c r="C513" s="168"/>
      <c r="D513" s="169"/>
      <c r="E513" s="170"/>
      <c r="F513" s="169"/>
      <c r="G513" s="174"/>
    </row>
    <row r="514" spans="1:7" s="148" customFormat="1" hidden="1" x14ac:dyDescent="0.25">
      <c r="A514" s="64" t="s">
        <v>1078</v>
      </c>
      <c r="B514" s="130" t="s">
        <v>688</v>
      </c>
      <c r="C514" s="168"/>
      <c r="D514" s="169"/>
      <c r="E514" s="170"/>
      <c r="F514" s="169"/>
      <c r="G514" s="174"/>
    </row>
    <row r="515" spans="1:7" s="148" customFormat="1" hidden="1" x14ac:dyDescent="0.25">
      <c r="A515" s="64" t="s">
        <v>256</v>
      </c>
      <c r="B515" s="167" t="s">
        <v>3</v>
      </c>
      <c r="C515" s="168"/>
      <c r="D515" s="169"/>
      <c r="E515" s="170"/>
      <c r="F515" s="169"/>
      <c r="G515" s="174"/>
    </row>
    <row r="516" spans="1:7" s="148" customFormat="1" hidden="1" x14ac:dyDescent="0.25">
      <c r="A516" s="64" t="s">
        <v>1079</v>
      </c>
      <c r="B516" s="130" t="s">
        <v>686</v>
      </c>
      <c r="C516" s="168"/>
      <c r="D516" s="169"/>
      <c r="E516" s="170"/>
      <c r="F516" s="169"/>
      <c r="G516" s="174"/>
    </row>
    <row r="517" spans="1:7" s="148" customFormat="1" hidden="1" x14ac:dyDescent="0.25">
      <c r="A517" s="64" t="s">
        <v>1080</v>
      </c>
      <c r="B517" s="130" t="s">
        <v>688</v>
      </c>
      <c r="C517" s="168"/>
      <c r="D517" s="169"/>
      <c r="E517" s="170"/>
      <c r="F517" s="169"/>
      <c r="G517" s="174"/>
    </row>
    <row r="518" spans="1:7" s="148" customFormat="1" hidden="1" x14ac:dyDescent="0.25">
      <c r="A518" s="64" t="s">
        <v>257</v>
      </c>
      <c r="B518" s="167" t="s">
        <v>5</v>
      </c>
      <c r="C518" s="168"/>
      <c r="D518" s="169"/>
      <c r="E518" s="170"/>
      <c r="F518" s="169"/>
      <c r="G518" s="174"/>
    </row>
    <row r="519" spans="1:7" s="148" customFormat="1" hidden="1" x14ac:dyDescent="0.25">
      <c r="A519" s="64" t="s">
        <v>1081</v>
      </c>
      <c r="B519" s="130" t="s">
        <v>686</v>
      </c>
      <c r="C519" s="168"/>
      <c r="D519" s="169"/>
      <c r="E519" s="170"/>
      <c r="F519" s="169"/>
      <c r="G519" s="174"/>
    </row>
    <row r="520" spans="1:7" s="148" customFormat="1" hidden="1" x14ac:dyDescent="0.25">
      <c r="A520" s="64" t="s">
        <v>1082</v>
      </c>
      <c r="B520" s="130" t="s">
        <v>688</v>
      </c>
      <c r="C520" s="168"/>
      <c r="D520" s="169"/>
      <c r="E520" s="170"/>
      <c r="F520" s="169"/>
      <c r="G520" s="174"/>
    </row>
    <row r="521" spans="1:7" s="148" customFormat="1" hidden="1" x14ac:dyDescent="0.25">
      <c r="A521" s="64" t="s">
        <v>258</v>
      </c>
      <c r="B521" s="167" t="s">
        <v>6</v>
      </c>
      <c r="C521" s="168"/>
      <c r="D521" s="169"/>
      <c r="E521" s="170"/>
      <c r="F521" s="169"/>
      <c r="G521" s="174"/>
    </row>
    <row r="522" spans="1:7" s="148" customFormat="1" hidden="1" x14ac:dyDescent="0.25">
      <c r="A522" s="64" t="s">
        <v>1083</v>
      </c>
      <c r="B522" s="130" t="s">
        <v>686</v>
      </c>
      <c r="C522" s="168"/>
      <c r="D522" s="169"/>
      <c r="E522" s="170"/>
      <c r="F522" s="169"/>
      <c r="G522" s="174"/>
    </row>
    <row r="523" spans="1:7" s="148" customFormat="1" hidden="1" x14ac:dyDescent="0.25">
      <c r="A523" s="64" t="s">
        <v>1084</v>
      </c>
      <c r="B523" s="130" t="s">
        <v>688</v>
      </c>
      <c r="C523" s="168"/>
      <c r="D523" s="169"/>
      <c r="E523" s="170"/>
      <c r="F523" s="169"/>
      <c r="G523" s="174"/>
    </row>
    <row r="524" spans="1:7" s="148" customFormat="1" hidden="1" x14ac:dyDescent="0.25">
      <c r="A524" s="64" t="s">
        <v>259</v>
      </c>
      <c r="B524" s="167" t="s">
        <v>7</v>
      </c>
      <c r="C524" s="168"/>
      <c r="D524" s="169"/>
      <c r="E524" s="170"/>
      <c r="F524" s="169"/>
      <c r="G524" s="174"/>
    </row>
    <row r="525" spans="1:7" s="148" customFormat="1" hidden="1" x14ac:dyDescent="0.25">
      <c r="A525" s="64" t="s">
        <v>1085</v>
      </c>
      <c r="B525" s="130" t="s">
        <v>686</v>
      </c>
      <c r="C525" s="168"/>
      <c r="D525" s="169"/>
      <c r="E525" s="170"/>
      <c r="F525" s="169"/>
      <c r="G525" s="174"/>
    </row>
    <row r="526" spans="1:7" s="148" customFormat="1" hidden="1" x14ac:dyDescent="0.25">
      <c r="A526" s="64" t="s">
        <v>1086</v>
      </c>
      <c r="B526" s="130" t="s">
        <v>688</v>
      </c>
      <c r="C526" s="168"/>
      <c r="D526" s="169"/>
      <c r="E526" s="170"/>
      <c r="F526" s="169"/>
      <c r="G526" s="174"/>
    </row>
    <row r="527" spans="1:7" s="148" customFormat="1" hidden="1" x14ac:dyDescent="0.25">
      <c r="A527" s="64" t="s">
        <v>260</v>
      </c>
      <c r="B527" s="167" t="s">
        <v>697</v>
      </c>
      <c r="C527" s="168"/>
      <c r="D527" s="169"/>
      <c r="E527" s="170"/>
      <c r="F527" s="169"/>
      <c r="G527" s="174"/>
    </row>
    <row r="528" spans="1:7" s="148" customFormat="1" hidden="1" x14ac:dyDescent="0.25">
      <c r="A528" s="64" t="s">
        <v>1087</v>
      </c>
      <c r="B528" s="130" t="s">
        <v>686</v>
      </c>
      <c r="C528" s="168"/>
      <c r="D528" s="169"/>
      <c r="E528" s="170"/>
      <c r="F528" s="169"/>
      <c r="G528" s="174"/>
    </row>
    <row r="529" spans="1:7" s="148" customFormat="1" hidden="1" x14ac:dyDescent="0.25">
      <c r="A529" s="64" t="s">
        <v>1088</v>
      </c>
      <c r="B529" s="130" t="s">
        <v>688</v>
      </c>
      <c r="C529" s="168"/>
      <c r="D529" s="169"/>
      <c r="E529" s="170"/>
      <c r="F529" s="169"/>
      <c r="G529" s="174"/>
    </row>
    <row r="530" spans="1:7" s="166" customFormat="1" hidden="1" x14ac:dyDescent="0.25">
      <c r="A530" s="60" t="s">
        <v>261</v>
      </c>
      <c r="B530" s="163" t="s">
        <v>139</v>
      </c>
      <c r="C530" s="164"/>
      <c r="D530" s="165"/>
      <c r="E530" s="175"/>
      <c r="F530" s="165"/>
      <c r="G530" s="186"/>
    </row>
    <row r="531" spans="1:7" s="148" customFormat="1" hidden="1" x14ac:dyDescent="0.25">
      <c r="A531" s="64" t="s">
        <v>262</v>
      </c>
      <c r="B531" s="167" t="s">
        <v>4</v>
      </c>
      <c r="C531" s="168"/>
      <c r="D531" s="169"/>
      <c r="E531" s="170"/>
      <c r="F531" s="169"/>
      <c r="G531" s="174"/>
    </row>
    <row r="532" spans="1:7" s="148" customFormat="1" hidden="1" x14ac:dyDescent="0.25">
      <c r="A532" s="64" t="s">
        <v>1089</v>
      </c>
      <c r="B532" s="130" t="s">
        <v>686</v>
      </c>
      <c r="C532" s="168"/>
      <c r="D532" s="169"/>
      <c r="E532" s="170"/>
      <c r="F532" s="169"/>
      <c r="G532" s="174"/>
    </row>
    <row r="533" spans="1:7" s="148" customFormat="1" hidden="1" x14ac:dyDescent="0.25">
      <c r="A533" s="64" t="s">
        <v>1090</v>
      </c>
      <c r="B533" s="130" t="s">
        <v>688</v>
      </c>
      <c r="C533" s="168"/>
      <c r="D533" s="169"/>
      <c r="E533" s="170"/>
      <c r="F533" s="169"/>
      <c r="G533" s="174"/>
    </row>
    <row r="534" spans="1:7" s="148" customFormat="1" hidden="1" x14ac:dyDescent="0.25">
      <c r="A534" s="64" t="s">
        <v>263</v>
      </c>
      <c r="B534" s="167" t="s">
        <v>3</v>
      </c>
      <c r="C534" s="168"/>
      <c r="D534" s="169"/>
      <c r="E534" s="170"/>
      <c r="F534" s="169"/>
      <c r="G534" s="174"/>
    </row>
    <row r="535" spans="1:7" s="148" customFormat="1" hidden="1" x14ac:dyDescent="0.25">
      <c r="A535" s="64" t="s">
        <v>1089</v>
      </c>
      <c r="B535" s="130" t="s">
        <v>686</v>
      </c>
      <c r="C535" s="168"/>
      <c r="D535" s="169"/>
      <c r="E535" s="170"/>
      <c r="F535" s="169"/>
      <c r="G535" s="174"/>
    </row>
    <row r="536" spans="1:7" s="148" customFormat="1" hidden="1" x14ac:dyDescent="0.25">
      <c r="A536" s="64" t="s">
        <v>1090</v>
      </c>
      <c r="B536" s="130" t="s">
        <v>688</v>
      </c>
      <c r="C536" s="168"/>
      <c r="D536" s="169"/>
      <c r="E536" s="170"/>
      <c r="F536" s="169"/>
      <c r="G536" s="174"/>
    </row>
    <row r="537" spans="1:7" s="148" customFormat="1" hidden="1" x14ac:dyDescent="0.25">
      <c r="A537" s="64" t="s">
        <v>264</v>
      </c>
      <c r="B537" s="167" t="s">
        <v>5</v>
      </c>
      <c r="C537" s="168"/>
      <c r="D537" s="169"/>
      <c r="E537" s="170"/>
      <c r="F537" s="169"/>
      <c r="G537" s="174"/>
    </row>
    <row r="538" spans="1:7" s="148" customFormat="1" hidden="1" x14ac:dyDescent="0.25">
      <c r="A538" s="64" t="s">
        <v>1089</v>
      </c>
      <c r="B538" s="130" t="s">
        <v>686</v>
      </c>
      <c r="C538" s="168"/>
      <c r="D538" s="169"/>
      <c r="E538" s="170"/>
      <c r="F538" s="169"/>
      <c r="G538" s="174"/>
    </row>
    <row r="539" spans="1:7" s="148" customFormat="1" hidden="1" x14ac:dyDescent="0.25">
      <c r="A539" s="64" t="s">
        <v>1090</v>
      </c>
      <c r="B539" s="130" t="s">
        <v>688</v>
      </c>
      <c r="C539" s="168"/>
      <c r="D539" s="169"/>
      <c r="E539" s="170"/>
      <c r="F539" s="169"/>
      <c r="G539" s="174"/>
    </row>
    <row r="540" spans="1:7" s="148" customFormat="1" hidden="1" x14ac:dyDescent="0.25">
      <c r="A540" s="64" t="s">
        <v>265</v>
      </c>
      <c r="B540" s="167" t="s">
        <v>6</v>
      </c>
      <c r="C540" s="168"/>
      <c r="D540" s="169"/>
      <c r="E540" s="170"/>
      <c r="F540" s="169"/>
      <c r="G540" s="174"/>
    </row>
    <row r="541" spans="1:7" s="148" customFormat="1" hidden="1" x14ac:dyDescent="0.25">
      <c r="A541" s="64" t="s">
        <v>1089</v>
      </c>
      <c r="B541" s="130" t="s">
        <v>686</v>
      </c>
      <c r="C541" s="168"/>
      <c r="D541" s="169"/>
      <c r="E541" s="170"/>
      <c r="F541" s="169"/>
      <c r="G541" s="174"/>
    </row>
    <row r="542" spans="1:7" s="148" customFormat="1" hidden="1" x14ac:dyDescent="0.25">
      <c r="A542" s="64" t="s">
        <v>1090</v>
      </c>
      <c r="B542" s="130" t="s">
        <v>688</v>
      </c>
      <c r="C542" s="168"/>
      <c r="D542" s="169"/>
      <c r="E542" s="170"/>
      <c r="F542" s="169"/>
      <c r="G542" s="174"/>
    </row>
    <row r="543" spans="1:7" s="148" customFormat="1" hidden="1" x14ac:dyDescent="0.25">
      <c r="A543" s="64" t="s">
        <v>266</v>
      </c>
      <c r="B543" s="167" t="s">
        <v>7</v>
      </c>
      <c r="C543" s="168"/>
      <c r="D543" s="169"/>
      <c r="E543" s="170"/>
      <c r="F543" s="169"/>
      <c r="G543" s="174"/>
    </row>
    <row r="544" spans="1:7" s="148" customFormat="1" hidden="1" x14ac:dyDescent="0.25">
      <c r="A544" s="64" t="s">
        <v>1089</v>
      </c>
      <c r="B544" s="130" t="s">
        <v>686</v>
      </c>
      <c r="C544" s="168"/>
      <c r="D544" s="169"/>
      <c r="E544" s="170"/>
      <c r="F544" s="169"/>
      <c r="G544" s="174"/>
    </row>
    <row r="545" spans="1:7" s="148" customFormat="1" hidden="1" x14ac:dyDescent="0.25">
      <c r="A545" s="64" t="s">
        <v>1090</v>
      </c>
      <c r="B545" s="130" t="s">
        <v>688</v>
      </c>
      <c r="C545" s="168"/>
      <c r="D545" s="169"/>
      <c r="E545" s="170"/>
      <c r="F545" s="169"/>
      <c r="G545" s="174"/>
    </row>
    <row r="546" spans="1:7" s="148" customFormat="1" hidden="1" x14ac:dyDescent="0.25">
      <c r="A546" s="64" t="s">
        <v>267</v>
      </c>
      <c r="B546" s="167" t="s">
        <v>697</v>
      </c>
      <c r="C546" s="168"/>
      <c r="D546" s="169"/>
      <c r="E546" s="170"/>
      <c r="F546" s="169"/>
      <c r="G546" s="174"/>
    </row>
    <row r="547" spans="1:7" s="148" customFormat="1" hidden="1" x14ac:dyDescent="0.25">
      <c r="A547" s="64" t="s">
        <v>1089</v>
      </c>
      <c r="B547" s="130" t="s">
        <v>686</v>
      </c>
      <c r="C547" s="168"/>
      <c r="D547" s="169"/>
      <c r="E547" s="170"/>
      <c r="F547" s="169"/>
      <c r="G547" s="174"/>
    </row>
    <row r="548" spans="1:7" s="148" customFormat="1" hidden="1" x14ac:dyDescent="0.25">
      <c r="A548" s="64" t="s">
        <v>1090</v>
      </c>
      <c r="B548" s="130" t="s">
        <v>688</v>
      </c>
      <c r="C548" s="168"/>
      <c r="D548" s="169"/>
      <c r="E548" s="170"/>
      <c r="F548" s="169"/>
      <c r="G548" s="174"/>
    </row>
    <row r="549" spans="1:7" s="166" customFormat="1" hidden="1" x14ac:dyDescent="0.25">
      <c r="A549" s="60" t="s">
        <v>268</v>
      </c>
      <c r="B549" s="163" t="s">
        <v>147</v>
      </c>
      <c r="C549" s="164"/>
      <c r="D549" s="165"/>
      <c r="E549" s="175"/>
      <c r="F549" s="165"/>
      <c r="G549" s="186"/>
    </row>
    <row r="550" spans="1:7" s="148" customFormat="1" hidden="1" x14ac:dyDescent="0.25">
      <c r="A550" s="64" t="s">
        <v>269</v>
      </c>
      <c r="B550" s="167" t="s">
        <v>4</v>
      </c>
      <c r="C550" s="168"/>
      <c r="D550" s="169"/>
      <c r="E550" s="170"/>
      <c r="F550" s="169"/>
      <c r="G550" s="174"/>
    </row>
    <row r="551" spans="1:7" s="148" customFormat="1" hidden="1" x14ac:dyDescent="0.25">
      <c r="A551" s="64" t="s">
        <v>1091</v>
      </c>
      <c r="B551" s="130" t="s">
        <v>686</v>
      </c>
      <c r="C551" s="168"/>
      <c r="D551" s="169"/>
      <c r="E551" s="170"/>
      <c r="F551" s="169"/>
      <c r="G551" s="174"/>
    </row>
    <row r="552" spans="1:7" s="148" customFormat="1" hidden="1" x14ac:dyDescent="0.25">
      <c r="A552" s="64" t="s">
        <v>1092</v>
      </c>
      <c r="B552" s="130" t="s">
        <v>688</v>
      </c>
      <c r="C552" s="168"/>
      <c r="D552" s="169"/>
      <c r="E552" s="170"/>
      <c r="F552" s="169"/>
      <c r="G552" s="174"/>
    </row>
    <row r="553" spans="1:7" s="148" customFormat="1" hidden="1" x14ac:dyDescent="0.25">
      <c r="A553" s="64" t="s">
        <v>270</v>
      </c>
      <c r="B553" s="167" t="s">
        <v>3</v>
      </c>
      <c r="C553" s="168"/>
      <c r="D553" s="169"/>
      <c r="E553" s="170"/>
      <c r="F553" s="169"/>
      <c r="G553" s="174"/>
    </row>
    <row r="554" spans="1:7" s="148" customFormat="1" hidden="1" x14ac:dyDescent="0.25">
      <c r="A554" s="64" t="s">
        <v>1093</v>
      </c>
      <c r="B554" s="130" t="s">
        <v>686</v>
      </c>
      <c r="C554" s="168"/>
      <c r="D554" s="169"/>
      <c r="E554" s="170"/>
      <c r="F554" s="169"/>
      <c r="G554" s="174"/>
    </row>
    <row r="555" spans="1:7" s="148" customFormat="1" hidden="1" x14ac:dyDescent="0.25">
      <c r="A555" s="64" t="s">
        <v>1094</v>
      </c>
      <c r="B555" s="130" t="s">
        <v>688</v>
      </c>
      <c r="C555" s="168"/>
      <c r="D555" s="169"/>
      <c r="E555" s="170"/>
      <c r="F555" s="169"/>
      <c r="G555" s="174"/>
    </row>
    <row r="556" spans="1:7" s="148" customFormat="1" hidden="1" x14ac:dyDescent="0.25">
      <c r="A556" s="64" t="s">
        <v>271</v>
      </c>
      <c r="B556" s="167" t="s">
        <v>5</v>
      </c>
      <c r="C556" s="168"/>
      <c r="D556" s="169"/>
      <c r="E556" s="170"/>
      <c r="F556" s="169"/>
      <c r="G556" s="174"/>
    </row>
    <row r="557" spans="1:7" s="148" customFormat="1" hidden="1" x14ac:dyDescent="0.25">
      <c r="A557" s="64" t="s">
        <v>1095</v>
      </c>
      <c r="B557" s="130" t="s">
        <v>686</v>
      </c>
      <c r="C557" s="168"/>
      <c r="D557" s="169"/>
      <c r="E557" s="170"/>
      <c r="F557" s="169"/>
      <c r="G557" s="174"/>
    </row>
    <row r="558" spans="1:7" s="148" customFormat="1" hidden="1" x14ac:dyDescent="0.25">
      <c r="A558" s="64" t="s">
        <v>1096</v>
      </c>
      <c r="B558" s="130" t="s">
        <v>688</v>
      </c>
      <c r="C558" s="168"/>
      <c r="D558" s="169"/>
      <c r="E558" s="170"/>
      <c r="F558" s="169"/>
      <c r="G558" s="174"/>
    </row>
    <row r="559" spans="1:7" s="148" customFormat="1" hidden="1" x14ac:dyDescent="0.25">
      <c r="A559" s="64" t="s">
        <v>272</v>
      </c>
      <c r="B559" s="167" t="s">
        <v>6</v>
      </c>
      <c r="C559" s="168"/>
      <c r="D559" s="169"/>
      <c r="E559" s="170"/>
      <c r="F559" s="169"/>
      <c r="G559" s="174"/>
    </row>
    <row r="560" spans="1:7" s="148" customFormat="1" hidden="1" x14ac:dyDescent="0.25">
      <c r="A560" s="64" t="s">
        <v>1097</v>
      </c>
      <c r="B560" s="130" t="s">
        <v>686</v>
      </c>
      <c r="C560" s="168"/>
      <c r="D560" s="169"/>
      <c r="E560" s="170"/>
      <c r="F560" s="169"/>
      <c r="G560" s="174"/>
    </row>
    <row r="561" spans="1:7" s="148" customFormat="1" hidden="1" x14ac:dyDescent="0.25">
      <c r="A561" s="64" t="s">
        <v>1098</v>
      </c>
      <c r="B561" s="130" t="s">
        <v>688</v>
      </c>
      <c r="C561" s="168"/>
      <c r="D561" s="169"/>
      <c r="E561" s="170"/>
      <c r="F561" s="169"/>
      <c r="G561" s="174"/>
    </row>
    <row r="562" spans="1:7" s="148" customFormat="1" hidden="1" x14ac:dyDescent="0.25">
      <c r="A562" s="64" t="s">
        <v>273</v>
      </c>
      <c r="B562" s="167" t="s">
        <v>7</v>
      </c>
      <c r="C562" s="168"/>
      <c r="D562" s="169"/>
      <c r="E562" s="170"/>
      <c r="F562" s="169"/>
      <c r="G562" s="174"/>
    </row>
    <row r="563" spans="1:7" s="148" customFormat="1" hidden="1" x14ac:dyDescent="0.25">
      <c r="A563" s="64" t="s">
        <v>1099</v>
      </c>
      <c r="B563" s="130" t="s">
        <v>686</v>
      </c>
      <c r="C563" s="168"/>
      <c r="D563" s="169"/>
      <c r="E563" s="170"/>
      <c r="F563" s="169"/>
      <c r="G563" s="174"/>
    </row>
    <row r="564" spans="1:7" s="148" customFormat="1" hidden="1" x14ac:dyDescent="0.25">
      <c r="A564" s="64" t="s">
        <v>1100</v>
      </c>
      <c r="B564" s="130" t="s">
        <v>688</v>
      </c>
      <c r="C564" s="168"/>
      <c r="D564" s="169"/>
      <c r="E564" s="170"/>
      <c r="F564" s="169"/>
      <c r="G564" s="174"/>
    </row>
    <row r="565" spans="1:7" s="148" customFormat="1" hidden="1" x14ac:dyDescent="0.25">
      <c r="A565" s="64" t="s">
        <v>274</v>
      </c>
      <c r="B565" s="167" t="s">
        <v>697</v>
      </c>
      <c r="C565" s="168"/>
      <c r="D565" s="169"/>
      <c r="E565" s="170"/>
      <c r="F565" s="169"/>
      <c r="G565" s="174"/>
    </row>
    <row r="566" spans="1:7" s="148" customFormat="1" hidden="1" x14ac:dyDescent="0.25">
      <c r="A566" s="64" t="s">
        <v>1101</v>
      </c>
      <c r="B566" s="130" t="s">
        <v>686</v>
      </c>
      <c r="C566" s="168"/>
      <c r="D566" s="169"/>
      <c r="E566" s="170"/>
      <c r="F566" s="169"/>
      <c r="G566" s="174"/>
    </row>
    <row r="567" spans="1:7" s="148" customFormat="1" hidden="1" x14ac:dyDescent="0.25">
      <c r="A567" s="64" t="s">
        <v>1102</v>
      </c>
      <c r="B567" s="130" t="s">
        <v>688</v>
      </c>
      <c r="C567" s="168"/>
      <c r="D567" s="169"/>
      <c r="E567" s="170"/>
      <c r="F567" s="169"/>
      <c r="G567" s="174"/>
    </row>
    <row r="568" spans="1:7" s="166" customFormat="1" x14ac:dyDescent="0.25">
      <c r="A568" s="60" t="s">
        <v>104</v>
      </c>
      <c r="B568" s="163" t="s">
        <v>154</v>
      </c>
      <c r="C568" s="164"/>
      <c r="D568" s="165"/>
      <c r="E568" s="175"/>
      <c r="F568" s="165"/>
      <c r="G568" s="186"/>
    </row>
    <row r="569" spans="1:7" s="148" customFormat="1" x14ac:dyDescent="0.25">
      <c r="A569" s="64" t="s">
        <v>275</v>
      </c>
      <c r="B569" s="167" t="s">
        <v>4</v>
      </c>
      <c r="C569" s="168"/>
      <c r="D569" s="169"/>
      <c r="E569" s="170"/>
      <c r="F569" s="169"/>
      <c r="G569" s="174"/>
    </row>
    <row r="570" spans="1:7" s="148" customFormat="1" x14ac:dyDescent="0.25">
      <c r="A570" s="64" t="s">
        <v>1103</v>
      </c>
      <c r="B570" s="173" t="s">
        <v>701</v>
      </c>
      <c r="C570" s="168"/>
      <c r="D570" s="169"/>
      <c r="E570" s="217">
        <f>SUM(E571:E590)</f>
        <v>3165</v>
      </c>
      <c r="F570" s="218">
        <f t="shared" ref="F570:G570" si="2">SUM(F571:F590)</f>
        <v>656</v>
      </c>
      <c r="G570" s="209">
        <f t="shared" si="2"/>
        <v>2601.4583241999999</v>
      </c>
    </row>
    <row r="571" spans="1:7" s="102" customFormat="1" ht="31.5" x14ac:dyDescent="0.25">
      <c r="A571" s="100" t="s">
        <v>1103</v>
      </c>
      <c r="B571" s="143" t="s">
        <v>654</v>
      </c>
      <c r="C571" s="77">
        <v>2018</v>
      </c>
      <c r="D571" s="77">
        <v>0.4</v>
      </c>
      <c r="E571" s="95">
        <v>200</v>
      </c>
      <c r="F571" s="85">
        <v>15</v>
      </c>
      <c r="G571" s="78">
        <v>85.562839999999994</v>
      </c>
    </row>
    <row r="572" spans="1:7" s="102" customFormat="1" ht="47.25" x14ac:dyDescent="0.25">
      <c r="A572" s="100" t="s">
        <v>1103</v>
      </c>
      <c r="B572" s="79" t="s">
        <v>659</v>
      </c>
      <c r="C572" s="66">
        <v>2019</v>
      </c>
      <c r="D572" s="66">
        <v>0.4</v>
      </c>
      <c r="E572" s="69">
        <v>75</v>
      </c>
      <c r="F572" s="67">
        <v>15</v>
      </c>
      <c r="G572" s="78">
        <v>38.558120000000002</v>
      </c>
    </row>
    <row r="573" spans="1:7" s="102" customFormat="1" ht="47.25" x14ac:dyDescent="0.25">
      <c r="A573" s="100" t="s">
        <v>1103</v>
      </c>
      <c r="B573" s="79" t="s">
        <v>660</v>
      </c>
      <c r="C573" s="66">
        <v>2019</v>
      </c>
      <c r="D573" s="66">
        <v>0.4</v>
      </c>
      <c r="E573" s="69">
        <v>380</v>
      </c>
      <c r="F573" s="67">
        <v>5</v>
      </c>
      <c r="G573" s="78">
        <v>97.943250000000006</v>
      </c>
    </row>
    <row r="574" spans="1:7" s="102" customFormat="1" ht="47.25" x14ac:dyDescent="0.25">
      <c r="A574" s="100" t="s">
        <v>1103</v>
      </c>
      <c r="B574" s="79" t="s">
        <v>661</v>
      </c>
      <c r="C574" s="66">
        <v>2019</v>
      </c>
      <c r="D574" s="66">
        <v>0.4</v>
      </c>
      <c r="E574" s="73">
        <v>155</v>
      </c>
      <c r="F574" s="67">
        <v>10</v>
      </c>
      <c r="G574" s="78">
        <v>83.852819999999994</v>
      </c>
    </row>
    <row r="575" spans="1:7" s="102" customFormat="1" ht="63" x14ac:dyDescent="0.25">
      <c r="A575" s="100" t="s">
        <v>1103</v>
      </c>
      <c r="B575" s="79" t="s">
        <v>662</v>
      </c>
      <c r="C575" s="66">
        <v>2019</v>
      </c>
      <c r="D575" s="66">
        <v>10</v>
      </c>
      <c r="E575" s="73">
        <v>5</v>
      </c>
      <c r="F575" s="67">
        <v>86</v>
      </c>
      <c r="G575" s="78">
        <v>55.568089999999998</v>
      </c>
    </row>
    <row r="576" spans="1:7" s="102" customFormat="1" ht="47.25" x14ac:dyDescent="0.25">
      <c r="A576" s="100" t="s">
        <v>1103</v>
      </c>
      <c r="B576" s="79" t="s">
        <v>663</v>
      </c>
      <c r="C576" s="66">
        <v>2019</v>
      </c>
      <c r="D576" s="66">
        <v>0.4</v>
      </c>
      <c r="E576" s="73">
        <v>85</v>
      </c>
      <c r="F576" s="67">
        <v>5</v>
      </c>
      <c r="G576" s="78">
        <v>68.230109999999996</v>
      </c>
    </row>
    <row r="577" spans="1:7" s="102" customFormat="1" ht="47.25" x14ac:dyDescent="0.25">
      <c r="A577" s="100" t="s">
        <v>1103</v>
      </c>
      <c r="B577" s="79" t="s">
        <v>664</v>
      </c>
      <c r="C577" s="66">
        <v>2019</v>
      </c>
      <c r="D577" s="66">
        <v>0.4</v>
      </c>
      <c r="E577" s="73">
        <v>350</v>
      </c>
      <c r="F577" s="67">
        <v>15</v>
      </c>
      <c r="G577" s="78">
        <v>164.93906999999999</v>
      </c>
    </row>
    <row r="578" spans="1:7" s="102" customFormat="1" ht="63" x14ac:dyDescent="0.25">
      <c r="A578" s="100" t="s">
        <v>1103</v>
      </c>
      <c r="B578" s="76" t="s">
        <v>1104</v>
      </c>
      <c r="C578" s="77">
        <v>2019</v>
      </c>
      <c r="D578" s="77">
        <v>10</v>
      </c>
      <c r="E578" s="81">
        <v>33</v>
      </c>
      <c r="F578" s="85">
        <v>150</v>
      </c>
      <c r="G578" s="78">
        <v>39.469029999999997</v>
      </c>
    </row>
    <row r="579" spans="1:7" s="102" customFormat="1" ht="47.25" x14ac:dyDescent="0.25">
      <c r="A579" s="100" t="s">
        <v>1103</v>
      </c>
      <c r="B579" s="40" t="s">
        <v>656</v>
      </c>
      <c r="C579" s="77">
        <v>2019</v>
      </c>
      <c r="D579" s="77">
        <v>0.4</v>
      </c>
      <c r="E579" s="81">
        <v>305</v>
      </c>
      <c r="F579" s="85">
        <v>15</v>
      </c>
      <c r="G579" s="78">
        <v>180.50514999999999</v>
      </c>
    </row>
    <row r="580" spans="1:7" s="102" customFormat="1" ht="54.6" customHeight="1" x14ac:dyDescent="0.25">
      <c r="A580" s="100" t="s">
        <v>1103</v>
      </c>
      <c r="B580" s="40" t="s">
        <v>657</v>
      </c>
      <c r="C580" s="77">
        <v>2019</v>
      </c>
      <c r="D580" s="77">
        <v>0.4</v>
      </c>
      <c r="E580" s="81">
        <v>40</v>
      </c>
      <c r="F580" s="85">
        <v>15</v>
      </c>
      <c r="G580" s="78">
        <v>25.894369999999999</v>
      </c>
    </row>
    <row r="581" spans="1:7" s="102" customFormat="1" ht="47.25" x14ac:dyDescent="0.25">
      <c r="A581" s="100" t="s">
        <v>1103</v>
      </c>
      <c r="B581" s="40" t="s">
        <v>658</v>
      </c>
      <c r="C581" s="77">
        <v>2019</v>
      </c>
      <c r="D581" s="77">
        <v>0.4</v>
      </c>
      <c r="E581" s="81">
        <v>140</v>
      </c>
      <c r="F581" s="85">
        <v>15</v>
      </c>
      <c r="G581" s="78">
        <v>136.77444</v>
      </c>
    </row>
    <row r="582" spans="1:7" s="102" customFormat="1" ht="47.25" x14ac:dyDescent="0.25">
      <c r="A582" s="100" t="s">
        <v>1103</v>
      </c>
      <c r="B582" s="82" t="s">
        <v>1105</v>
      </c>
      <c r="C582" s="83">
        <v>2020</v>
      </c>
      <c r="D582" s="83">
        <v>0.4</v>
      </c>
      <c r="E582" s="84">
        <v>41</v>
      </c>
      <c r="F582" s="85">
        <v>15</v>
      </c>
      <c r="G582" s="188">
        <v>64.26634</v>
      </c>
    </row>
    <row r="583" spans="1:7" s="102" customFormat="1" ht="47.25" x14ac:dyDescent="0.25">
      <c r="A583" s="100" t="s">
        <v>1103</v>
      </c>
      <c r="B583" s="86" t="s">
        <v>1106</v>
      </c>
      <c r="C583" s="87">
        <v>2020</v>
      </c>
      <c r="D583" s="70">
        <v>0.4</v>
      </c>
      <c r="E583" s="69">
        <v>154</v>
      </c>
      <c r="F583" s="67">
        <v>15</v>
      </c>
      <c r="G583" s="78">
        <v>209.07828000000001</v>
      </c>
    </row>
    <row r="584" spans="1:7" s="102" customFormat="1" ht="47.25" x14ac:dyDescent="0.25">
      <c r="A584" s="100" t="s">
        <v>1103</v>
      </c>
      <c r="B584" s="82" t="s">
        <v>1107</v>
      </c>
      <c r="C584" s="87">
        <v>2020</v>
      </c>
      <c r="D584" s="70">
        <v>0.4</v>
      </c>
      <c r="E584" s="69">
        <v>290</v>
      </c>
      <c r="F584" s="195">
        <v>5</v>
      </c>
      <c r="G584" s="78">
        <v>148.05224000000001</v>
      </c>
    </row>
    <row r="585" spans="1:7" s="102" customFormat="1" ht="47.25" x14ac:dyDescent="0.25">
      <c r="A585" s="100" t="s">
        <v>1103</v>
      </c>
      <c r="B585" s="82" t="s">
        <v>1108</v>
      </c>
      <c r="C585" s="87">
        <v>2020</v>
      </c>
      <c r="D585" s="70">
        <v>0.4</v>
      </c>
      <c r="E585" s="69">
        <v>190</v>
      </c>
      <c r="F585" s="195">
        <v>10</v>
      </c>
      <c r="G585" s="78">
        <v>79.980639999999994</v>
      </c>
    </row>
    <row r="586" spans="1:7" s="102" customFormat="1" ht="78.75" x14ac:dyDescent="0.25">
      <c r="A586" s="100" t="s">
        <v>1103</v>
      </c>
      <c r="B586" s="82" t="s">
        <v>1109</v>
      </c>
      <c r="C586" s="66">
        <v>2020</v>
      </c>
      <c r="D586" s="67">
        <v>0.4</v>
      </c>
      <c r="E586" s="69">
        <v>400</v>
      </c>
      <c r="F586" s="196">
        <v>15</v>
      </c>
      <c r="G586" s="99">
        <v>205.49839</v>
      </c>
    </row>
    <row r="587" spans="1:7" s="102" customFormat="1" ht="49.5" x14ac:dyDescent="0.25">
      <c r="A587" s="100" t="s">
        <v>1103</v>
      </c>
      <c r="B587" s="88" t="s">
        <v>1110</v>
      </c>
      <c r="C587" s="77">
        <v>2020</v>
      </c>
      <c r="D587" s="77">
        <v>10</v>
      </c>
      <c r="E587" s="81">
        <v>53</v>
      </c>
      <c r="F587" s="85">
        <v>150</v>
      </c>
      <c r="G587" s="78">
        <v>51.08737</v>
      </c>
    </row>
    <row r="588" spans="1:7" s="102" customFormat="1" ht="66" x14ac:dyDescent="0.25">
      <c r="A588" s="100" t="s">
        <v>1103</v>
      </c>
      <c r="B588" s="89" t="s">
        <v>1111</v>
      </c>
      <c r="C588" s="90">
        <v>2020</v>
      </c>
      <c r="D588" s="77">
        <v>10</v>
      </c>
      <c r="E588" s="81">
        <v>60</v>
      </c>
      <c r="F588" s="85">
        <v>60</v>
      </c>
      <c r="G588" s="202">
        <v>129.30472</v>
      </c>
    </row>
    <row r="589" spans="1:7" s="102" customFormat="1" ht="47.25" x14ac:dyDescent="0.25">
      <c r="A589" s="100" t="s">
        <v>1103</v>
      </c>
      <c r="B589" s="91" t="s">
        <v>1112</v>
      </c>
      <c r="C589" s="87">
        <v>2020</v>
      </c>
      <c r="D589" s="77">
        <v>10</v>
      </c>
      <c r="E589" s="81">
        <v>50</v>
      </c>
      <c r="F589" s="85">
        <v>25</v>
      </c>
      <c r="G589" s="78">
        <v>173.55950999999999</v>
      </c>
    </row>
    <row r="590" spans="1:7" s="102" customFormat="1" ht="31.5" x14ac:dyDescent="0.25">
      <c r="A590" s="100" t="s">
        <v>1103</v>
      </c>
      <c r="B590" s="106" t="s">
        <v>2586</v>
      </c>
      <c r="C590" s="83">
        <v>2020</v>
      </c>
      <c r="D590" s="83">
        <v>10</v>
      </c>
      <c r="E590" s="84">
        <v>159</v>
      </c>
      <c r="F590" s="195">
        <v>15</v>
      </c>
      <c r="G590" s="78">
        <f>623.69027-60.3567258</f>
        <v>563.33354420000001</v>
      </c>
    </row>
    <row r="591" spans="1:7" s="102" customFormat="1" hidden="1" x14ac:dyDescent="0.25">
      <c r="A591" s="100" t="s">
        <v>2587</v>
      </c>
      <c r="B591" s="68" t="s">
        <v>688</v>
      </c>
      <c r="C591" s="83"/>
      <c r="D591" s="83"/>
      <c r="E591" s="84"/>
      <c r="F591" s="195"/>
      <c r="G591" s="78"/>
    </row>
    <row r="592" spans="1:7" s="102" customFormat="1" x14ac:dyDescent="0.25">
      <c r="A592" s="93" t="s">
        <v>374</v>
      </c>
      <c r="B592" s="94" t="s">
        <v>3</v>
      </c>
      <c r="C592" s="77"/>
      <c r="D592" s="85"/>
      <c r="E592" s="95"/>
      <c r="F592" s="85"/>
      <c r="G592" s="78"/>
    </row>
    <row r="593" spans="1:7" s="102" customFormat="1" x14ac:dyDescent="0.25">
      <c r="A593" s="100" t="s">
        <v>1113</v>
      </c>
      <c r="B593" s="72" t="s">
        <v>701</v>
      </c>
      <c r="C593" s="77"/>
      <c r="D593" s="85"/>
      <c r="E593" s="103">
        <f>SUM(E594:E597)</f>
        <v>1354</v>
      </c>
      <c r="F593" s="219">
        <f t="shared" ref="F593:G593" si="3">SUM(F594:F597)</f>
        <v>246</v>
      </c>
      <c r="G593" s="220">
        <f t="shared" si="3"/>
        <v>2068.5053983615999</v>
      </c>
    </row>
    <row r="594" spans="1:7" s="102" customFormat="1" ht="63" x14ac:dyDescent="0.25">
      <c r="A594" s="100" t="s">
        <v>1113</v>
      </c>
      <c r="B594" s="79" t="s">
        <v>662</v>
      </c>
      <c r="C594" s="66">
        <v>2019</v>
      </c>
      <c r="D594" s="96">
        <v>0.4</v>
      </c>
      <c r="E594" s="96">
        <v>980</v>
      </c>
      <c r="F594" s="196">
        <v>86</v>
      </c>
      <c r="G594" s="97">
        <v>1277.5391999999999</v>
      </c>
    </row>
    <row r="595" spans="1:7" s="102" customFormat="1" ht="47.25" x14ac:dyDescent="0.25">
      <c r="A595" s="100" t="s">
        <v>1113</v>
      </c>
      <c r="B595" s="79" t="s">
        <v>665</v>
      </c>
      <c r="C595" s="96">
        <v>2019</v>
      </c>
      <c r="D595" s="96">
        <v>10</v>
      </c>
      <c r="E595" s="96">
        <v>6</v>
      </c>
      <c r="F595" s="196">
        <v>145</v>
      </c>
      <c r="G595" s="97">
        <f>112.4538-31.9572116384</f>
        <v>80.496588361600004</v>
      </c>
    </row>
    <row r="596" spans="1:7" s="102" customFormat="1" ht="63" x14ac:dyDescent="0.25">
      <c r="A596" s="100" t="s">
        <v>1113</v>
      </c>
      <c r="B596" s="106" t="s">
        <v>2588</v>
      </c>
      <c r="C596" s="96">
        <v>2020</v>
      </c>
      <c r="D596" s="96">
        <v>10</v>
      </c>
      <c r="E596" s="98">
        <v>40</v>
      </c>
      <c r="F596" s="196">
        <v>0</v>
      </c>
      <c r="G596" s="97">
        <v>189.31341</v>
      </c>
    </row>
    <row r="597" spans="1:7" s="102" customFormat="1" ht="31.5" x14ac:dyDescent="0.25">
      <c r="A597" s="100" t="s">
        <v>1113</v>
      </c>
      <c r="B597" s="106" t="s">
        <v>2586</v>
      </c>
      <c r="C597" s="83">
        <v>2020</v>
      </c>
      <c r="D597" s="96">
        <v>0.4</v>
      </c>
      <c r="E597" s="98">
        <v>328</v>
      </c>
      <c r="F597" s="196">
        <v>15</v>
      </c>
      <c r="G597" s="99">
        <v>521.15620000000001</v>
      </c>
    </row>
    <row r="598" spans="1:7" s="102" customFormat="1" hidden="1" x14ac:dyDescent="0.25">
      <c r="A598" s="100" t="s">
        <v>1114</v>
      </c>
      <c r="B598" s="68" t="s">
        <v>688</v>
      </c>
      <c r="C598" s="77"/>
      <c r="D598" s="85"/>
      <c r="E598" s="95"/>
      <c r="F598" s="85"/>
      <c r="G598" s="78"/>
    </row>
    <row r="599" spans="1:7" s="102" customFormat="1" hidden="1" x14ac:dyDescent="0.25">
      <c r="A599" s="100" t="s">
        <v>381</v>
      </c>
      <c r="B599" s="65" t="s">
        <v>5</v>
      </c>
      <c r="C599" s="66"/>
      <c r="D599" s="67"/>
      <c r="E599" s="69"/>
      <c r="F599" s="67"/>
      <c r="G599" s="74"/>
    </row>
    <row r="600" spans="1:7" s="102" customFormat="1" hidden="1" x14ac:dyDescent="0.25">
      <c r="A600" s="100" t="s">
        <v>1115</v>
      </c>
      <c r="B600" s="68" t="s">
        <v>686</v>
      </c>
      <c r="C600" s="66"/>
      <c r="D600" s="67"/>
      <c r="E600" s="69"/>
      <c r="F600" s="67"/>
      <c r="G600" s="74"/>
    </row>
    <row r="601" spans="1:7" s="102" customFormat="1" hidden="1" x14ac:dyDescent="0.25">
      <c r="A601" s="100" t="s">
        <v>1116</v>
      </c>
      <c r="B601" s="68" t="s">
        <v>688</v>
      </c>
      <c r="C601" s="66"/>
      <c r="D601" s="67"/>
      <c r="E601" s="69"/>
      <c r="F601" s="67"/>
      <c r="G601" s="74"/>
    </row>
    <row r="602" spans="1:7" s="102" customFormat="1" hidden="1" x14ac:dyDescent="0.25">
      <c r="A602" s="100" t="s">
        <v>382</v>
      </c>
      <c r="B602" s="65" t="s">
        <v>6</v>
      </c>
      <c r="C602" s="66"/>
      <c r="D602" s="67"/>
      <c r="E602" s="69"/>
      <c r="F602" s="67"/>
      <c r="G602" s="74"/>
    </row>
    <row r="603" spans="1:7" s="102" customFormat="1" hidden="1" x14ac:dyDescent="0.25">
      <c r="A603" s="100" t="s">
        <v>1117</v>
      </c>
      <c r="B603" s="68" t="s">
        <v>686</v>
      </c>
      <c r="C603" s="66"/>
      <c r="D603" s="67"/>
      <c r="E603" s="69"/>
      <c r="F603" s="67"/>
      <c r="G603" s="74"/>
    </row>
    <row r="604" spans="1:7" s="102" customFormat="1" hidden="1" x14ac:dyDescent="0.25">
      <c r="A604" s="100" t="s">
        <v>1118</v>
      </c>
      <c r="B604" s="68" t="s">
        <v>688</v>
      </c>
      <c r="C604" s="66"/>
      <c r="D604" s="67"/>
      <c r="E604" s="69"/>
      <c r="F604" s="67"/>
      <c r="G604" s="74"/>
    </row>
    <row r="605" spans="1:7" s="102" customFormat="1" hidden="1" x14ac:dyDescent="0.25">
      <c r="A605" s="100" t="s">
        <v>383</v>
      </c>
      <c r="B605" s="65" t="s">
        <v>7</v>
      </c>
      <c r="C605" s="66"/>
      <c r="D605" s="67"/>
      <c r="E605" s="69"/>
      <c r="F605" s="67"/>
      <c r="G605" s="74"/>
    </row>
    <row r="606" spans="1:7" s="102" customFormat="1" hidden="1" x14ac:dyDescent="0.25">
      <c r="A606" s="100" t="s">
        <v>1119</v>
      </c>
      <c r="B606" s="68" t="s">
        <v>686</v>
      </c>
      <c r="C606" s="66"/>
      <c r="D606" s="67"/>
      <c r="E606" s="69"/>
      <c r="F606" s="67"/>
      <c r="G606" s="74"/>
    </row>
    <row r="607" spans="1:7" s="102" customFormat="1" hidden="1" x14ac:dyDescent="0.25">
      <c r="A607" s="100" t="s">
        <v>1120</v>
      </c>
      <c r="B607" s="68" t="s">
        <v>688</v>
      </c>
      <c r="C607" s="66"/>
      <c r="D607" s="67"/>
      <c r="E607" s="69"/>
      <c r="F607" s="67"/>
      <c r="G607" s="74"/>
    </row>
    <row r="608" spans="1:7" s="102" customFormat="1" hidden="1" x14ac:dyDescent="0.25">
      <c r="A608" s="100" t="s">
        <v>384</v>
      </c>
      <c r="B608" s="65" t="s">
        <v>697</v>
      </c>
      <c r="C608" s="66"/>
      <c r="D608" s="67"/>
      <c r="E608" s="69"/>
      <c r="F608" s="67"/>
      <c r="G608" s="74"/>
    </row>
    <row r="609" spans="1:7" s="102" customFormat="1" hidden="1" x14ac:dyDescent="0.25">
      <c r="A609" s="100" t="s">
        <v>1121</v>
      </c>
      <c r="B609" s="68" t="s">
        <v>686</v>
      </c>
      <c r="C609" s="66"/>
      <c r="D609" s="67"/>
      <c r="E609" s="69"/>
      <c r="F609" s="67"/>
      <c r="G609" s="74"/>
    </row>
    <row r="610" spans="1:7" s="102" customFormat="1" hidden="1" x14ac:dyDescent="0.25">
      <c r="A610" s="100" t="s">
        <v>1122</v>
      </c>
      <c r="B610" s="68" t="s">
        <v>688</v>
      </c>
      <c r="C610" s="66"/>
      <c r="D610" s="67"/>
      <c r="E610" s="69"/>
      <c r="F610" s="67"/>
      <c r="G610" s="74"/>
    </row>
    <row r="611" spans="1:7" s="177" customFormat="1" x14ac:dyDescent="0.25">
      <c r="A611" s="176" t="s">
        <v>385</v>
      </c>
      <c r="B611" s="54" t="s">
        <v>165</v>
      </c>
      <c r="C611" s="55"/>
      <c r="D611" s="56"/>
      <c r="E611" s="57"/>
      <c r="F611" s="56"/>
      <c r="G611" s="189"/>
    </row>
    <row r="612" spans="1:7" s="179" customFormat="1" hidden="1" x14ac:dyDescent="0.25">
      <c r="A612" s="178" t="s">
        <v>386</v>
      </c>
      <c r="B612" s="61" t="s">
        <v>131</v>
      </c>
      <c r="C612" s="62"/>
      <c r="D612" s="63"/>
      <c r="E612" s="75"/>
      <c r="F612" s="63"/>
      <c r="G612" s="190"/>
    </row>
    <row r="613" spans="1:7" s="102" customFormat="1" hidden="1" x14ac:dyDescent="0.25">
      <c r="A613" s="100" t="s">
        <v>387</v>
      </c>
      <c r="B613" s="65" t="s">
        <v>4</v>
      </c>
      <c r="C613" s="66"/>
      <c r="D613" s="67"/>
      <c r="E613" s="69"/>
      <c r="F613" s="67"/>
      <c r="G613" s="74"/>
    </row>
    <row r="614" spans="1:7" s="102" customFormat="1" hidden="1" x14ac:dyDescent="0.25">
      <c r="A614" s="100" t="s">
        <v>1123</v>
      </c>
      <c r="B614" s="68" t="s">
        <v>686</v>
      </c>
      <c r="C614" s="66"/>
      <c r="D614" s="67"/>
      <c r="E614" s="69"/>
      <c r="F614" s="67"/>
      <c r="G614" s="74"/>
    </row>
    <row r="615" spans="1:7" s="102" customFormat="1" hidden="1" x14ac:dyDescent="0.25">
      <c r="A615" s="100" t="s">
        <v>1124</v>
      </c>
      <c r="B615" s="68" t="s">
        <v>688</v>
      </c>
      <c r="C615" s="66"/>
      <c r="D615" s="67"/>
      <c r="E615" s="69"/>
      <c r="F615" s="67"/>
      <c r="G615" s="74"/>
    </row>
    <row r="616" spans="1:7" s="102" customFormat="1" hidden="1" x14ac:dyDescent="0.25">
      <c r="A616" s="100" t="s">
        <v>388</v>
      </c>
      <c r="B616" s="65" t="s">
        <v>3</v>
      </c>
      <c r="C616" s="66"/>
      <c r="D616" s="67"/>
      <c r="E616" s="69"/>
      <c r="F616" s="67"/>
      <c r="G616" s="74"/>
    </row>
    <row r="617" spans="1:7" s="102" customFormat="1" hidden="1" x14ac:dyDescent="0.25">
      <c r="A617" s="100" t="s">
        <v>1125</v>
      </c>
      <c r="B617" s="68" t="s">
        <v>686</v>
      </c>
      <c r="C617" s="66"/>
      <c r="D617" s="67"/>
      <c r="E617" s="69"/>
      <c r="F617" s="67"/>
      <c r="G617" s="74"/>
    </row>
    <row r="618" spans="1:7" s="102" customFormat="1" hidden="1" x14ac:dyDescent="0.25">
      <c r="A618" s="100" t="s">
        <v>1126</v>
      </c>
      <c r="B618" s="68" t="s">
        <v>688</v>
      </c>
      <c r="C618" s="66"/>
      <c r="D618" s="67"/>
      <c r="E618" s="69"/>
      <c r="F618" s="67"/>
      <c r="G618" s="74"/>
    </row>
    <row r="619" spans="1:7" s="102" customFormat="1" hidden="1" x14ac:dyDescent="0.25">
      <c r="A619" s="100" t="s">
        <v>389</v>
      </c>
      <c r="B619" s="65" t="s">
        <v>5</v>
      </c>
      <c r="C619" s="66"/>
      <c r="D619" s="67"/>
      <c r="E619" s="69"/>
      <c r="F619" s="67"/>
      <c r="G619" s="74"/>
    </row>
    <row r="620" spans="1:7" s="102" customFormat="1" hidden="1" x14ac:dyDescent="0.25">
      <c r="A620" s="100" t="s">
        <v>1127</v>
      </c>
      <c r="B620" s="68" t="s">
        <v>686</v>
      </c>
      <c r="C620" s="66"/>
      <c r="D620" s="67"/>
      <c r="E620" s="69"/>
      <c r="F620" s="67"/>
      <c r="G620" s="74"/>
    </row>
    <row r="621" spans="1:7" s="102" customFormat="1" hidden="1" x14ac:dyDescent="0.25">
      <c r="A621" s="100" t="s">
        <v>1128</v>
      </c>
      <c r="B621" s="68" t="s">
        <v>688</v>
      </c>
      <c r="C621" s="66"/>
      <c r="D621" s="67"/>
      <c r="E621" s="69"/>
      <c r="F621" s="67"/>
      <c r="G621" s="74"/>
    </row>
    <row r="622" spans="1:7" s="102" customFormat="1" hidden="1" x14ac:dyDescent="0.25">
      <c r="A622" s="100" t="s">
        <v>390</v>
      </c>
      <c r="B622" s="65" t="s">
        <v>6</v>
      </c>
      <c r="C622" s="66"/>
      <c r="D622" s="67"/>
      <c r="E622" s="69"/>
      <c r="F622" s="67"/>
      <c r="G622" s="74"/>
    </row>
    <row r="623" spans="1:7" s="102" customFormat="1" hidden="1" x14ac:dyDescent="0.25">
      <c r="A623" s="100" t="s">
        <v>1129</v>
      </c>
      <c r="B623" s="68" t="s">
        <v>686</v>
      </c>
      <c r="C623" s="66"/>
      <c r="D623" s="67"/>
      <c r="E623" s="69"/>
      <c r="F623" s="67"/>
      <c r="G623" s="74"/>
    </row>
    <row r="624" spans="1:7" s="102" customFormat="1" hidden="1" x14ac:dyDescent="0.25">
      <c r="A624" s="100" t="s">
        <v>1130</v>
      </c>
      <c r="B624" s="68" t="s">
        <v>688</v>
      </c>
      <c r="C624" s="66"/>
      <c r="D624" s="67"/>
      <c r="E624" s="69"/>
      <c r="F624" s="67"/>
      <c r="G624" s="74"/>
    </row>
    <row r="625" spans="1:7" s="102" customFormat="1" hidden="1" x14ac:dyDescent="0.25">
      <c r="A625" s="100" t="s">
        <v>391</v>
      </c>
      <c r="B625" s="65" t="s">
        <v>7</v>
      </c>
      <c r="C625" s="66"/>
      <c r="D625" s="67"/>
      <c r="E625" s="69"/>
      <c r="F625" s="67"/>
      <c r="G625" s="74"/>
    </row>
    <row r="626" spans="1:7" s="102" customFormat="1" hidden="1" x14ac:dyDescent="0.25">
      <c r="A626" s="100" t="s">
        <v>1131</v>
      </c>
      <c r="B626" s="68" t="s">
        <v>686</v>
      </c>
      <c r="C626" s="66"/>
      <c r="D626" s="67"/>
      <c r="E626" s="69"/>
      <c r="F626" s="67"/>
      <c r="G626" s="74"/>
    </row>
    <row r="627" spans="1:7" s="102" customFormat="1" hidden="1" x14ac:dyDescent="0.25">
      <c r="A627" s="100" t="s">
        <v>1132</v>
      </c>
      <c r="B627" s="68" t="s">
        <v>688</v>
      </c>
      <c r="C627" s="66"/>
      <c r="D627" s="67"/>
      <c r="E627" s="69"/>
      <c r="F627" s="67"/>
      <c r="G627" s="74"/>
    </row>
    <row r="628" spans="1:7" s="102" customFormat="1" hidden="1" x14ac:dyDescent="0.25">
      <c r="A628" s="100" t="s">
        <v>392</v>
      </c>
      <c r="B628" s="65" t="s">
        <v>697</v>
      </c>
      <c r="C628" s="66"/>
      <c r="D628" s="67"/>
      <c r="E628" s="69"/>
      <c r="F628" s="67"/>
      <c r="G628" s="74"/>
    </row>
    <row r="629" spans="1:7" s="102" customFormat="1" hidden="1" x14ac:dyDescent="0.25">
      <c r="A629" s="100" t="s">
        <v>1133</v>
      </c>
      <c r="B629" s="68" t="s">
        <v>686</v>
      </c>
      <c r="C629" s="66"/>
      <c r="D629" s="67"/>
      <c r="E629" s="69"/>
      <c r="F629" s="67"/>
      <c r="G629" s="74"/>
    </row>
    <row r="630" spans="1:7" s="102" customFormat="1" hidden="1" x14ac:dyDescent="0.25">
      <c r="A630" s="100" t="s">
        <v>1134</v>
      </c>
      <c r="B630" s="68" t="s">
        <v>688</v>
      </c>
      <c r="C630" s="66"/>
      <c r="D630" s="67"/>
      <c r="E630" s="69"/>
      <c r="F630" s="67"/>
      <c r="G630" s="74"/>
    </row>
    <row r="631" spans="1:7" s="179" customFormat="1" hidden="1" x14ac:dyDescent="0.25">
      <c r="A631" s="178" t="s">
        <v>393</v>
      </c>
      <c r="B631" s="61" t="s">
        <v>139</v>
      </c>
      <c r="C631" s="62"/>
      <c r="D631" s="63"/>
      <c r="E631" s="75"/>
      <c r="F631" s="63"/>
      <c r="G631" s="190"/>
    </row>
    <row r="632" spans="1:7" s="102" customFormat="1" hidden="1" x14ac:dyDescent="0.25">
      <c r="A632" s="100" t="s">
        <v>394</v>
      </c>
      <c r="B632" s="65" t="s">
        <v>4</v>
      </c>
      <c r="C632" s="66"/>
      <c r="D632" s="67"/>
      <c r="E632" s="69"/>
      <c r="F632" s="67"/>
      <c r="G632" s="74"/>
    </row>
    <row r="633" spans="1:7" s="102" customFormat="1" hidden="1" x14ac:dyDescent="0.25">
      <c r="A633" s="100" t="s">
        <v>1135</v>
      </c>
      <c r="B633" s="68" t="s">
        <v>686</v>
      </c>
      <c r="C633" s="66"/>
      <c r="D633" s="67"/>
      <c r="E633" s="69"/>
      <c r="F633" s="67"/>
      <c r="G633" s="74"/>
    </row>
    <row r="634" spans="1:7" s="102" customFormat="1" hidden="1" x14ac:dyDescent="0.25">
      <c r="A634" s="100" t="s">
        <v>1136</v>
      </c>
      <c r="B634" s="68" t="s">
        <v>688</v>
      </c>
      <c r="C634" s="66"/>
      <c r="D634" s="67"/>
      <c r="E634" s="69"/>
      <c r="F634" s="67"/>
      <c r="G634" s="74"/>
    </row>
    <row r="635" spans="1:7" s="102" customFormat="1" hidden="1" x14ac:dyDescent="0.25">
      <c r="A635" s="100" t="s">
        <v>395</v>
      </c>
      <c r="B635" s="65" t="s">
        <v>3</v>
      </c>
      <c r="C635" s="66"/>
      <c r="D635" s="67"/>
      <c r="E635" s="69"/>
      <c r="F635" s="67"/>
      <c r="G635" s="74"/>
    </row>
    <row r="636" spans="1:7" s="102" customFormat="1" hidden="1" x14ac:dyDescent="0.25">
      <c r="A636" s="100" t="s">
        <v>1137</v>
      </c>
      <c r="B636" s="68" t="s">
        <v>686</v>
      </c>
      <c r="C636" s="66"/>
      <c r="D636" s="67"/>
      <c r="E636" s="69"/>
      <c r="F636" s="67"/>
      <c r="G636" s="74"/>
    </row>
    <row r="637" spans="1:7" s="102" customFormat="1" hidden="1" x14ac:dyDescent="0.25">
      <c r="A637" s="100" t="s">
        <v>1138</v>
      </c>
      <c r="B637" s="68" t="s">
        <v>688</v>
      </c>
      <c r="C637" s="66"/>
      <c r="D637" s="67"/>
      <c r="E637" s="69"/>
      <c r="F637" s="67"/>
      <c r="G637" s="74"/>
    </row>
    <row r="638" spans="1:7" s="102" customFormat="1" hidden="1" x14ac:dyDescent="0.25">
      <c r="A638" s="100" t="s">
        <v>396</v>
      </c>
      <c r="B638" s="65" t="s">
        <v>5</v>
      </c>
      <c r="C638" s="66"/>
      <c r="D638" s="67"/>
      <c r="E638" s="69"/>
      <c r="F638" s="67"/>
      <c r="G638" s="74"/>
    </row>
    <row r="639" spans="1:7" s="102" customFormat="1" hidden="1" x14ac:dyDescent="0.25">
      <c r="A639" s="100" t="s">
        <v>1139</v>
      </c>
      <c r="B639" s="68" t="s">
        <v>686</v>
      </c>
      <c r="C639" s="66"/>
      <c r="D639" s="67"/>
      <c r="E639" s="69"/>
      <c r="F639" s="67"/>
      <c r="G639" s="74"/>
    </row>
    <row r="640" spans="1:7" s="102" customFormat="1" hidden="1" x14ac:dyDescent="0.25">
      <c r="A640" s="100" t="s">
        <v>1140</v>
      </c>
      <c r="B640" s="68" t="s">
        <v>688</v>
      </c>
      <c r="C640" s="66"/>
      <c r="D640" s="67"/>
      <c r="E640" s="69"/>
      <c r="F640" s="67"/>
      <c r="G640" s="74"/>
    </row>
    <row r="641" spans="1:7" s="102" customFormat="1" hidden="1" x14ac:dyDescent="0.25">
      <c r="A641" s="100" t="s">
        <v>397</v>
      </c>
      <c r="B641" s="65" t="s">
        <v>6</v>
      </c>
      <c r="C641" s="66"/>
      <c r="D641" s="67"/>
      <c r="E641" s="69"/>
      <c r="F641" s="67"/>
      <c r="G641" s="74"/>
    </row>
    <row r="642" spans="1:7" s="102" customFormat="1" hidden="1" x14ac:dyDescent="0.25">
      <c r="A642" s="100" t="s">
        <v>1141</v>
      </c>
      <c r="B642" s="68" t="s">
        <v>686</v>
      </c>
      <c r="C642" s="66"/>
      <c r="D642" s="67"/>
      <c r="E642" s="69"/>
      <c r="F642" s="67"/>
      <c r="G642" s="74"/>
    </row>
    <row r="643" spans="1:7" s="102" customFormat="1" hidden="1" x14ac:dyDescent="0.25">
      <c r="A643" s="100" t="s">
        <v>1142</v>
      </c>
      <c r="B643" s="68" t="s">
        <v>688</v>
      </c>
      <c r="C643" s="66"/>
      <c r="D643" s="67"/>
      <c r="E643" s="69"/>
      <c r="F643" s="67"/>
      <c r="G643" s="74"/>
    </row>
    <row r="644" spans="1:7" s="102" customFormat="1" hidden="1" x14ac:dyDescent="0.25">
      <c r="A644" s="100" t="s">
        <v>398</v>
      </c>
      <c r="B644" s="65" t="s">
        <v>7</v>
      </c>
      <c r="C644" s="66"/>
      <c r="D644" s="67"/>
      <c r="E644" s="69"/>
      <c r="F644" s="67"/>
      <c r="G644" s="74"/>
    </row>
    <row r="645" spans="1:7" s="102" customFormat="1" hidden="1" x14ac:dyDescent="0.25">
      <c r="A645" s="100" t="s">
        <v>1143</v>
      </c>
      <c r="B645" s="68" t="s">
        <v>686</v>
      </c>
      <c r="C645" s="66"/>
      <c r="D645" s="67"/>
      <c r="E645" s="69"/>
      <c r="F645" s="67"/>
      <c r="G645" s="74"/>
    </row>
    <row r="646" spans="1:7" s="102" customFormat="1" hidden="1" x14ac:dyDescent="0.25">
      <c r="A646" s="100" t="s">
        <v>1144</v>
      </c>
      <c r="B646" s="68" t="s">
        <v>688</v>
      </c>
      <c r="C646" s="66"/>
      <c r="D646" s="67"/>
      <c r="E646" s="69"/>
      <c r="F646" s="67"/>
      <c r="G646" s="74"/>
    </row>
    <row r="647" spans="1:7" s="102" customFormat="1" hidden="1" x14ac:dyDescent="0.25">
      <c r="A647" s="100" t="s">
        <v>399</v>
      </c>
      <c r="B647" s="65" t="s">
        <v>697</v>
      </c>
      <c r="C647" s="66"/>
      <c r="D647" s="67"/>
      <c r="E647" s="69"/>
      <c r="F647" s="67"/>
      <c r="G647" s="74"/>
    </row>
    <row r="648" spans="1:7" s="102" customFormat="1" hidden="1" x14ac:dyDescent="0.25">
      <c r="A648" s="100" t="s">
        <v>1145</v>
      </c>
      <c r="B648" s="68" t="s">
        <v>686</v>
      </c>
      <c r="C648" s="66"/>
      <c r="D648" s="67"/>
      <c r="E648" s="69"/>
      <c r="F648" s="67"/>
      <c r="G648" s="74"/>
    </row>
    <row r="649" spans="1:7" s="102" customFormat="1" hidden="1" x14ac:dyDescent="0.25">
      <c r="A649" s="100" t="s">
        <v>1146</v>
      </c>
      <c r="B649" s="68" t="s">
        <v>688</v>
      </c>
      <c r="C649" s="66"/>
      <c r="D649" s="67"/>
      <c r="E649" s="69"/>
      <c r="F649" s="67"/>
      <c r="G649" s="74"/>
    </row>
    <row r="650" spans="1:7" s="179" customFormat="1" x14ac:dyDescent="0.25">
      <c r="A650" s="178" t="s">
        <v>400</v>
      </c>
      <c r="B650" s="61" t="s">
        <v>147</v>
      </c>
      <c r="C650" s="62"/>
      <c r="D650" s="63"/>
      <c r="E650" s="75"/>
      <c r="F650" s="63"/>
      <c r="G650" s="190"/>
    </row>
    <row r="651" spans="1:7" s="102" customFormat="1" x14ac:dyDescent="0.25">
      <c r="A651" s="100" t="s">
        <v>401</v>
      </c>
      <c r="B651" s="65" t="s">
        <v>4</v>
      </c>
      <c r="C651" s="66"/>
      <c r="D651" s="67"/>
      <c r="E651" s="101"/>
      <c r="F651" s="197"/>
      <c r="G651" s="191"/>
    </row>
    <row r="652" spans="1:7" s="102" customFormat="1" x14ac:dyDescent="0.25">
      <c r="A652" s="100" t="s">
        <v>1147</v>
      </c>
      <c r="B652" s="72" t="s">
        <v>701</v>
      </c>
      <c r="C652" s="66"/>
      <c r="D652" s="67"/>
      <c r="E652" s="103">
        <f>SUM(E653)</f>
        <v>35</v>
      </c>
      <c r="F652" s="219">
        <f t="shared" ref="F652:G652" si="4">SUM(F653)</f>
        <v>30</v>
      </c>
      <c r="G652" s="220">
        <f t="shared" si="4"/>
        <v>94.658940000000001</v>
      </c>
    </row>
    <row r="653" spans="1:7" s="102" customFormat="1" ht="70.150000000000006" customHeight="1" x14ac:dyDescent="0.25">
      <c r="A653" s="100" t="s">
        <v>1147</v>
      </c>
      <c r="B653" s="79" t="s">
        <v>666</v>
      </c>
      <c r="C653" s="96">
        <v>2019</v>
      </c>
      <c r="D653" s="96">
        <v>10</v>
      </c>
      <c r="E653" s="96">
        <v>35</v>
      </c>
      <c r="F653" s="196">
        <v>30</v>
      </c>
      <c r="G653" s="97">
        <v>94.658940000000001</v>
      </c>
    </row>
    <row r="654" spans="1:7" s="102" customFormat="1" hidden="1" x14ac:dyDescent="0.25">
      <c r="A654" s="100" t="s">
        <v>1148</v>
      </c>
      <c r="B654" s="68" t="s">
        <v>688</v>
      </c>
      <c r="C654" s="66"/>
      <c r="D654" s="67"/>
      <c r="E654" s="101"/>
      <c r="F654" s="197"/>
      <c r="G654" s="191"/>
    </row>
    <row r="655" spans="1:7" s="102" customFormat="1" hidden="1" x14ac:dyDescent="0.25">
      <c r="A655" s="93" t="s">
        <v>410</v>
      </c>
      <c r="B655" s="94" t="s">
        <v>3</v>
      </c>
      <c r="C655" s="77"/>
      <c r="D655" s="85"/>
      <c r="E655" s="103"/>
      <c r="F655" s="198"/>
      <c r="G655" s="192"/>
    </row>
    <row r="656" spans="1:7" s="102" customFormat="1" hidden="1" x14ac:dyDescent="0.25">
      <c r="A656" s="100" t="s">
        <v>1149</v>
      </c>
      <c r="B656" s="68" t="s">
        <v>686</v>
      </c>
      <c r="C656" s="77"/>
      <c r="D656" s="85"/>
      <c r="E656" s="103"/>
      <c r="F656" s="198"/>
      <c r="G656" s="192"/>
    </row>
    <row r="657" spans="1:8" s="102" customFormat="1" hidden="1" x14ac:dyDescent="0.25">
      <c r="A657" s="100" t="s">
        <v>1150</v>
      </c>
      <c r="B657" s="68" t="s">
        <v>688</v>
      </c>
      <c r="C657" s="77"/>
      <c r="D657" s="85"/>
      <c r="E657" s="103"/>
      <c r="F657" s="198"/>
      <c r="G657" s="192"/>
    </row>
    <row r="658" spans="1:8" s="102" customFormat="1" hidden="1" x14ac:dyDescent="0.25">
      <c r="A658" s="93" t="s">
        <v>413</v>
      </c>
      <c r="B658" s="94" t="s">
        <v>5</v>
      </c>
      <c r="C658" s="77"/>
      <c r="D658" s="85"/>
      <c r="E658" s="69"/>
      <c r="F658" s="67"/>
      <c r="G658" s="74"/>
      <c r="H658" s="180"/>
    </row>
    <row r="659" spans="1:8" s="102" customFormat="1" hidden="1" x14ac:dyDescent="0.25">
      <c r="A659" s="100" t="s">
        <v>1151</v>
      </c>
      <c r="B659" s="68" t="s">
        <v>686</v>
      </c>
      <c r="C659" s="77"/>
      <c r="D659" s="85"/>
      <c r="E659" s="69"/>
      <c r="F659" s="67"/>
      <c r="G659" s="74"/>
      <c r="H659" s="180"/>
    </row>
    <row r="660" spans="1:8" s="102" customFormat="1" hidden="1" x14ac:dyDescent="0.25">
      <c r="A660" s="100" t="s">
        <v>1152</v>
      </c>
      <c r="B660" s="68" t="s">
        <v>688</v>
      </c>
      <c r="C660" s="77"/>
      <c r="D660" s="85"/>
      <c r="E660" s="69"/>
      <c r="F660" s="67"/>
      <c r="G660" s="74"/>
      <c r="H660" s="180"/>
    </row>
    <row r="661" spans="1:8" s="102" customFormat="1" hidden="1" x14ac:dyDescent="0.25">
      <c r="A661" s="100" t="s">
        <v>415</v>
      </c>
      <c r="B661" s="65" t="s">
        <v>6</v>
      </c>
      <c r="C661" s="66"/>
      <c r="D661" s="67"/>
      <c r="E661" s="69"/>
      <c r="F661" s="67"/>
      <c r="G661" s="74"/>
      <c r="H661" s="180"/>
    </row>
    <row r="662" spans="1:8" s="102" customFormat="1" hidden="1" x14ac:dyDescent="0.25">
      <c r="A662" s="100" t="s">
        <v>1153</v>
      </c>
      <c r="B662" s="68" t="s">
        <v>686</v>
      </c>
      <c r="C662" s="66"/>
      <c r="D662" s="67"/>
      <c r="E662" s="69"/>
      <c r="F662" s="67"/>
      <c r="G662" s="74"/>
      <c r="H662" s="180"/>
    </row>
    <row r="663" spans="1:8" s="102" customFormat="1" hidden="1" x14ac:dyDescent="0.25">
      <c r="A663" s="100" t="s">
        <v>1154</v>
      </c>
      <c r="B663" s="68" t="s">
        <v>688</v>
      </c>
      <c r="C663" s="66"/>
      <c r="D663" s="67"/>
      <c r="E663" s="69"/>
      <c r="F663" s="67"/>
      <c r="G663" s="74"/>
      <c r="H663" s="180"/>
    </row>
    <row r="664" spans="1:8" s="102" customFormat="1" hidden="1" x14ac:dyDescent="0.25">
      <c r="A664" s="100" t="s">
        <v>416</v>
      </c>
      <c r="B664" s="65" t="s">
        <v>7</v>
      </c>
      <c r="C664" s="66"/>
      <c r="D664" s="67"/>
      <c r="E664" s="69"/>
      <c r="F664" s="67"/>
      <c r="G664" s="74"/>
      <c r="H664" s="180"/>
    </row>
    <row r="665" spans="1:8" s="102" customFormat="1" hidden="1" x14ac:dyDescent="0.25">
      <c r="A665" s="100" t="s">
        <v>1155</v>
      </c>
      <c r="B665" s="68" t="s">
        <v>686</v>
      </c>
      <c r="C665" s="66"/>
      <c r="D665" s="67"/>
      <c r="E665" s="69"/>
      <c r="F665" s="67"/>
      <c r="G665" s="74"/>
      <c r="H665" s="180"/>
    </row>
    <row r="666" spans="1:8" s="102" customFormat="1" hidden="1" x14ac:dyDescent="0.25">
      <c r="A666" s="100" t="s">
        <v>1156</v>
      </c>
      <c r="B666" s="68" t="s">
        <v>688</v>
      </c>
      <c r="C666" s="66"/>
      <c r="D666" s="67"/>
      <c r="E666" s="69"/>
      <c r="F666" s="67"/>
      <c r="G666" s="74"/>
      <c r="H666" s="180"/>
    </row>
    <row r="667" spans="1:8" s="102" customFormat="1" hidden="1" x14ac:dyDescent="0.25">
      <c r="A667" s="100" t="s">
        <v>417</v>
      </c>
      <c r="B667" s="65" t="s">
        <v>697</v>
      </c>
      <c r="C667" s="66"/>
      <c r="D667" s="67"/>
      <c r="E667" s="69"/>
      <c r="F667" s="67"/>
      <c r="G667" s="74"/>
      <c r="H667" s="180"/>
    </row>
    <row r="668" spans="1:8" s="102" customFormat="1" hidden="1" x14ac:dyDescent="0.25">
      <c r="A668" s="100" t="s">
        <v>1157</v>
      </c>
      <c r="B668" s="68" t="s">
        <v>686</v>
      </c>
      <c r="C668" s="66"/>
      <c r="D668" s="67"/>
      <c r="E668" s="69"/>
      <c r="F668" s="67"/>
      <c r="G668" s="74"/>
      <c r="H668" s="180"/>
    </row>
    <row r="669" spans="1:8" s="102" customFormat="1" hidden="1" x14ac:dyDescent="0.25">
      <c r="A669" s="100" t="s">
        <v>1158</v>
      </c>
      <c r="B669" s="68" t="s">
        <v>688</v>
      </c>
      <c r="C669" s="66"/>
      <c r="D669" s="67"/>
      <c r="E669" s="69"/>
      <c r="F669" s="67"/>
      <c r="G669" s="74"/>
      <c r="H669" s="180"/>
    </row>
    <row r="670" spans="1:8" s="179" customFormat="1" hidden="1" x14ac:dyDescent="0.25">
      <c r="A670" s="178" t="s">
        <v>105</v>
      </c>
      <c r="B670" s="61" t="s">
        <v>154</v>
      </c>
      <c r="C670" s="62"/>
      <c r="D670" s="63"/>
      <c r="E670" s="75"/>
      <c r="F670" s="63"/>
      <c r="G670" s="190"/>
      <c r="H670" s="180"/>
    </row>
    <row r="671" spans="1:8" s="102" customFormat="1" hidden="1" x14ac:dyDescent="0.25">
      <c r="A671" s="100" t="s">
        <v>418</v>
      </c>
      <c r="B671" s="65" t="s">
        <v>4</v>
      </c>
      <c r="C671" s="66"/>
      <c r="D671" s="67"/>
      <c r="E671" s="69"/>
      <c r="F671" s="67"/>
      <c r="G671" s="74"/>
      <c r="H671" s="180"/>
    </row>
    <row r="672" spans="1:8" s="102" customFormat="1" hidden="1" x14ac:dyDescent="0.25">
      <c r="A672" s="100" t="s">
        <v>1159</v>
      </c>
      <c r="B672" s="68" t="s">
        <v>686</v>
      </c>
      <c r="C672" s="66"/>
      <c r="D672" s="67"/>
      <c r="E672" s="69"/>
      <c r="F672" s="67"/>
      <c r="G672" s="74"/>
      <c r="H672" s="180"/>
    </row>
    <row r="673" spans="1:8" s="102" customFormat="1" hidden="1" x14ac:dyDescent="0.25">
      <c r="A673" s="100" t="s">
        <v>1160</v>
      </c>
      <c r="B673" s="68" t="s">
        <v>688</v>
      </c>
      <c r="C673" s="66"/>
      <c r="D673" s="67"/>
      <c r="E673" s="69"/>
      <c r="F673" s="67"/>
      <c r="G673" s="74"/>
      <c r="H673" s="180"/>
    </row>
    <row r="674" spans="1:8" s="102" customFormat="1" hidden="1" x14ac:dyDescent="0.25">
      <c r="A674" s="100" t="s">
        <v>419</v>
      </c>
      <c r="B674" s="65" t="s">
        <v>3</v>
      </c>
      <c r="C674" s="66"/>
      <c r="D674" s="67"/>
      <c r="E674" s="69"/>
      <c r="F674" s="67"/>
      <c r="G674" s="74"/>
      <c r="H674" s="180"/>
    </row>
    <row r="675" spans="1:8" s="102" customFormat="1" hidden="1" x14ac:dyDescent="0.25">
      <c r="A675" s="100" t="s">
        <v>1161</v>
      </c>
      <c r="B675" s="68" t="s">
        <v>686</v>
      </c>
      <c r="C675" s="66"/>
      <c r="D675" s="67"/>
      <c r="E675" s="69"/>
      <c r="F675" s="67"/>
      <c r="G675" s="74"/>
      <c r="H675" s="180"/>
    </row>
    <row r="676" spans="1:8" s="102" customFormat="1" hidden="1" x14ac:dyDescent="0.25">
      <c r="A676" s="100" t="s">
        <v>1162</v>
      </c>
      <c r="B676" s="68" t="s">
        <v>688</v>
      </c>
      <c r="C676" s="66"/>
      <c r="D676" s="67"/>
      <c r="E676" s="69"/>
      <c r="F676" s="67"/>
      <c r="G676" s="74"/>
      <c r="H676" s="180"/>
    </row>
    <row r="677" spans="1:8" s="102" customFormat="1" hidden="1" x14ac:dyDescent="0.25">
      <c r="A677" s="100" t="s">
        <v>420</v>
      </c>
      <c r="B677" s="65" t="s">
        <v>5</v>
      </c>
      <c r="C677" s="66"/>
      <c r="D677" s="67"/>
      <c r="E677" s="69"/>
      <c r="F677" s="67"/>
      <c r="G677" s="74"/>
      <c r="H677" s="180"/>
    </row>
    <row r="678" spans="1:8" s="102" customFormat="1" hidden="1" x14ac:dyDescent="0.25">
      <c r="A678" s="100" t="s">
        <v>1163</v>
      </c>
      <c r="B678" s="68" t="s">
        <v>686</v>
      </c>
      <c r="C678" s="66"/>
      <c r="D678" s="67"/>
      <c r="E678" s="69"/>
      <c r="F678" s="67"/>
      <c r="G678" s="74"/>
      <c r="H678" s="180"/>
    </row>
    <row r="679" spans="1:8" s="102" customFormat="1" hidden="1" x14ac:dyDescent="0.25">
      <c r="A679" s="100" t="s">
        <v>1164</v>
      </c>
      <c r="B679" s="68" t="s">
        <v>688</v>
      </c>
      <c r="C679" s="66"/>
      <c r="D679" s="67"/>
      <c r="E679" s="69"/>
      <c r="F679" s="67"/>
      <c r="G679" s="74"/>
      <c r="H679" s="180"/>
    </row>
    <row r="680" spans="1:8" s="102" customFormat="1" hidden="1" x14ac:dyDescent="0.25">
      <c r="A680" s="100" t="s">
        <v>421</v>
      </c>
      <c r="B680" s="65" t="s">
        <v>6</v>
      </c>
      <c r="C680" s="66"/>
      <c r="D680" s="67"/>
      <c r="E680" s="69"/>
      <c r="F680" s="67"/>
      <c r="G680" s="74"/>
      <c r="H680" s="180"/>
    </row>
    <row r="681" spans="1:8" s="102" customFormat="1" hidden="1" x14ac:dyDescent="0.25">
      <c r="A681" s="100" t="s">
        <v>1165</v>
      </c>
      <c r="B681" s="68" t="s">
        <v>686</v>
      </c>
      <c r="C681" s="66"/>
      <c r="D681" s="67"/>
      <c r="E681" s="69"/>
      <c r="F681" s="67"/>
      <c r="G681" s="74"/>
      <c r="H681" s="180"/>
    </row>
    <row r="682" spans="1:8" s="102" customFormat="1" hidden="1" x14ac:dyDescent="0.25">
      <c r="A682" s="100" t="s">
        <v>1166</v>
      </c>
      <c r="B682" s="68" t="s">
        <v>688</v>
      </c>
      <c r="C682" s="66"/>
      <c r="D682" s="67"/>
      <c r="E682" s="69"/>
      <c r="F682" s="67"/>
      <c r="G682" s="74"/>
      <c r="H682" s="180"/>
    </row>
    <row r="683" spans="1:8" s="102" customFormat="1" hidden="1" x14ac:dyDescent="0.25">
      <c r="A683" s="100" t="s">
        <v>422</v>
      </c>
      <c r="B683" s="65" t="s">
        <v>7</v>
      </c>
      <c r="C683" s="66"/>
      <c r="D683" s="67"/>
      <c r="E683" s="69"/>
      <c r="F683" s="67"/>
      <c r="G683" s="74"/>
      <c r="H683" s="180"/>
    </row>
    <row r="684" spans="1:8" s="102" customFormat="1" hidden="1" x14ac:dyDescent="0.25">
      <c r="A684" s="100" t="s">
        <v>1167</v>
      </c>
      <c r="B684" s="68" t="s">
        <v>686</v>
      </c>
      <c r="C684" s="66"/>
      <c r="D684" s="67"/>
      <c r="E684" s="69"/>
      <c r="F684" s="67"/>
      <c r="G684" s="74"/>
      <c r="H684" s="180"/>
    </row>
    <row r="685" spans="1:8" s="102" customFormat="1" hidden="1" x14ac:dyDescent="0.25">
      <c r="A685" s="100" t="s">
        <v>1168</v>
      </c>
      <c r="B685" s="68" t="s">
        <v>688</v>
      </c>
      <c r="C685" s="66"/>
      <c r="D685" s="67"/>
      <c r="E685" s="69"/>
      <c r="F685" s="67"/>
      <c r="G685" s="74"/>
      <c r="H685" s="180"/>
    </row>
    <row r="686" spans="1:8" s="102" customFormat="1" hidden="1" x14ac:dyDescent="0.25">
      <c r="A686" s="100" t="s">
        <v>423</v>
      </c>
      <c r="B686" s="65" t="s">
        <v>697</v>
      </c>
      <c r="C686" s="66"/>
      <c r="D686" s="67"/>
      <c r="E686" s="69"/>
      <c r="F686" s="67"/>
      <c r="G686" s="74"/>
      <c r="H686" s="180"/>
    </row>
    <row r="687" spans="1:8" s="102" customFormat="1" hidden="1" x14ac:dyDescent="0.25">
      <c r="A687" s="100" t="s">
        <v>1169</v>
      </c>
      <c r="B687" s="68" t="s">
        <v>686</v>
      </c>
      <c r="C687" s="66"/>
      <c r="D687" s="67"/>
      <c r="E687" s="69"/>
      <c r="F687" s="67"/>
      <c r="G687" s="74"/>
      <c r="H687" s="180"/>
    </row>
    <row r="688" spans="1:8" s="102" customFormat="1" hidden="1" x14ac:dyDescent="0.25">
      <c r="A688" s="100" t="s">
        <v>1170</v>
      </c>
      <c r="B688" s="68" t="s">
        <v>688</v>
      </c>
      <c r="C688" s="66"/>
      <c r="D688" s="67"/>
      <c r="E688" s="69"/>
      <c r="F688" s="67"/>
      <c r="G688" s="74"/>
      <c r="H688" s="180"/>
    </row>
    <row r="689" spans="1:7" s="102" customFormat="1" x14ac:dyDescent="0.25">
      <c r="A689" s="113" t="s">
        <v>20</v>
      </c>
      <c r="B689" s="45" t="s">
        <v>1</v>
      </c>
      <c r="C689" s="46"/>
      <c r="D689" s="46"/>
      <c r="E689" s="47"/>
      <c r="F689" s="47"/>
      <c r="G689" s="193"/>
    </row>
    <row r="690" spans="1:7" s="102" customFormat="1" x14ac:dyDescent="0.25">
      <c r="A690" s="112" t="s">
        <v>424</v>
      </c>
      <c r="B690" s="50" t="s">
        <v>425</v>
      </c>
      <c r="C690" s="51"/>
      <c r="D690" s="51"/>
      <c r="E690" s="52"/>
      <c r="F690" s="52"/>
      <c r="G690" s="194"/>
    </row>
    <row r="691" spans="1:7" s="102" customFormat="1" hidden="1" x14ac:dyDescent="0.25">
      <c r="A691" s="176" t="s">
        <v>426</v>
      </c>
      <c r="B691" s="54" t="s">
        <v>427</v>
      </c>
      <c r="C691" s="55"/>
      <c r="D691" s="56"/>
      <c r="E691" s="57"/>
      <c r="F691" s="56"/>
      <c r="G691" s="189"/>
    </row>
    <row r="692" spans="1:7" s="102" customFormat="1" hidden="1" x14ac:dyDescent="0.25">
      <c r="A692" s="178" t="s">
        <v>428</v>
      </c>
      <c r="B692" s="61" t="s">
        <v>429</v>
      </c>
      <c r="C692" s="62"/>
      <c r="D692" s="63"/>
      <c r="E692" s="75"/>
      <c r="F692" s="63"/>
      <c r="G692" s="190"/>
    </row>
    <row r="693" spans="1:7" s="102" customFormat="1" hidden="1" x14ac:dyDescent="0.25">
      <c r="A693" s="100" t="s">
        <v>430</v>
      </c>
      <c r="B693" s="65" t="s">
        <v>4</v>
      </c>
      <c r="C693" s="66"/>
      <c r="D693" s="67"/>
      <c r="E693" s="69"/>
      <c r="F693" s="67"/>
      <c r="G693" s="74"/>
    </row>
    <row r="694" spans="1:7" s="102" customFormat="1" hidden="1" x14ac:dyDescent="0.25">
      <c r="A694" s="100" t="s">
        <v>1171</v>
      </c>
      <c r="B694" s="68" t="s">
        <v>1172</v>
      </c>
      <c r="C694" s="66"/>
      <c r="D694" s="67"/>
      <c r="E694" s="69"/>
      <c r="F694" s="67"/>
      <c r="G694" s="74"/>
    </row>
    <row r="695" spans="1:7" s="102" customFormat="1" hidden="1" x14ac:dyDescent="0.25">
      <c r="A695" s="100" t="s">
        <v>1173</v>
      </c>
      <c r="B695" s="68" t="s">
        <v>1174</v>
      </c>
      <c r="C695" s="66"/>
      <c r="D695" s="67"/>
      <c r="E695" s="69"/>
      <c r="F695" s="67"/>
      <c r="G695" s="74"/>
    </row>
    <row r="696" spans="1:7" s="102" customFormat="1" hidden="1" x14ac:dyDescent="0.25">
      <c r="A696" s="100" t="s">
        <v>1175</v>
      </c>
      <c r="B696" s="68" t="s">
        <v>1176</v>
      </c>
      <c r="C696" s="66"/>
      <c r="D696" s="67"/>
      <c r="E696" s="69"/>
      <c r="F696" s="67"/>
      <c r="G696" s="74"/>
    </row>
    <row r="697" spans="1:7" s="102" customFormat="1" hidden="1" x14ac:dyDescent="0.25">
      <c r="A697" s="100" t="s">
        <v>1177</v>
      </c>
      <c r="B697" s="68" t="s">
        <v>1178</v>
      </c>
      <c r="C697" s="66"/>
      <c r="D697" s="67"/>
      <c r="E697" s="69"/>
      <c r="F697" s="67"/>
      <c r="G697" s="74"/>
    </row>
    <row r="698" spans="1:7" s="102" customFormat="1" hidden="1" x14ac:dyDescent="0.25">
      <c r="A698" s="100" t="s">
        <v>1179</v>
      </c>
      <c r="B698" s="68" t="s">
        <v>1180</v>
      </c>
      <c r="C698" s="66"/>
      <c r="D698" s="67"/>
      <c r="E698" s="69"/>
      <c r="F698" s="67"/>
      <c r="G698" s="74"/>
    </row>
    <row r="699" spans="1:7" s="102" customFormat="1" hidden="1" x14ac:dyDescent="0.25">
      <c r="A699" s="100" t="s">
        <v>431</v>
      </c>
      <c r="B699" s="65" t="s">
        <v>3</v>
      </c>
      <c r="C699" s="66"/>
      <c r="D699" s="67"/>
      <c r="E699" s="69"/>
      <c r="F699" s="67"/>
      <c r="G699" s="74"/>
    </row>
    <row r="700" spans="1:7" s="102" customFormat="1" hidden="1" x14ac:dyDescent="0.25">
      <c r="A700" s="100" t="s">
        <v>1181</v>
      </c>
      <c r="B700" s="68" t="s">
        <v>1172</v>
      </c>
      <c r="C700" s="66"/>
      <c r="D700" s="67"/>
      <c r="E700" s="69"/>
      <c r="F700" s="67"/>
      <c r="G700" s="74"/>
    </row>
    <row r="701" spans="1:7" s="102" customFormat="1" hidden="1" x14ac:dyDescent="0.25">
      <c r="A701" s="100" t="s">
        <v>1182</v>
      </c>
      <c r="B701" s="68" t="s">
        <v>1174</v>
      </c>
      <c r="C701" s="66"/>
      <c r="D701" s="67"/>
      <c r="E701" s="69"/>
      <c r="F701" s="67"/>
      <c r="G701" s="74"/>
    </row>
    <row r="702" spans="1:7" s="102" customFormat="1" hidden="1" x14ac:dyDescent="0.25">
      <c r="A702" s="100" t="s">
        <v>1183</v>
      </c>
      <c r="B702" s="68" t="s">
        <v>1176</v>
      </c>
      <c r="C702" s="66"/>
      <c r="D702" s="67"/>
      <c r="E702" s="69"/>
      <c r="F702" s="67"/>
      <c r="G702" s="74"/>
    </row>
    <row r="703" spans="1:7" s="102" customFormat="1" hidden="1" x14ac:dyDescent="0.25">
      <c r="A703" s="100" t="s">
        <v>1184</v>
      </c>
      <c r="B703" s="68" t="s">
        <v>1178</v>
      </c>
      <c r="C703" s="66"/>
      <c r="D703" s="67"/>
      <c r="E703" s="69"/>
      <c r="F703" s="67"/>
      <c r="G703" s="74"/>
    </row>
    <row r="704" spans="1:7" s="102" customFormat="1" hidden="1" x14ac:dyDescent="0.25">
      <c r="A704" s="100" t="s">
        <v>1185</v>
      </c>
      <c r="B704" s="68" t="s">
        <v>1180</v>
      </c>
      <c r="C704" s="66"/>
      <c r="D704" s="67"/>
      <c r="E704" s="69"/>
      <c r="F704" s="67"/>
      <c r="G704" s="74"/>
    </row>
    <row r="705" spans="1:7" s="102" customFormat="1" hidden="1" x14ac:dyDescent="0.25">
      <c r="A705" s="100" t="s">
        <v>432</v>
      </c>
      <c r="B705" s="65" t="s">
        <v>5</v>
      </c>
      <c r="C705" s="66"/>
      <c r="D705" s="67"/>
      <c r="E705" s="69"/>
      <c r="F705" s="67"/>
      <c r="G705" s="74"/>
    </row>
    <row r="706" spans="1:7" s="102" customFormat="1" hidden="1" x14ac:dyDescent="0.25">
      <c r="A706" s="100" t="s">
        <v>1186</v>
      </c>
      <c r="B706" s="68" t="s">
        <v>1172</v>
      </c>
      <c r="C706" s="66"/>
      <c r="D706" s="67"/>
      <c r="E706" s="69"/>
      <c r="F706" s="67"/>
      <c r="G706" s="74"/>
    </row>
    <row r="707" spans="1:7" s="102" customFormat="1" hidden="1" x14ac:dyDescent="0.25">
      <c r="A707" s="100" t="s">
        <v>1187</v>
      </c>
      <c r="B707" s="68" t="s">
        <v>1174</v>
      </c>
      <c r="C707" s="66"/>
      <c r="D707" s="67"/>
      <c r="E707" s="69"/>
      <c r="F707" s="67"/>
      <c r="G707" s="74"/>
    </row>
    <row r="708" spans="1:7" s="102" customFormat="1" hidden="1" x14ac:dyDescent="0.25">
      <c r="A708" s="100" t="s">
        <v>1188</v>
      </c>
      <c r="B708" s="68" t="s">
        <v>1176</v>
      </c>
      <c r="C708" s="66"/>
      <c r="D708" s="67"/>
      <c r="E708" s="69"/>
      <c r="F708" s="67"/>
      <c r="G708" s="74"/>
    </row>
    <row r="709" spans="1:7" s="102" customFormat="1" hidden="1" x14ac:dyDescent="0.25">
      <c r="A709" s="100" t="s">
        <v>1189</v>
      </c>
      <c r="B709" s="68" t="s">
        <v>1178</v>
      </c>
      <c r="C709" s="66"/>
      <c r="D709" s="67"/>
      <c r="E709" s="69"/>
      <c r="F709" s="67"/>
      <c r="G709" s="74"/>
    </row>
    <row r="710" spans="1:7" s="102" customFormat="1" hidden="1" x14ac:dyDescent="0.25">
      <c r="A710" s="100" t="s">
        <v>1190</v>
      </c>
      <c r="B710" s="68" t="s">
        <v>1180</v>
      </c>
      <c r="C710" s="66"/>
      <c r="D710" s="67"/>
      <c r="E710" s="69"/>
      <c r="F710" s="67"/>
      <c r="G710" s="74"/>
    </row>
    <row r="711" spans="1:7" s="102" customFormat="1" hidden="1" x14ac:dyDescent="0.25">
      <c r="A711" s="100" t="s">
        <v>433</v>
      </c>
      <c r="B711" s="65" t="s">
        <v>1191</v>
      </c>
      <c r="C711" s="66"/>
      <c r="D711" s="67"/>
      <c r="E711" s="69"/>
      <c r="F711" s="67"/>
      <c r="G711" s="74"/>
    </row>
    <row r="712" spans="1:7" s="102" customFormat="1" hidden="1" x14ac:dyDescent="0.25">
      <c r="A712" s="100" t="s">
        <v>1192</v>
      </c>
      <c r="B712" s="68" t="s">
        <v>1172</v>
      </c>
      <c r="C712" s="66"/>
      <c r="D712" s="67"/>
      <c r="E712" s="69"/>
      <c r="F712" s="67"/>
      <c r="G712" s="74"/>
    </row>
    <row r="713" spans="1:7" s="102" customFormat="1" hidden="1" x14ac:dyDescent="0.25">
      <c r="A713" s="100" t="s">
        <v>1193</v>
      </c>
      <c r="B713" s="68" t="s">
        <v>1174</v>
      </c>
      <c r="C713" s="66"/>
      <c r="D713" s="67"/>
      <c r="E713" s="69"/>
      <c r="F713" s="67"/>
      <c r="G713" s="74"/>
    </row>
    <row r="714" spans="1:7" s="102" customFormat="1" hidden="1" x14ac:dyDescent="0.25">
      <c r="A714" s="100" t="s">
        <v>1194</v>
      </c>
      <c r="B714" s="68" t="s">
        <v>1176</v>
      </c>
      <c r="C714" s="66"/>
      <c r="D714" s="67"/>
      <c r="E714" s="69"/>
      <c r="F714" s="67"/>
      <c r="G714" s="74"/>
    </row>
    <row r="715" spans="1:7" s="102" customFormat="1" hidden="1" x14ac:dyDescent="0.25">
      <c r="A715" s="100" t="s">
        <v>1195</v>
      </c>
      <c r="B715" s="68" t="s">
        <v>1178</v>
      </c>
      <c r="C715" s="66"/>
      <c r="D715" s="67"/>
      <c r="E715" s="69"/>
      <c r="F715" s="67"/>
      <c r="G715" s="74"/>
    </row>
    <row r="716" spans="1:7" s="102" customFormat="1" hidden="1" x14ac:dyDescent="0.25">
      <c r="A716" s="100" t="s">
        <v>1196</v>
      </c>
      <c r="B716" s="68" t="s">
        <v>1180</v>
      </c>
      <c r="C716" s="66"/>
      <c r="D716" s="67"/>
      <c r="E716" s="69"/>
      <c r="F716" s="67"/>
      <c r="G716" s="74"/>
    </row>
    <row r="717" spans="1:7" s="102" customFormat="1" hidden="1" x14ac:dyDescent="0.25">
      <c r="A717" s="100" t="s">
        <v>434</v>
      </c>
      <c r="B717" s="65" t="s">
        <v>1197</v>
      </c>
      <c r="C717" s="66"/>
      <c r="D717" s="67"/>
      <c r="E717" s="69"/>
      <c r="F717" s="67"/>
      <c r="G717" s="74"/>
    </row>
    <row r="718" spans="1:7" s="102" customFormat="1" hidden="1" x14ac:dyDescent="0.25">
      <c r="A718" s="100" t="s">
        <v>1198</v>
      </c>
      <c r="B718" s="68" t="s">
        <v>1172</v>
      </c>
      <c r="C718" s="66"/>
      <c r="D718" s="67"/>
      <c r="E718" s="69"/>
      <c r="F718" s="67"/>
      <c r="G718" s="74"/>
    </row>
    <row r="719" spans="1:7" s="102" customFormat="1" hidden="1" x14ac:dyDescent="0.25">
      <c r="A719" s="100" t="s">
        <v>1199</v>
      </c>
      <c r="B719" s="68" t="s">
        <v>1174</v>
      </c>
      <c r="C719" s="66"/>
      <c r="D719" s="67"/>
      <c r="E719" s="69"/>
      <c r="F719" s="67"/>
      <c r="G719" s="74"/>
    </row>
    <row r="720" spans="1:7" s="102" customFormat="1" hidden="1" x14ac:dyDescent="0.25">
      <c r="A720" s="100" t="s">
        <v>1200</v>
      </c>
      <c r="B720" s="68" t="s">
        <v>1176</v>
      </c>
      <c r="C720" s="66"/>
      <c r="D720" s="67"/>
      <c r="E720" s="69"/>
      <c r="F720" s="67"/>
      <c r="G720" s="74"/>
    </row>
    <row r="721" spans="1:7" s="102" customFormat="1" hidden="1" x14ac:dyDescent="0.25">
      <c r="A721" s="100" t="s">
        <v>1201</v>
      </c>
      <c r="B721" s="68" t="s">
        <v>1178</v>
      </c>
      <c r="C721" s="66"/>
      <c r="D721" s="67"/>
      <c r="E721" s="69"/>
      <c r="F721" s="67"/>
      <c r="G721" s="74"/>
    </row>
    <row r="722" spans="1:7" s="102" customFormat="1" hidden="1" x14ac:dyDescent="0.25">
      <c r="A722" s="100" t="s">
        <v>1202</v>
      </c>
      <c r="B722" s="68" t="s">
        <v>1180</v>
      </c>
      <c r="C722" s="66"/>
      <c r="D722" s="67"/>
      <c r="E722" s="69"/>
      <c r="F722" s="67"/>
      <c r="G722" s="74"/>
    </row>
    <row r="723" spans="1:7" s="102" customFormat="1" hidden="1" x14ac:dyDescent="0.25">
      <c r="A723" s="100" t="s">
        <v>435</v>
      </c>
      <c r="B723" s="65" t="s">
        <v>1203</v>
      </c>
      <c r="C723" s="66"/>
      <c r="D723" s="67"/>
      <c r="E723" s="69"/>
      <c r="F723" s="67"/>
      <c r="G723" s="74"/>
    </row>
    <row r="724" spans="1:7" s="102" customFormat="1" hidden="1" x14ac:dyDescent="0.25">
      <c r="A724" s="100" t="s">
        <v>1204</v>
      </c>
      <c r="B724" s="68" t="s">
        <v>1172</v>
      </c>
      <c r="C724" s="66"/>
      <c r="D724" s="67"/>
      <c r="E724" s="69"/>
      <c r="F724" s="67"/>
      <c r="G724" s="74"/>
    </row>
    <row r="725" spans="1:7" s="102" customFormat="1" hidden="1" x14ac:dyDescent="0.25">
      <c r="A725" s="100" t="s">
        <v>1205</v>
      </c>
      <c r="B725" s="68" t="s">
        <v>1174</v>
      </c>
      <c r="C725" s="66"/>
      <c r="D725" s="67"/>
      <c r="E725" s="69"/>
      <c r="F725" s="67"/>
      <c r="G725" s="74"/>
    </row>
    <row r="726" spans="1:7" s="102" customFormat="1" hidden="1" x14ac:dyDescent="0.25">
      <c r="A726" s="100" t="s">
        <v>1206</v>
      </c>
      <c r="B726" s="68" t="s">
        <v>1176</v>
      </c>
      <c r="C726" s="66"/>
      <c r="D726" s="67"/>
      <c r="E726" s="69"/>
      <c r="F726" s="67"/>
      <c r="G726" s="74"/>
    </row>
    <row r="727" spans="1:7" s="102" customFormat="1" hidden="1" x14ac:dyDescent="0.25">
      <c r="A727" s="100" t="s">
        <v>1207</v>
      </c>
      <c r="B727" s="68" t="s">
        <v>1178</v>
      </c>
      <c r="C727" s="66"/>
      <c r="D727" s="67"/>
      <c r="E727" s="69"/>
      <c r="F727" s="67"/>
      <c r="G727" s="74"/>
    </row>
    <row r="728" spans="1:7" s="102" customFormat="1" hidden="1" x14ac:dyDescent="0.25">
      <c r="A728" s="100" t="s">
        <v>1208</v>
      </c>
      <c r="B728" s="68" t="s">
        <v>1180</v>
      </c>
      <c r="C728" s="66"/>
      <c r="D728" s="67"/>
      <c r="E728" s="69"/>
      <c r="F728" s="67"/>
      <c r="G728" s="74"/>
    </row>
    <row r="729" spans="1:7" s="102" customFormat="1" hidden="1" x14ac:dyDescent="0.25">
      <c r="A729" s="100" t="s">
        <v>1209</v>
      </c>
      <c r="B729" s="65" t="s">
        <v>1210</v>
      </c>
      <c r="C729" s="66"/>
      <c r="D729" s="67"/>
      <c r="E729" s="69"/>
      <c r="F729" s="67"/>
      <c r="G729" s="74"/>
    </row>
    <row r="730" spans="1:7" s="102" customFormat="1" hidden="1" x14ac:dyDescent="0.25">
      <c r="A730" s="100" t="s">
        <v>1211</v>
      </c>
      <c r="B730" s="68" t="s">
        <v>1172</v>
      </c>
      <c r="C730" s="66"/>
      <c r="D730" s="67"/>
      <c r="E730" s="69"/>
      <c r="F730" s="67"/>
      <c r="G730" s="74"/>
    </row>
    <row r="731" spans="1:7" s="102" customFormat="1" hidden="1" x14ac:dyDescent="0.25">
      <c r="A731" s="100" t="s">
        <v>1212</v>
      </c>
      <c r="B731" s="68" t="s">
        <v>1174</v>
      </c>
      <c r="C731" s="66"/>
      <c r="D731" s="67"/>
      <c r="E731" s="69"/>
      <c r="F731" s="67"/>
      <c r="G731" s="74"/>
    </row>
    <row r="732" spans="1:7" s="102" customFormat="1" hidden="1" x14ac:dyDescent="0.25">
      <c r="A732" s="100" t="s">
        <v>1213</v>
      </c>
      <c r="B732" s="68" t="s">
        <v>1176</v>
      </c>
      <c r="C732" s="66"/>
      <c r="D732" s="67"/>
      <c r="E732" s="69"/>
      <c r="F732" s="67"/>
      <c r="G732" s="74"/>
    </row>
    <row r="733" spans="1:7" s="102" customFormat="1" hidden="1" x14ac:dyDescent="0.25">
      <c r="A733" s="100" t="s">
        <v>1214</v>
      </c>
      <c r="B733" s="68" t="s">
        <v>1178</v>
      </c>
      <c r="C733" s="66"/>
      <c r="D733" s="67"/>
      <c r="E733" s="69"/>
      <c r="F733" s="67"/>
      <c r="G733" s="74"/>
    </row>
    <row r="734" spans="1:7" s="102" customFormat="1" hidden="1" x14ac:dyDescent="0.25">
      <c r="A734" s="100" t="s">
        <v>1215</v>
      </c>
      <c r="B734" s="68" t="s">
        <v>1180</v>
      </c>
      <c r="C734" s="66"/>
      <c r="D734" s="67"/>
      <c r="E734" s="69"/>
      <c r="F734" s="67"/>
      <c r="G734" s="74"/>
    </row>
    <row r="735" spans="1:7" s="102" customFormat="1" hidden="1" x14ac:dyDescent="0.25">
      <c r="A735" s="100" t="s">
        <v>1216</v>
      </c>
      <c r="B735" s="65" t="s">
        <v>7</v>
      </c>
      <c r="C735" s="66"/>
      <c r="D735" s="67"/>
      <c r="E735" s="69"/>
      <c r="F735" s="67"/>
      <c r="G735" s="74"/>
    </row>
    <row r="736" spans="1:7" s="102" customFormat="1" hidden="1" x14ac:dyDescent="0.25">
      <c r="A736" s="100" t="s">
        <v>1217</v>
      </c>
      <c r="B736" s="68" t="s">
        <v>1172</v>
      </c>
      <c r="C736" s="66"/>
      <c r="D736" s="67"/>
      <c r="E736" s="69"/>
      <c r="F736" s="67"/>
      <c r="G736" s="74"/>
    </row>
    <row r="737" spans="1:7" s="102" customFormat="1" hidden="1" x14ac:dyDescent="0.25">
      <c r="A737" s="100" t="s">
        <v>1218</v>
      </c>
      <c r="B737" s="68" t="s">
        <v>1174</v>
      </c>
      <c r="C737" s="66"/>
      <c r="D737" s="67"/>
      <c r="E737" s="69"/>
      <c r="F737" s="67"/>
      <c r="G737" s="74"/>
    </row>
    <row r="738" spans="1:7" s="102" customFormat="1" hidden="1" x14ac:dyDescent="0.25">
      <c r="A738" s="100" t="s">
        <v>1219</v>
      </c>
      <c r="B738" s="68" t="s">
        <v>1176</v>
      </c>
      <c r="C738" s="66"/>
      <c r="D738" s="67"/>
      <c r="E738" s="69"/>
      <c r="F738" s="67"/>
      <c r="G738" s="74"/>
    </row>
    <row r="739" spans="1:7" s="102" customFormat="1" hidden="1" x14ac:dyDescent="0.25">
      <c r="A739" s="100" t="s">
        <v>1220</v>
      </c>
      <c r="B739" s="68" t="s">
        <v>1178</v>
      </c>
      <c r="C739" s="66"/>
      <c r="D739" s="67"/>
      <c r="E739" s="69"/>
      <c r="F739" s="67"/>
      <c r="G739" s="74"/>
    </row>
    <row r="740" spans="1:7" s="102" customFormat="1" hidden="1" x14ac:dyDescent="0.25">
      <c r="A740" s="100" t="s">
        <v>1221</v>
      </c>
      <c r="B740" s="68" t="s">
        <v>1180</v>
      </c>
      <c r="C740" s="66"/>
      <c r="D740" s="67"/>
      <c r="E740" s="69"/>
      <c r="F740" s="67"/>
      <c r="G740" s="74"/>
    </row>
    <row r="741" spans="1:7" s="102" customFormat="1" hidden="1" x14ac:dyDescent="0.25">
      <c r="A741" s="100" t="s">
        <v>1222</v>
      </c>
      <c r="B741" s="65" t="s">
        <v>697</v>
      </c>
      <c r="C741" s="66"/>
      <c r="D741" s="67"/>
      <c r="E741" s="69"/>
      <c r="F741" s="67"/>
      <c r="G741" s="74"/>
    </row>
    <row r="742" spans="1:7" s="102" customFormat="1" hidden="1" x14ac:dyDescent="0.25">
      <c r="A742" s="100" t="s">
        <v>1223</v>
      </c>
      <c r="B742" s="68" t="s">
        <v>1172</v>
      </c>
      <c r="C742" s="66"/>
      <c r="D742" s="67"/>
      <c r="E742" s="69"/>
      <c r="F742" s="67"/>
      <c r="G742" s="74"/>
    </row>
    <row r="743" spans="1:7" s="102" customFormat="1" hidden="1" x14ac:dyDescent="0.25">
      <c r="A743" s="100" t="s">
        <v>1224</v>
      </c>
      <c r="B743" s="68" t="s">
        <v>1174</v>
      </c>
      <c r="C743" s="66"/>
      <c r="D743" s="67"/>
      <c r="E743" s="69"/>
      <c r="F743" s="67"/>
      <c r="G743" s="74"/>
    </row>
    <row r="744" spans="1:7" s="102" customFormat="1" hidden="1" x14ac:dyDescent="0.25">
      <c r="A744" s="100" t="s">
        <v>1225</v>
      </c>
      <c r="B744" s="68" t="s">
        <v>1176</v>
      </c>
      <c r="C744" s="66"/>
      <c r="D744" s="67"/>
      <c r="E744" s="69"/>
      <c r="F744" s="67"/>
      <c r="G744" s="74"/>
    </row>
    <row r="745" spans="1:7" s="102" customFormat="1" hidden="1" x14ac:dyDescent="0.25">
      <c r="A745" s="100" t="s">
        <v>1226</v>
      </c>
      <c r="B745" s="68" t="s">
        <v>1178</v>
      </c>
      <c r="C745" s="66"/>
      <c r="D745" s="67"/>
      <c r="E745" s="69"/>
      <c r="F745" s="67"/>
      <c r="G745" s="74"/>
    </row>
    <row r="746" spans="1:7" s="102" customFormat="1" hidden="1" x14ac:dyDescent="0.25">
      <c r="A746" s="100" t="s">
        <v>1227</v>
      </c>
      <c r="B746" s="68" t="s">
        <v>1180</v>
      </c>
      <c r="C746" s="66"/>
      <c r="D746" s="67"/>
      <c r="E746" s="69"/>
      <c r="F746" s="67"/>
      <c r="G746" s="74"/>
    </row>
    <row r="747" spans="1:7" s="102" customFormat="1" hidden="1" x14ac:dyDescent="0.25">
      <c r="A747" s="178" t="s">
        <v>436</v>
      </c>
      <c r="B747" s="61" t="s">
        <v>437</v>
      </c>
      <c r="C747" s="62"/>
      <c r="D747" s="63"/>
      <c r="E747" s="75"/>
      <c r="F747" s="63"/>
      <c r="G747" s="190"/>
    </row>
    <row r="748" spans="1:7" s="102" customFormat="1" hidden="1" x14ac:dyDescent="0.25">
      <c r="A748" s="100" t="s">
        <v>438</v>
      </c>
      <c r="B748" s="65" t="s">
        <v>4</v>
      </c>
      <c r="C748" s="66"/>
      <c r="D748" s="67"/>
      <c r="E748" s="69"/>
      <c r="F748" s="67"/>
      <c r="G748" s="74"/>
    </row>
    <row r="749" spans="1:7" s="102" customFormat="1" hidden="1" x14ac:dyDescent="0.25">
      <c r="A749" s="100" t="s">
        <v>1228</v>
      </c>
      <c r="B749" s="68" t="s">
        <v>1172</v>
      </c>
      <c r="C749" s="66"/>
      <c r="D749" s="67"/>
      <c r="E749" s="69"/>
      <c r="F749" s="67"/>
      <c r="G749" s="74"/>
    </row>
    <row r="750" spans="1:7" s="102" customFormat="1" hidden="1" x14ac:dyDescent="0.25">
      <c r="A750" s="100" t="s">
        <v>1229</v>
      </c>
      <c r="B750" s="68" t="s">
        <v>1174</v>
      </c>
      <c r="C750" s="66"/>
      <c r="D750" s="67"/>
      <c r="E750" s="69"/>
      <c r="F750" s="67"/>
      <c r="G750" s="74"/>
    </row>
    <row r="751" spans="1:7" s="102" customFormat="1" hidden="1" x14ac:dyDescent="0.25">
      <c r="A751" s="100" t="s">
        <v>1230</v>
      </c>
      <c r="B751" s="68" t="s">
        <v>1176</v>
      </c>
      <c r="C751" s="66"/>
      <c r="D751" s="67"/>
      <c r="E751" s="69"/>
      <c r="F751" s="67"/>
      <c r="G751" s="74"/>
    </row>
    <row r="752" spans="1:7" s="102" customFormat="1" hidden="1" x14ac:dyDescent="0.25">
      <c r="A752" s="100" t="s">
        <v>1231</v>
      </c>
      <c r="B752" s="68" t="s">
        <v>1178</v>
      </c>
      <c r="C752" s="66"/>
      <c r="D752" s="67"/>
      <c r="E752" s="69"/>
      <c r="F752" s="67"/>
      <c r="G752" s="74"/>
    </row>
    <row r="753" spans="1:7" s="102" customFormat="1" hidden="1" x14ac:dyDescent="0.25">
      <c r="A753" s="100" t="s">
        <v>1232</v>
      </c>
      <c r="B753" s="68" t="s">
        <v>1180</v>
      </c>
      <c r="C753" s="66"/>
      <c r="D753" s="67"/>
      <c r="E753" s="69"/>
      <c r="F753" s="67"/>
      <c r="G753" s="74"/>
    </row>
    <row r="754" spans="1:7" s="102" customFormat="1" hidden="1" x14ac:dyDescent="0.25">
      <c r="A754" s="100" t="s">
        <v>439</v>
      </c>
      <c r="B754" s="65" t="s">
        <v>3</v>
      </c>
      <c r="C754" s="66"/>
      <c r="D754" s="67"/>
      <c r="E754" s="69"/>
      <c r="F754" s="67"/>
      <c r="G754" s="74"/>
    </row>
    <row r="755" spans="1:7" s="102" customFormat="1" hidden="1" x14ac:dyDescent="0.25">
      <c r="A755" s="100" t="s">
        <v>1233</v>
      </c>
      <c r="B755" s="68" t="s">
        <v>1172</v>
      </c>
      <c r="C755" s="66"/>
      <c r="D755" s="67"/>
      <c r="E755" s="69"/>
      <c r="F755" s="67"/>
      <c r="G755" s="74"/>
    </row>
    <row r="756" spans="1:7" s="102" customFormat="1" hidden="1" x14ac:dyDescent="0.25">
      <c r="A756" s="100" t="s">
        <v>1234</v>
      </c>
      <c r="B756" s="68" t="s">
        <v>1174</v>
      </c>
      <c r="C756" s="66"/>
      <c r="D756" s="67"/>
      <c r="E756" s="69"/>
      <c r="F756" s="67"/>
      <c r="G756" s="74"/>
    </row>
    <row r="757" spans="1:7" s="102" customFormat="1" hidden="1" x14ac:dyDescent="0.25">
      <c r="A757" s="100" t="s">
        <v>1235</v>
      </c>
      <c r="B757" s="68" t="s">
        <v>1176</v>
      </c>
      <c r="C757" s="66"/>
      <c r="D757" s="67"/>
      <c r="E757" s="69"/>
      <c r="F757" s="67"/>
      <c r="G757" s="74"/>
    </row>
    <row r="758" spans="1:7" s="102" customFormat="1" hidden="1" x14ac:dyDescent="0.25">
      <c r="A758" s="100" t="s">
        <v>1236</v>
      </c>
      <c r="B758" s="68" t="s">
        <v>1178</v>
      </c>
      <c r="C758" s="66"/>
      <c r="D758" s="67"/>
      <c r="E758" s="69"/>
      <c r="F758" s="67"/>
      <c r="G758" s="74"/>
    </row>
    <row r="759" spans="1:7" s="102" customFormat="1" hidden="1" x14ac:dyDescent="0.25">
      <c r="A759" s="100" t="s">
        <v>1237</v>
      </c>
      <c r="B759" s="68" t="s">
        <v>1180</v>
      </c>
      <c r="C759" s="66"/>
      <c r="D759" s="67"/>
      <c r="E759" s="69"/>
      <c r="F759" s="67"/>
      <c r="G759" s="74"/>
    </row>
    <row r="760" spans="1:7" s="102" customFormat="1" hidden="1" x14ac:dyDescent="0.25">
      <c r="A760" s="100" t="s">
        <v>440</v>
      </c>
      <c r="B760" s="65" t="s">
        <v>5</v>
      </c>
      <c r="C760" s="66"/>
      <c r="D760" s="67"/>
      <c r="E760" s="69"/>
      <c r="F760" s="67"/>
      <c r="G760" s="74"/>
    </row>
    <row r="761" spans="1:7" s="102" customFormat="1" hidden="1" x14ac:dyDescent="0.25">
      <c r="A761" s="100" t="s">
        <v>1238</v>
      </c>
      <c r="B761" s="68" t="s">
        <v>1172</v>
      </c>
      <c r="C761" s="66"/>
      <c r="D761" s="67"/>
      <c r="E761" s="69"/>
      <c r="F761" s="67"/>
      <c r="G761" s="74"/>
    </row>
    <row r="762" spans="1:7" s="102" customFormat="1" hidden="1" x14ac:dyDescent="0.25">
      <c r="A762" s="100" t="s">
        <v>1239</v>
      </c>
      <c r="B762" s="68" t="s">
        <v>1174</v>
      </c>
      <c r="C762" s="66"/>
      <c r="D762" s="67"/>
      <c r="E762" s="69"/>
      <c r="F762" s="67"/>
      <c r="G762" s="74"/>
    </row>
    <row r="763" spans="1:7" s="102" customFormat="1" hidden="1" x14ac:dyDescent="0.25">
      <c r="A763" s="100" t="s">
        <v>1240</v>
      </c>
      <c r="B763" s="68" t="s">
        <v>1176</v>
      </c>
      <c r="C763" s="66"/>
      <c r="D763" s="67"/>
      <c r="E763" s="69"/>
      <c r="F763" s="67"/>
      <c r="G763" s="74"/>
    </row>
    <row r="764" spans="1:7" s="102" customFormat="1" hidden="1" x14ac:dyDescent="0.25">
      <c r="A764" s="100" t="s">
        <v>1241</v>
      </c>
      <c r="B764" s="68" t="s">
        <v>1178</v>
      </c>
      <c r="C764" s="66"/>
      <c r="D764" s="67"/>
      <c r="E764" s="69"/>
      <c r="F764" s="67"/>
      <c r="G764" s="74"/>
    </row>
    <row r="765" spans="1:7" s="102" customFormat="1" hidden="1" x14ac:dyDescent="0.25">
      <c r="A765" s="100" t="s">
        <v>1242</v>
      </c>
      <c r="B765" s="68" t="s">
        <v>1180</v>
      </c>
      <c r="C765" s="66"/>
      <c r="D765" s="67"/>
      <c r="E765" s="69"/>
      <c r="F765" s="67"/>
      <c r="G765" s="74"/>
    </row>
    <row r="766" spans="1:7" s="102" customFormat="1" hidden="1" x14ac:dyDescent="0.25">
      <c r="A766" s="100" t="s">
        <v>441</v>
      </c>
      <c r="B766" s="65" t="s">
        <v>1191</v>
      </c>
      <c r="C766" s="66"/>
      <c r="D766" s="67"/>
      <c r="E766" s="69"/>
      <c r="F766" s="67"/>
      <c r="G766" s="74"/>
    </row>
    <row r="767" spans="1:7" s="102" customFormat="1" hidden="1" x14ac:dyDescent="0.25">
      <c r="A767" s="100" t="s">
        <v>1243</v>
      </c>
      <c r="B767" s="68" t="s">
        <v>1172</v>
      </c>
      <c r="C767" s="66"/>
      <c r="D767" s="67"/>
      <c r="E767" s="69"/>
      <c r="F767" s="67"/>
      <c r="G767" s="74"/>
    </row>
    <row r="768" spans="1:7" s="102" customFormat="1" hidden="1" x14ac:dyDescent="0.25">
      <c r="A768" s="100" t="s">
        <v>1244</v>
      </c>
      <c r="B768" s="68" t="s">
        <v>1174</v>
      </c>
      <c r="C768" s="66"/>
      <c r="D768" s="67"/>
      <c r="E768" s="69"/>
      <c r="F768" s="67"/>
      <c r="G768" s="74"/>
    </row>
    <row r="769" spans="1:7" s="102" customFormat="1" hidden="1" x14ac:dyDescent="0.25">
      <c r="A769" s="100" t="s">
        <v>1245</v>
      </c>
      <c r="B769" s="68" t="s">
        <v>1176</v>
      </c>
      <c r="C769" s="66"/>
      <c r="D769" s="67"/>
      <c r="E769" s="69"/>
      <c r="F769" s="67"/>
      <c r="G769" s="74"/>
    </row>
    <row r="770" spans="1:7" s="102" customFormat="1" hidden="1" x14ac:dyDescent="0.25">
      <c r="A770" s="100" t="s">
        <v>1246</v>
      </c>
      <c r="B770" s="68" t="s">
        <v>1178</v>
      </c>
      <c r="C770" s="66"/>
      <c r="D770" s="67"/>
      <c r="E770" s="69"/>
      <c r="F770" s="67"/>
      <c r="G770" s="74"/>
    </row>
    <row r="771" spans="1:7" s="102" customFormat="1" hidden="1" x14ac:dyDescent="0.25">
      <c r="A771" s="100" t="s">
        <v>1247</v>
      </c>
      <c r="B771" s="68" t="s">
        <v>1180</v>
      </c>
      <c r="C771" s="66"/>
      <c r="D771" s="67"/>
      <c r="E771" s="69"/>
      <c r="F771" s="67"/>
      <c r="G771" s="74"/>
    </row>
    <row r="772" spans="1:7" s="102" customFormat="1" hidden="1" x14ac:dyDescent="0.25">
      <c r="A772" s="100" t="s">
        <v>442</v>
      </c>
      <c r="B772" s="65" t="s">
        <v>1197</v>
      </c>
      <c r="C772" s="66"/>
      <c r="D772" s="67"/>
      <c r="E772" s="69"/>
      <c r="F772" s="67"/>
      <c r="G772" s="74"/>
    </row>
    <row r="773" spans="1:7" s="102" customFormat="1" hidden="1" x14ac:dyDescent="0.25">
      <c r="A773" s="100" t="s">
        <v>1248</v>
      </c>
      <c r="B773" s="68" t="s">
        <v>1172</v>
      </c>
      <c r="C773" s="66"/>
      <c r="D773" s="67"/>
      <c r="E773" s="69"/>
      <c r="F773" s="67"/>
      <c r="G773" s="74"/>
    </row>
    <row r="774" spans="1:7" s="102" customFormat="1" hidden="1" x14ac:dyDescent="0.25">
      <c r="A774" s="100" t="s">
        <v>1249</v>
      </c>
      <c r="B774" s="68" t="s">
        <v>1174</v>
      </c>
      <c r="C774" s="66"/>
      <c r="D774" s="67"/>
      <c r="E774" s="69"/>
      <c r="F774" s="67"/>
      <c r="G774" s="74"/>
    </row>
    <row r="775" spans="1:7" s="102" customFormat="1" hidden="1" x14ac:dyDescent="0.25">
      <c r="A775" s="100" t="s">
        <v>1250</v>
      </c>
      <c r="B775" s="68" t="s">
        <v>1176</v>
      </c>
      <c r="C775" s="66"/>
      <c r="D775" s="67"/>
      <c r="E775" s="69"/>
      <c r="F775" s="67"/>
      <c r="G775" s="74"/>
    </row>
    <row r="776" spans="1:7" s="102" customFormat="1" hidden="1" x14ac:dyDescent="0.25">
      <c r="A776" s="100" t="s">
        <v>1251</v>
      </c>
      <c r="B776" s="68" t="s">
        <v>1178</v>
      </c>
      <c r="C776" s="66"/>
      <c r="D776" s="67"/>
      <c r="E776" s="69"/>
      <c r="F776" s="67"/>
      <c r="G776" s="74"/>
    </row>
    <row r="777" spans="1:7" s="102" customFormat="1" hidden="1" x14ac:dyDescent="0.25">
      <c r="A777" s="100" t="s">
        <v>1252</v>
      </c>
      <c r="B777" s="68" t="s">
        <v>1180</v>
      </c>
      <c r="C777" s="66"/>
      <c r="D777" s="67"/>
      <c r="E777" s="69"/>
      <c r="F777" s="67"/>
      <c r="G777" s="74"/>
    </row>
    <row r="778" spans="1:7" s="102" customFormat="1" hidden="1" x14ac:dyDescent="0.25">
      <c r="A778" s="100" t="s">
        <v>443</v>
      </c>
      <c r="B778" s="65" t="s">
        <v>1203</v>
      </c>
      <c r="C778" s="66"/>
      <c r="D778" s="67"/>
      <c r="E778" s="69"/>
      <c r="F778" s="67"/>
      <c r="G778" s="74"/>
    </row>
    <row r="779" spans="1:7" s="102" customFormat="1" hidden="1" x14ac:dyDescent="0.25">
      <c r="A779" s="100" t="s">
        <v>1253</v>
      </c>
      <c r="B779" s="68" t="s">
        <v>1172</v>
      </c>
      <c r="C779" s="66"/>
      <c r="D779" s="67"/>
      <c r="E779" s="69"/>
      <c r="F779" s="67"/>
      <c r="G779" s="74"/>
    </row>
    <row r="780" spans="1:7" s="102" customFormat="1" hidden="1" x14ac:dyDescent="0.25">
      <c r="A780" s="100" t="s">
        <v>1254</v>
      </c>
      <c r="B780" s="68" t="s">
        <v>1174</v>
      </c>
      <c r="C780" s="66"/>
      <c r="D780" s="67"/>
      <c r="E780" s="69"/>
      <c r="F780" s="67"/>
      <c r="G780" s="74"/>
    </row>
    <row r="781" spans="1:7" s="102" customFormat="1" hidden="1" x14ac:dyDescent="0.25">
      <c r="A781" s="100" t="s">
        <v>1255</v>
      </c>
      <c r="B781" s="68" t="s">
        <v>1176</v>
      </c>
      <c r="C781" s="66"/>
      <c r="D781" s="67"/>
      <c r="E781" s="69"/>
      <c r="F781" s="67"/>
      <c r="G781" s="74"/>
    </row>
    <row r="782" spans="1:7" s="102" customFormat="1" hidden="1" x14ac:dyDescent="0.25">
      <c r="A782" s="100" t="s">
        <v>1256</v>
      </c>
      <c r="B782" s="68" t="s">
        <v>1178</v>
      </c>
      <c r="C782" s="66"/>
      <c r="D782" s="67"/>
      <c r="E782" s="69"/>
      <c r="F782" s="67"/>
      <c r="G782" s="74"/>
    </row>
    <row r="783" spans="1:7" s="102" customFormat="1" hidden="1" x14ac:dyDescent="0.25">
      <c r="A783" s="100" t="s">
        <v>1257</v>
      </c>
      <c r="B783" s="68" t="s">
        <v>1180</v>
      </c>
      <c r="C783" s="66"/>
      <c r="D783" s="67"/>
      <c r="E783" s="69"/>
      <c r="F783" s="67"/>
      <c r="G783" s="74"/>
    </row>
    <row r="784" spans="1:7" s="102" customFormat="1" hidden="1" x14ac:dyDescent="0.25">
      <c r="A784" s="100" t="s">
        <v>1258</v>
      </c>
      <c r="B784" s="65" t="s">
        <v>1210</v>
      </c>
      <c r="C784" s="66"/>
      <c r="D784" s="67"/>
      <c r="E784" s="69"/>
      <c r="F784" s="67"/>
      <c r="G784" s="74"/>
    </row>
    <row r="785" spans="1:7" s="102" customFormat="1" hidden="1" x14ac:dyDescent="0.25">
      <c r="A785" s="100" t="s">
        <v>1259</v>
      </c>
      <c r="B785" s="68" t="s">
        <v>1172</v>
      </c>
      <c r="C785" s="66"/>
      <c r="D785" s="67"/>
      <c r="E785" s="69"/>
      <c r="F785" s="67"/>
      <c r="G785" s="74"/>
    </row>
    <row r="786" spans="1:7" s="102" customFormat="1" hidden="1" x14ac:dyDescent="0.25">
      <c r="A786" s="100" t="s">
        <v>1260</v>
      </c>
      <c r="B786" s="68" t="s">
        <v>1174</v>
      </c>
      <c r="C786" s="66"/>
      <c r="D786" s="67"/>
      <c r="E786" s="69"/>
      <c r="F786" s="67"/>
      <c r="G786" s="74"/>
    </row>
    <row r="787" spans="1:7" s="102" customFormat="1" hidden="1" x14ac:dyDescent="0.25">
      <c r="A787" s="100" t="s">
        <v>1261</v>
      </c>
      <c r="B787" s="68" t="s">
        <v>1176</v>
      </c>
      <c r="C787" s="66"/>
      <c r="D787" s="67"/>
      <c r="E787" s="69"/>
      <c r="F787" s="67"/>
      <c r="G787" s="74"/>
    </row>
    <row r="788" spans="1:7" s="102" customFormat="1" hidden="1" x14ac:dyDescent="0.25">
      <c r="A788" s="100" t="s">
        <v>1262</v>
      </c>
      <c r="B788" s="68" t="s">
        <v>1178</v>
      </c>
      <c r="C788" s="66"/>
      <c r="D788" s="67"/>
      <c r="E788" s="69"/>
      <c r="F788" s="67"/>
      <c r="G788" s="74"/>
    </row>
    <row r="789" spans="1:7" s="102" customFormat="1" hidden="1" x14ac:dyDescent="0.25">
      <c r="A789" s="100" t="s">
        <v>1263</v>
      </c>
      <c r="B789" s="68" t="s">
        <v>1180</v>
      </c>
      <c r="C789" s="66"/>
      <c r="D789" s="67"/>
      <c r="E789" s="69"/>
      <c r="F789" s="67"/>
      <c r="G789" s="74"/>
    </row>
    <row r="790" spans="1:7" s="102" customFormat="1" hidden="1" x14ac:dyDescent="0.25">
      <c r="A790" s="100" t="s">
        <v>1264</v>
      </c>
      <c r="B790" s="65" t="s">
        <v>7</v>
      </c>
      <c r="C790" s="66"/>
      <c r="D790" s="67"/>
      <c r="E790" s="69"/>
      <c r="F790" s="67"/>
      <c r="G790" s="74"/>
    </row>
    <row r="791" spans="1:7" s="102" customFormat="1" hidden="1" x14ac:dyDescent="0.25">
      <c r="A791" s="100" t="s">
        <v>1265</v>
      </c>
      <c r="B791" s="68" t="s">
        <v>1172</v>
      </c>
      <c r="C791" s="66"/>
      <c r="D791" s="67"/>
      <c r="E791" s="69"/>
      <c r="F791" s="67"/>
      <c r="G791" s="74"/>
    </row>
    <row r="792" spans="1:7" s="102" customFormat="1" hidden="1" x14ac:dyDescent="0.25">
      <c r="A792" s="100" t="s">
        <v>1266</v>
      </c>
      <c r="B792" s="68" t="s">
        <v>1174</v>
      </c>
      <c r="C792" s="66"/>
      <c r="D792" s="67"/>
      <c r="E792" s="69"/>
      <c r="F792" s="67"/>
      <c r="G792" s="74"/>
    </row>
    <row r="793" spans="1:7" s="102" customFormat="1" hidden="1" x14ac:dyDescent="0.25">
      <c r="A793" s="100" t="s">
        <v>1267</v>
      </c>
      <c r="B793" s="68" t="s">
        <v>1176</v>
      </c>
      <c r="C793" s="66"/>
      <c r="D793" s="67"/>
      <c r="E793" s="69"/>
      <c r="F793" s="67"/>
      <c r="G793" s="74"/>
    </row>
    <row r="794" spans="1:7" s="102" customFormat="1" hidden="1" x14ac:dyDescent="0.25">
      <c r="A794" s="100" t="s">
        <v>1268</v>
      </c>
      <c r="B794" s="68" t="s">
        <v>1178</v>
      </c>
      <c r="C794" s="66"/>
      <c r="D794" s="67"/>
      <c r="E794" s="69"/>
      <c r="F794" s="67"/>
      <c r="G794" s="74"/>
    </row>
    <row r="795" spans="1:7" s="102" customFormat="1" hidden="1" x14ac:dyDescent="0.25">
      <c r="A795" s="100" t="s">
        <v>1269</v>
      </c>
      <c r="B795" s="68" t="s">
        <v>1180</v>
      </c>
      <c r="C795" s="66"/>
      <c r="D795" s="67"/>
      <c r="E795" s="69"/>
      <c r="F795" s="67"/>
      <c r="G795" s="74"/>
    </row>
    <row r="796" spans="1:7" s="102" customFormat="1" hidden="1" x14ac:dyDescent="0.25">
      <c r="A796" s="100" t="s">
        <v>1270</v>
      </c>
      <c r="B796" s="65" t="s">
        <v>697</v>
      </c>
      <c r="C796" s="66"/>
      <c r="D796" s="67"/>
      <c r="E796" s="69"/>
      <c r="F796" s="67"/>
      <c r="G796" s="74"/>
    </row>
    <row r="797" spans="1:7" s="102" customFormat="1" hidden="1" x14ac:dyDescent="0.25">
      <c r="A797" s="100" t="s">
        <v>1271</v>
      </c>
      <c r="B797" s="68" t="s">
        <v>1172</v>
      </c>
      <c r="C797" s="66"/>
      <c r="D797" s="67"/>
      <c r="E797" s="69"/>
      <c r="F797" s="67"/>
      <c r="G797" s="74"/>
    </row>
    <row r="798" spans="1:7" s="102" customFormat="1" hidden="1" x14ac:dyDescent="0.25">
      <c r="A798" s="100" t="s">
        <v>1272</v>
      </c>
      <c r="B798" s="68" t="s">
        <v>1174</v>
      </c>
      <c r="C798" s="66"/>
      <c r="D798" s="67"/>
      <c r="E798" s="69"/>
      <c r="F798" s="67"/>
      <c r="G798" s="74"/>
    </row>
    <row r="799" spans="1:7" s="102" customFormat="1" hidden="1" x14ac:dyDescent="0.25">
      <c r="A799" s="100" t="s">
        <v>1273</v>
      </c>
      <c r="B799" s="68" t="s">
        <v>1176</v>
      </c>
      <c r="C799" s="66"/>
      <c r="D799" s="67"/>
      <c r="E799" s="69"/>
      <c r="F799" s="67"/>
      <c r="G799" s="74"/>
    </row>
    <row r="800" spans="1:7" s="102" customFormat="1" hidden="1" x14ac:dyDescent="0.25">
      <c r="A800" s="100" t="s">
        <v>1274</v>
      </c>
      <c r="B800" s="68" t="s">
        <v>1178</v>
      </c>
      <c r="C800" s="66"/>
      <c r="D800" s="67"/>
      <c r="E800" s="69"/>
      <c r="F800" s="67"/>
      <c r="G800" s="74"/>
    </row>
    <row r="801" spans="1:7" s="102" customFormat="1" hidden="1" x14ac:dyDescent="0.25">
      <c r="A801" s="100" t="s">
        <v>1275</v>
      </c>
      <c r="B801" s="68" t="s">
        <v>1180</v>
      </c>
      <c r="C801" s="66"/>
      <c r="D801" s="67"/>
      <c r="E801" s="69"/>
      <c r="F801" s="67"/>
      <c r="G801" s="74"/>
    </row>
    <row r="802" spans="1:7" s="102" customFormat="1" x14ac:dyDescent="0.25">
      <c r="A802" s="176" t="s">
        <v>444</v>
      </c>
      <c r="B802" s="54" t="s">
        <v>445</v>
      </c>
      <c r="C802" s="55"/>
      <c r="D802" s="56"/>
      <c r="E802" s="57"/>
      <c r="F802" s="56"/>
      <c r="G802" s="189"/>
    </row>
    <row r="803" spans="1:7" hidden="1" x14ac:dyDescent="0.25">
      <c r="A803" s="60" t="s">
        <v>446</v>
      </c>
      <c r="B803" s="61" t="s">
        <v>429</v>
      </c>
      <c r="C803" s="62"/>
      <c r="D803" s="63"/>
      <c r="E803" s="75"/>
      <c r="F803" s="63"/>
      <c r="G803" s="190"/>
    </row>
    <row r="804" spans="1:7" hidden="1" x14ac:dyDescent="0.25">
      <c r="A804" s="64" t="s">
        <v>447</v>
      </c>
      <c r="B804" s="65" t="s">
        <v>4</v>
      </c>
      <c r="C804" s="66"/>
      <c r="D804" s="67"/>
      <c r="E804" s="101"/>
      <c r="F804" s="197"/>
      <c r="G804" s="191"/>
    </row>
    <row r="805" spans="1:7" hidden="1" x14ac:dyDescent="0.25">
      <c r="A805" s="64" t="s">
        <v>1228</v>
      </c>
      <c r="B805" s="68" t="s">
        <v>1172</v>
      </c>
      <c r="C805" s="66"/>
      <c r="D805" s="67"/>
      <c r="E805" s="101"/>
      <c r="F805" s="197"/>
      <c r="G805" s="191"/>
    </row>
    <row r="806" spans="1:7" hidden="1" x14ac:dyDescent="0.25">
      <c r="A806" s="64" t="s">
        <v>1229</v>
      </c>
      <c r="B806" s="68" t="s">
        <v>1174</v>
      </c>
      <c r="C806" s="66"/>
      <c r="D806" s="67"/>
      <c r="E806" s="101"/>
      <c r="F806" s="197"/>
      <c r="G806" s="191"/>
    </row>
    <row r="807" spans="1:7" hidden="1" x14ac:dyDescent="0.25">
      <c r="A807" s="64" t="s">
        <v>1230</v>
      </c>
      <c r="B807" s="68" t="s">
        <v>1176</v>
      </c>
      <c r="C807" s="66"/>
      <c r="D807" s="67"/>
      <c r="E807" s="101"/>
      <c r="F807" s="197"/>
      <c r="G807" s="191"/>
    </row>
    <row r="808" spans="1:7" hidden="1" x14ac:dyDescent="0.25">
      <c r="A808" s="64" t="s">
        <v>1231</v>
      </c>
      <c r="B808" s="68" t="s">
        <v>1178</v>
      </c>
      <c r="C808" s="66"/>
      <c r="D808" s="67"/>
      <c r="E808" s="101"/>
      <c r="F808" s="197"/>
      <c r="G808" s="191"/>
    </row>
    <row r="809" spans="1:7" hidden="1" x14ac:dyDescent="0.25">
      <c r="A809" s="64" t="s">
        <v>1232</v>
      </c>
      <c r="B809" s="68" t="s">
        <v>1180</v>
      </c>
      <c r="C809" s="66"/>
      <c r="D809" s="67"/>
      <c r="E809" s="101"/>
      <c r="F809" s="197"/>
      <c r="G809" s="191"/>
    </row>
    <row r="810" spans="1:7" hidden="1" x14ac:dyDescent="0.25">
      <c r="A810" s="105" t="s">
        <v>448</v>
      </c>
      <c r="B810" s="94" t="s">
        <v>3</v>
      </c>
      <c r="C810" s="77"/>
      <c r="D810" s="85"/>
      <c r="E810" s="95"/>
      <c r="F810" s="85"/>
      <c r="G810" s="78"/>
    </row>
    <row r="811" spans="1:7" hidden="1" x14ac:dyDescent="0.25">
      <c r="A811" s="64" t="s">
        <v>1233</v>
      </c>
      <c r="B811" s="68" t="s">
        <v>1172</v>
      </c>
      <c r="C811" s="77"/>
      <c r="D811" s="85"/>
      <c r="E811" s="95"/>
      <c r="F811" s="85"/>
      <c r="G811" s="78"/>
    </row>
    <row r="812" spans="1:7" hidden="1" x14ac:dyDescent="0.25">
      <c r="A812" s="64" t="s">
        <v>1234</v>
      </c>
      <c r="B812" s="68" t="s">
        <v>1174</v>
      </c>
      <c r="C812" s="77"/>
      <c r="D812" s="85"/>
      <c r="E812" s="95"/>
      <c r="F812" s="85"/>
      <c r="G812" s="78"/>
    </row>
    <row r="813" spans="1:7" hidden="1" x14ac:dyDescent="0.25">
      <c r="A813" s="64" t="s">
        <v>1235</v>
      </c>
      <c r="B813" s="68" t="s">
        <v>1176</v>
      </c>
      <c r="C813" s="77"/>
      <c r="D813" s="85"/>
      <c r="E813" s="95"/>
      <c r="F813" s="85"/>
      <c r="G813" s="78"/>
    </row>
    <row r="814" spans="1:7" hidden="1" x14ac:dyDescent="0.25">
      <c r="A814" s="64" t="s">
        <v>1236</v>
      </c>
      <c r="B814" s="68" t="s">
        <v>1178</v>
      </c>
      <c r="C814" s="77"/>
      <c r="D814" s="85"/>
      <c r="E814" s="95"/>
      <c r="F814" s="85"/>
      <c r="G814" s="78"/>
    </row>
    <row r="815" spans="1:7" hidden="1" x14ac:dyDescent="0.25">
      <c r="A815" s="64" t="s">
        <v>1237</v>
      </c>
      <c r="B815" s="68" t="s">
        <v>1180</v>
      </c>
      <c r="C815" s="77"/>
      <c r="D815" s="85"/>
      <c r="E815" s="95"/>
      <c r="F815" s="85"/>
      <c r="G815" s="78"/>
    </row>
    <row r="816" spans="1:7" hidden="1" x14ac:dyDescent="0.25">
      <c r="A816" s="64" t="s">
        <v>449</v>
      </c>
      <c r="B816" s="65" t="s">
        <v>5</v>
      </c>
      <c r="C816" s="66"/>
      <c r="D816" s="67"/>
      <c r="E816" s="69"/>
      <c r="F816" s="67"/>
      <c r="G816" s="74"/>
    </row>
    <row r="817" spans="1:7" hidden="1" x14ac:dyDescent="0.25">
      <c r="A817" s="64" t="s">
        <v>1238</v>
      </c>
      <c r="B817" s="68" t="s">
        <v>1172</v>
      </c>
      <c r="C817" s="66"/>
      <c r="D817" s="67"/>
      <c r="E817" s="69"/>
      <c r="F817" s="67"/>
      <c r="G817" s="74"/>
    </row>
    <row r="818" spans="1:7" hidden="1" x14ac:dyDescent="0.25">
      <c r="A818" s="64" t="s">
        <v>1239</v>
      </c>
      <c r="B818" s="68" t="s">
        <v>1174</v>
      </c>
      <c r="C818" s="66"/>
      <c r="D818" s="67"/>
      <c r="E818" s="69"/>
      <c r="F818" s="67"/>
      <c r="G818" s="74"/>
    </row>
    <row r="819" spans="1:7" hidden="1" x14ac:dyDescent="0.25">
      <c r="A819" s="64" t="s">
        <v>1240</v>
      </c>
      <c r="B819" s="68" t="s">
        <v>1176</v>
      </c>
      <c r="C819" s="66"/>
      <c r="D819" s="67"/>
      <c r="E819" s="69"/>
      <c r="F819" s="67"/>
      <c r="G819" s="74"/>
    </row>
    <row r="820" spans="1:7" hidden="1" x14ac:dyDescent="0.25">
      <c r="A820" s="64" t="s">
        <v>1241</v>
      </c>
      <c r="B820" s="68" t="s">
        <v>1178</v>
      </c>
      <c r="C820" s="66"/>
      <c r="D820" s="67"/>
      <c r="E820" s="69"/>
      <c r="F820" s="67"/>
      <c r="G820" s="74"/>
    </row>
    <row r="821" spans="1:7" hidden="1" x14ac:dyDescent="0.25">
      <c r="A821" s="64" t="s">
        <v>1242</v>
      </c>
      <c r="B821" s="68" t="s">
        <v>1180</v>
      </c>
      <c r="C821" s="66"/>
      <c r="D821" s="67"/>
      <c r="E821" s="69"/>
      <c r="F821" s="67"/>
      <c r="G821" s="74"/>
    </row>
    <row r="822" spans="1:7" hidden="1" x14ac:dyDescent="0.25">
      <c r="A822" s="64" t="s">
        <v>450</v>
      </c>
      <c r="B822" s="65" t="s">
        <v>1191</v>
      </c>
      <c r="C822" s="66"/>
      <c r="D822" s="67"/>
      <c r="E822" s="69"/>
      <c r="F822" s="67"/>
      <c r="G822" s="74"/>
    </row>
    <row r="823" spans="1:7" hidden="1" x14ac:dyDescent="0.25">
      <c r="A823" s="64" t="s">
        <v>1243</v>
      </c>
      <c r="B823" s="68" t="s">
        <v>1172</v>
      </c>
      <c r="C823" s="66"/>
      <c r="D823" s="67"/>
      <c r="E823" s="69"/>
      <c r="F823" s="67"/>
      <c r="G823" s="74"/>
    </row>
    <row r="824" spans="1:7" hidden="1" x14ac:dyDescent="0.25">
      <c r="A824" s="64" t="s">
        <v>1244</v>
      </c>
      <c r="B824" s="68" t="s">
        <v>1174</v>
      </c>
      <c r="C824" s="66"/>
      <c r="D824" s="67"/>
      <c r="E824" s="69"/>
      <c r="F824" s="67"/>
      <c r="G824" s="74"/>
    </row>
    <row r="825" spans="1:7" hidden="1" x14ac:dyDescent="0.25">
      <c r="A825" s="64" t="s">
        <v>1245</v>
      </c>
      <c r="B825" s="68" t="s">
        <v>1176</v>
      </c>
      <c r="C825" s="66"/>
      <c r="D825" s="67"/>
      <c r="E825" s="69"/>
      <c r="F825" s="67"/>
      <c r="G825" s="74"/>
    </row>
    <row r="826" spans="1:7" hidden="1" x14ac:dyDescent="0.25">
      <c r="A826" s="64" t="s">
        <v>1246</v>
      </c>
      <c r="B826" s="68" t="s">
        <v>1178</v>
      </c>
      <c r="C826" s="66"/>
      <c r="D826" s="67"/>
      <c r="E826" s="69"/>
      <c r="F826" s="67"/>
      <c r="G826" s="74"/>
    </row>
    <row r="827" spans="1:7" hidden="1" x14ac:dyDescent="0.25">
      <c r="A827" s="64" t="s">
        <v>1247</v>
      </c>
      <c r="B827" s="68" t="s">
        <v>1180</v>
      </c>
      <c r="C827" s="66"/>
      <c r="D827" s="67"/>
      <c r="E827" s="69"/>
      <c r="F827" s="67"/>
      <c r="G827" s="74"/>
    </row>
    <row r="828" spans="1:7" hidden="1" x14ac:dyDescent="0.25">
      <c r="A828" s="64" t="s">
        <v>451</v>
      </c>
      <c r="B828" s="65" t="s">
        <v>1197</v>
      </c>
      <c r="C828" s="66"/>
      <c r="D828" s="67"/>
      <c r="E828" s="69"/>
      <c r="F828" s="67"/>
      <c r="G828" s="74"/>
    </row>
    <row r="829" spans="1:7" hidden="1" x14ac:dyDescent="0.25">
      <c r="A829" s="64" t="s">
        <v>1248</v>
      </c>
      <c r="B829" s="68" t="s">
        <v>1172</v>
      </c>
      <c r="C829" s="66"/>
      <c r="D829" s="67"/>
      <c r="E829" s="69"/>
      <c r="F829" s="67"/>
      <c r="G829" s="74"/>
    </row>
    <row r="830" spans="1:7" hidden="1" x14ac:dyDescent="0.25">
      <c r="A830" s="64" t="s">
        <v>1249</v>
      </c>
      <c r="B830" s="68" t="s">
        <v>1174</v>
      </c>
      <c r="C830" s="66"/>
      <c r="D830" s="67"/>
      <c r="E830" s="69"/>
      <c r="F830" s="67"/>
      <c r="G830" s="74"/>
    </row>
    <row r="831" spans="1:7" hidden="1" x14ac:dyDescent="0.25">
      <c r="A831" s="64" t="s">
        <v>1250</v>
      </c>
      <c r="B831" s="68" t="s">
        <v>1176</v>
      </c>
      <c r="C831" s="66"/>
      <c r="D831" s="67"/>
      <c r="E831" s="69"/>
      <c r="F831" s="67"/>
      <c r="G831" s="74"/>
    </row>
    <row r="832" spans="1:7" hidden="1" x14ac:dyDescent="0.25">
      <c r="A832" s="64" t="s">
        <v>1251</v>
      </c>
      <c r="B832" s="68" t="s">
        <v>1178</v>
      </c>
      <c r="C832" s="66"/>
      <c r="D832" s="67"/>
      <c r="E832" s="69"/>
      <c r="F832" s="67"/>
      <c r="G832" s="74"/>
    </row>
    <row r="833" spans="1:7" hidden="1" x14ac:dyDescent="0.25">
      <c r="A833" s="64" t="s">
        <v>1252</v>
      </c>
      <c r="B833" s="68" t="s">
        <v>1180</v>
      </c>
      <c r="C833" s="66"/>
      <c r="D833" s="67"/>
      <c r="E833" s="69"/>
      <c r="F833" s="67"/>
      <c r="G833" s="74"/>
    </row>
    <row r="834" spans="1:7" hidden="1" x14ac:dyDescent="0.25">
      <c r="A834" s="64" t="s">
        <v>452</v>
      </c>
      <c r="B834" s="65" t="s">
        <v>1203</v>
      </c>
      <c r="C834" s="66"/>
      <c r="D834" s="67"/>
      <c r="E834" s="69"/>
      <c r="F834" s="67"/>
      <c r="G834" s="74"/>
    </row>
    <row r="835" spans="1:7" hidden="1" x14ac:dyDescent="0.25">
      <c r="A835" s="64" t="s">
        <v>1253</v>
      </c>
      <c r="B835" s="68" t="s">
        <v>1172</v>
      </c>
      <c r="C835" s="66"/>
      <c r="D835" s="67"/>
      <c r="E835" s="69"/>
      <c r="F835" s="67"/>
      <c r="G835" s="74"/>
    </row>
    <row r="836" spans="1:7" hidden="1" x14ac:dyDescent="0.25">
      <c r="A836" s="64" t="s">
        <v>1254</v>
      </c>
      <c r="B836" s="68" t="s">
        <v>1174</v>
      </c>
      <c r="C836" s="66"/>
      <c r="D836" s="67"/>
      <c r="E836" s="69"/>
      <c r="F836" s="67"/>
      <c r="G836" s="74"/>
    </row>
    <row r="837" spans="1:7" hidden="1" x14ac:dyDescent="0.25">
      <c r="A837" s="64" t="s">
        <v>1255</v>
      </c>
      <c r="B837" s="68" t="s">
        <v>1176</v>
      </c>
      <c r="C837" s="66"/>
      <c r="D837" s="67"/>
      <c r="E837" s="69"/>
      <c r="F837" s="67"/>
      <c r="G837" s="74"/>
    </row>
    <row r="838" spans="1:7" hidden="1" x14ac:dyDescent="0.25">
      <c r="A838" s="64" t="s">
        <v>1256</v>
      </c>
      <c r="B838" s="68" t="s">
        <v>1178</v>
      </c>
      <c r="C838" s="66"/>
      <c r="D838" s="67"/>
      <c r="E838" s="69"/>
      <c r="F838" s="67"/>
      <c r="G838" s="74"/>
    </row>
    <row r="839" spans="1:7" hidden="1" x14ac:dyDescent="0.25">
      <c r="A839" s="64" t="s">
        <v>1257</v>
      </c>
      <c r="B839" s="68" t="s">
        <v>1180</v>
      </c>
      <c r="C839" s="66"/>
      <c r="D839" s="67"/>
      <c r="E839" s="69"/>
      <c r="F839" s="67"/>
      <c r="G839" s="74"/>
    </row>
    <row r="840" spans="1:7" hidden="1" x14ac:dyDescent="0.25">
      <c r="A840" s="64" t="s">
        <v>1276</v>
      </c>
      <c r="B840" s="65" t="s">
        <v>1210</v>
      </c>
      <c r="C840" s="66"/>
      <c r="D840" s="67"/>
      <c r="E840" s="69"/>
      <c r="F840" s="67"/>
      <c r="G840" s="74"/>
    </row>
    <row r="841" spans="1:7" hidden="1" x14ac:dyDescent="0.25">
      <c r="A841" s="64" t="s">
        <v>1259</v>
      </c>
      <c r="B841" s="68" t="s">
        <v>1172</v>
      </c>
      <c r="C841" s="66"/>
      <c r="D841" s="67"/>
      <c r="E841" s="69"/>
      <c r="F841" s="67"/>
      <c r="G841" s="74"/>
    </row>
    <row r="842" spans="1:7" hidden="1" x14ac:dyDescent="0.25">
      <c r="A842" s="64" t="s">
        <v>1260</v>
      </c>
      <c r="B842" s="68" t="s">
        <v>1174</v>
      </c>
      <c r="C842" s="66"/>
      <c r="D842" s="67"/>
      <c r="E842" s="69"/>
      <c r="F842" s="67"/>
      <c r="G842" s="74"/>
    </row>
    <row r="843" spans="1:7" hidden="1" x14ac:dyDescent="0.25">
      <c r="A843" s="64" t="s">
        <v>1261</v>
      </c>
      <c r="B843" s="68" t="s">
        <v>1176</v>
      </c>
      <c r="C843" s="66"/>
      <c r="D843" s="67"/>
      <c r="E843" s="69"/>
      <c r="F843" s="67"/>
      <c r="G843" s="74"/>
    </row>
    <row r="844" spans="1:7" hidden="1" x14ac:dyDescent="0.25">
      <c r="A844" s="64" t="s">
        <v>1262</v>
      </c>
      <c r="B844" s="68" t="s">
        <v>1178</v>
      </c>
      <c r="C844" s="66"/>
      <c r="D844" s="67"/>
      <c r="E844" s="69"/>
      <c r="F844" s="67"/>
      <c r="G844" s="74"/>
    </row>
    <row r="845" spans="1:7" hidden="1" x14ac:dyDescent="0.25">
      <c r="A845" s="64" t="s">
        <v>1263</v>
      </c>
      <c r="B845" s="68" t="s">
        <v>1180</v>
      </c>
      <c r="C845" s="66"/>
      <c r="D845" s="67"/>
      <c r="E845" s="69"/>
      <c r="F845" s="67"/>
      <c r="G845" s="74"/>
    </row>
    <row r="846" spans="1:7" hidden="1" x14ac:dyDescent="0.25">
      <c r="A846" s="64" t="s">
        <v>1277</v>
      </c>
      <c r="B846" s="65" t="s">
        <v>7</v>
      </c>
      <c r="C846" s="66"/>
      <c r="D846" s="67"/>
      <c r="E846" s="69"/>
      <c r="F846" s="67"/>
      <c r="G846" s="74"/>
    </row>
    <row r="847" spans="1:7" hidden="1" x14ac:dyDescent="0.25">
      <c r="A847" s="64" t="s">
        <v>1265</v>
      </c>
      <c r="B847" s="68" t="s">
        <v>1172</v>
      </c>
      <c r="C847" s="66"/>
      <c r="D847" s="67"/>
      <c r="E847" s="69"/>
      <c r="F847" s="67"/>
      <c r="G847" s="74"/>
    </row>
    <row r="848" spans="1:7" hidden="1" x14ac:dyDescent="0.25">
      <c r="A848" s="64" t="s">
        <v>1266</v>
      </c>
      <c r="B848" s="68" t="s">
        <v>1174</v>
      </c>
      <c r="C848" s="66"/>
      <c r="D848" s="67"/>
      <c r="E848" s="69"/>
      <c r="F848" s="67"/>
      <c r="G848" s="74"/>
    </row>
    <row r="849" spans="1:7" hidden="1" x14ac:dyDescent="0.25">
      <c r="A849" s="64" t="s">
        <v>1267</v>
      </c>
      <c r="B849" s="68" t="s">
        <v>1176</v>
      </c>
      <c r="C849" s="66"/>
      <c r="D849" s="67"/>
      <c r="E849" s="69"/>
      <c r="F849" s="67"/>
      <c r="G849" s="74"/>
    </row>
    <row r="850" spans="1:7" hidden="1" x14ac:dyDescent="0.25">
      <c r="A850" s="64" t="s">
        <v>1268</v>
      </c>
      <c r="B850" s="68" t="s">
        <v>1178</v>
      </c>
      <c r="C850" s="66"/>
      <c r="D850" s="67"/>
      <c r="E850" s="69"/>
      <c r="F850" s="67"/>
      <c r="G850" s="74"/>
    </row>
    <row r="851" spans="1:7" hidden="1" x14ac:dyDescent="0.25">
      <c r="A851" s="64" t="s">
        <v>1269</v>
      </c>
      <c r="B851" s="68" t="s">
        <v>1180</v>
      </c>
      <c r="C851" s="66"/>
      <c r="D851" s="67"/>
      <c r="E851" s="69"/>
      <c r="F851" s="67"/>
      <c r="G851" s="74"/>
    </row>
    <row r="852" spans="1:7" hidden="1" x14ac:dyDescent="0.25">
      <c r="A852" s="64" t="s">
        <v>1278</v>
      </c>
      <c r="B852" s="65" t="s">
        <v>697</v>
      </c>
      <c r="C852" s="66"/>
      <c r="D852" s="67"/>
      <c r="E852" s="69"/>
      <c r="F852" s="67"/>
      <c r="G852" s="74"/>
    </row>
    <row r="853" spans="1:7" hidden="1" x14ac:dyDescent="0.25">
      <c r="A853" s="64" t="s">
        <v>1271</v>
      </c>
      <c r="B853" s="68" t="s">
        <v>1172</v>
      </c>
      <c r="C853" s="66"/>
      <c r="D853" s="67"/>
      <c r="E853" s="69"/>
      <c r="F853" s="67"/>
      <c r="G853" s="74"/>
    </row>
    <row r="854" spans="1:7" hidden="1" x14ac:dyDescent="0.25">
      <c r="A854" s="64" t="s">
        <v>1272</v>
      </c>
      <c r="B854" s="68" t="s">
        <v>1174</v>
      </c>
      <c r="C854" s="66"/>
      <c r="D854" s="67"/>
      <c r="E854" s="69"/>
      <c r="F854" s="67"/>
      <c r="G854" s="74"/>
    </row>
    <row r="855" spans="1:7" hidden="1" x14ac:dyDescent="0.25">
      <c r="A855" s="64" t="s">
        <v>1273</v>
      </c>
      <c r="B855" s="68" t="s">
        <v>1176</v>
      </c>
      <c r="C855" s="66"/>
      <c r="D855" s="67"/>
      <c r="E855" s="69"/>
      <c r="F855" s="67"/>
      <c r="G855" s="74"/>
    </row>
    <row r="856" spans="1:7" hidden="1" x14ac:dyDescent="0.25">
      <c r="A856" s="64" t="s">
        <v>1274</v>
      </c>
      <c r="B856" s="68" t="s">
        <v>1178</v>
      </c>
      <c r="C856" s="66"/>
      <c r="D856" s="67"/>
      <c r="E856" s="69"/>
      <c r="F856" s="67"/>
      <c r="G856" s="74"/>
    </row>
    <row r="857" spans="1:7" hidden="1" x14ac:dyDescent="0.25">
      <c r="A857" s="64" t="s">
        <v>1275</v>
      </c>
      <c r="B857" s="68" t="s">
        <v>1180</v>
      </c>
      <c r="C857" s="66"/>
      <c r="D857" s="67"/>
      <c r="E857" s="69"/>
      <c r="F857" s="67"/>
      <c r="G857" s="74"/>
    </row>
    <row r="858" spans="1:7" x14ac:dyDescent="0.25">
      <c r="A858" s="60" t="s">
        <v>453</v>
      </c>
      <c r="B858" s="61" t="s">
        <v>437</v>
      </c>
      <c r="C858" s="62"/>
      <c r="D858" s="63"/>
      <c r="E858" s="75"/>
      <c r="F858" s="63"/>
      <c r="G858" s="190"/>
    </row>
    <row r="859" spans="1:7" x14ac:dyDescent="0.25">
      <c r="A859" s="64" t="s">
        <v>454</v>
      </c>
      <c r="B859" s="65" t="s">
        <v>4</v>
      </c>
      <c r="C859" s="66"/>
      <c r="D859" s="67"/>
      <c r="E859" s="69"/>
      <c r="F859" s="67"/>
      <c r="G859" s="74"/>
    </row>
    <row r="860" spans="1:7" x14ac:dyDescent="0.25">
      <c r="A860" s="64" t="s">
        <v>1279</v>
      </c>
      <c r="B860" s="72" t="s">
        <v>1172</v>
      </c>
      <c r="C860" s="66"/>
      <c r="D860" s="67"/>
      <c r="E860" s="103">
        <f>SUM(E861)</f>
        <v>73</v>
      </c>
      <c r="F860" s="219">
        <f t="shared" ref="F860:G860" si="5">SUM(F861)</f>
        <v>145</v>
      </c>
      <c r="G860" s="220">
        <f t="shared" si="5"/>
        <v>122.2495</v>
      </c>
    </row>
    <row r="861" spans="1:7" ht="47.25" x14ac:dyDescent="0.25">
      <c r="A861" s="100" t="s">
        <v>1279</v>
      </c>
      <c r="B861" s="106" t="s">
        <v>665</v>
      </c>
      <c r="C861" s="107">
        <v>2019</v>
      </c>
      <c r="D861" s="107">
        <v>10</v>
      </c>
      <c r="E861" s="107">
        <v>73</v>
      </c>
      <c r="F861" s="199">
        <v>145</v>
      </c>
      <c r="G861" s="119">
        <f>121.141+13.8435-12.735</f>
        <v>122.2495</v>
      </c>
    </row>
    <row r="862" spans="1:7" hidden="1" x14ac:dyDescent="0.25">
      <c r="A862" s="64" t="s">
        <v>1280</v>
      </c>
      <c r="B862" s="68" t="s">
        <v>1174</v>
      </c>
      <c r="C862" s="66"/>
      <c r="D862" s="67"/>
      <c r="E862" s="69"/>
      <c r="F862" s="67"/>
      <c r="G862" s="74"/>
    </row>
    <row r="863" spans="1:7" hidden="1" x14ac:dyDescent="0.25">
      <c r="A863" s="64" t="s">
        <v>1281</v>
      </c>
      <c r="B863" s="68" t="s">
        <v>1176</v>
      </c>
      <c r="C863" s="66"/>
      <c r="D863" s="67"/>
      <c r="E863" s="69"/>
      <c r="F863" s="67"/>
      <c r="G863" s="74"/>
    </row>
    <row r="864" spans="1:7" hidden="1" x14ac:dyDescent="0.25">
      <c r="A864" s="64" t="s">
        <v>1282</v>
      </c>
      <c r="B864" s="68" t="s">
        <v>1178</v>
      </c>
      <c r="C864" s="66"/>
      <c r="D864" s="67"/>
      <c r="E864" s="69"/>
      <c r="F864" s="67"/>
      <c r="G864" s="74"/>
    </row>
    <row r="865" spans="1:7" hidden="1" x14ac:dyDescent="0.25">
      <c r="A865" s="64" t="s">
        <v>1283</v>
      </c>
      <c r="B865" s="68" t="s">
        <v>1180</v>
      </c>
      <c r="C865" s="66"/>
      <c r="D865" s="67"/>
      <c r="E865" s="69"/>
      <c r="F865" s="67"/>
      <c r="G865" s="74"/>
    </row>
    <row r="866" spans="1:7" x14ac:dyDescent="0.25">
      <c r="A866" s="64" t="s">
        <v>455</v>
      </c>
      <c r="B866" s="94" t="s">
        <v>3</v>
      </c>
      <c r="C866" s="66"/>
      <c r="D866" s="67"/>
      <c r="E866" s="69"/>
      <c r="F866" s="67"/>
      <c r="G866" s="74"/>
    </row>
    <row r="867" spans="1:7" x14ac:dyDescent="0.25">
      <c r="A867" s="64" t="s">
        <v>1284</v>
      </c>
      <c r="B867" s="72" t="s">
        <v>1172</v>
      </c>
      <c r="C867" s="66"/>
      <c r="D867" s="67"/>
      <c r="E867" s="103">
        <f>SUM(E868)</f>
        <v>61</v>
      </c>
      <c r="F867" s="219">
        <f t="shared" ref="F867:G867" si="6">SUM(F868)</f>
        <v>200</v>
      </c>
      <c r="G867" s="220">
        <f t="shared" si="6"/>
        <v>65.402339999999995</v>
      </c>
    </row>
    <row r="868" spans="1:7" ht="63" x14ac:dyDescent="0.25">
      <c r="A868" s="183" t="s">
        <v>1284</v>
      </c>
      <c r="B868" s="106" t="s">
        <v>1285</v>
      </c>
      <c r="C868" s="96">
        <v>2020</v>
      </c>
      <c r="D868" s="96">
        <v>10</v>
      </c>
      <c r="E868" s="96">
        <v>61</v>
      </c>
      <c r="F868" s="67">
        <v>200</v>
      </c>
      <c r="G868" s="97">
        <v>65.402339999999995</v>
      </c>
    </row>
    <row r="869" spans="1:7" hidden="1" x14ac:dyDescent="0.25">
      <c r="A869" s="64" t="s">
        <v>1286</v>
      </c>
      <c r="B869" s="68" t="s">
        <v>1174</v>
      </c>
      <c r="C869" s="66"/>
      <c r="D869" s="67"/>
      <c r="E869" s="69"/>
      <c r="F869" s="67"/>
      <c r="G869" s="74"/>
    </row>
    <row r="870" spans="1:7" hidden="1" x14ac:dyDescent="0.25">
      <c r="A870" s="64" t="s">
        <v>1287</v>
      </c>
      <c r="B870" s="68" t="s">
        <v>1176</v>
      </c>
      <c r="C870" s="66"/>
      <c r="D870" s="67"/>
      <c r="E870" s="69"/>
      <c r="F870" s="67"/>
      <c r="G870" s="74"/>
    </row>
    <row r="871" spans="1:7" hidden="1" x14ac:dyDescent="0.25">
      <c r="A871" s="64" t="s">
        <v>1288</v>
      </c>
      <c r="B871" s="68" t="s">
        <v>1178</v>
      </c>
      <c r="C871" s="66"/>
      <c r="D871" s="67"/>
      <c r="E871" s="69"/>
      <c r="F871" s="67"/>
      <c r="G871" s="74"/>
    </row>
    <row r="872" spans="1:7" hidden="1" x14ac:dyDescent="0.25">
      <c r="A872" s="64" t="s">
        <v>1289</v>
      </c>
      <c r="B872" s="68" t="s">
        <v>1180</v>
      </c>
      <c r="C872" s="66"/>
      <c r="D872" s="67"/>
      <c r="E872" s="69"/>
      <c r="F872" s="67"/>
      <c r="G872" s="74"/>
    </row>
    <row r="873" spans="1:7" hidden="1" x14ac:dyDescent="0.25">
      <c r="A873" s="64" t="s">
        <v>456</v>
      </c>
      <c r="B873" s="65" t="s">
        <v>5</v>
      </c>
      <c r="C873" s="66"/>
      <c r="D873" s="67"/>
      <c r="E873" s="69"/>
      <c r="F873" s="67"/>
      <c r="G873" s="74"/>
    </row>
    <row r="874" spans="1:7" hidden="1" x14ac:dyDescent="0.25">
      <c r="A874" s="64" t="s">
        <v>1290</v>
      </c>
      <c r="B874" s="68" t="s">
        <v>1172</v>
      </c>
      <c r="C874" s="66"/>
      <c r="D874" s="67"/>
      <c r="E874" s="69"/>
      <c r="F874" s="67"/>
      <c r="G874" s="74"/>
    </row>
    <row r="875" spans="1:7" hidden="1" x14ac:dyDescent="0.25">
      <c r="A875" s="64" t="s">
        <v>1291</v>
      </c>
      <c r="B875" s="68" t="s">
        <v>1174</v>
      </c>
      <c r="C875" s="66"/>
      <c r="D875" s="67"/>
      <c r="E875" s="69"/>
      <c r="F875" s="67"/>
      <c r="G875" s="74"/>
    </row>
    <row r="876" spans="1:7" hidden="1" x14ac:dyDescent="0.25">
      <c r="A876" s="64" t="s">
        <v>1292</v>
      </c>
      <c r="B876" s="68" t="s">
        <v>1176</v>
      </c>
      <c r="C876" s="66"/>
      <c r="D876" s="67"/>
      <c r="E876" s="69"/>
      <c r="F876" s="67"/>
      <c r="G876" s="74"/>
    </row>
    <row r="877" spans="1:7" hidden="1" x14ac:dyDescent="0.25">
      <c r="A877" s="64" t="s">
        <v>1293</v>
      </c>
      <c r="B877" s="68" t="s">
        <v>1178</v>
      </c>
      <c r="C877" s="66"/>
      <c r="D877" s="67"/>
      <c r="E877" s="69"/>
      <c r="F877" s="67"/>
      <c r="G877" s="74"/>
    </row>
    <row r="878" spans="1:7" hidden="1" x14ac:dyDescent="0.25">
      <c r="A878" s="64" t="s">
        <v>1294</v>
      </c>
      <c r="B878" s="68" t="s">
        <v>1180</v>
      </c>
      <c r="C878" s="66"/>
      <c r="D878" s="67"/>
      <c r="E878" s="69"/>
      <c r="F878" s="67"/>
      <c r="G878" s="74"/>
    </row>
    <row r="879" spans="1:7" hidden="1" x14ac:dyDescent="0.25">
      <c r="A879" s="64" t="s">
        <v>457</v>
      </c>
      <c r="B879" s="65" t="s">
        <v>1191</v>
      </c>
      <c r="C879" s="77"/>
      <c r="D879" s="85"/>
      <c r="E879" s="95"/>
      <c r="F879" s="85"/>
      <c r="G879" s="78"/>
    </row>
    <row r="880" spans="1:7" hidden="1" x14ac:dyDescent="0.25">
      <c r="A880" s="64" t="s">
        <v>1295</v>
      </c>
      <c r="B880" s="68" t="s">
        <v>1172</v>
      </c>
      <c r="C880" s="77"/>
      <c r="D880" s="85"/>
      <c r="E880" s="95"/>
      <c r="F880" s="85"/>
      <c r="G880" s="78"/>
    </row>
    <row r="881" spans="1:7" hidden="1" x14ac:dyDescent="0.25">
      <c r="A881" s="64" t="s">
        <v>1296</v>
      </c>
      <c r="B881" s="68" t="s">
        <v>1174</v>
      </c>
      <c r="C881" s="77"/>
      <c r="D881" s="85"/>
      <c r="E881" s="95"/>
      <c r="F881" s="85"/>
      <c r="G881" s="78"/>
    </row>
    <row r="882" spans="1:7" hidden="1" x14ac:dyDescent="0.25">
      <c r="A882" s="64" t="s">
        <v>1297</v>
      </c>
      <c r="B882" s="68" t="s">
        <v>1176</v>
      </c>
      <c r="C882" s="77"/>
      <c r="D882" s="85"/>
      <c r="E882" s="95"/>
      <c r="F882" s="85"/>
      <c r="G882" s="78"/>
    </row>
    <row r="883" spans="1:7" hidden="1" x14ac:dyDescent="0.25">
      <c r="A883" s="64" t="s">
        <v>1298</v>
      </c>
      <c r="B883" s="68" t="s">
        <v>1178</v>
      </c>
      <c r="C883" s="77"/>
      <c r="D883" s="85"/>
      <c r="E883" s="95"/>
      <c r="F883" s="85"/>
      <c r="G883" s="78"/>
    </row>
    <row r="884" spans="1:7" hidden="1" x14ac:dyDescent="0.25">
      <c r="A884" s="64" t="s">
        <v>1299</v>
      </c>
      <c r="B884" s="68" t="s">
        <v>1180</v>
      </c>
      <c r="C884" s="77"/>
      <c r="D884" s="85"/>
      <c r="E884" s="95"/>
      <c r="F884" s="85"/>
      <c r="G884" s="78"/>
    </row>
    <row r="885" spans="1:7" hidden="1" x14ac:dyDescent="0.25">
      <c r="A885" s="64" t="s">
        <v>458</v>
      </c>
      <c r="B885" s="65" t="s">
        <v>1197</v>
      </c>
      <c r="C885" s="77"/>
      <c r="D885" s="85"/>
      <c r="E885" s="95"/>
      <c r="F885" s="85"/>
      <c r="G885" s="78"/>
    </row>
    <row r="886" spans="1:7" hidden="1" x14ac:dyDescent="0.25">
      <c r="A886" s="64" t="s">
        <v>1300</v>
      </c>
      <c r="B886" s="68" t="s">
        <v>1172</v>
      </c>
      <c r="C886" s="77"/>
      <c r="D886" s="85"/>
      <c r="E886" s="95"/>
      <c r="F886" s="85"/>
      <c r="G886" s="78"/>
    </row>
    <row r="887" spans="1:7" hidden="1" x14ac:dyDescent="0.25">
      <c r="A887" s="64" t="s">
        <v>1301</v>
      </c>
      <c r="B887" s="68" t="s">
        <v>1174</v>
      </c>
      <c r="C887" s="77"/>
      <c r="D887" s="85"/>
      <c r="E887" s="95"/>
      <c r="F887" s="85"/>
      <c r="G887" s="78"/>
    </row>
    <row r="888" spans="1:7" hidden="1" x14ac:dyDescent="0.25">
      <c r="A888" s="64" t="s">
        <v>1302</v>
      </c>
      <c r="B888" s="68" t="s">
        <v>1176</v>
      </c>
      <c r="C888" s="77"/>
      <c r="D888" s="85"/>
      <c r="E888" s="95"/>
      <c r="F888" s="85"/>
      <c r="G888" s="78"/>
    </row>
    <row r="889" spans="1:7" hidden="1" x14ac:dyDescent="0.25">
      <c r="A889" s="64" t="s">
        <v>1303</v>
      </c>
      <c r="B889" s="68" t="s">
        <v>1178</v>
      </c>
      <c r="C889" s="77"/>
      <c r="D889" s="85"/>
      <c r="E889" s="95"/>
      <c r="F889" s="85"/>
      <c r="G889" s="78"/>
    </row>
    <row r="890" spans="1:7" hidden="1" x14ac:dyDescent="0.25">
      <c r="A890" s="64" t="s">
        <v>1304</v>
      </c>
      <c r="B890" s="68" t="s">
        <v>1180</v>
      </c>
      <c r="C890" s="77"/>
      <c r="D890" s="85"/>
      <c r="E890" s="95"/>
      <c r="F890" s="85"/>
      <c r="G890" s="78"/>
    </row>
    <row r="891" spans="1:7" hidden="1" x14ac:dyDescent="0.25">
      <c r="A891" s="64" t="s">
        <v>459</v>
      </c>
      <c r="B891" s="65" t="s">
        <v>1203</v>
      </c>
      <c r="C891" s="77"/>
      <c r="D891" s="85"/>
      <c r="E891" s="95"/>
      <c r="F891" s="85"/>
      <c r="G891" s="78"/>
    </row>
    <row r="892" spans="1:7" hidden="1" x14ac:dyDescent="0.25">
      <c r="A892" s="64" t="s">
        <v>1305</v>
      </c>
      <c r="B892" s="68" t="s">
        <v>1172</v>
      </c>
      <c r="C892" s="77"/>
      <c r="D892" s="85"/>
      <c r="E892" s="95"/>
      <c r="F892" s="85"/>
      <c r="G892" s="78"/>
    </row>
    <row r="893" spans="1:7" hidden="1" x14ac:dyDescent="0.25">
      <c r="A893" s="64" t="s">
        <v>1306</v>
      </c>
      <c r="B893" s="68" t="s">
        <v>1174</v>
      </c>
      <c r="C893" s="77"/>
      <c r="D893" s="85"/>
      <c r="E893" s="95"/>
      <c r="F893" s="85"/>
      <c r="G893" s="78"/>
    </row>
    <row r="894" spans="1:7" hidden="1" x14ac:dyDescent="0.25">
      <c r="A894" s="64" t="s">
        <v>1307</v>
      </c>
      <c r="B894" s="68" t="s">
        <v>1176</v>
      </c>
      <c r="C894" s="77"/>
      <c r="D894" s="85"/>
      <c r="E894" s="95"/>
      <c r="F894" s="85"/>
      <c r="G894" s="78"/>
    </row>
    <row r="895" spans="1:7" hidden="1" x14ac:dyDescent="0.25">
      <c r="A895" s="64" t="s">
        <v>1308</v>
      </c>
      <c r="B895" s="68" t="s">
        <v>1178</v>
      </c>
      <c r="C895" s="77"/>
      <c r="D895" s="85"/>
      <c r="E895" s="95"/>
      <c r="F895" s="85"/>
      <c r="G895" s="78"/>
    </row>
    <row r="896" spans="1:7" hidden="1" x14ac:dyDescent="0.25">
      <c r="A896" s="64" t="s">
        <v>1309</v>
      </c>
      <c r="B896" s="68" t="s">
        <v>1180</v>
      </c>
      <c r="C896" s="77"/>
      <c r="D896" s="85"/>
      <c r="E896" s="95"/>
      <c r="F896" s="85"/>
      <c r="G896" s="78"/>
    </row>
    <row r="897" spans="1:7" hidden="1" x14ac:dyDescent="0.25">
      <c r="A897" s="64" t="s">
        <v>1310</v>
      </c>
      <c r="B897" s="65" t="s">
        <v>1210</v>
      </c>
      <c r="C897" s="77"/>
      <c r="D897" s="85"/>
      <c r="E897" s="95"/>
      <c r="F897" s="85"/>
      <c r="G897" s="78"/>
    </row>
    <row r="898" spans="1:7" hidden="1" x14ac:dyDescent="0.25">
      <c r="A898" s="64" t="s">
        <v>1311</v>
      </c>
      <c r="B898" s="68" t="s">
        <v>1172</v>
      </c>
      <c r="C898" s="77"/>
      <c r="D898" s="85"/>
      <c r="E898" s="95"/>
      <c r="F898" s="85"/>
      <c r="G898" s="78"/>
    </row>
    <row r="899" spans="1:7" hidden="1" x14ac:dyDescent="0.25">
      <c r="A899" s="64" t="s">
        <v>1312</v>
      </c>
      <c r="B899" s="68" t="s">
        <v>1174</v>
      </c>
      <c r="C899" s="77"/>
      <c r="D899" s="85"/>
      <c r="E899" s="95"/>
      <c r="F899" s="85"/>
      <c r="G899" s="78"/>
    </row>
    <row r="900" spans="1:7" hidden="1" x14ac:dyDescent="0.25">
      <c r="A900" s="64" t="s">
        <v>1313</v>
      </c>
      <c r="B900" s="68" t="s">
        <v>1176</v>
      </c>
      <c r="C900" s="77"/>
      <c r="D900" s="85"/>
      <c r="E900" s="95"/>
      <c r="F900" s="85"/>
      <c r="G900" s="78"/>
    </row>
    <row r="901" spans="1:7" hidden="1" x14ac:dyDescent="0.25">
      <c r="A901" s="64" t="s">
        <v>1314</v>
      </c>
      <c r="B901" s="68" t="s">
        <v>1178</v>
      </c>
      <c r="C901" s="77"/>
      <c r="D901" s="85"/>
      <c r="E901" s="95"/>
      <c r="F901" s="85"/>
      <c r="G901" s="78"/>
    </row>
    <row r="902" spans="1:7" hidden="1" x14ac:dyDescent="0.25">
      <c r="A902" s="64" t="s">
        <v>1315</v>
      </c>
      <c r="B902" s="68" t="s">
        <v>1180</v>
      </c>
      <c r="C902" s="77"/>
      <c r="D902" s="85"/>
      <c r="E902" s="95"/>
      <c r="F902" s="85"/>
      <c r="G902" s="78"/>
    </row>
    <row r="903" spans="1:7" hidden="1" x14ac:dyDescent="0.25">
      <c r="A903" s="64" t="s">
        <v>1316</v>
      </c>
      <c r="B903" s="65" t="s">
        <v>7</v>
      </c>
      <c r="C903" s="66"/>
      <c r="D903" s="67"/>
      <c r="E903" s="69"/>
      <c r="F903" s="67"/>
      <c r="G903" s="74"/>
    </row>
    <row r="904" spans="1:7" hidden="1" x14ac:dyDescent="0.25">
      <c r="A904" s="64" t="s">
        <v>1317</v>
      </c>
      <c r="B904" s="68" t="s">
        <v>1172</v>
      </c>
      <c r="C904" s="66"/>
      <c r="D904" s="67"/>
      <c r="E904" s="69"/>
      <c r="F904" s="67"/>
      <c r="G904" s="74"/>
    </row>
    <row r="905" spans="1:7" hidden="1" x14ac:dyDescent="0.25">
      <c r="A905" s="64" t="s">
        <v>1318</v>
      </c>
      <c r="B905" s="68" t="s">
        <v>1174</v>
      </c>
      <c r="C905" s="66"/>
      <c r="D905" s="67"/>
      <c r="E905" s="69"/>
      <c r="F905" s="67"/>
      <c r="G905" s="74"/>
    </row>
    <row r="906" spans="1:7" hidden="1" x14ac:dyDescent="0.25">
      <c r="A906" s="64" t="s">
        <v>1319</v>
      </c>
      <c r="B906" s="68" t="s">
        <v>1176</v>
      </c>
      <c r="C906" s="66"/>
      <c r="D906" s="67"/>
      <c r="E906" s="69"/>
      <c r="F906" s="67"/>
      <c r="G906" s="74"/>
    </row>
    <row r="907" spans="1:7" hidden="1" x14ac:dyDescent="0.25">
      <c r="A907" s="64" t="s">
        <v>1320</v>
      </c>
      <c r="B907" s="68" t="s">
        <v>1178</v>
      </c>
      <c r="C907" s="66"/>
      <c r="D907" s="67"/>
      <c r="E907" s="69"/>
      <c r="F907" s="67"/>
      <c r="G907" s="74"/>
    </row>
    <row r="908" spans="1:7" hidden="1" x14ac:dyDescent="0.25">
      <c r="A908" s="64" t="s">
        <v>1321</v>
      </c>
      <c r="B908" s="68" t="s">
        <v>1180</v>
      </c>
      <c r="C908" s="66"/>
      <c r="D908" s="67"/>
      <c r="E908" s="69"/>
      <c r="F908" s="67"/>
      <c r="G908" s="74"/>
    </row>
    <row r="909" spans="1:7" hidden="1" x14ac:dyDescent="0.25">
      <c r="A909" s="64" t="s">
        <v>1322</v>
      </c>
      <c r="B909" s="65" t="s">
        <v>697</v>
      </c>
      <c r="C909" s="66"/>
      <c r="D909" s="67"/>
      <c r="E909" s="69"/>
      <c r="F909" s="67"/>
      <c r="G909" s="74"/>
    </row>
    <row r="910" spans="1:7" hidden="1" x14ac:dyDescent="0.25">
      <c r="A910" s="64" t="s">
        <v>1323</v>
      </c>
      <c r="B910" s="68" t="s">
        <v>1172</v>
      </c>
      <c r="C910" s="66"/>
      <c r="D910" s="67"/>
      <c r="E910" s="69"/>
      <c r="F910" s="67"/>
      <c r="G910" s="74"/>
    </row>
    <row r="911" spans="1:7" hidden="1" x14ac:dyDescent="0.25">
      <c r="A911" s="64" t="s">
        <v>1324</v>
      </c>
      <c r="B911" s="68" t="s">
        <v>1174</v>
      </c>
      <c r="C911" s="66"/>
      <c r="D911" s="67"/>
      <c r="E911" s="69"/>
      <c r="F911" s="67"/>
      <c r="G911" s="74"/>
    </row>
    <row r="912" spans="1:7" hidden="1" x14ac:dyDescent="0.25">
      <c r="A912" s="64" t="s">
        <v>1325</v>
      </c>
      <c r="B912" s="68" t="s">
        <v>1176</v>
      </c>
      <c r="C912" s="66"/>
      <c r="D912" s="67"/>
      <c r="E912" s="69"/>
      <c r="F912" s="67"/>
      <c r="G912" s="74"/>
    </row>
    <row r="913" spans="1:7" hidden="1" x14ac:dyDescent="0.25">
      <c r="A913" s="64" t="s">
        <v>1326</v>
      </c>
      <c r="B913" s="68" t="s">
        <v>1178</v>
      </c>
      <c r="C913" s="66"/>
      <c r="D913" s="67"/>
      <c r="E913" s="69"/>
      <c r="F913" s="67"/>
      <c r="G913" s="74"/>
    </row>
    <row r="914" spans="1:7" hidden="1" x14ac:dyDescent="0.25">
      <c r="A914" s="64" t="s">
        <v>1327</v>
      </c>
      <c r="B914" s="68" t="s">
        <v>1180</v>
      </c>
      <c r="C914" s="66"/>
      <c r="D914" s="67"/>
      <c r="E914" s="69"/>
      <c r="F914" s="67"/>
      <c r="G914" s="74"/>
    </row>
    <row r="915" spans="1:7" x14ac:dyDescent="0.25">
      <c r="A915" s="49" t="s">
        <v>460</v>
      </c>
      <c r="B915" s="50" t="s">
        <v>461</v>
      </c>
      <c r="C915" s="51"/>
      <c r="D915" s="51"/>
      <c r="E915" s="52"/>
      <c r="F915" s="52"/>
      <c r="G915" s="194"/>
    </row>
    <row r="916" spans="1:7" hidden="1" x14ac:dyDescent="0.25">
      <c r="A916" s="53" t="s">
        <v>462</v>
      </c>
      <c r="B916" s="54" t="s">
        <v>427</v>
      </c>
      <c r="C916" s="55"/>
      <c r="D916" s="56"/>
      <c r="E916" s="57"/>
      <c r="F916" s="56"/>
      <c r="G916" s="189"/>
    </row>
    <row r="917" spans="1:7" hidden="1" x14ac:dyDescent="0.25">
      <c r="A917" s="60" t="s">
        <v>463</v>
      </c>
      <c r="B917" s="61" t="s">
        <v>429</v>
      </c>
      <c r="C917" s="62"/>
      <c r="D917" s="63"/>
      <c r="E917" s="75"/>
      <c r="F917" s="63"/>
      <c r="G917" s="190"/>
    </row>
    <row r="918" spans="1:7" hidden="1" x14ac:dyDescent="0.25">
      <c r="A918" s="64" t="s">
        <v>464</v>
      </c>
      <c r="B918" s="65" t="s">
        <v>4</v>
      </c>
      <c r="C918" s="66"/>
      <c r="D918" s="67"/>
      <c r="E918" s="69"/>
      <c r="F918" s="67"/>
      <c r="G918" s="74"/>
    </row>
    <row r="919" spans="1:7" hidden="1" x14ac:dyDescent="0.25">
      <c r="A919" s="64" t="s">
        <v>1328</v>
      </c>
      <c r="B919" s="68" t="s">
        <v>1329</v>
      </c>
      <c r="C919" s="66"/>
      <c r="D919" s="67"/>
      <c r="E919" s="69"/>
      <c r="F919" s="67"/>
      <c r="G919" s="74"/>
    </row>
    <row r="920" spans="1:7" hidden="1" x14ac:dyDescent="0.25">
      <c r="A920" s="64" t="s">
        <v>1330</v>
      </c>
      <c r="B920" s="68" t="s">
        <v>1331</v>
      </c>
      <c r="C920" s="66"/>
      <c r="D920" s="67"/>
      <c r="E920" s="69"/>
      <c r="F920" s="67"/>
      <c r="G920" s="74"/>
    </row>
    <row r="921" spans="1:7" hidden="1" x14ac:dyDescent="0.25">
      <c r="A921" s="64" t="s">
        <v>1332</v>
      </c>
      <c r="B921" s="68" t="s">
        <v>1333</v>
      </c>
      <c r="C921" s="66"/>
      <c r="D921" s="67"/>
      <c r="E921" s="69"/>
      <c r="F921" s="67"/>
      <c r="G921" s="74"/>
    </row>
    <row r="922" spans="1:7" hidden="1" x14ac:dyDescent="0.25">
      <c r="A922" s="64" t="s">
        <v>1334</v>
      </c>
      <c r="B922" s="68" t="s">
        <v>1335</v>
      </c>
      <c r="C922" s="66"/>
      <c r="D922" s="67"/>
      <c r="E922" s="69"/>
      <c r="F922" s="67"/>
      <c r="G922" s="74"/>
    </row>
    <row r="923" spans="1:7" hidden="1" x14ac:dyDescent="0.25">
      <c r="A923" s="64" t="s">
        <v>1336</v>
      </c>
      <c r="B923" s="68" t="s">
        <v>1337</v>
      </c>
      <c r="C923" s="66"/>
      <c r="D923" s="67"/>
      <c r="E923" s="69"/>
      <c r="F923" s="67"/>
      <c r="G923" s="74"/>
    </row>
    <row r="924" spans="1:7" hidden="1" x14ac:dyDescent="0.25">
      <c r="A924" s="64" t="s">
        <v>465</v>
      </c>
      <c r="B924" s="94" t="s">
        <v>3</v>
      </c>
      <c r="C924" s="66"/>
      <c r="D924" s="67"/>
      <c r="E924" s="69"/>
      <c r="F924" s="67"/>
      <c r="G924" s="74"/>
    </row>
    <row r="925" spans="1:7" hidden="1" x14ac:dyDescent="0.25">
      <c r="A925" s="64" t="s">
        <v>1338</v>
      </c>
      <c r="B925" s="68" t="s">
        <v>1329</v>
      </c>
      <c r="C925" s="66"/>
      <c r="D925" s="67"/>
      <c r="E925" s="69"/>
      <c r="F925" s="67"/>
      <c r="G925" s="74"/>
    </row>
    <row r="926" spans="1:7" hidden="1" x14ac:dyDescent="0.25">
      <c r="A926" s="64" t="s">
        <v>1339</v>
      </c>
      <c r="B926" s="68" t="s">
        <v>1331</v>
      </c>
      <c r="C926" s="66"/>
      <c r="D926" s="67"/>
      <c r="E926" s="69"/>
      <c r="F926" s="67"/>
      <c r="G926" s="74"/>
    </row>
    <row r="927" spans="1:7" hidden="1" x14ac:dyDescent="0.25">
      <c r="A927" s="64" t="s">
        <v>1340</v>
      </c>
      <c r="B927" s="68" t="s">
        <v>1333</v>
      </c>
      <c r="C927" s="66"/>
      <c r="D927" s="67"/>
      <c r="E927" s="69"/>
      <c r="F927" s="67"/>
      <c r="G927" s="74"/>
    </row>
    <row r="928" spans="1:7" hidden="1" x14ac:dyDescent="0.25">
      <c r="A928" s="64" t="s">
        <v>1341</v>
      </c>
      <c r="B928" s="68" t="s">
        <v>1335</v>
      </c>
      <c r="C928" s="66"/>
      <c r="D928" s="67"/>
      <c r="E928" s="69"/>
      <c r="F928" s="67"/>
      <c r="G928" s="74"/>
    </row>
    <row r="929" spans="1:7" hidden="1" x14ac:dyDescent="0.25">
      <c r="A929" s="64" t="s">
        <v>1342</v>
      </c>
      <c r="B929" s="68" t="s">
        <v>1337</v>
      </c>
      <c r="C929" s="66"/>
      <c r="D929" s="67"/>
      <c r="E929" s="69"/>
      <c r="F929" s="67"/>
      <c r="G929" s="74"/>
    </row>
    <row r="930" spans="1:7" hidden="1" x14ac:dyDescent="0.25">
      <c r="A930" s="64" t="s">
        <v>466</v>
      </c>
      <c r="B930" s="65" t="s">
        <v>5</v>
      </c>
      <c r="C930" s="66"/>
      <c r="D930" s="67"/>
      <c r="E930" s="69"/>
      <c r="F930" s="67"/>
      <c r="G930" s="74"/>
    </row>
    <row r="931" spans="1:7" hidden="1" x14ac:dyDescent="0.25">
      <c r="A931" s="64" t="s">
        <v>1343</v>
      </c>
      <c r="B931" s="68" t="s">
        <v>1329</v>
      </c>
      <c r="C931" s="66"/>
      <c r="D931" s="67"/>
      <c r="E931" s="69"/>
      <c r="F931" s="67"/>
      <c r="G931" s="74"/>
    </row>
    <row r="932" spans="1:7" hidden="1" x14ac:dyDescent="0.25">
      <c r="A932" s="64" t="s">
        <v>1344</v>
      </c>
      <c r="B932" s="68" t="s">
        <v>1331</v>
      </c>
      <c r="C932" s="66"/>
      <c r="D932" s="67"/>
      <c r="E932" s="69"/>
      <c r="F932" s="67"/>
      <c r="G932" s="74"/>
    </row>
    <row r="933" spans="1:7" hidden="1" x14ac:dyDescent="0.25">
      <c r="A933" s="64" t="s">
        <v>1345</v>
      </c>
      <c r="B933" s="68" t="s">
        <v>1333</v>
      </c>
      <c r="C933" s="66"/>
      <c r="D933" s="67"/>
      <c r="E933" s="69"/>
      <c r="F933" s="67"/>
      <c r="G933" s="74"/>
    </row>
    <row r="934" spans="1:7" hidden="1" x14ac:dyDescent="0.25">
      <c r="A934" s="64" t="s">
        <v>1346</v>
      </c>
      <c r="B934" s="68" t="s">
        <v>1335</v>
      </c>
      <c r="C934" s="66"/>
      <c r="D934" s="67"/>
      <c r="E934" s="69"/>
      <c r="F934" s="67"/>
      <c r="G934" s="74"/>
    </row>
    <row r="935" spans="1:7" hidden="1" x14ac:dyDescent="0.25">
      <c r="A935" s="64" t="s">
        <v>1347</v>
      </c>
      <c r="B935" s="68" t="s">
        <v>1337</v>
      </c>
      <c r="C935" s="66"/>
      <c r="D935" s="67"/>
      <c r="E935" s="69"/>
      <c r="F935" s="67"/>
      <c r="G935" s="74"/>
    </row>
    <row r="936" spans="1:7" hidden="1" x14ac:dyDescent="0.25">
      <c r="A936" s="64" t="s">
        <v>467</v>
      </c>
      <c r="B936" s="65" t="s">
        <v>1191</v>
      </c>
      <c r="C936" s="66"/>
      <c r="D936" s="67"/>
      <c r="E936" s="69"/>
      <c r="F936" s="67"/>
      <c r="G936" s="74"/>
    </row>
    <row r="937" spans="1:7" hidden="1" x14ac:dyDescent="0.25">
      <c r="A937" s="64" t="s">
        <v>1348</v>
      </c>
      <c r="B937" s="68" t="s">
        <v>1329</v>
      </c>
      <c r="C937" s="66"/>
      <c r="D937" s="67"/>
      <c r="E937" s="69"/>
      <c r="F937" s="67"/>
      <c r="G937" s="74"/>
    </row>
    <row r="938" spans="1:7" hidden="1" x14ac:dyDescent="0.25">
      <c r="A938" s="64" t="s">
        <v>1349</v>
      </c>
      <c r="B938" s="68" t="s">
        <v>1331</v>
      </c>
      <c r="C938" s="66"/>
      <c r="D938" s="67"/>
      <c r="E938" s="69"/>
      <c r="F938" s="67"/>
      <c r="G938" s="74"/>
    </row>
    <row r="939" spans="1:7" hidden="1" x14ac:dyDescent="0.25">
      <c r="A939" s="64" t="s">
        <v>1350</v>
      </c>
      <c r="B939" s="68" t="s">
        <v>1333</v>
      </c>
      <c r="C939" s="66"/>
      <c r="D939" s="67"/>
      <c r="E939" s="69"/>
      <c r="F939" s="67"/>
      <c r="G939" s="74"/>
    </row>
    <row r="940" spans="1:7" hidden="1" x14ac:dyDescent="0.25">
      <c r="A940" s="64" t="s">
        <v>1351</v>
      </c>
      <c r="B940" s="68" t="s">
        <v>1335</v>
      </c>
      <c r="C940" s="66"/>
      <c r="D940" s="67"/>
      <c r="E940" s="69"/>
      <c r="F940" s="67"/>
      <c r="G940" s="74"/>
    </row>
    <row r="941" spans="1:7" hidden="1" x14ac:dyDescent="0.25">
      <c r="A941" s="64" t="s">
        <v>1352</v>
      </c>
      <c r="B941" s="68" t="s">
        <v>1337</v>
      </c>
      <c r="C941" s="66"/>
      <c r="D941" s="67"/>
      <c r="E941" s="69"/>
      <c r="F941" s="67"/>
      <c r="G941" s="74"/>
    </row>
    <row r="942" spans="1:7" hidden="1" x14ac:dyDescent="0.25">
      <c r="A942" s="64" t="s">
        <v>468</v>
      </c>
      <c r="B942" s="65" t="s">
        <v>1197</v>
      </c>
      <c r="C942" s="66"/>
      <c r="D942" s="67"/>
      <c r="E942" s="69"/>
      <c r="F942" s="67"/>
      <c r="G942" s="74"/>
    </row>
    <row r="943" spans="1:7" hidden="1" x14ac:dyDescent="0.25">
      <c r="A943" s="64" t="s">
        <v>1353</v>
      </c>
      <c r="B943" s="68" t="s">
        <v>1329</v>
      </c>
      <c r="C943" s="66"/>
      <c r="D943" s="67"/>
      <c r="E943" s="69"/>
      <c r="F943" s="67"/>
      <c r="G943" s="74"/>
    </row>
    <row r="944" spans="1:7" hidden="1" x14ac:dyDescent="0.25">
      <c r="A944" s="64" t="s">
        <v>1354</v>
      </c>
      <c r="B944" s="68" t="s">
        <v>1331</v>
      </c>
      <c r="C944" s="66"/>
      <c r="D944" s="67"/>
      <c r="E944" s="69"/>
      <c r="F944" s="67"/>
      <c r="G944" s="74"/>
    </row>
    <row r="945" spans="1:7" hidden="1" x14ac:dyDescent="0.25">
      <c r="A945" s="64" t="s">
        <v>1355</v>
      </c>
      <c r="B945" s="68" t="s">
        <v>1333</v>
      </c>
      <c r="C945" s="66"/>
      <c r="D945" s="67"/>
      <c r="E945" s="69"/>
      <c r="F945" s="67"/>
      <c r="G945" s="74"/>
    </row>
    <row r="946" spans="1:7" hidden="1" x14ac:dyDescent="0.25">
      <c r="A946" s="64" t="s">
        <v>1356</v>
      </c>
      <c r="B946" s="68" t="s">
        <v>1335</v>
      </c>
      <c r="C946" s="66"/>
      <c r="D946" s="67"/>
      <c r="E946" s="69"/>
      <c r="F946" s="67"/>
      <c r="G946" s="74"/>
    </row>
    <row r="947" spans="1:7" hidden="1" x14ac:dyDescent="0.25">
      <c r="A947" s="64" t="s">
        <v>1357</v>
      </c>
      <c r="B947" s="68" t="s">
        <v>1337</v>
      </c>
      <c r="C947" s="66"/>
      <c r="D947" s="67"/>
      <c r="E947" s="69"/>
      <c r="F947" s="67"/>
      <c r="G947" s="74"/>
    </row>
    <row r="948" spans="1:7" hidden="1" x14ac:dyDescent="0.25">
      <c r="A948" s="64" t="s">
        <v>469</v>
      </c>
      <c r="B948" s="65" t="s">
        <v>1203</v>
      </c>
      <c r="C948" s="66"/>
      <c r="D948" s="67"/>
      <c r="E948" s="69"/>
      <c r="F948" s="67"/>
      <c r="G948" s="74"/>
    </row>
    <row r="949" spans="1:7" hidden="1" x14ac:dyDescent="0.25">
      <c r="A949" s="64" t="s">
        <v>1358</v>
      </c>
      <c r="B949" s="68" t="s">
        <v>1329</v>
      </c>
      <c r="C949" s="66"/>
      <c r="D949" s="67"/>
      <c r="E949" s="69"/>
      <c r="F949" s="67"/>
      <c r="G949" s="74"/>
    </row>
    <row r="950" spans="1:7" hidden="1" x14ac:dyDescent="0.25">
      <c r="A950" s="64" t="s">
        <v>1359</v>
      </c>
      <c r="B950" s="68" t="s">
        <v>1331</v>
      </c>
      <c r="C950" s="66"/>
      <c r="D950" s="67"/>
      <c r="E950" s="69"/>
      <c r="F950" s="67"/>
      <c r="G950" s="74"/>
    </row>
    <row r="951" spans="1:7" hidden="1" x14ac:dyDescent="0.25">
      <c r="A951" s="64" t="s">
        <v>1360</v>
      </c>
      <c r="B951" s="68" t="s">
        <v>1333</v>
      </c>
      <c r="C951" s="66"/>
      <c r="D951" s="67"/>
      <c r="E951" s="69"/>
      <c r="F951" s="67"/>
      <c r="G951" s="74"/>
    </row>
    <row r="952" spans="1:7" hidden="1" x14ac:dyDescent="0.25">
      <c r="A952" s="64" t="s">
        <v>1361</v>
      </c>
      <c r="B952" s="68" t="s">
        <v>1335</v>
      </c>
      <c r="C952" s="66"/>
      <c r="D952" s="67"/>
      <c r="E952" s="69"/>
      <c r="F952" s="67"/>
      <c r="G952" s="74"/>
    </row>
    <row r="953" spans="1:7" hidden="1" x14ac:dyDescent="0.25">
      <c r="A953" s="64" t="s">
        <v>1362</v>
      </c>
      <c r="B953" s="68" t="s">
        <v>1337</v>
      </c>
      <c r="C953" s="66"/>
      <c r="D953" s="67"/>
      <c r="E953" s="69"/>
      <c r="F953" s="67"/>
      <c r="G953" s="74"/>
    </row>
    <row r="954" spans="1:7" hidden="1" x14ac:dyDescent="0.25">
      <c r="A954" s="64" t="s">
        <v>1363</v>
      </c>
      <c r="B954" s="65" t="s">
        <v>1210</v>
      </c>
      <c r="C954" s="66"/>
      <c r="D954" s="67"/>
      <c r="E954" s="69"/>
      <c r="F954" s="67"/>
      <c r="G954" s="74"/>
    </row>
    <row r="955" spans="1:7" hidden="1" x14ac:dyDescent="0.25">
      <c r="A955" s="64" t="s">
        <v>1364</v>
      </c>
      <c r="B955" s="68" t="s">
        <v>1329</v>
      </c>
      <c r="C955" s="66"/>
      <c r="D955" s="67"/>
      <c r="E955" s="69"/>
      <c r="F955" s="67"/>
      <c r="G955" s="74"/>
    </row>
    <row r="956" spans="1:7" hidden="1" x14ac:dyDescent="0.25">
      <c r="A956" s="64" t="s">
        <v>1365</v>
      </c>
      <c r="B956" s="68" t="s">
        <v>1331</v>
      </c>
      <c r="C956" s="66"/>
      <c r="D956" s="67"/>
      <c r="E956" s="69"/>
      <c r="F956" s="67"/>
      <c r="G956" s="74"/>
    </row>
    <row r="957" spans="1:7" hidden="1" x14ac:dyDescent="0.25">
      <c r="A957" s="64" t="s">
        <v>1366</v>
      </c>
      <c r="B957" s="68" t="s">
        <v>1333</v>
      </c>
      <c r="C957" s="66"/>
      <c r="D957" s="67"/>
      <c r="E957" s="69"/>
      <c r="F957" s="67"/>
      <c r="G957" s="74"/>
    </row>
    <row r="958" spans="1:7" hidden="1" x14ac:dyDescent="0.25">
      <c r="A958" s="64" t="s">
        <v>1367</v>
      </c>
      <c r="B958" s="68" t="s">
        <v>1335</v>
      </c>
      <c r="C958" s="66"/>
      <c r="D958" s="67"/>
      <c r="E958" s="69"/>
      <c r="F958" s="67"/>
      <c r="G958" s="74"/>
    </row>
    <row r="959" spans="1:7" hidden="1" x14ac:dyDescent="0.25">
      <c r="A959" s="64" t="s">
        <v>1368</v>
      </c>
      <c r="B959" s="68" t="s">
        <v>1337</v>
      </c>
      <c r="C959" s="66"/>
      <c r="D959" s="67"/>
      <c r="E959" s="69"/>
      <c r="F959" s="67"/>
      <c r="G959" s="74"/>
    </row>
    <row r="960" spans="1:7" hidden="1" x14ac:dyDescent="0.25">
      <c r="A960" s="64" t="s">
        <v>1369</v>
      </c>
      <c r="B960" s="65" t="s">
        <v>7</v>
      </c>
      <c r="C960" s="66"/>
      <c r="D960" s="67"/>
      <c r="E960" s="69"/>
      <c r="F960" s="67"/>
      <c r="G960" s="74"/>
    </row>
    <row r="961" spans="1:7" hidden="1" x14ac:dyDescent="0.25">
      <c r="A961" s="64" t="s">
        <v>1370</v>
      </c>
      <c r="B961" s="68" t="s">
        <v>1329</v>
      </c>
      <c r="C961" s="66"/>
      <c r="D961" s="67"/>
      <c r="E961" s="69"/>
      <c r="F961" s="67"/>
      <c r="G961" s="74"/>
    </row>
    <row r="962" spans="1:7" hidden="1" x14ac:dyDescent="0.25">
      <c r="A962" s="64" t="s">
        <v>1371</v>
      </c>
      <c r="B962" s="68" t="s">
        <v>1331</v>
      </c>
      <c r="C962" s="66"/>
      <c r="D962" s="67"/>
      <c r="E962" s="69"/>
      <c r="F962" s="67"/>
      <c r="G962" s="74"/>
    </row>
    <row r="963" spans="1:7" hidden="1" x14ac:dyDescent="0.25">
      <c r="A963" s="64" t="s">
        <v>1372</v>
      </c>
      <c r="B963" s="68" t="s">
        <v>1333</v>
      </c>
      <c r="C963" s="66"/>
      <c r="D963" s="67"/>
      <c r="E963" s="69"/>
      <c r="F963" s="67"/>
      <c r="G963" s="74"/>
    </row>
    <row r="964" spans="1:7" hidden="1" x14ac:dyDescent="0.25">
      <c r="A964" s="64" t="s">
        <v>1373</v>
      </c>
      <c r="B964" s="68" t="s">
        <v>1335</v>
      </c>
      <c r="C964" s="66"/>
      <c r="D964" s="67"/>
      <c r="E964" s="69"/>
      <c r="F964" s="67"/>
      <c r="G964" s="74"/>
    </row>
    <row r="965" spans="1:7" hidden="1" x14ac:dyDescent="0.25">
      <c r="A965" s="64" t="s">
        <v>1374</v>
      </c>
      <c r="B965" s="68" t="s">
        <v>1337</v>
      </c>
      <c r="C965" s="66"/>
      <c r="D965" s="67"/>
      <c r="E965" s="69"/>
      <c r="F965" s="67"/>
      <c r="G965" s="74"/>
    </row>
    <row r="966" spans="1:7" hidden="1" x14ac:dyDescent="0.25">
      <c r="A966" s="64" t="s">
        <v>1375</v>
      </c>
      <c r="B966" s="65" t="s">
        <v>697</v>
      </c>
      <c r="C966" s="66"/>
      <c r="D966" s="67"/>
      <c r="E966" s="69"/>
      <c r="F966" s="67"/>
      <c r="G966" s="74"/>
    </row>
    <row r="967" spans="1:7" hidden="1" x14ac:dyDescent="0.25">
      <c r="A967" s="64" t="s">
        <v>1376</v>
      </c>
      <c r="B967" s="68" t="s">
        <v>1329</v>
      </c>
      <c r="C967" s="66"/>
      <c r="D967" s="67"/>
      <c r="E967" s="69"/>
      <c r="F967" s="67"/>
      <c r="G967" s="74"/>
    </row>
    <row r="968" spans="1:7" hidden="1" x14ac:dyDescent="0.25">
      <c r="A968" s="64" t="s">
        <v>1377</v>
      </c>
      <c r="B968" s="68" t="s">
        <v>1331</v>
      </c>
      <c r="C968" s="66"/>
      <c r="D968" s="67"/>
      <c r="E968" s="69"/>
      <c r="F968" s="67"/>
      <c r="G968" s="74"/>
    </row>
    <row r="969" spans="1:7" hidden="1" x14ac:dyDescent="0.25">
      <c r="A969" s="64" t="s">
        <v>1378</v>
      </c>
      <c r="B969" s="68" t="s">
        <v>1333</v>
      </c>
      <c r="C969" s="66"/>
      <c r="D969" s="67"/>
      <c r="E969" s="69"/>
      <c r="F969" s="67"/>
      <c r="G969" s="74"/>
    </row>
    <row r="970" spans="1:7" hidden="1" x14ac:dyDescent="0.25">
      <c r="A970" s="64" t="s">
        <v>1379</v>
      </c>
      <c r="B970" s="68" t="s">
        <v>1335</v>
      </c>
      <c r="C970" s="66"/>
      <c r="D970" s="67"/>
      <c r="E970" s="69"/>
      <c r="F970" s="67"/>
      <c r="G970" s="74"/>
    </row>
    <row r="971" spans="1:7" hidden="1" x14ac:dyDescent="0.25">
      <c r="A971" s="64" t="s">
        <v>1380</v>
      </c>
      <c r="B971" s="68" t="s">
        <v>1337</v>
      </c>
      <c r="C971" s="66"/>
      <c r="D971" s="67"/>
      <c r="E971" s="69"/>
      <c r="F971" s="67"/>
      <c r="G971" s="74"/>
    </row>
    <row r="972" spans="1:7" hidden="1" x14ac:dyDescent="0.25">
      <c r="A972" s="60" t="s">
        <v>470</v>
      </c>
      <c r="B972" s="61" t="s">
        <v>437</v>
      </c>
      <c r="C972" s="62"/>
      <c r="D972" s="63"/>
      <c r="E972" s="75"/>
      <c r="F972" s="63"/>
      <c r="G972" s="190"/>
    </row>
    <row r="973" spans="1:7" hidden="1" x14ac:dyDescent="0.25">
      <c r="A973" s="64" t="s">
        <v>471</v>
      </c>
      <c r="B973" s="65" t="s">
        <v>4</v>
      </c>
      <c r="C973" s="66"/>
      <c r="D973" s="67"/>
      <c r="E973" s="69"/>
      <c r="F973" s="67"/>
      <c r="G973" s="74"/>
    </row>
    <row r="974" spans="1:7" hidden="1" x14ac:dyDescent="0.25">
      <c r="A974" s="64" t="s">
        <v>1381</v>
      </c>
      <c r="B974" s="68" t="s">
        <v>1329</v>
      </c>
      <c r="C974" s="66"/>
      <c r="D974" s="67"/>
      <c r="E974" s="69"/>
      <c r="F974" s="67"/>
      <c r="G974" s="74"/>
    </row>
    <row r="975" spans="1:7" hidden="1" x14ac:dyDescent="0.25">
      <c r="A975" s="64" t="s">
        <v>1382</v>
      </c>
      <c r="B975" s="68" t="s">
        <v>1331</v>
      </c>
      <c r="C975" s="66"/>
      <c r="D975" s="67"/>
      <c r="E975" s="69"/>
      <c r="F975" s="67"/>
      <c r="G975" s="74"/>
    </row>
    <row r="976" spans="1:7" hidden="1" x14ac:dyDescent="0.25">
      <c r="A976" s="64" t="s">
        <v>1383</v>
      </c>
      <c r="B976" s="68" t="s">
        <v>1333</v>
      </c>
      <c r="C976" s="66"/>
      <c r="D976" s="67"/>
      <c r="E976" s="69"/>
      <c r="F976" s="67"/>
      <c r="G976" s="74"/>
    </row>
    <row r="977" spans="1:7" hidden="1" x14ac:dyDescent="0.25">
      <c r="A977" s="64" t="s">
        <v>1384</v>
      </c>
      <c r="B977" s="68" t="s">
        <v>1335</v>
      </c>
      <c r="C977" s="66"/>
      <c r="D977" s="67"/>
      <c r="E977" s="69"/>
      <c r="F977" s="67"/>
      <c r="G977" s="74"/>
    </row>
    <row r="978" spans="1:7" hidden="1" x14ac:dyDescent="0.25">
      <c r="A978" s="64" t="s">
        <v>1385</v>
      </c>
      <c r="B978" s="68" t="s">
        <v>1337</v>
      </c>
      <c r="C978" s="66"/>
      <c r="D978" s="67"/>
      <c r="E978" s="69"/>
      <c r="F978" s="67"/>
      <c r="G978" s="74"/>
    </row>
    <row r="979" spans="1:7" hidden="1" x14ac:dyDescent="0.25">
      <c r="A979" s="64" t="s">
        <v>472</v>
      </c>
      <c r="B979" s="94" t="s">
        <v>3</v>
      </c>
      <c r="C979" s="66"/>
      <c r="D979" s="67"/>
      <c r="E979" s="69"/>
      <c r="F979" s="67"/>
      <c r="G979" s="74"/>
    </row>
    <row r="980" spans="1:7" hidden="1" x14ac:dyDescent="0.25">
      <c r="A980" s="64" t="s">
        <v>1386</v>
      </c>
      <c r="B980" s="68" t="s">
        <v>1329</v>
      </c>
      <c r="C980" s="66"/>
      <c r="D980" s="67"/>
      <c r="E980" s="69"/>
      <c r="F980" s="67"/>
      <c r="G980" s="74"/>
    </row>
    <row r="981" spans="1:7" hidden="1" x14ac:dyDescent="0.25">
      <c r="A981" s="64" t="s">
        <v>1387</v>
      </c>
      <c r="B981" s="68" t="s">
        <v>1331</v>
      </c>
      <c r="C981" s="66"/>
      <c r="D981" s="67"/>
      <c r="E981" s="69"/>
      <c r="F981" s="67"/>
      <c r="G981" s="74"/>
    </row>
    <row r="982" spans="1:7" hidden="1" x14ac:dyDescent="0.25">
      <c r="A982" s="64" t="s">
        <v>1388</v>
      </c>
      <c r="B982" s="68" t="s">
        <v>1333</v>
      </c>
      <c r="C982" s="66"/>
      <c r="D982" s="67"/>
      <c r="E982" s="69"/>
      <c r="F982" s="67"/>
      <c r="G982" s="74"/>
    </row>
    <row r="983" spans="1:7" hidden="1" x14ac:dyDescent="0.25">
      <c r="A983" s="64" t="s">
        <v>1389</v>
      </c>
      <c r="B983" s="68" t="s">
        <v>1335</v>
      </c>
      <c r="C983" s="66"/>
      <c r="D983" s="67"/>
      <c r="E983" s="69"/>
      <c r="F983" s="67"/>
      <c r="G983" s="74"/>
    </row>
    <row r="984" spans="1:7" hidden="1" x14ac:dyDescent="0.25">
      <c r="A984" s="64" t="s">
        <v>1390</v>
      </c>
      <c r="B984" s="68" t="s">
        <v>1337</v>
      </c>
      <c r="C984" s="66"/>
      <c r="D984" s="67"/>
      <c r="E984" s="69"/>
      <c r="F984" s="67"/>
      <c r="G984" s="74"/>
    </row>
    <row r="985" spans="1:7" hidden="1" x14ac:dyDescent="0.25">
      <c r="A985" s="64" t="s">
        <v>473</v>
      </c>
      <c r="B985" s="65" t="s">
        <v>5</v>
      </c>
      <c r="C985" s="66"/>
      <c r="D985" s="67"/>
      <c r="E985" s="69"/>
      <c r="F985" s="67"/>
      <c r="G985" s="74"/>
    </row>
    <row r="986" spans="1:7" hidden="1" x14ac:dyDescent="0.25">
      <c r="A986" s="64" t="s">
        <v>1391</v>
      </c>
      <c r="B986" s="68" t="s">
        <v>1329</v>
      </c>
      <c r="C986" s="66"/>
      <c r="D986" s="67"/>
      <c r="E986" s="69"/>
      <c r="F986" s="67"/>
      <c r="G986" s="74"/>
    </row>
    <row r="987" spans="1:7" hidden="1" x14ac:dyDescent="0.25">
      <c r="A987" s="64" t="s">
        <v>1392</v>
      </c>
      <c r="B987" s="68" t="s">
        <v>1331</v>
      </c>
      <c r="C987" s="66"/>
      <c r="D987" s="67"/>
      <c r="E987" s="69"/>
      <c r="F987" s="67"/>
      <c r="G987" s="74"/>
    </row>
    <row r="988" spans="1:7" hidden="1" x14ac:dyDescent="0.25">
      <c r="A988" s="64" t="s">
        <v>1393</v>
      </c>
      <c r="B988" s="68" t="s">
        <v>1333</v>
      </c>
      <c r="C988" s="66"/>
      <c r="D988" s="67"/>
      <c r="E988" s="69"/>
      <c r="F988" s="67"/>
      <c r="G988" s="74"/>
    </row>
    <row r="989" spans="1:7" hidden="1" x14ac:dyDescent="0.25">
      <c r="A989" s="64" t="s">
        <v>1394</v>
      </c>
      <c r="B989" s="68" t="s">
        <v>1335</v>
      </c>
      <c r="C989" s="66"/>
      <c r="D989" s="67"/>
      <c r="E989" s="69"/>
      <c r="F989" s="67"/>
      <c r="G989" s="74"/>
    </row>
    <row r="990" spans="1:7" hidden="1" x14ac:dyDescent="0.25">
      <c r="A990" s="64" t="s">
        <v>1395</v>
      </c>
      <c r="B990" s="68" t="s">
        <v>1337</v>
      </c>
      <c r="C990" s="66"/>
      <c r="D990" s="67"/>
      <c r="E990" s="69"/>
      <c r="F990" s="67"/>
      <c r="G990" s="74"/>
    </row>
    <row r="991" spans="1:7" hidden="1" x14ac:dyDescent="0.25">
      <c r="A991" s="64" t="s">
        <v>474</v>
      </c>
      <c r="B991" s="65" t="s">
        <v>1191</v>
      </c>
      <c r="C991" s="66"/>
      <c r="D991" s="67"/>
      <c r="E991" s="69"/>
      <c r="F991" s="67"/>
      <c r="G991" s="74"/>
    </row>
    <row r="992" spans="1:7" hidden="1" x14ac:dyDescent="0.25">
      <c r="A992" s="64" t="s">
        <v>1396</v>
      </c>
      <c r="B992" s="68" t="s">
        <v>1329</v>
      </c>
      <c r="C992" s="66"/>
      <c r="D992" s="67"/>
      <c r="E992" s="69"/>
      <c r="F992" s="67"/>
      <c r="G992" s="74"/>
    </row>
    <row r="993" spans="1:7" hidden="1" x14ac:dyDescent="0.25">
      <c r="A993" s="64" t="s">
        <v>1397</v>
      </c>
      <c r="B993" s="68" t="s">
        <v>1331</v>
      </c>
      <c r="C993" s="66"/>
      <c r="D993" s="67"/>
      <c r="E993" s="69"/>
      <c r="F993" s="67"/>
      <c r="G993" s="74"/>
    </row>
    <row r="994" spans="1:7" hidden="1" x14ac:dyDescent="0.25">
      <c r="A994" s="64" t="s">
        <v>1398</v>
      </c>
      <c r="B994" s="68" t="s">
        <v>1333</v>
      </c>
      <c r="C994" s="66"/>
      <c r="D994" s="67"/>
      <c r="E994" s="69"/>
      <c r="F994" s="67"/>
      <c r="G994" s="74"/>
    </row>
    <row r="995" spans="1:7" hidden="1" x14ac:dyDescent="0.25">
      <c r="A995" s="64" t="s">
        <v>1399</v>
      </c>
      <c r="B995" s="68" t="s">
        <v>1335</v>
      </c>
      <c r="C995" s="66"/>
      <c r="D995" s="67"/>
      <c r="E995" s="69"/>
      <c r="F995" s="67"/>
      <c r="G995" s="74"/>
    </row>
    <row r="996" spans="1:7" hidden="1" x14ac:dyDescent="0.25">
      <c r="A996" s="64" t="s">
        <v>1400</v>
      </c>
      <c r="B996" s="68" t="s">
        <v>1337</v>
      </c>
      <c r="C996" s="66"/>
      <c r="D996" s="67"/>
      <c r="E996" s="69"/>
      <c r="F996" s="67"/>
      <c r="G996" s="74"/>
    </row>
    <row r="997" spans="1:7" hidden="1" x14ac:dyDescent="0.25">
      <c r="A997" s="64" t="s">
        <v>475</v>
      </c>
      <c r="B997" s="65" t="s">
        <v>1197</v>
      </c>
      <c r="C997" s="66"/>
      <c r="D997" s="67"/>
      <c r="E997" s="69"/>
      <c r="F997" s="67"/>
      <c r="G997" s="74"/>
    </row>
    <row r="998" spans="1:7" hidden="1" x14ac:dyDescent="0.25">
      <c r="A998" s="64" t="s">
        <v>1401</v>
      </c>
      <c r="B998" s="68" t="s">
        <v>1329</v>
      </c>
      <c r="C998" s="66"/>
      <c r="D998" s="67"/>
      <c r="E998" s="69"/>
      <c r="F998" s="67"/>
      <c r="G998" s="74"/>
    </row>
    <row r="999" spans="1:7" hidden="1" x14ac:dyDescent="0.25">
      <c r="A999" s="64" t="s">
        <v>1402</v>
      </c>
      <c r="B999" s="68" t="s">
        <v>1331</v>
      </c>
      <c r="C999" s="66"/>
      <c r="D999" s="67"/>
      <c r="E999" s="69"/>
      <c r="F999" s="67"/>
      <c r="G999" s="74"/>
    </row>
    <row r="1000" spans="1:7" hidden="1" x14ac:dyDescent="0.25">
      <c r="A1000" s="64" t="s">
        <v>1403</v>
      </c>
      <c r="B1000" s="68" t="s">
        <v>1333</v>
      </c>
      <c r="C1000" s="66"/>
      <c r="D1000" s="67"/>
      <c r="E1000" s="69"/>
      <c r="F1000" s="67"/>
      <c r="G1000" s="74"/>
    </row>
    <row r="1001" spans="1:7" hidden="1" x14ac:dyDescent="0.25">
      <c r="A1001" s="64" t="s">
        <v>1404</v>
      </c>
      <c r="B1001" s="68" t="s">
        <v>1335</v>
      </c>
      <c r="C1001" s="66"/>
      <c r="D1001" s="67"/>
      <c r="E1001" s="69"/>
      <c r="F1001" s="67"/>
      <c r="G1001" s="74"/>
    </row>
    <row r="1002" spans="1:7" hidden="1" x14ac:dyDescent="0.25">
      <c r="A1002" s="64" t="s">
        <v>1405</v>
      </c>
      <c r="B1002" s="68" t="s">
        <v>1337</v>
      </c>
      <c r="C1002" s="66"/>
      <c r="D1002" s="67"/>
      <c r="E1002" s="69"/>
      <c r="F1002" s="67"/>
      <c r="G1002" s="74"/>
    </row>
    <row r="1003" spans="1:7" hidden="1" x14ac:dyDescent="0.25">
      <c r="A1003" s="64" t="s">
        <v>476</v>
      </c>
      <c r="B1003" s="65" t="s">
        <v>1203</v>
      </c>
      <c r="C1003" s="66"/>
      <c r="D1003" s="67"/>
      <c r="E1003" s="69"/>
      <c r="F1003" s="67"/>
      <c r="G1003" s="74"/>
    </row>
    <row r="1004" spans="1:7" hidden="1" x14ac:dyDescent="0.25">
      <c r="A1004" s="64" t="s">
        <v>1406</v>
      </c>
      <c r="B1004" s="68" t="s">
        <v>1329</v>
      </c>
      <c r="C1004" s="66"/>
      <c r="D1004" s="67"/>
      <c r="E1004" s="69"/>
      <c r="F1004" s="67"/>
      <c r="G1004" s="74"/>
    </row>
    <row r="1005" spans="1:7" hidden="1" x14ac:dyDescent="0.25">
      <c r="A1005" s="64" t="s">
        <v>1407</v>
      </c>
      <c r="B1005" s="68" t="s">
        <v>1331</v>
      </c>
      <c r="C1005" s="66"/>
      <c r="D1005" s="67"/>
      <c r="E1005" s="69"/>
      <c r="F1005" s="67"/>
      <c r="G1005" s="74"/>
    </row>
    <row r="1006" spans="1:7" hidden="1" x14ac:dyDescent="0.25">
      <c r="A1006" s="64" t="s">
        <v>1408</v>
      </c>
      <c r="B1006" s="68" t="s">
        <v>1333</v>
      </c>
      <c r="C1006" s="66"/>
      <c r="D1006" s="67"/>
      <c r="E1006" s="69"/>
      <c r="F1006" s="67"/>
      <c r="G1006" s="74"/>
    </row>
    <row r="1007" spans="1:7" hidden="1" x14ac:dyDescent="0.25">
      <c r="A1007" s="64" t="s">
        <v>1409</v>
      </c>
      <c r="B1007" s="68" t="s">
        <v>1335</v>
      </c>
      <c r="C1007" s="66"/>
      <c r="D1007" s="67"/>
      <c r="E1007" s="69"/>
      <c r="F1007" s="67"/>
      <c r="G1007" s="74"/>
    </row>
    <row r="1008" spans="1:7" hidden="1" x14ac:dyDescent="0.25">
      <c r="A1008" s="64" t="s">
        <v>1410</v>
      </c>
      <c r="B1008" s="68" t="s">
        <v>1337</v>
      </c>
      <c r="C1008" s="66"/>
      <c r="D1008" s="67"/>
      <c r="E1008" s="69"/>
      <c r="F1008" s="67"/>
      <c r="G1008" s="74"/>
    </row>
    <row r="1009" spans="1:7" hidden="1" x14ac:dyDescent="0.25">
      <c r="A1009" s="64" t="s">
        <v>1411</v>
      </c>
      <c r="B1009" s="65" t="s">
        <v>1210</v>
      </c>
      <c r="C1009" s="66"/>
      <c r="D1009" s="67"/>
      <c r="E1009" s="69"/>
      <c r="F1009" s="67"/>
      <c r="G1009" s="74"/>
    </row>
    <row r="1010" spans="1:7" hidden="1" x14ac:dyDescent="0.25">
      <c r="A1010" s="64" t="s">
        <v>1412</v>
      </c>
      <c r="B1010" s="68" t="s">
        <v>1329</v>
      </c>
      <c r="C1010" s="66"/>
      <c r="D1010" s="67"/>
      <c r="E1010" s="69"/>
      <c r="F1010" s="67"/>
      <c r="G1010" s="74"/>
    </row>
    <row r="1011" spans="1:7" hidden="1" x14ac:dyDescent="0.25">
      <c r="A1011" s="64" t="s">
        <v>1413</v>
      </c>
      <c r="B1011" s="68" t="s">
        <v>1331</v>
      </c>
      <c r="C1011" s="66"/>
      <c r="D1011" s="67"/>
      <c r="E1011" s="69"/>
      <c r="F1011" s="67"/>
      <c r="G1011" s="74"/>
    </row>
    <row r="1012" spans="1:7" hidden="1" x14ac:dyDescent="0.25">
      <c r="A1012" s="64" t="s">
        <v>1414</v>
      </c>
      <c r="B1012" s="68" t="s">
        <v>1333</v>
      </c>
      <c r="C1012" s="66"/>
      <c r="D1012" s="67"/>
      <c r="E1012" s="69"/>
      <c r="F1012" s="67"/>
      <c r="G1012" s="74"/>
    </row>
    <row r="1013" spans="1:7" hidden="1" x14ac:dyDescent="0.25">
      <c r="A1013" s="64" t="s">
        <v>1415</v>
      </c>
      <c r="B1013" s="68" t="s">
        <v>1335</v>
      </c>
      <c r="C1013" s="66"/>
      <c r="D1013" s="67"/>
      <c r="E1013" s="69"/>
      <c r="F1013" s="67"/>
      <c r="G1013" s="74"/>
    </row>
    <row r="1014" spans="1:7" hidden="1" x14ac:dyDescent="0.25">
      <c r="A1014" s="64" t="s">
        <v>1416</v>
      </c>
      <c r="B1014" s="68" t="s">
        <v>1337</v>
      </c>
      <c r="C1014" s="66"/>
      <c r="D1014" s="67"/>
      <c r="E1014" s="69"/>
      <c r="F1014" s="67"/>
      <c r="G1014" s="74"/>
    </row>
    <row r="1015" spans="1:7" hidden="1" x14ac:dyDescent="0.25">
      <c r="A1015" s="64" t="s">
        <v>1417</v>
      </c>
      <c r="B1015" s="65" t="s">
        <v>7</v>
      </c>
      <c r="C1015" s="66"/>
      <c r="D1015" s="67"/>
      <c r="E1015" s="69"/>
      <c r="F1015" s="67"/>
      <c r="G1015" s="74"/>
    </row>
    <row r="1016" spans="1:7" hidden="1" x14ac:dyDescent="0.25">
      <c r="A1016" s="64" t="s">
        <v>1418</v>
      </c>
      <c r="B1016" s="68" t="s">
        <v>1329</v>
      </c>
      <c r="C1016" s="66"/>
      <c r="D1016" s="67"/>
      <c r="E1016" s="69"/>
      <c r="F1016" s="67"/>
      <c r="G1016" s="74"/>
    </row>
    <row r="1017" spans="1:7" hidden="1" x14ac:dyDescent="0.25">
      <c r="A1017" s="64" t="s">
        <v>1419</v>
      </c>
      <c r="B1017" s="68" t="s">
        <v>1331</v>
      </c>
      <c r="C1017" s="66"/>
      <c r="D1017" s="67"/>
      <c r="E1017" s="69"/>
      <c r="F1017" s="67"/>
      <c r="G1017" s="74"/>
    </row>
    <row r="1018" spans="1:7" hidden="1" x14ac:dyDescent="0.25">
      <c r="A1018" s="64" t="s">
        <v>1420</v>
      </c>
      <c r="B1018" s="68" t="s">
        <v>1333</v>
      </c>
      <c r="C1018" s="66"/>
      <c r="D1018" s="67"/>
      <c r="E1018" s="69"/>
      <c r="F1018" s="67"/>
      <c r="G1018" s="74"/>
    </row>
    <row r="1019" spans="1:7" hidden="1" x14ac:dyDescent="0.25">
      <c r="A1019" s="64" t="s">
        <v>1421</v>
      </c>
      <c r="B1019" s="68" t="s">
        <v>1335</v>
      </c>
      <c r="C1019" s="66"/>
      <c r="D1019" s="67"/>
      <c r="E1019" s="69"/>
      <c r="F1019" s="67"/>
      <c r="G1019" s="74"/>
    </row>
    <row r="1020" spans="1:7" hidden="1" x14ac:dyDescent="0.25">
      <c r="A1020" s="64" t="s">
        <v>1422</v>
      </c>
      <c r="B1020" s="68" t="s">
        <v>1337</v>
      </c>
      <c r="C1020" s="66"/>
      <c r="D1020" s="67"/>
      <c r="E1020" s="69"/>
      <c r="F1020" s="67"/>
      <c r="G1020" s="74"/>
    </row>
    <row r="1021" spans="1:7" hidden="1" x14ac:dyDescent="0.25">
      <c r="A1021" s="64" t="s">
        <v>1423</v>
      </c>
      <c r="B1021" s="65" t="s">
        <v>697</v>
      </c>
      <c r="C1021" s="66"/>
      <c r="D1021" s="67"/>
      <c r="E1021" s="69"/>
      <c r="F1021" s="67"/>
      <c r="G1021" s="74"/>
    </row>
    <row r="1022" spans="1:7" hidden="1" x14ac:dyDescent="0.25">
      <c r="A1022" s="64" t="s">
        <v>1424</v>
      </c>
      <c r="B1022" s="68" t="s">
        <v>1329</v>
      </c>
      <c r="C1022" s="66"/>
      <c r="D1022" s="67"/>
      <c r="E1022" s="69"/>
      <c r="F1022" s="67"/>
      <c r="G1022" s="74"/>
    </row>
    <row r="1023" spans="1:7" hidden="1" x14ac:dyDescent="0.25">
      <c r="A1023" s="64" t="s">
        <v>1425</v>
      </c>
      <c r="B1023" s="68" t="s">
        <v>1331</v>
      </c>
      <c r="C1023" s="66"/>
      <c r="D1023" s="67"/>
      <c r="E1023" s="69"/>
      <c r="F1023" s="67"/>
      <c r="G1023" s="74"/>
    </row>
    <row r="1024" spans="1:7" hidden="1" x14ac:dyDescent="0.25">
      <c r="A1024" s="64" t="s">
        <v>1426</v>
      </c>
      <c r="B1024" s="68" t="s">
        <v>1333</v>
      </c>
      <c r="C1024" s="66"/>
      <c r="D1024" s="67"/>
      <c r="E1024" s="69"/>
      <c r="F1024" s="67"/>
      <c r="G1024" s="74"/>
    </row>
    <row r="1025" spans="1:7" hidden="1" x14ac:dyDescent="0.25">
      <c r="A1025" s="64" t="s">
        <v>1427</v>
      </c>
      <c r="B1025" s="68" t="s">
        <v>1335</v>
      </c>
      <c r="C1025" s="66"/>
      <c r="D1025" s="67"/>
      <c r="E1025" s="69"/>
      <c r="F1025" s="67"/>
      <c r="G1025" s="74"/>
    </row>
    <row r="1026" spans="1:7" hidden="1" x14ac:dyDescent="0.25">
      <c r="A1026" s="64" t="s">
        <v>1428</v>
      </c>
      <c r="B1026" s="68" t="s">
        <v>1337</v>
      </c>
      <c r="C1026" s="66"/>
      <c r="D1026" s="67"/>
      <c r="E1026" s="69"/>
      <c r="F1026" s="67"/>
      <c r="G1026" s="74"/>
    </row>
    <row r="1027" spans="1:7" x14ac:dyDescent="0.25">
      <c r="A1027" s="53" t="s">
        <v>477</v>
      </c>
      <c r="B1027" s="54" t="s">
        <v>445</v>
      </c>
      <c r="C1027" s="55"/>
      <c r="D1027" s="56"/>
      <c r="E1027" s="57"/>
      <c r="F1027" s="56"/>
      <c r="G1027" s="189"/>
    </row>
    <row r="1028" spans="1:7" hidden="1" x14ac:dyDescent="0.25">
      <c r="A1028" s="60" t="s">
        <v>478</v>
      </c>
      <c r="B1028" s="61" t="s">
        <v>429</v>
      </c>
      <c r="C1028" s="62"/>
      <c r="D1028" s="63"/>
      <c r="E1028" s="75"/>
      <c r="F1028" s="63"/>
      <c r="G1028" s="190"/>
    </row>
    <row r="1029" spans="1:7" hidden="1" x14ac:dyDescent="0.25">
      <c r="A1029" s="64" t="s">
        <v>479</v>
      </c>
      <c r="B1029" s="65" t="s">
        <v>4</v>
      </c>
      <c r="C1029" s="66"/>
      <c r="D1029" s="67"/>
      <c r="E1029" s="69"/>
      <c r="F1029" s="67"/>
      <c r="G1029" s="74"/>
    </row>
    <row r="1030" spans="1:7" hidden="1" x14ac:dyDescent="0.25">
      <c r="A1030" s="64" t="s">
        <v>1429</v>
      </c>
      <c r="B1030" s="68" t="s">
        <v>1329</v>
      </c>
      <c r="C1030" s="66"/>
      <c r="D1030" s="67"/>
      <c r="E1030" s="69"/>
      <c r="F1030" s="67"/>
      <c r="G1030" s="74"/>
    </row>
    <row r="1031" spans="1:7" hidden="1" x14ac:dyDescent="0.25">
      <c r="A1031" s="64" t="s">
        <v>1430</v>
      </c>
      <c r="B1031" s="68" t="s">
        <v>1331</v>
      </c>
      <c r="C1031" s="66"/>
      <c r="D1031" s="67"/>
      <c r="E1031" s="69"/>
      <c r="F1031" s="67"/>
      <c r="G1031" s="74"/>
    </row>
    <row r="1032" spans="1:7" hidden="1" x14ac:dyDescent="0.25">
      <c r="A1032" s="64" t="s">
        <v>1431</v>
      </c>
      <c r="B1032" s="68" t="s">
        <v>1333</v>
      </c>
      <c r="C1032" s="66"/>
      <c r="D1032" s="67"/>
      <c r="E1032" s="69"/>
      <c r="F1032" s="67"/>
      <c r="G1032" s="74"/>
    </row>
    <row r="1033" spans="1:7" hidden="1" x14ac:dyDescent="0.25">
      <c r="A1033" s="64" t="s">
        <v>1432</v>
      </c>
      <c r="B1033" s="68" t="s">
        <v>1335</v>
      </c>
      <c r="C1033" s="66"/>
      <c r="D1033" s="67"/>
      <c r="E1033" s="69"/>
      <c r="F1033" s="67"/>
      <c r="G1033" s="74"/>
    </row>
    <row r="1034" spans="1:7" hidden="1" x14ac:dyDescent="0.25">
      <c r="A1034" s="64" t="s">
        <v>1433</v>
      </c>
      <c r="B1034" s="68" t="s">
        <v>1337</v>
      </c>
      <c r="C1034" s="66"/>
      <c r="D1034" s="67"/>
      <c r="E1034" s="69"/>
      <c r="F1034" s="67"/>
      <c r="G1034" s="74"/>
    </row>
    <row r="1035" spans="1:7" hidden="1" x14ac:dyDescent="0.25">
      <c r="A1035" s="64" t="s">
        <v>480</v>
      </c>
      <c r="B1035" s="94" t="s">
        <v>3</v>
      </c>
      <c r="C1035" s="66"/>
      <c r="D1035" s="67"/>
      <c r="E1035" s="69"/>
      <c r="F1035" s="67"/>
      <c r="G1035" s="74"/>
    </row>
    <row r="1036" spans="1:7" hidden="1" x14ac:dyDescent="0.25">
      <c r="A1036" s="64" t="s">
        <v>1434</v>
      </c>
      <c r="B1036" s="68" t="s">
        <v>1329</v>
      </c>
      <c r="C1036" s="66"/>
      <c r="D1036" s="67"/>
      <c r="E1036" s="69"/>
      <c r="F1036" s="67"/>
      <c r="G1036" s="74"/>
    </row>
    <row r="1037" spans="1:7" hidden="1" x14ac:dyDescent="0.25">
      <c r="A1037" s="64" t="s">
        <v>1435</v>
      </c>
      <c r="B1037" s="68" t="s">
        <v>1331</v>
      </c>
      <c r="C1037" s="66"/>
      <c r="D1037" s="67"/>
      <c r="E1037" s="69"/>
      <c r="F1037" s="67"/>
      <c r="G1037" s="74"/>
    </row>
    <row r="1038" spans="1:7" hidden="1" x14ac:dyDescent="0.25">
      <c r="A1038" s="64" t="s">
        <v>1436</v>
      </c>
      <c r="B1038" s="68" t="s">
        <v>1333</v>
      </c>
      <c r="C1038" s="66"/>
      <c r="D1038" s="67"/>
      <c r="E1038" s="69"/>
      <c r="F1038" s="67"/>
      <c r="G1038" s="74"/>
    </row>
    <row r="1039" spans="1:7" hidden="1" x14ac:dyDescent="0.25">
      <c r="A1039" s="64" t="s">
        <v>1437</v>
      </c>
      <c r="B1039" s="68" t="s">
        <v>1335</v>
      </c>
      <c r="C1039" s="66"/>
      <c r="D1039" s="67"/>
      <c r="E1039" s="69"/>
      <c r="F1039" s="67"/>
      <c r="G1039" s="74"/>
    </row>
    <row r="1040" spans="1:7" hidden="1" x14ac:dyDescent="0.25">
      <c r="A1040" s="64" t="s">
        <v>1438</v>
      </c>
      <c r="B1040" s="68" t="s">
        <v>1337</v>
      </c>
      <c r="C1040" s="66"/>
      <c r="D1040" s="67"/>
      <c r="E1040" s="69"/>
      <c r="F1040" s="67"/>
      <c r="G1040" s="74"/>
    </row>
    <row r="1041" spans="1:7" hidden="1" x14ac:dyDescent="0.25">
      <c r="A1041" s="64" t="s">
        <v>481</v>
      </c>
      <c r="B1041" s="65" t="s">
        <v>5</v>
      </c>
      <c r="C1041" s="66"/>
      <c r="D1041" s="67"/>
      <c r="E1041" s="69"/>
      <c r="F1041" s="67"/>
      <c r="G1041" s="74"/>
    </row>
    <row r="1042" spans="1:7" hidden="1" x14ac:dyDescent="0.25">
      <c r="A1042" s="64" t="s">
        <v>1439</v>
      </c>
      <c r="B1042" s="68" t="s">
        <v>1329</v>
      </c>
      <c r="C1042" s="66"/>
      <c r="D1042" s="67"/>
      <c r="E1042" s="69"/>
      <c r="F1042" s="67"/>
      <c r="G1042" s="74"/>
    </row>
    <row r="1043" spans="1:7" hidden="1" x14ac:dyDescent="0.25">
      <c r="A1043" s="64" t="s">
        <v>1440</v>
      </c>
      <c r="B1043" s="68" t="s">
        <v>1331</v>
      </c>
      <c r="C1043" s="66"/>
      <c r="D1043" s="67"/>
      <c r="E1043" s="69"/>
      <c r="F1043" s="67"/>
      <c r="G1043" s="74"/>
    </row>
    <row r="1044" spans="1:7" hidden="1" x14ac:dyDescent="0.25">
      <c r="A1044" s="64" t="s">
        <v>1441</v>
      </c>
      <c r="B1044" s="68" t="s">
        <v>1333</v>
      </c>
      <c r="C1044" s="66"/>
      <c r="D1044" s="67"/>
      <c r="E1044" s="69"/>
      <c r="F1044" s="67"/>
      <c r="G1044" s="74"/>
    </row>
    <row r="1045" spans="1:7" hidden="1" x14ac:dyDescent="0.25">
      <c r="A1045" s="64" t="s">
        <v>1442</v>
      </c>
      <c r="B1045" s="68" t="s">
        <v>1335</v>
      </c>
      <c r="C1045" s="66"/>
      <c r="D1045" s="67"/>
      <c r="E1045" s="69"/>
      <c r="F1045" s="67"/>
      <c r="G1045" s="74"/>
    </row>
    <row r="1046" spans="1:7" hidden="1" x14ac:dyDescent="0.25">
      <c r="A1046" s="64" t="s">
        <v>1443</v>
      </c>
      <c r="B1046" s="68" t="s">
        <v>1337</v>
      </c>
      <c r="C1046" s="66"/>
      <c r="D1046" s="67"/>
      <c r="E1046" s="69"/>
      <c r="F1046" s="67"/>
      <c r="G1046" s="74"/>
    </row>
    <row r="1047" spans="1:7" hidden="1" x14ac:dyDescent="0.25">
      <c r="A1047" s="64" t="s">
        <v>482</v>
      </c>
      <c r="B1047" s="65" t="s">
        <v>1191</v>
      </c>
      <c r="C1047" s="66"/>
      <c r="D1047" s="67"/>
      <c r="E1047" s="69"/>
      <c r="F1047" s="67"/>
      <c r="G1047" s="74"/>
    </row>
    <row r="1048" spans="1:7" hidden="1" x14ac:dyDescent="0.25">
      <c r="A1048" s="64" t="s">
        <v>1444</v>
      </c>
      <c r="B1048" s="68" t="s">
        <v>1329</v>
      </c>
      <c r="C1048" s="66"/>
      <c r="D1048" s="67"/>
      <c r="E1048" s="69"/>
      <c r="F1048" s="67"/>
      <c r="G1048" s="74"/>
    </row>
    <row r="1049" spans="1:7" hidden="1" x14ac:dyDescent="0.25">
      <c r="A1049" s="64" t="s">
        <v>1445</v>
      </c>
      <c r="B1049" s="68" t="s">
        <v>1331</v>
      </c>
      <c r="C1049" s="66"/>
      <c r="D1049" s="67"/>
      <c r="E1049" s="69"/>
      <c r="F1049" s="67"/>
      <c r="G1049" s="74"/>
    </row>
    <row r="1050" spans="1:7" hidden="1" x14ac:dyDescent="0.25">
      <c r="A1050" s="64" t="s">
        <v>1446</v>
      </c>
      <c r="B1050" s="68" t="s">
        <v>1333</v>
      </c>
      <c r="C1050" s="66"/>
      <c r="D1050" s="67"/>
      <c r="E1050" s="69"/>
      <c r="F1050" s="67"/>
      <c r="G1050" s="74"/>
    </row>
    <row r="1051" spans="1:7" hidden="1" x14ac:dyDescent="0.25">
      <c r="A1051" s="64" t="s">
        <v>1447</v>
      </c>
      <c r="B1051" s="68" t="s">
        <v>1335</v>
      </c>
      <c r="C1051" s="66"/>
      <c r="D1051" s="67"/>
      <c r="E1051" s="69"/>
      <c r="F1051" s="67"/>
      <c r="G1051" s="74"/>
    </row>
    <row r="1052" spans="1:7" hidden="1" x14ac:dyDescent="0.25">
      <c r="A1052" s="64" t="s">
        <v>1448</v>
      </c>
      <c r="B1052" s="68" t="s">
        <v>1337</v>
      </c>
      <c r="C1052" s="66"/>
      <c r="D1052" s="67"/>
      <c r="E1052" s="69"/>
      <c r="F1052" s="67"/>
      <c r="G1052" s="74"/>
    </row>
    <row r="1053" spans="1:7" hidden="1" x14ac:dyDescent="0.25">
      <c r="A1053" s="64" t="s">
        <v>483</v>
      </c>
      <c r="B1053" s="65" t="s">
        <v>1197</v>
      </c>
      <c r="C1053" s="66"/>
      <c r="D1053" s="67"/>
      <c r="E1053" s="69"/>
      <c r="F1053" s="67"/>
      <c r="G1053" s="74"/>
    </row>
    <row r="1054" spans="1:7" hidden="1" x14ac:dyDescent="0.25">
      <c r="A1054" s="64" t="s">
        <v>1449</v>
      </c>
      <c r="B1054" s="68" t="s">
        <v>1329</v>
      </c>
      <c r="C1054" s="66"/>
      <c r="D1054" s="67"/>
      <c r="E1054" s="69"/>
      <c r="F1054" s="67"/>
      <c r="G1054" s="74"/>
    </row>
    <row r="1055" spans="1:7" hidden="1" x14ac:dyDescent="0.25">
      <c r="A1055" s="64" t="s">
        <v>1450</v>
      </c>
      <c r="B1055" s="68" t="s">
        <v>1331</v>
      </c>
      <c r="C1055" s="66"/>
      <c r="D1055" s="67"/>
      <c r="E1055" s="69"/>
      <c r="F1055" s="67"/>
      <c r="G1055" s="74"/>
    </row>
    <row r="1056" spans="1:7" hidden="1" x14ac:dyDescent="0.25">
      <c r="A1056" s="64" t="s">
        <v>1451</v>
      </c>
      <c r="B1056" s="68" t="s">
        <v>1333</v>
      </c>
      <c r="C1056" s="66"/>
      <c r="D1056" s="67"/>
      <c r="E1056" s="69"/>
      <c r="F1056" s="67"/>
      <c r="G1056" s="74"/>
    </row>
    <row r="1057" spans="1:7" hidden="1" x14ac:dyDescent="0.25">
      <c r="A1057" s="64" t="s">
        <v>1452</v>
      </c>
      <c r="B1057" s="68" t="s">
        <v>1335</v>
      </c>
      <c r="C1057" s="66"/>
      <c r="D1057" s="67"/>
      <c r="E1057" s="69"/>
      <c r="F1057" s="67"/>
      <c r="G1057" s="74"/>
    </row>
    <row r="1058" spans="1:7" hidden="1" x14ac:dyDescent="0.25">
      <c r="A1058" s="64" t="s">
        <v>1453</v>
      </c>
      <c r="B1058" s="68" t="s">
        <v>1337</v>
      </c>
      <c r="C1058" s="66"/>
      <c r="D1058" s="67"/>
      <c r="E1058" s="69"/>
      <c r="F1058" s="67"/>
      <c r="G1058" s="74"/>
    </row>
    <row r="1059" spans="1:7" hidden="1" x14ac:dyDescent="0.25">
      <c r="A1059" s="64" t="s">
        <v>484</v>
      </c>
      <c r="B1059" s="65" t="s">
        <v>1203</v>
      </c>
      <c r="C1059" s="66"/>
      <c r="D1059" s="67"/>
      <c r="E1059" s="69"/>
      <c r="F1059" s="67"/>
      <c r="G1059" s="74"/>
    </row>
    <row r="1060" spans="1:7" hidden="1" x14ac:dyDescent="0.25">
      <c r="A1060" s="64" t="s">
        <v>1454</v>
      </c>
      <c r="B1060" s="68" t="s">
        <v>1329</v>
      </c>
      <c r="C1060" s="66"/>
      <c r="D1060" s="67"/>
      <c r="E1060" s="69"/>
      <c r="F1060" s="67"/>
      <c r="G1060" s="74"/>
    </row>
    <row r="1061" spans="1:7" hidden="1" x14ac:dyDescent="0.25">
      <c r="A1061" s="64" t="s">
        <v>1455</v>
      </c>
      <c r="B1061" s="68" t="s">
        <v>1331</v>
      </c>
      <c r="C1061" s="66"/>
      <c r="D1061" s="67"/>
      <c r="E1061" s="69"/>
      <c r="F1061" s="67"/>
      <c r="G1061" s="74"/>
    </row>
    <row r="1062" spans="1:7" hidden="1" x14ac:dyDescent="0.25">
      <c r="A1062" s="64" t="s">
        <v>1456</v>
      </c>
      <c r="B1062" s="68" t="s">
        <v>1333</v>
      </c>
      <c r="C1062" s="66"/>
      <c r="D1062" s="67"/>
      <c r="E1062" s="69"/>
      <c r="F1062" s="67"/>
      <c r="G1062" s="74"/>
    </row>
    <row r="1063" spans="1:7" hidden="1" x14ac:dyDescent="0.25">
      <c r="A1063" s="64" t="s">
        <v>1457</v>
      </c>
      <c r="B1063" s="68" t="s">
        <v>1335</v>
      </c>
      <c r="C1063" s="66"/>
      <c r="D1063" s="67"/>
      <c r="E1063" s="69"/>
      <c r="F1063" s="67"/>
      <c r="G1063" s="74"/>
    </row>
    <row r="1064" spans="1:7" hidden="1" x14ac:dyDescent="0.25">
      <c r="A1064" s="64" t="s">
        <v>1458</v>
      </c>
      <c r="B1064" s="68" t="s">
        <v>1337</v>
      </c>
      <c r="C1064" s="66"/>
      <c r="D1064" s="67"/>
      <c r="E1064" s="69"/>
      <c r="F1064" s="67"/>
      <c r="G1064" s="74"/>
    </row>
    <row r="1065" spans="1:7" hidden="1" x14ac:dyDescent="0.25">
      <c r="A1065" s="64" t="s">
        <v>1459</v>
      </c>
      <c r="B1065" s="65" t="s">
        <v>1210</v>
      </c>
      <c r="C1065" s="66"/>
      <c r="D1065" s="67"/>
      <c r="E1065" s="69"/>
      <c r="F1065" s="67"/>
      <c r="G1065" s="74"/>
    </row>
    <row r="1066" spans="1:7" hidden="1" x14ac:dyDescent="0.25">
      <c r="A1066" s="64" t="s">
        <v>1460</v>
      </c>
      <c r="B1066" s="68" t="s">
        <v>1329</v>
      </c>
      <c r="C1066" s="66"/>
      <c r="D1066" s="67"/>
      <c r="E1066" s="69"/>
      <c r="F1066" s="67"/>
      <c r="G1066" s="74"/>
    </row>
    <row r="1067" spans="1:7" hidden="1" x14ac:dyDescent="0.25">
      <c r="A1067" s="64" t="s">
        <v>1461</v>
      </c>
      <c r="B1067" s="68" t="s">
        <v>1331</v>
      </c>
      <c r="C1067" s="66"/>
      <c r="D1067" s="67"/>
      <c r="E1067" s="69"/>
      <c r="F1067" s="67"/>
      <c r="G1067" s="74"/>
    </row>
    <row r="1068" spans="1:7" hidden="1" x14ac:dyDescent="0.25">
      <c r="A1068" s="64" t="s">
        <v>1462</v>
      </c>
      <c r="B1068" s="68" t="s">
        <v>1333</v>
      </c>
      <c r="C1068" s="66"/>
      <c r="D1068" s="67"/>
      <c r="E1068" s="69"/>
      <c r="F1068" s="67"/>
      <c r="G1068" s="74"/>
    </row>
    <row r="1069" spans="1:7" hidden="1" x14ac:dyDescent="0.25">
      <c r="A1069" s="64" t="s">
        <v>1463</v>
      </c>
      <c r="B1069" s="68" t="s">
        <v>1335</v>
      </c>
      <c r="C1069" s="66"/>
      <c r="D1069" s="67"/>
      <c r="E1069" s="69"/>
      <c r="F1069" s="67"/>
      <c r="G1069" s="74"/>
    </row>
    <row r="1070" spans="1:7" hidden="1" x14ac:dyDescent="0.25">
      <c r="A1070" s="64" t="s">
        <v>1464</v>
      </c>
      <c r="B1070" s="68" t="s">
        <v>1337</v>
      </c>
      <c r="C1070" s="66"/>
      <c r="D1070" s="67"/>
      <c r="E1070" s="69"/>
      <c r="F1070" s="67"/>
      <c r="G1070" s="74"/>
    </row>
    <row r="1071" spans="1:7" hidden="1" x14ac:dyDescent="0.25">
      <c r="A1071" s="64" t="s">
        <v>1465</v>
      </c>
      <c r="B1071" s="65" t="s">
        <v>7</v>
      </c>
      <c r="C1071" s="66"/>
      <c r="D1071" s="67"/>
      <c r="E1071" s="69"/>
      <c r="F1071" s="67"/>
      <c r="G1071" s="74"/>
    </row>
    <row r="1072" spans="1:7" hidden="1" x14ac:dyDescent="0.25">
      <c r="A1072" s="64" t="s">
        <v>1466</v>
      </c>
      <c r="B1072" s="68" t="s">
        <v>1329</v>
      </c>
      <c r="C1072" s="66"/>
      <c r="D1072" s="67"/>
      <c r="E1072" s="69"/>
      <c r="F1072" s="67"/>
      <c r="G1072" s="74"/>
    </row>
    <row r="1073" spans="1:7" hidden="1" x14ac:dyDescent="0.25">
      <c r="A1073" s="64" t="s">
        <v>1467</v>
      </c>
      <c r="B1073" s="68" t="s">
        <v>1331</v>
      </c>
      <c r="C1073" s="66"/>
      <c r="D1073" s="67"/>
      <c r="E1073" s="69"/>
      <c r="F1073" s="67"/>
      <c r="G1073" s="74"/>
    </row>
    <row r="1074" spans="1:7" hidden="1" x14ac:dyDescent="0.25">
      <c r="A1074" s="64" t="s">
        <v>1468</v>
      </c>
      <c r="B1074" s="68" t="s">
        <v>1333</v>
      </c>
      <c r="C1074" s="66"/>
      <c r="D1074" s="67"/>
      <c r="E1074" s="69"/>
      <c r="F1074" s="67"/>
      <c r="G1074" s="74"/>
    </row>
    <row r="1075" spans="1:7" hidden="1" x14ac:dyDescent="0.25">
      <c r="A1075" s="64" t="s">
        <v>1469</v>
      </c>
      <c r="B1075" s="68" t="s">
        <v>1335</v>
      </c>
      <c r="C1075" s="66"/>
      <c r="D1075" s="67"/>
      <c r="E1075" s="69"/>
      <c r="F1075" s="67"/>
      <c r="G1075" s="74"/>
    </row>
    <row r="1076" spans="1:7" hidden="1" x14ac:dyDescent="0.25">
      <c r="A1076" s="64" t="s">
        <v>1470</v>
      </c>
      <c r="B1076" s="68" t="s">
        <v>1337</v>
      </c>
      <c r="C1076" s="66"/>
      <c r="D1076" s="67"/>
      <c r="E1076" s="69"/>
      <c r="F1076" s="67"/>
      <c r="G1076" s="74"/>
    </row>
    <row r="1077" spans="1:7" hidden="1" x14ac:dyDescent="0.25">
      <c r="A1077" s="64" t="s">
        <v>1471</v>
      </c>
      <c r="B1077" s="65" t="s">
        <v>697</v>
      </c>
      <c r="C1077" s="66"/>
      <c r="D1077" s="67"/>
      <c r="E1077" s="69"/>
      <c r="F1077" s="67"/>
      <c r="G1077" s="74"/>
    </row>
    <row r="1078" spans="1:7" hidden="1" x14ac:dyDescent="0.25">
      <c r="A1078" s="64" t="s">
        <v>1472</v>
      </c>
      <c r="B1078" s="68" t="s">
        <v>1329</v>
      </c>
      <c r="C1078" s="66"/>
      <c r="D1078" s="67"/>
      <c r="E1078" s="69"/>
      <c r="F1078" s="67"/>
      <c r="G1078" s="74"/>
    </row>
    <row r="1079" spans="1:7" hidden="1" x14ac:dyDescent="0.25">
      <c r="A1079" s="64" t="s">
        <v>1473</v>
      </c>
      <c r="B1079" s="68" t="s">
        <v>1331</v>
      </c>
      <c r="C1079" s="66"/>
      <c r="D1079" s="67"/>
      <c r="E1079" s="69"/>
      <c r="F1079" s="67"/>
      <c r="G1079" s="74"/>
    </row>
    <row r="1080" spans="1:7" hidden="1" x14ac:dyDescent="0.25">
      <c r="A1080" s="64" t="s">
        <v>1474</v>
      </c>
      <c r="B1080" s="68" t="s">
        <v>1333</v>
      </c>
      <c r="C1080" s="66"/>
      <c r="D1080" s="67"/>
      <c r="E1080" s="69"/>
      <c r="F1080" s="67"/>
      <c r="G1080" s="74"/>
    </row>
    <row r="1081" spans="1:7" hidden="1" x14ac:dyDescent="0.25">
      <c r="A1081" s="64" t="s">
        <v>1475</v>
      </c>
      <c r="B1081" s="68" t="s">
        <v>1335</v>
      </c>
      <c r="C1081" s="66"/>
      <c r="D1081" s="67"/>
      <c r="E1081" s="69"/>
      <c r="F1081" s="67"/>
      <c r="G1081" s="74"/>
    </row>
    <row r="1082" spans="1:7" hidden="1" x14ac:dyDescent="0.25">
      <c r="A1082" s="64" t="s">
        <v>1476</v>
      </c>
      <c r="B1082" s="68" t="s">
        <v>1337</v>
      </c>
      <c r="C1082" s="66"/>
      <c r="D1082" s="67"/>
      <c r="E1082" s="69"/>
      <c r="F1082" s="67"/>
      <c r="G1082" s="74"/>
    </row>
    <row r="1083" spans="1:7" x14ac:dyDescent="0.25">
      <c r="A1083" s="60" t="s">
        <v>485</v>
      </c>
      <c r="B1083" s="61" t="s">
        <v>437</v>
      </c>
      <c r="C1083" s="62"/>
      <c r="D1083" s="63"/>
      <c r="E1083" s="75"/>
      <c r="F1083" s="63"/>
      <c r="G1083" s="190"/>
    </row>
    <row r="1084" spans="1:7" x14ac:dyDescent="0.25">
      <c r="A1084" s="64" t="s">
        <v>486</v>
      </c>
      <c r="B1084" s="65" t="s">
        <v>4</v>
      </c>
      <c r="C1084" s="66"/>
      <c r="D1084" s="67"/>
      <c r="E1084" s="69"/>
      <c r="F1084" s="67"/>
      <c r="G1084" s="74"/>
    </row>
    <row r="1085" spans="1:7" x14ac:dyDescent="0.25">
      <c r="A1085" s="64" t="s">
        <v>1477</v>
      </c>
      <c r="B1085" s="72" t="s">
        <v>1329</v>
      </c>
      <c r="C1085" s="66"/>
      <c r="D1085" s="67"/>
      <c r="E1085" s="103">
        <f>SUM(E1086)</f>
        <v>12</v>
      </c>
      <c r="F1085" s="219">
        <f t="shared" ref="F1085:G1085" si="7">SUM(F1086)</f>
        <v>145</v>
      </c>
      <c r="G1085" s="220">
        <f t="shared" si="7"/>
        <v>12.734999999999999</v>
      </c>
    </row>
    <row r="1086" spans="1:7" ht="47.25" x14ac:dyDescent="0.25">
      <c r="A1086" s="100" t="s">
        <v>1477</v>
      </c>
      <c r="B1086" s="106" t="s">
        <v>665</v>
      </c>
      <c r="C1086" s="107">
        <v>2019</v>
      </c>
      <c r="D1086" s="107">
        <v>10</v>
      </c>
      <c r="E1086" s="107">
        <v>12</v>
      </c>
      <c r="F1086" s="199">
        <v>145</v>
      </c>
      <c r="G1086" s="119">
        <v>12.734999999999999</v>
      </c>
    </row>
    <row r="1087" spans="1:7" hidden="1" x14ac:dyDescent="0.25">
      <c r="A1087" s="64" t="s">
        <v>1478</v>
      </c>
      <c r="B1087" s="68" t="s">
        <v>1331</v>
      </c>
      <c r="C1087" s="66"/>
      <c r="D1087" s="67"/>
      <c r="E1087" s="69"/>
      <c r="F1087" s="74"/>
      <c r="G1087" s="74"/>
    </row>
    <row r="1088" spans="1:7" hidden="1" x14ac:dyDescent="0.25">
      <c r="A1088" s="64" t="s">
        <v>1479</v>
      </c>
      <c r="B1088" s="68" t="s">
        <v>1333</v>
      </c>
      <c r="C1088" s="66"/>
      <c r="D1088" s="67"/>
      <c r="E1088" s="69"/>
      <c r="F1088" s="74"/>
      <c r="G1088" s="74"/>
    </row>
    <row r="1089" spans="1:7" hidden="1" x14ac:dyDescent="0.25">
      <c r="A1089" s="64" t="s">
        <v>1480</v>
      </c>
      <c r="B1089" s="68" t="s">
        <v>1335</v>
      </c>
      <c r="C1089" s="66"/>
      <c r="D1089" s="67"/>
      <c r="E1089" s="69"/>
      <c r="F1089" s="74"/>
      <c r="G1089" s="74"/>
    </row>
    <row r="1090" spans="1:7" hidden="1" x14ac:dyDescent="0.25">
      <c r="A1090" s="64" t="s">
        <v>1481</v>
      </c>
      <c r="B1090" s="68" t="s">
        <v>1337</v>
      </c>
      <c r="C1090" s="66"/>
      <c r="D1090" s="67"/>
      <c r="E1090" s="69"/>
      <c r="F1090" s="74"/>
      <c r="G1090" s="74"/>
    </row>
    <row r="1091" spans="1:7" hidden="1" x14ac:dyDescent="0.25">
      <c r="A1091" s="64" t="s">
        <v>487</v>
      </c>
      <c r="B1091" s="94" t="s">
        <v>3</v>
      </c>
      <c r="C1091" s="66"/>
      <c r="D1091" s="67"/>
      <c r="E1091" s="69"/>
      <c r="F1091" s="74"/>
      <c r="G1091" s="74"/>
    </row>
    <row r="1092" spans="1:7" hidden="1" x14ac:dyDescent="0.25">
      <c r="A1092" s="64" t="s">
        <v>1482</v>
      </c>
      <c r="B1092" s="68" t="s">
        <v>1329</v>
      </c>
      <c r="C1092" s="66"/>
      <c r="D1092" s="67"/>
      <c r="E1092" s="69"/>
      <c r="F1092" s="74"/>
      <c r="G1092" s="74"/>
    </row>
    <row r="1093" spans="1:7" hidden="1" x14ac:dyDescent="0.25">
      <c r="A1093" s="64" t="s">
        <v>1483</v>
      </c>
      <c r="B1093" s="68" t="s">
        <v>1331</v>
      </c>
      <c r="C1093" s="66"/>
      <c r="D1093" s="67"/>
      <c r="E1093" s="69"/>
      <c r="F1093" s="74"/>
      <c r="G1093" s="74"/>
    </row>
    <row r="1094" spans="1:7" hidden="1" x14ac:dyDescent="0.25">
      <c r="A1094" s="64" t="s">
        <v>1484</v>
      </c>
      <c r="B1094" s="68" t="s">
        <v>1333</v>
      </c>
      <c r="C1094" s="66"/>
      <c r="D1094" s="67"/>
      <c r="E1094" s="69"/>
      <c r="F1094" s="74"/>
      <c r="G1094" s="74"/>
    </row>
    <row r="1095" spans="1:7" hidden="1" x14ac:dyDescent="0.25">
      <c r="A1095" s="64" t="s">
        <v>1485</v>
      </c>
      <c r="B1095" s="68" t="s">
        <v>1335</v>
      </c>
      <c r="C1095" s="66"/>
      <c r="D1095" s="67"/>
      <c r="E1095" s="69"/>
      <c r="F1095" s="74"/>
      <c r="G1095" s="74"/>
    </row>
    <row r="1096" spans="1:7" hidden="1" x14ac:dyDescent="0.25">
      <c r="A1096" s="64" t="s">
        <v>1486</v>
      </c>
      <c r="B1096" s="68" t="s">
        <v>1337</v>
      </c>
      <c r="C1096" s="66"/>
      <c r="D1096" s="67"/>
      <c r="E1096" s="69"/>
      <c r="F1096" s="74"/>
      <c r="G1096" s="74"/>
    </row>
    <row r="1097" spans="1:7" hidden="1" x14ac:dyDescent="0.25">
      <c r="A1097" s="64" t="s">
        <v>488</v>
      </c>
      <c r="B1097" s="65" t="s">
        <v>5</v>
      </c>
      <c r="C1097" s="66"/>
      <c r="D1097" s="67"/>
      <c r="E1097" s="69"/>
      <c r="F1097" s="74"/>
      <c r="G1097" s="74"/>
    </row>
    <row r="1098" spans="1:7" hidden="1" x14ac:dyDescent="0.25">
      <c r="A1098" s="64" t="s">
        <v>1487</v>
      </c>
      <c r="B1098" s="68" t="s">
        <v>1329</v>
      </c>
      <c r="C1098" s="66"/>
      <c r="D1098" s="67"/>
      <c r="E1098" s="69"/>
      <c r="F1098" s="74"/>
      <c r="G1098" s="74"/>
    </row>
    <row r="1099" spans="1:7" hidden="1" x14ac:dyDescent="0.25">
      <c r="A1099" s="64" t="s">
        <v>1488</v>
      </c>
      <c r="B1099" s="68" t="s">
        <v>1331</v>
      </c>
      <c r="C1099" s="66"/>
      <c r="D1099" s="67"/>
      <c r="E1099" s="69"/>
      <c r="F1099" s="74"/>
      <c r="G1099" s="74"/>
    </row>
    <row r="1100" spans="1:7" hidden="1" x14ac:dyDescent="0.25">
      <c r="A1100" s="64" t="s">
        <v>1489</v>
      </c>
      <c r="B1100" s="68" t="s">
        <v>1333</v>
      </c>
      <c r="C1100" s="66"/>
      <c r="D1100" s="67"/>
      <c r="E1100" s="69"/>
      <c r="F1100" s="74"/>
      <c r="G1100" s="74"/>
    </row>
    <row r="1101" spans="1:7" hidden="1" x14ac:dyDescent="0.25">
      <c r="A1101" s="64" t="s">
        <v>1490</v>
      </c>
      <c r="B1101" s="68" t="s">
        <v>1335</v>
      </c>
      <c r="C1101" s="66"/>
      <c r="D1101" s="67"/>
      <c r="E1101" s="69"/>
      <c r="F1101" s="74"/>
      <c r="G1101" s="74"/>
    </row>
    <row r="1102" spans="1:7" hidden="1" x14ac:dyDescent="0.25">
      <c r="A1102" s="64" t="s">
        <v>1491</v>
      </c>
      <c r="B1102" s="68" t="s">
        <v>1337</v>
      </c>
      <c r="C1102" s="66"/>
      <c r="D1102" s="67"/>
      <c r="E1102" s="69"/>
      <c r="F1102" s="74"/>
      <c r="G1102" s="74"/>
    </row>
    <row r="1103" spans="1:7" hidden="1" x14ac:dyDescent="0.25">
      <c r="A1103" s="64" t="s">
        <v>489</v>
      </c>
      <c r="B1103" s="65" t="s">
        <v>1191</v>
      </c>
      <c r="C1103" s="66"/>
      <c r="D1103" s="67"/>
      <c r="E1103" s="69"/>
      <c r="F1103" s="74"/>
      <c r="G1103" s="74"/>
    </row>
    <row r="1104" spans="1:7" hidden="1" x14ac:dyDescent="0.25">
      <c r="A1104" s="64" t="s">
        <v>1492</v>
      </c>
      <c r="B1104" s="68" t="s">
        <v>1329</v>
      </c>
      <c r="C1104" s="66"/>
      <c r="D1104" s="67"/>
      <c r="E1104" s="69"/>
      <c r="F1104" s="74"/>
      <c r="G1104" s="74"/>
    </row>
    <row r="1105" spans="1:7" hidden="1" x14ac:dyDescent="0.25">
      <c r="A1105" s="64" t="s">
        <v>1493</v>
      </c>
      <c r="B1105" s="68" t="s">
        <v>1331</v>
      </c>
      <c r="C1105" s="66"/>
      <c r="D1105" s="67"/>
      <c r="E1105" s="69"/>
      <c r="F1105" s="74"/>
      <c r="G1105" s="74"/>
    </row>
    <row r="1106" spans="1:7" hidden="1" x14ac:dyDescent="0.25">
      <c r="A1106" s="64" t="s">
        <v>1494</v>
      </c>
      <c r="B1106" s="68" t="s">
        <v>1333</v>
      </c>
      <c r="C1106" s="66"/>
      <c r="D1106" s="67"/>
      <c r="E1106" s="69"/>
      <c r="F1106" s="74"/>
      <c r="G1106" s="74"/>
    </row>
    <row r="1107" spans="1:7" hidden="1" x14ac:dyDescent="0.25">
      <c r="A1107" s="64" t="s">
        <v>1495</v>
      </c>
      <c r="B1107" s="68" t="s">
        <v>1335</v>
      </c>
      <c r="C1107" s="66"/>
      <c r="D1107" s="67"/>
      <c r="E1107" s="69"/>
      <c r="F1107" s="74"/>
      <c r="G1107" s="74"/>
    </row>
    <row r="1108" spans="1:7" hidden="1" x14ac:dyDescent="0.25">
      <c r="A1108" s="64" t="s">
        <v>1496</v>
      </c>
      <c r="B1108" s="68" t="s">
        <v>1337</v>
      </c>
      <c r="C1108" s="66"/>
      <c r="D1108" s="67"/>
      <c r="E1108" s="69"/>
      <c r="F1108" s="74"/>
      <c r="G1108" s="74"/>
    </row>
    <row r="1109" spans="1:7" hidden="1" x14ac:dyDescent="0.25">
      <c r="A1109" s="64" t="s">
        <v>490</v>
      </c>
      <c r="B1109" s="65" t="s">
        <v>1197</v>
      </c>
      <c r="C1109" s="66"/>
      <c r="D1109" s="67"/>
      <c r="E1109" s="69"/>
      <c r="F1109" s="74"/>
      <c r="G1109" s="74"/>
    </row>
    <row r="1110" spans="1:7" hidden="1" x14ac:dyDescent="0.25">
      <c r="A1110" s="64" t="s">
        <v>1497</v>
      </c>
      <c r="B1110" s="68" t="s">
        <v>1329</v>
      </c>
      <c r="C1110" s="66"/>
      <c r="D1110" s="67"/>
      <c r="E1110" s="69"/>
      <c r="F1110" s="74"/>
      <c r="G1110" s="74"/>
    </row>
    <row r="1111" spans="1:7" hidden="1" x14ac:dyDescent="0.25">
      <c r="A1111" s="64" t="s">
        <v>1498</v>
      </c>
      <c r="B1111" s="68" t="s">
        <v>1331</v>
      </c>
      <c r="C1111" s="66"/>
      <c r="D1111" s="67"/>
      <c r="E1111" s="69"/>
      <c r="F1111" s="74"/>
      <c r="G1111" s="74"/>
    </row>
    <row r="1112" spans="1:7" hidden="1" x14ac:dyDescent="0.25">
      <c r="A1112" s="64" t="s">
        <v>1499</v>
      </c>
      <c r="B1112" s="68" t="s">
        <v>1333</v>
      </c>
      <c r="C1112" s="66"/>
      <c r="D1112" s="67"/>
      <c r="E1112" s="69"/>
      <c r="F1112" s="74"/>
      <c r="G1112" s="74"/>
    </row>
    <row r="1113" spans="1:7" hidden="1" x14ac:dyDescent="0.25">
      <c r="A1113" s="64" t="s">
        <v>1500</v>
      </c>
      <c r="B1113" s="68" t="s">
        <v>1335</v>
      </c>
      <c r="C1113" s="66"/>
      <c r="D1113" s="67"/>
      <c r="E1113" s="69"/>
      <c r="F1113" s="74"/>
      <c r="G1113" s="74"/>
    </row>
    <row r="1114" spans="1:7" hidden="1" x14ac:dyDescent="0.25">
      <c r="A1114" s="64" t="s">
        <v>1501</v>
      </c>
      <c r="B1114" s="68" t="s">
        <v>1337</v>
      </c>
      <c r="C1114" s="66"/>
      <c r="D1114" s="67"/>
      <c r="E1114" s="69"/>
      <c r="F1114" s="74"/>
      <c r="G1114" s="74"/>
    </row>
    <row r="1115" spans="1:7" hidden="1" x14ac:dyDescent="0.25">
      <c r="A1115" s="64" t="s">
        <v>491</v>
      </c>
      <c r="B1115" s="65" t="s">
        <v>1203</v>
      </c>
      <c r="C1115" s="66"/>
      <c r="D1115" s="67"/>
      <c r="E1115" s="69"/>
      <c r="F1115" s="74"/>
      <c r="G1115" s="74"/>
    </row>
    <row r="1116" spans="1:7" hidden="1" x14ac:dyDescent="0.25">
      <c r="A1116" s="64" t="s">
        <v>1502</v>
      </c>
      <c r="B1116" s="68" t="s">
        <v>1329</v>
      </c>
      <c r="C1116" s="66"/>
      <c r="D1116" s="67"/>
      <c r="E1116" s="69"/>
      <c r="F1116" s="74"/>
      <c r="G1116" s="74"/>
    </row>
    <row r="1117" spans="1:7" hidden="1" x14ac:dyDescent="0.25">
      <c r="A1117" s="64" t="s">
        <v>1503</v>
      </c>
      <c r="B1117" s="68" t="s">
        <v>1331</v>
      </c>
      <c r="C1117" s="66"/>
      <c r="D1117" s="67"/>
      <c r="E1117" s="69"/>
      <c r="F1117" s="74"/>
      <c r="G1117" s="74"/>
    </row>
    <row r="1118" spans="1:7" hidden="1" x14ac:dyDescent="0.25">
      <c r="A1118" s="64" t="s">
        <v>1504</v>
      </c>
      <c r="B1118" s="68" t="s">
        <v>1333</v>
      </c>
      <c r="C1118" s="66"/>
      <c r="D1118" s="67"/>
      <c r="E1118" s="69"/>
      <c r="F1118" s="74"/>
      <c r="G1118" s="74"/>
    </row>
    <row r="1119" spans="1:7" hidden="1" x14ac:dyDescent="0.25">
      <c r="A1119" s="64" t="s">
        <v>1505</v>
      </c>
      <c r="B1119" s="68" t="s">
        <v>1335</v>
      </c>
      <c r="C1119" s="66"/>
      <c r="D1119" s="67"/>
      <c r="E1119" s="69"/>
      <c r="F1119" s="74"/>
      <c r="G1119" s="74"/>
    </row>
    <row r="1120" spans="1:7" hidden="1" x14ac:dyDescent="0.25">
      <c r="A1120" s="64" t="s">
        <v>1506</v>
      </c>
      <c r="B1120" s="68" t="s">
        <v>1337</v>
      </c>
      <c r="C1120" s="66"/>
      <c r="D1120" s="67"/>
      <c r="E1120" s="69"/>
      <c r="F1120" s="74"/>
      <c r="G1120" s="74"/>
    </row>
    <row r="1121" spans="1:7" hidden="1" x14ac:dyDescent="0.25">
      <c r="A1121" s="64" t="s">
        <v>1507</v>
      </c>
      <c r="B1121" s="65" t="s">
        <v>1210</v>
      </c>
      <c r="C1121" s="66"/>
      <c r="D1121" s="67"/>
      <c r="E1121" s="69"/>
      <c r="F1121" s="74"/>
      <c r="G1121" s="74"/>
    </row>
    <row r="1122" spans="1:7" hidden="1" x14ac:dyDescent="0.25">
      <c r="A1122" s="64" t="s">
        <v>1508</v>
      </c>
      <c r="B1122" s="68" t="s">
        <v>1329</v>
      </c>
      <c r="C1122" s="66"/>
      <c r="D1122" s="67"/>
      <c r="E1122" s="69"/>
      <c r="F1122" s="74"/>
      <c r="G1122" s="74"/>
    </row>
    <row r="1123" spans="1:7" hidden="1" x14ac:dyDescent="0.25">
      <c r="A1123" s="64" t="s">
        <v>1509</v>
      </c>
      <c r="B1123" s="68" t="s">
        <v>1331</v>
      </c>
      <c r="C1123" s="66"/>
      <c r="D1123" s="67"/>
      <c r="E1123" s="69"/>
      <c r="F1123" s="74"/>
      <c r="G1123" s="74"/>
    </row>
    <row r="1124" spans="1:7" hidden="1" x14ac:dyDescent="0.25">
      <c r="A1124" s="64" t="s">
        <v>1510</v>
      </c>
      <c r="B1124" s="68" t="s">
        <v>1333</v>
      </c>
      <c r="C1124" s="66"/>
      <c r="D1124" s="67"/>
      <c r="E1124" s="69"/>
      <c r="F1124" s="74"/>
      <c r="G1124" s="74"/>
    </row>
    <row r="1125" spans="1:7" hidden="1" x14ac:dyDescent="0.25">
      <c r="A1125" s="64" t="s">
        <v>1511</v>
      </c>
      <c r="B1125" s="68" t="s">
        <v>1335</v>
      </c>
      <c r="C1125" s="66"/>
      <c r="D1125" s="67"/>
      <c r="E1125" s="69"/>
      <c r="F1125" s="74"/>
      <c r="G1125" s="74"/>
    </row>
    <row r="1126" spans="1:7" hidden="1" x14ac:dyDescent="0.25">
      <c r="A1126" s="64" t="s">
        <v>1512</v>
      </c>
      <c r="B1126" s="68" t="s">
        <v>1337</v>
      </c>
      <c r="C1126" s="66"/>
      <c r="D1126" s="67"/>
      <c r="E1126" s="69"/>
      <c r="F1126" s="74"/>
      <c r="G1126" s="74"/>
    </row>
    <row r="1127" spans="1:7" hidden="1" x14ac:dyDescent="0.25">
      <c r="A1127" s="64" t="s">
        <v>1513</v>
      </c>
      <c r="B1127" s="65" t="s">
        <v>7</v>
      </c>
      <c r="C1127" s="66"/>
      <c r="D1127" s="67"/>
      <c r="E1127" s="69"/>
      <c r="F1127" s="74"/>
      <c r="G1127" s="74"/>
    </row>
    <row r="1128" spans="1:7" hidden="1" x14ac:dyDescent="0.25">
      <c r="A1128" s="64" t="s">
        <v>1514</v>
      </c>
      <c r="B1128" s="68" t="s">
        <v>1329</v>
      </c>
      <c r="C1128" s="66"/>
      <c r="D1128" s="67"/>
      <c r="E1128" s="69"/>
      <c r="F1128" s="74"/>
      <c r="G1128" s="74"/>
    </row>
    <row r="1129" spans="1:7" hidden="1" x14ac:dyDescent="0.25">
      <c r="A1129" s="64" t="s">
        <v>1515</v>
      </c>
      <c r="B1129" s="68" t="s">
        <v>1331</v>
      </c>
      <c r="C1129" s="66"/>
      <c r="D1129" s="67"/>
      <c r="E1129" s="69"/>
      <c r="F1129" s="74"/>
      <c r="G1129" s="74"/>
    </row>
    <row r="1130" spans="1:7" hidden="1" x14ac:dyDescent="0.25">
      <c r="A1130" s="64" t="s">
        <v>1516</v>
      </c>
      <c r="B1130" s="68" t="s">
        <v>1333</v>
      </c>
      <c r="C1130" s="66"/>
      <c r="D1130" s="67"/>
      <c r="E1130" s="69"/>
      <c r="F1130" s="74"/>
      <c r="G1130" s="74"/>
    </row>
    <row r="1131" spans="1:7" hidden="1" x14ac:dyDescent="0.25">
      <c r="A1131" s="64" t="s">
        <v>1517</v>
      </c>
      <c r="B1131" s="68" t="s">
        <v>1335</v>
      </c>
      <c r="C1131" s="66"/>
      <c r="D1131" s="67"/>
      <c r="E1131" s="69"/>
      <c r="F1131" s="74"/>
      <c r="G1131" s="74"/>
    </row>
    <row r="1132" spans="1:7" hidden="1" x14ac:dyDescent="0.25">
      <c r="A1132" s="64" t="s">
        <v>1518</v>
      </c>
      <c r="B1132" s="68" t="s">
        <v>1337</v>
      </c>
      <c r="C1132" s="66"/>
      <c r="D1132" s="67"/>
      <c r="E1132" s="69"/>
      <c r="F1132" s="74"/>
      <c r="G1132" s="74"/>
    </row>
    <row r="1133" spans="1:7" hidden="1" x14ac:dyDescent="0.25">
      <c r="A1133" s="64" t="s">
        <v>1519</v>
      </c>
      <c r="B1133" s="65" t="s">
        <v>697</v>
      </c>
      <c r="C1133" s="66"/>
      <c r="D1133" s="67"/>
      <c r="E1133" s="69"/>
      <c r="F1133" s="74"/>
      <c r="G1133" s="74"/>
    </row>
    <row r="1134" spans="1:7" hidden="1" x14ac:dyDescent="0.25">
      <c r="A1134" s="64" t="s">
        <v>1520</v>
      </c>
      <c r="B1134" s="68" t="s">
        <v>1329</v>
      </c>
      <c r="C1134" s="66"/>
      <c r="D1134" s="67"/>
      <c r="E1134" s="69"/>
      <c r="F1134" s="74"/>
      <c r="G1134" s="74"/>
    </row>
    <row r="1135" spans="1:7" hidden="1" x14ac:dyDescent="0.25">
      <c r="A1135" s="64" t="s">
        <v>1521</v>
      </c>
      <c r="B1135" s="68" t="s">
        <v>1331</v>
      </c>
      <c r="C1135" s="66"/>
      <c r="D1135" s="67"/>
      <c r="E1135" s="69"/>
      <c r="F1135" s="74"/>
      <c r="G1135" s="74"/>
    </row>
    <row r="1136" spans="1:7" hidden="1" x14ac:dyDescent="0.25">
      <c r="A1136" s="64" t="s">
        <v>1522</v>
      </c>
      <c r="B1136" s="68" t="s">
        <v>1333</v>
      </c>
      <c r="C1136" s="66"/>
      <c r="D1136" s="67"/>
      <c r="E1136" s="69"/>
      <c r="F1136" s="74"/>
      <c r="G1136" s="74"/>
    </row>
    <row r="1137" spans="1:7" hidden="1" x14ac:dyDescent="0.25">
      <c r="A1137" s="64" t="s">
        <v>1523</v>
      </c>
      <c r="B1137" s="68" t="s">
        <v>1335</v>
      </c>
      <c r="C1137" s="66"/>
      <c r="D1137" s="67"/>
      <c r="E1137" s="69"/>
      <c r="F1137" s="74"/>
      <c r="G1137" s="74"/>
    </row>
    <row r="1138" spans="1:7" hidden="1" x14ac:dyDescent="0.25">
      <c r="A1138" s="64" t="s">
        <v>1524</v>
      </c>
      <c r="B1138" s="68" t="s">
        <v>1337</v>
      </c>
      <c r="C1138" s="66"/>
      <c r="D1138" s="67"/>
      <c r="E1138" s="69"/>
      <c r="F1138" s="74"/>
      <c r="G1138" s="74"/>
    </row>
    <row r="1139" spans="1:7" hidden="1" x14ac:dyDescent="0.25">
      <c r="A1139" s="49" t="s">
        <v>492</v>
      </c>
      <c r="B1139" s="50" t="s">
        <v>493</v>
      </c>
      <c r="C1139" s="51"/>
      <c r="D1139" s="51"/>
      <c r="E1139" s="52"/>
      <c r="F1139" s="194"/>
      <c r="G1139" s="194"/>
    </row>
    <row r="1140" spans="1:7" hidden="1" x14ac:dyDescent="0.25">
      <c r="A1140" s="53" t="s">
        <v>494</v>
      </c>
      <c r="B1140" s="54" t="s">
        <v>427</v>
      </c>
      <c r="C1140" s="55"/>
      <c r="D1140" s="56"/>
      <c r="E1140" s="57"/>
      <c r="F1140" s="189"/>
      <c r="G1140" s="189"/>
    </row>
    <row r="1141" spans="1:7" hidden="1" x14ac:dyDescent="0.25">
      <c r="A1141" s="60" t="s">
        <v>495</v>
      </c>
      <c r="B1141" s="61" t="s">
        <v>429</v>
      </c>
      <c r="C1141" s="62"/>
      <c r="D1141" s="63"/>
      <c r="E1141" s="75"/>
      <c r="F1141" s="190"/>
      <c r="G1141" s="190"/>
    </row>
    <row r="1142" spans="1:7" hidden="1" x14ac:dyDescent="0.25">
      <c r="A1142" s="64" t="s">
        <v>496</v>
      </c>
      <c r="B1142" s="65" t="s">
        <v>4</v>
      </c>
      <c r="C1142" s="66"/>
      <c r="D1142" s="67"/>
      <c r="E1142" s="69"/>
      <c r="F1142" s="74"/>
      <c r="G1142" s="74"/>
    </row>
    <row r="1143" spans="1:7" hidden="1" x14ac:dyDescent="0.25">
      <c r="A1143" s="64" t="s">
        <v>1525</v>
      </c>
      <c r="B1143" s="68" t="s">
        <v>1526</v>
      </c>
      <c r="C1143" s="66"/>
      <c r="D1143" s="67"/>
      <c r="E1143" s="69"/>
      <c r="F1143" s="74"/>
      <c r="G1143" s="74"/>
    </row>
    <row r="1144" spans="1:7" hidden="1" x14ac:dyDescent="0.25">
      <c r="A1144" s="64" t="s">
        <v>1527</v>
      </c>
      <c r="B1144" s="68" t="s">
        <v>1528</v>
      </c>
      <c r="C1144" s="66"/>
      <c r="D1144" s="67"/>
      <c r="E1144" s="69"/>
      <c r="F1144" s="74"/>
      <c r="G1144" s="74"/>
    </row>
    <row r="1145" spans="1:7" hidden="1" x14ac:dyDescent="0.25">
      <c r="A1145" s="64" t="s">
        <v>1529</v>
      </c>
      <c r="B1145" s="68" t="s">
        <v>1530</v>
      </c>
      <c r="C1145" s="66"/>
      <c r="D1145" s="67"/>
      <c r="E1145" s="69"/>
      <c r="F1145" s="74"/>
      <c r="G1145" s="74"/>
    </row>
    <row r="1146" spans="1:7" hidden="1" x14ac:dyDescent="0.25">
      <c r="A1146" s="64" t="s">
        <v>1531</v>
      </c>
      <c r="B1146" s="68" t="s">
        <v>1532</v>
      </c>
      <c r="C1146" s="66"/>
      <c r="D1146" s="67"/>
      <c r="E1146" s="69"/>
      <c r="F1146" s="74"/>
      <c r="G1146" s="74"/>
    </row>
    <row r="1147" spans="1:7" hidden="1" x14ac:dyDescent="0.25">
      <c r="A1147" s="64" t="s">
        <v>1533</v>
      </c>
      <c r="B1147" s="68" t="s">
        <v>1534</v>
      </c>
      <c r="C1147" s="66"/>
      <c r="D1147" s="67"/>
      <c r="E1147" s="69"/>
      <c r="F1147" s="74"/>
      <c r="G1147" s="74"/>
    </row>
    <row r="1148" spans="1:7" hidden="1" x14ac:dyDescent="0.25">
      <c r="A1148" s="64" t="s">
        <v>497</v>
      </c>
      <c r="B1148" s="94" t="s">
        <v>3</v>
      </c>
      <c r="C1148" s="66"/>
      <c r="D1148" s="67"/>
      <c r="E1148" s="69"/>
      <c r="F1148" s="74"/>
      <c r="G1148" s="74"/>
    </row>
    <row r="1149" spans="1:7" hidden="1" x14ac:dyDescent="0.25">
      <c r="A1149" s="64" t="s">
        <v>1535</v>
      </c>
      <c r="B1149" s="68" t="s">
        <v>1526</v>
      </c>
      <c r="C1149" s="66"/>
      <c r="D1149" s="67"/>
      <c r="E1149" s="69"/>
      <c r="F1149" s="74"/>
      <c r="G1149" s="74"/>
    </row>
    <row r="1150" spans="1:7" hidden="1" x14ac:dyDescent="0.25">
      <c r="A1150" s="64" t="s">
        <v>1536</v>
      </c>
      <c r="B1150" s="68" t="s">
        <v>1528</v>
      </c>
      <c r="C1150" s="66"/>
      <c r="D1150" s="67"/>
      <c r="E1150" s="69"/>
      <c r="F1150" s="74"/>
      <c r="G1150" s="74"/>
    </row>
    <row r="1151" spans="1:7" hidden="1" x14ac:dyDescent="0.25">
      <c r="A1151" s="64" t="s">
        <v>1537</v>
      </c>
      <c r="B1151" s="68" t="s">
        <v>1530</v>
      </c>
      <c r="C1151" s="66"/>
      <c r="D1151" s="67"/>
      <c r="E1151" s="69"/>
      <c r="F1151" s="74"/>
      <c r="G1151" s="74"/>
    </row>
    <row r="1152" spans="1:7" hidden="1" x14ac:dyDescent="0.25">
      <c r="A1152" s="64" t="s">
        <v>1538</v>
      </c>
      <c r="B1152" s="68" t="s">
        <v>1532</v>
      </c>
      <c r="C1152" s="66"/>
      <c r="D1152" s="67"/>
      <c r="E1152" s="69"/>
      <c r="F1152" s="74"/>
      <c r="G1152" s="74"/>
    </row>
    <row r="1153" spans="1:7" hidden="1" x14ac:dyDescent="0.25">
      <c r="A1153" s="64" t="s">
        <v>1539</v>
      </c>
      <c r="B1153" s="68" t="s">
        <v>1534</v>
      </c>
      <c r="C1153" s="66"/>
      <c r="D1153" s="67"/>
      <c r="E1153" s="69"/>
      <c r="F1153" s="74"/>
      <c r="G1153" s="74"/>
    </row>
    <row r="1154" spans="1:7" hidden="1" x14ac:dyDescent="0.25">
      <c r="A1154" s="64" t="s">
        <v>498</v>
      </c>
      <c r="B1154" s="65" t="s">
        <v>5</v>
      </c>
      <c r="C1154" s="66"/>
      <c r="D1154" s="67"/>
      <c r="E1154" s="69"/>
      <c r="F1154" s="74"/>
      <c r="G1154" s="74"/>
    </row>
    <row r="1155" spans="1:7" hidden="1" x14ac:dyDescent="0.25">
      <c r="A1155" s="64" t="s">
        <v>1540</v>
      </c>
      <c r="B1155" s="68" t="s">
        <v>1526</v>
      </c>
      <c r="C1155" s="66"/>
      <c r="D1155" s="67"/>
      <c r="E1155" s="69"/>
      <c r="F1155" s="74"/>
      <c r="G1155" s="74"/>
    </row>
    <row r="1156" spans="1:7" hidden="1" x14ac:dyDescent="0.25">
      <c r="A1156" s="64" t="s">
        <v>1541</v>
      </c>
      <c r="B1156" s="68" t="s">
        <v>1528</v>
      </c>
      <c r="C1156" s="66"/>
      <c r="D1156" s="67"/>
      <c r="E1156" s="69"/>
      <c r="F1156" s="74"/>
      <c r="G1156" s="74"/>
    </row>
    <row r="1157" spans="1:7" hidden="1" x14ac:dyDescent="0.25">
      <c r="A1157" s="64" t="s">
        <v>1542</v>
      </c>
      <c r="B1157" s="68" t="s">
        <v>1530</v>
      </c>
      <c r="C1157" s="66"/>
      <c r="D1157" s="67"/>
      <c r="E1157" s="69"/>
      <c r="F1157" s="74"/>
      <c r="G1157" s="74"/>
    </row>
    <row r="1158" spans="1:7" hidden="1" x14ac:dyDescent="0.25">
      <c r="A1158" s="64" t="s">
        <v>1543</v>
      </c>
      <c r="B1158" s="68" t="s">
        <v>1532</v>
      </c>
      <c r="C1158" s="66"/>
      <c r="D1158" s="67"/>
      <c r="E1158" s="69"/>
      <c r="F1158" s="74"/>
      <c r="G1158" s="74"/>
    </row>
    <row r="1159" spans="1:7" hidden="1" x14ac:dyDescent="0.25">
      <c r="A1159" s="64" t="s">
        <v>1544</v>
      </c>
      <c r="B1159" s="68" t="s">
        <v>1534</v>
      </c>
      <c r="C1159" s="66"/>
      <c r="D1159" s="67"/>
      <c r="E1159" s="69"/>
      <c r="F1159" s="74"/>
      <c r="G1159" s="74"/>
    </row>
    <row r="1160" spans="1:7" hidden="1" x14ac:dyDescent="0.25">
      <c r="A1160" s="64" t="s">
        <v>499</v>
      </c>
      <c r="B1160" s="65" t="s">
        <v>1191</v>
      </c>
      <c r="C1160" s="66"/>
      <c r="D1160" s="67"/>
      <c r="E1160" s="69"/>
      <c r="F1160" s="74"/>
      <c r="G1160" s="74"/>
    </row>
    <row r="1161" spans="1:7" hidden="1" x14ac:dyDescent="0.25">
      <c r="A1161" s="64" t="s">
        <v>1545</v>
      </c>
      <c r="B1161" s="68" t="s">
        <v>1526</v>
      </c>
      <c r="C1161" s="66"/>
      <c r="D1161" s="67"/>
      <c r="E1161" s="69"/>
      <c r="F1161" s="74"/>
      <c r="G1161" s="74"/>
    </row>
    <row r="1162" spans="1:7" hidden="1" x14ac:dyDescent="0.25">
      <c r="A1162" s="64" t="s">
        <v>1546</v>
      </c>
      <c r="B1162" s="68" t="s">
        <v>1528</v>
      </c>
      <c r="C1162" s="66"/>
      <c r="D1162" s="67"/>
      <c r="E1162" s="69"/>
      <c r="F1162" s="74"/>
      <c r="G1162" s="74"/>
    </row>
    <row r="1163" spans="1:7" hidden="1" x14ac:dyDescent="0.25">
      <c r="A1163" s="64" t="s">
        <v>1547</v>
      </c>
      <c r="B1163" s="68" t="s">
        <v>1530</v>
      </c>
      <c r="C1163" s="66"/>
      <c r="D1163" s="67"/>
      <c r="E1163" s="69"/>
      <c r="F1163" s="74"/>
      <c r="G1163" s="74"/>
    </row>
    <row r="1164" spans="1:7" hidden="1" x14ac:dyDescent="0.25">
      <c r="A1164" s="64" t="s">
        <v>1548</v>
      </c>
      <c r="B1164" s="68" t="s">
        <v>1532</v>
      </c>
      <c r="C1164" s="66"/>
      <c r="D1164" s="67"/>
      <c r="E1164" s="69"/>
      <c r="F1164" s="74"/>
      <c r="G1164" s="74"/>
    </row>
    <row r="1165" spans="1:7" hidden="1" x14ac:dyDescent="0.25">
      <c r="A1165" s="64" t="s">
        <v>1549</v>
      </c>
      <c r="B1165" s="68" t="s">
        <v>1534</v>
      </c>
      <c r="C1165" s="66"/>
      <c r="D1165" s="67"/>
      <c r="E1165" s="69"/>
      <c r="F1165" s="74"/>
      <c r="G1165" s="74"/>
    </row>
    <row r="1166" spans="1:7" hidden="1" x14ac:dyDescent="0.25">
      <c r="A1166" s="64" t="s">
        <v>500</v>
      </c>
      <c r="B1166" s="65" t="s">
        <v>1197</v>
      </c>
      <c r="C1166" s="66"/>
      <c r="D1166" s="67"/>
      <c r="E1166" s="69"/>
      <c r="F1166" s="74"/>
      <c r="G1166" s="74"/>
    </row>
    <row r="1167" spans="1:7" hidden="1" x14ac:dyDescent="0.25">
      <c r="A1167" s="64" t="s">
        <v>1550</v>
      </c>
      <c r="B1167" s="68" t="s">
        <v>1526</v>
      </c>
      <c r="C1167" s="66"/>
      <c r="D1167" s="67"/>
      <c r="E1167" s="69"/>
      <c r="F1167" s="74"/>
      <c r="G1167" s="74"/>
    </row>
    <row r="1168" spans="1:7" hidden="1" x14ac:dyDescent="0.25">
      <c r="A1168" s="64" t="s">
        <v>1551</v>
      </c>
      <c r="B1168" s="68" t="s">
        <v>1528</v>
      </c>
      <c r="C1168" s="66"/>
      <c r="D1168" s="67"/>
      <c r="E1168" s="69"/>
      <c r="F1168" s="74"/>
      <c r="G1168" s="74"/>
    </row>
    <row r="1169" spans="1:7" hidden="1" x14ac:dyDescent="0.25">
      <c r="A1169" s="64" t="s">
        <v>1552</v>
      </c>
      <c r="B1169" s="68" t="s">
        <v>1530</v>
      </c>
      <c r="C1169" s="66"/>
      <c r="D1169" s="67"/>
      <c r="E1169" s="69"/>
      <c r="F1169" s="74"/>
      <c r="G1169" s="74"/>
    </row>
    <row r="1170" spans="1:7" hidden="1" x14ac:dyDescent="0.25">
      <c r="A1170" s="64" t="s">
        <v>1553</v>
      </c>
      <c r="B1170" s="68" t="s">
        <v>1532</v>
      </c>
      <c r="C1170" s="66"/>
      <c r="D1170" s="67"/>
      <c r="E1170" s="69"/>
      <c r="F1170" s="74"/>
      <c r="G1170" s="74"/>
    </row>
    <row r="1171" spans="1:7" hidden="1" x14ac:dyDescent="0.25">
      <c r="A1171" s="64" t="s">
        <v>1554</v>
      </c>
      <c r="B1171" s="68" t="s">
        <v>1534</v>
      </c>
      <c r="C1171" s="66"/>
      <c r="D1171" s="67"/>
      <c r="E1171" s="69"/>
      <c r="F1171" s="74"/>
      <c r="G1171" s="74"/>
    </row>
    <row r="1172" spans="1:7" hidden="1" x14ac:dyDescent="0.25">
      <c r="A1172" s="64" t="s">
        <v>501</v>
      </c>
      <c r="B1172" s="65" t="s">
        <v>1203</v>
      </c>
      <c r="C1172" s="66"/>
      <c r="D1172" s="67"/>
      <c r="E1172" s="69"/>
      <c r="F1172" s="74"/>
      <c r="G1172" s="74"/>
    </row>
    <row r="1173" spans="1:7" hidden="1" x14ac:dyDescent="0.25">
      <c r="A1173" s="64" t="s">
        <v>1555</v>
      </c>
      <c r="B1173" s="68" t="s">
        <v>1526</v>
      </c>
      <c r="C1173" s="66"/>
      <c r="D1173" s="67"/>
      <c r="E1173" s="69"/>
      <c r="F1173" s="74"/>
      <c r="G1173" s="74"/>
    </row>
    <row r="1174" spans="1:7" hidden="1" x14ac:dyDescent="0.25">
      <c r="A1174" s="64" t="s">
        <v>1556</v>
      </c>
      <c r="B1174" s="68" t="s">
        <v>1528</v>
      </c>
      <c r="C1174" s="66"/>
      <c r="D1174" s="67"/>
      <c r="E1174" s="69"/>
      <c r="F1174" s="74"/>
      <c r="G1174" s="74"/>
    </row>
    <row r="1175" spans="1:7" hidden="1" x14ac:dyDescent="0.25">
      <c r="A1175" s="64" t="s">
        <v>1557</v>
      </c>
      <c r="B1175" s="68" t="s">
        <v>1530</v>
      </c>
      <c r="C1175" s="66"/>
      <c r="D1175" s="67"/>
      <c r="E1175" s="69"/>
      <c r="F1175" s="74"/>
      <c r="G1175" s="74"/>
    </row>
    <row r="1176" spans="1:7" hidden="1" x14ac:dyDescent="0.25">
      <c r="A1176" s="64" t="s">
        <v>1558</v>
      </c>
      <c r="B1176" s="68" t="s">
        <v>1532</v>
      </c>
      <c r="C1176" s="66"/>
      <c r="D1176" s="67"/>
      <c r="E1176" s="69"/>
      <c r="F1176" s="74"/>
      <c r="G1176" s="74"/>
    </row>
    <row r="1177" spans="1:7" hidden="1" x14ac:dyDescent="0.25">
      <c r="A1177" s="64" t="s">
        <v>1559</v>
      </c>
      <c r="B1177" s="68" t="s">
        <v>1534</v>
      </c>
      <c r="C1177" s="66"/>
      <c r="D1177" s="67"/>
      <c r="E1177" s="69"/>
      <c r="F1177" s="74"/>
      <c r="G1177" s="74"/>
    </row>
    <row r="1178" spans="1:7" hidden="1" x14ac:dyDescent="0.25">
      <c r="A1178" s="64" t="s">
        <v>1560</v>
      </c>
      <c r="B1178" s="65" t="s">
        <v>1210</v>
      </c>
      <c r="C1178" s="66"/>
      <c r="D1178" s="67"/>
      <c r="E1178" s="69"/>
      <c r="F1178" s="74"/>
      <c r="G1178" s="74"/>
    </row>
    <row r="1179" spans="1:7" hidden="1" x14ac:dyDescent="0.25">
      <c r="A1179" s="64" t="s">
        <v>1561</v>
      </c>
      <c r="B1179" s="68" t="s">
        <v>1526</v>
      </c>
      <c r="C1179" s="66"/>
      <c r="D1179" s="67"/>
      <c r="E1179" s="69"/>
      <c r="F1179" s="74"/>
      <c r="G1179" s="74"/>
    </row>
    <row r="1180" spans="1:7" hidden="1" x14ac:dyDescent="0.25">
      <c r="A1180" s="64" t="s">
        <v>1562</v>
      </c>
      <c r="B1180" s="68" t="s">
        <v>1528</v>
      </c>
      <c r="C1180" s="66"/>
      <c r="D1180" s="67"/>
      <c r="E1180" s="69"/>
      <c r="F1180" s="74"/>
      <c r="G1180" s="74"/>
    </row>
    <row r="1181" spans="1:7" hidden="1" x14ac:dyDescent="0.25">
      <c r="A1181" s="64" t="s">
        <v>1563</v>
      </c>
      <c r="B1181" s="68" t="s">
        <v>1530</v>
      </c>
      <c r="C1181" s="66"/>
      <c r="D1181" s="67"/>
      <c r="E1181" s="69"/>
      <c r="F1181" s="74"/>
      <c r="G1181" s="74"/>
    </row>
    <row r="1182" spans="1:7" hidden="1" x14ac:dyDescent="0.25">
      <c r="A1182" s="64" t="s">
        <v>1564</v>
      </c>
      <c r="B1182" s="68" t="s">
        <v>1532</v>
      </c>
      <c r="C1182" s="66"/>
      <c r="D1182" s="67"/>
      <c r="E1182" s="69"/>
      <c r="F1182" s="74"/>
      <c r="G1182" s="74"/>
    </row>
    <row r="1183" spans="1:7" hidden="1" x14ac:dyDescent="0.25">
      <c r="A1183" s="64" t="s">
        <v>1565</v>
      </c>
      <c r="B1183" s="68" t="s">
        <v>1534</v>
      </c>
      <c r="C1183" s="66"/>
      <c r="D1183" s="67"/>
      <c r="E1183" s="69"/>
      <c r="F1183" s="74"/>
      <c r="G1183" s="74"/>
    </row>
    <row r="1184" spans="1:7" hidden="1" x14ac:dyDescent="0.25">
      <c r="A1184" s="64" t="s">
        <v>1566</v>
      </c>
      <c r="B1184" s="65" t="s">
        <v>7</v>
      </c>
      <c r="C1184" s="66"/>
      <c r="D1184" s="67"/>
      <c r="E1184" s="69"/>
      <c r="F1184" s="74"/>
      <c r="G1184" s="74"/>
    </row>
    <row r="1185" spans="1:7" hidden="1" x14ac:dyDescent="0.25">
      <c r="A1185" s="64" t="s">
        <v>1567</v>
      </c>
      <c r="B1185" s="68" t="s">
        <v>1526</v>
      </c>
      <c r="C1185" s="66"/>
      <c r="D1185" s="67"/>
      <c r="E1185" s="69"/>
      <c r="F1185" s="74"/>
      <c r="G1185" s="74"/>
    </row>
    <row r="1186" spans="1:7" hidden="1" x14ac:dyDescent="0.25">
      <c r="A1186" s="64" t="s">
        <v>1568</v>
      </c>
      <c r="B1186" s="68" t="s">
        <v>1528</v>
      </c>
      <c r="C1186" s="66"/>
      <c r="D1186" s="67"/>
      <c r="E1186" s="69"/>
      <c r="F1186" s="74"/>
      <c r="G1186" s="74"/>
    </row>
    <row r="1187" spans="1:7" hidden="1" x14ac:dyDescent="0.25">
      <c r="A1187" s="64" t="s">
        <v>1569</v>
      </c>
      <c r="B1187" s="68" t="s">
        <v>1530</v>
      </c>
      <c r="C1187" s="66"/>
      <c r="D1187" s="67"/>
      <c r="E1187" s="69"/>
      <c r="F1187" s="74"/>
      <c r="G1187" s="74"/>
    </row>
    <row r="1188" spans="1:7" hidden="1" x14ac:dyDescent="0.25">
      <c r="A1188" s="64" t="s">
        <v>1570</v>
      </c>
      <c r="B1188" s="68" t="s">
        <v>1532</v>
      </c>
      <c r="C1188" s="66"/>
      <c r="D1188" s="67"/>
      <c r="E1188" s="69"/>
      <c r="F1188" s="74"/>
      <c r="G1188" s="74"/>
    </row>
    <row r="1189" spans="1:7" hidden="1" x14ac:dyDescent="0.25">
      <c r="A1189" s="64" t="s">
        <v>1571</v>
      </c>
      <c r="B1189" s="68" t="s">
        <v>1534</v>
      </c>
      <c r="C1189" s="66"/>
      <c r="D1189" s="67"/>
      <c r="E1189" s="69"/>
      <c r="F1189" s="74"/>
      <c r="G1189" s="74"/>
    </row>
    <row r="1190" spans="1:7" hidden="1" x14ac:dyDescent="0.25">
      <c r="A1190" s="64" t="s">
        <v>1572</v>
      </c>
      <c r="B1190" s="65" t="s">
        <v>697</v>
      </c>
      <c r="C1190" s="66"/>
      <c r="D1190" s="67"/>
      <c r="E1190" s="69"/>
      <c r="F1190" s="74"/>
      <c r="G1190" s="74"/>
    </row>
    <row r="1191" spans="1:7" hidden="1" x14ac:dyDescent="0.25">
      <c r="A1191" s="64" t="s">
        <v>1573</v>
      </c>
      <c r="B1191" s="68" t="s">
        <v>1526</v>
      </c>
      <c r="C1191" s="66"/>
      <c r="D1191" s="67"/>
      <c r="E1191" s="69"/>
      <c r="F1191" s="74"/>
      <c r="G1191" s="74"/>
    </row>
    <row r="1192" spans="1:7" hidden="1" x14ac:dyDescent="0.25">
      <c r="A1192" s="64" t="s">
        <v>1574</v>
      </c>
      <c r="B1192" s="68" t="s">
        <v>1528</v>
      </c>
      <c r="C1192" s="66"/>
      <c r="D1192" s="67"/>
      <c r="E1192" s="69"/>
      <c r="F1192" s="74"/>
      <c r="G1192" s="74"/>
    </row>
    <row r="1193" spans="1:7" hidden="1" x14ac:dyDescent="0.25">
      <c r="A1193" s="64" t="s">
        <v>1575</v>
      </c>
      <c r="B1193" s="68" t="s">
        <v>1530</v>
      </c>
      <c r="C1193" s="66"/>
      <c r="D1193" s="67"/>
      <c r="E1193" s="69"/>
      <c r="F1193" s="74"/>
      <c r="G1193" s="74"/>
    </row>
    <row r="1194" spans="1:7" hidden="1" x14ac:dyDescent="0.25">
      <c r="A1194" s="64" t="s">
        <v>1576</v>
      </c>
      <c r="B1194" s="68" t="s">
        <v>1532</v>
      </c>
      <c r="C1194" s="66"/>
      <c r="D1194" s="67"/>
      <c r="E1194" s="69"/>
      <c r="F1194" s="74"/>
      <c r="G1194" s="74"/>
    </row>
    <row r="1195" spans="1:7" hidden="1" x14ac:dyDescent="0.25">
      <c r="A1195" s="64" t="s">
        <v>1577</v>
      </c>
      <c r="B1195" s="68" t="s">
        <v>1534</v>
      </c>
      <c r="C1195" s="66"/>
      <c r="D1195" s="67"/>
      <c r="E1195" s="69"/>
      <c r="F1195" s="74"/>
      <c r="G1195" s="74"/>
    </row>
    <row r="1196" spans="1:7" hidden="1" x14ac:dyDescent="0.25">
      <c r="A1196" s="60" t="s">
        <v>502</v>
      </c>
      <c r="B1196" s="61" t="s">
        <v>437</v>
      </c>
      <c r="C1196" s="62"/>
      <c r="D1196" s="63"/>
      <c r="E1196" s="75"/>
      <c r="F1196" s="190"/>
      <c r="G1196" s="190"/>
    </row>
    <row r="1197" spans="1:7" hidden="1" x14ac:dyDescent="0.25">
      <c r="A1197" s="64" t="s">
        <v>503</v>
      </c>
      <c r="B1197" s="65" t="s">
        <v>4</v>
      </c>
      <c r="C1197" s="66"/>
      <c r="D1197" s="67"/>
      <c r="E1197" s="69"/>
      <c r="F1197" s="74"/>
      <c r="G1197" s="74"/>
    </row>
    <row r="1198" spans="1:7" hidden="1" x14ac:dyDescent="0.25">
      <c r="A1198" s="64" t="s">
        <v>1578</v>
      </c>
      <c r="B1198" s="68" t="s">
        <v>1526</v>
      </c>
      <c r="C1198" s="66"/>
      <c r="D1198" s="67"/>
      <c r="E1198" s="69"/>
      <c r="F1198" s="74"/>
      <c r="G1198" s="74"/>
    </row>
    <row r="1199" spans="1:7" hidden="1" x14ac:dyDescent="0.25">
      <c r="A1199" s="64" t="s">
        <v>1579</v>
      </c>
      <c r="B1199" s="68" t="s">
        <v>1528</v>
      </c>
      <c r="C1199" s="66"/>
      <c r="D1199" s="67"/>
      <c r="E1199" s="69"/>
      <c r="F1199" s="74"/>
      <c r="G1199" s="74"/>
    </row>
    <row r="1200" spans="1:7" hidden="1" x14ac:dyDescent="0.25">
      <c r="A1200" s="64" t="s">
        <v>1580</v>
      </c>
      <c r="B1200" s="68" t="s">
        <v>1530</v>
      </c>
      <c r="C1200" s="66"/>
      <c r="D1200" s="67"/>
      <c r="E1200" s="69"/>
      <c r="F1200" s="74"/>
      <c r="G1200" s="74"/>
    </row>
    <row r="1201" spans="1:7" hidden="1" x14ac:dyDescent="0.25">
      <c r="A1201" s="64" t="s">
        <v>1581</v>
      </c>
      <c r="B1201" s="68" t="s">
        <v>1532</v>
      </c>
      <c r="C1201" s="66"/>
      <c r="D1201" s="67"/>
      <c r="E1201" s="69"/>
      <c r="F1201" s="74"/>
      <c r="G1201" s="74"/>
    </row>
    <row r="1202" spans="1:7" hidden="1" x14ac:dyDescent="0.25">
      <c r="A1202" s="64" t="s">
        <v>1582</v>
      </c>
      <c r="B1202" s="68" t="s">
        <v>1534</v>
      </c>
      <c r="C1202" s="66"/>
      <c r="D1202" s="67"/>
      <c r="E1202" s="69"/>
      <c r="F1202" s="74"/>
      <c r="G1202" s="74"/>
    </row>
    <row r="1203" spans="1:7" hidden="1" x14ac:dyDescent="0.25">
      <c r="A1203" s="64" t="s">
        <v>504</v>
      </c>
      <c r="B1203" s="94" t="s">
        <v>3</v>
      </c>
      <c r="C1203" s="66"/>
      <c r="D1203" s="67"/>
      <c r="E1203" s="69"/>
      <c r="F1203" s="74"/>
      <c r="G1203" s="74"/>
    </row>
    <row r="1204" spans="1:7" hidden="1" x14ac:dyDescent="0.25">
      <c r="A1204" s="64" t="s">
        <v>1583</v>
      </c>
      <c r="B1204" s="68" t="s">
        <v>1526</v>
      </c>
      <c r="C1204" s="66"/>
      <c r="D1204" s="67"/>
      <c r="E1204" s="69"/>
      <c r="F1204" s="74"/>
      <c r="G1204" s="74"/>
    </row>
    <row r="1205" spans="1:7" hidden="1" x14ac:dyDescent="0.25">
      <c r="A1205" s="64" t="s">
        <v>1584</v>
      </c>
      <c r="B1205" s="68" t="s">
        <v>1528</v>
      </c>
      <c r="C1205" s="66"/>
      <c r="D1205" s="67"/>
      <c r="E1205" s="69"/>
      <c r="F1205" s="74"/>
      <c r="G1205" s="74"/>
    </row>
    <row r="1206" spans="1:7" hidden="1" x14ac:dyDescent="0.25">
      <c r="A1206" s="64" t="s">
        <v>1585</v>
      </c>
      <c r="B1206" s="68" t="s">
        <v>1530</v>
      </c>
      <c r="C1206" s="66"/>
      <c r="D1206" s="67"/>
      <c r="E1206" s="69"/>
      <c r="F1206" s="74"/>
      <c r="G1206" s="74"/>
    </row>
    <row r="1207" spans="1:7" hidden="1" x14ac:dyDescent="0.25">
      <c r="A1207" s="64" t="s">
        <v>1586</v>
      </c>
      <c r="B1207" s="68" t="s">
        <v>1532</v>
      </c>
      <c r="C1207" s="66"/>
      <c r="D1207" s="67"/>
      <c r="E1207" s="69"/>
      <c r="F1207" s="74"/>
      <c r="G1207" s="74"/>
    </row>
    <row r="1208" spans="1:7" hidden="1" x14ac:dyDescent="0.25">
      <c r="A1208" s="64" t="s">
        <v>1587</v>
      </c>
      <c r="B1208" s="68" t="s">
        <v>1534</v>
      </c>
      <c r="C1208" s="66"/>
      <c r="D1208" s="67"/>
      <c r="E1208" s="69"/>
      <c r="F1208" s="74"/>
      <c r="G1208" s="74"/>
    </row>
    <row r="1209" spans="1:7" hidden="1" x14ac:dyDescent="0.25">
      <c r="A1209" s="64" t="s">
        <v>505</v>
      </c>
      <c r="B1209" s="65" t="s">
        <v>5</v>
      </c>
      <c r="C1209" s="66"/>
      <c r="D1209" s="67"/>
      <c r="E1209" s="69"/>
      <c r="F1209" s="74"/>
      <c r="G1209" s="74"/>
    </row>
    <row r="1210" spans="1:7" hidden="1" x14ac:dyDescent="0.25">
      <c r="A1210" s="64" t="s">
        <v>1588</v>
      </c>
      <c r="B1210" s="68" t="s">
        <v>1526</v>
      </c>
      <c r="C1210" s="66"/>
      <c r="D1210" s="67"/>
      <c r="E1210" s="69"/>
      <c r="F1210" s="74"/>
      <c r="G1210" s="74"/>
    </row>
    <row r="1211" spans="1:7" hidden="1" x14ac:dyDescent="0.25">
      <c r="A1211" s="64" t="s">
        <v>1589</v>
      </c>
      <c r="B1211" s="68" t="s">
        <v>1528</v>
      </c>
      <c r="C1211" s="66"/>
      <c r="D1211" s="67"/>
      <c r="E1211" s="69"/>
      <c r="F1211" s="74"/>
      <c r="G1211" s="74"/>
    </row>
    <row r="1212" spans="1:7" hidden="1" x14ac:dyDescent="0.25">
      <c r="A1212" s="64" t="s">
        <v>1590</v>
      </c>
      <c r="B1212" s="68" t="s">
        <v>1530</v>
      </c>
      <c r="C1212" s="66"/>
      <c r="D1212" s="67"/>
      <c r="E1212" s="69"/>
      <c r="F1212" s="74"/>
      <c r="G1212" s="74"/>
    </row>
    <row r="1213" spans="1:7" hidden="1" x14ac:dyDescent="0.25">
      <c r="A1213" s="64" t="s">
        <v>1591</v>
      </c>
      <c r="B1213" s="68" t="s">
        <v>1532</v>
      </c>
      <c r="C1213" s="66"/>
      <c r="D1213" s="67"/>
      <c r="E1213" s="69"/>
      <c r="F1213" s="74"/>
      <c r="G1213" s="74"/>
    </row>
    <row r="1214" spans="1:7" hidden="1" x14ac:dyDescent="0.25">
      <c r="A1214" s="64" t="s">
        <v>1592</v>
      </c>
      <c r="B1214" s="68" t="s">
        <v>1534</v>
      </c>
      <c r="C1214" s="66"/>
      <c r="D1214" s="67"/>
      <c r="E1214" s="69"/>
      <c r="F1214" s="74"/>
      <c r="G1214" s="74"/>
    </row>
    <row r="1215" spans="1:7" hidden="1" x14ac:dyDescent="0.25">
      <c r="A1215" s="64" t="s">
        <v>506</v>
      </c>
      <c r="B1215" s="65" t="s">
        <v>1191</v>
      </c>
      <c r="C1215" s="66"/>
      <c r="D1215" s="67"/>
      <c r="E1215" s="69"/>
      <c r="F1215" s="74"/>
      <c r="G1215" s="74"/>
    </row>
    <row r="1216" spans="1:7" hidden="1" x14ac:dyDescent="0.25">
      <c r="A1216" s="64" t="s">
        <v>1593</v>
      </c>
      <c r="B1216" s="68" t="s">
        <v>1526</v>
      </c>
      <c r="C1216" s="66"/>
      <c r="D1216" s="67"/>
      <c r="E1216" s="69"/>
      <c r="F1216" s="74"/>
      <c r="G1216" s="74"/>
    </row>
    <row r="1217" spans="1:7" hidden="1" x14ac:dyDescent="0.25">
      <c r="A1217" s="64" t="s">
        <v>1594</v>
      </c>
      <c r="B1217" s="68" t="s">
        <v>1528</v>
      </c>
      <c r="C1217" s="66"/>
      <c r="D1217" s="67"/>
      <c r="E1217" s="69"/>
      <c r="F1217" s="74"/>
      <c r="G1217" s="74"/>
    </row>
    <row r="1218" spans="1:7" hidden="1" x14ac:dyDescent="0.25">
      <c r="A1218" s="64" t="s">
        <v>1595</v>
      </c>
      <c r="B1218" s="68" t="s">
        <v>1530</v>
      </c>
      <c r="C1218" s="66"/>
      <c r="D1218" s="67"/>
      <c r="E1218" s="69"/>
      <c r="F1218" s="74"/>
      <c r="G1218" s="74"/>
    </row>
    <row r="1219" spans="1:7" hidden="1" x14ac:dyDescent="0.25">
      <c r="A1219" s="64" t="s">
        <v>1596</v>
      </c>
      <c r="B1219" s="68" t="s">
        <v>1532</v>
      </c>
      <c r="C1219" s="66"/>
      <c r="D1219" s="67"/>
      <c r="E1219" s="69"/>
      <c r="F1219" s="74"/>
      <c r="G1219" s="74"/>
    </row>
    <row r="1220" spans="1:7" hidden="1" x14ac:dyDescent="0.25">
      <c r="A1220" s="64" t="s">
        <v>1597</v>
      </c>
      <c r="B1220" s="68" t="s">
        <v>1534</v>
      </c>
      <c r="C1220" s="66"/>
      <c r="D1220" s="67"/>
      <c r="E1220" s="69"/>
      <c r="F1220" s="74"/>
      <c r="G1220" s="74"/>
    </row>
    <row r="1221" spans="1:7" hidden="1" x14ac:dyDescent="0.25">
      <c r="A1221" s="64" t="s">
        <v>507</v>
      </c>
      <c r="B1221" s="65" t="s">
        <v>1197</v>
      </c>
      <c r="C1221" s="66"/>
      <c r="D1221" s="67"/>
      <c r="E1221" s="69"/>
      <c r="F1221" s="74"/>
      <c r="G1221" s="74"/>
    </row>
    <row r="1222" spans="1:7" hidden="1" x14ac:dyDescent="0.25">
      <c r="A1222" s="64" t="s">
        <v>1598</v>
      </c>
      <c r="B1222" s="68" t="s">
        <v>1526</v>
      </c>
      <c r="C1222" s="66"/>
      <c r="D1222" s="67"/>
      <c r="E1222" s="69"/>
      <c r="F1222" s="74"/>
      <c r="G1222" s="74"/>
    </row>
    <row r="1223" spans="1:7" hidden="1" x14ac:dyDescent="0.25">
      <c r="A1223" s="64" t="s">
        <v>1599</v>
      </c>
      <c r="B1223" s="68" t="s">
        <v>1528</v>
      </c>
      <c r="C1223" s="66"/>
      <c r="D1223" s="67"/>
      <c r="E1223" s="69"/>
      <c r="F1223" s="74"/>
      <c r="G1223" s="74"/>
    </row>
    <row r="1224" spans="1:7" hidden="1" x14ac:dyDescent="0.25">
      <c r="A1224" s="64" t="s">
        <v>1600</v>
      </c>
      <c r="B1224" s="68" t="s">
        <v>1530</v>
      </c>
      <c r="C1224" s="66"/>
      <c r="D1224" s="67"/>
      <c r="E1224" s="69"/>
      <c r="F1224" s="74"/>
      <c r="G1224" s="74"/>
    </row>
    <row r="1225" spans="1:7" hidden="1" x14ac:dyDescent="0.25">
      <c r="A1225" s="64" t="s">
        <v>1601</v>
      </c>
      <c r="B1225" s="68" t="s">
        <v>1532</v>
      </c>
      <c r="C1225" s="66"/>
      <c r="D1225" s="67"/>
      <c r="E1225" s="69"/>
      <c r="F1225" s="74"/>
      <c r="G1225" s="74"/>
    </row>
    <row r="1226" spans="1:7" hidden="1" x14ac:dyDescent="0.25">
      <c r="A1226" s="64" t="s">
        <v>1602</v>
      </c>
      <c r="B1226" s="68" t="s">
        <v>1534</v>
      </c>
      <c r="C1226" s="66"/>
      <c r="D1226" s="67"/>
      <c r="E1226" s="69"/>
      <c r="F1226" s="74"/>
      <c r="G1226" s="74"/>
    </row>
    <row r="1227" spans="1:7" hidden="1" x14ac:dyDescent="0.25">
      <c r="A1227" s="64" t="s">
        <v>508</v>
      </c>
      <c r="B1227" s="65" t="s">
        <v>1203</v>
      </c>
      <c r="C1227" s="66"/>
      <c r="D1227" s="67"/>
      <c r="E1227" s="69"/>
      <c r="F1227" s="74"/>
      <c r="G1227" s="74"/>
    </row>
    <row r="1228" spans="1:7" hidden="1" x14ac:dyDescent="0.25">
      <c r="A1228" s="64" t="s">
        <v>1603</v>
      </c>
      <c r="B1228" s="68" t="s">
        <v>1526</v>
      </c>
      <c r="C1228" s="66"/>
      <c r="D1228" s="67"/>
      <c r="E1228" s="69"/>
      <c r="F1228" s="74"/>
      <c r="G1228" s="74"/>
    </row>
    <row r="1229" spans="1:7" hidden="1" x14ac:dyDescent="0.25">
      <c r="A1229" s="64" t="s">
        <v>1604</v>
      </c>
      <c r="B1229" s="68" t="s">
        <v>1528</v>
      </c>
      <c r="C1229" s="66"/>
      <c r="D1229" s="67"/>
      <c r="E1229" s="69"/>
      <c r="F1229" s="74"/>
      <c r="G1229" s="74"/>
    </row>
    <row r="1230" spans="1:7" hidden="1" x14ac:dyDescent="0.25">
      <c r="A1230" s="64" t="s">
        <v>1605</v>
      </c>
      <c r="B1230" s="68" t="s">
        <v>1530</v>
      </c>
      <c r="C1230" s="66"/>
      <c r="D1230" s="67"/>
      <c r="E1230" s="69"/>
      <c r="F1230" s="74"/>
      <c r="G1230" s="74"/>
    </row>
    <row r="1231" spans="1:7" hidden="1" x14ac:dyDescent="0.25">
      <c r="A1231" s="64" t="s">
        <v>1606</v>
      </c>
      <c r="B1231" s="68" t="s">
        <v>1532</v>
      </c>
      <c r="C1231" s="66"/>
      <c r="D1231" s="67"/>
      <c r="E1231" s="69"/>
      <c r="F1231" s="74"/>
      <c r="G1231" s="74"/>
    </row>
    <row r="1232" spans="1:7" hidden="1" x14ac:dyDescent="0.25">
      <c r="A1232" s="64" t="s">
        <v>1607</v>
      </c>
      <c r="B1232" s="68" t="s">
        <v>1534</v>
      </c>
      <c r="C1232" s="66"/>
      <c r="D1232" s="67"/>
      <c r="E1232" s="69"/>
      <c r="F1232" s="74"/>
      <c r="G1232" s="74"/>
    </row>
    <row r="1233" spans="1:7" hidden="1" x14ac:dyDescent="0.25">
      <c r="A1233" s="64" t="s">
        <v>1608</v>
      </c>
      <c r="B1233" s="65" t="s">
        <v>1210</v>
      </c>
      <c r="C1233" s="66"/>
      <c r="D1233" s="67"/>
      <c r="E1233" s="69"/>
      <c r="F1233" s="74"/>
      <c r="G1233" s="74"/>
    </row>
    <row r="1234" spans="1:7" hidden="1" x14ac:dyDescent="0.25">
      <c r="A1234" s="64" t="s">
        <v>1609</v>
      </c>
      <c r="B1234" s="68" t="s">
        <v>1526</v>
      </c>
      <c r="C1234" s="66"/>
      <c r="D1234" s="67"/>
      <c r="E1234" s="69"/>
      <c r="F1234" s="74"/>
      <c r="G1234" s="74"/>
    </row>
    <row r="1235" spans="1:7" hidden="1" x14ac:dyDescent="0.25">
      <c r="A1235" s="64" t="s">
        <v>1610</v>
      </c>
      <c r="B1235" s="68" t="s">
        <v>1528</v>
      </c>
      <c r="C1235" s="66"/>
      <c r="D1235" s="67"/>
      <c r="E1235" s="69"/>
      <c r="F1235" s="74"/>
      <c r="G1235" s="74"/>
    </row>
    <row r="1236" spans="1:7" hidden="1" x14ac:dyDescent="0.25">
      <c r="A1236" s="64" t="s">
        <v>1611</v>
      </c>
      <c r="B1236" s="68" t="s">
        <v>1530</v>
      </c>
      <c r="C1236" s="66"/>
      <c r="D1236" s="67"/>
      <c r="E1236" s="69"/>
      <c r="F1236" s="74"/>
      <c r="G1236" s="74"/>
    </row>
    <row r="1237" spans="1:7" hidden="1" x14ac:dyDescent="0.25">
      <c r="A1237" s="64" t="s">
        <v>1612</v>
      </c>
      <c r="B1237" s="68" t="s">
        <v>1532</v>
      </c>
      <c r="C1237" s="66"/>
      <c r="D1237" s="67"/>
      <c r="E1237" s="69"/>
      <c r="F1237" s="74"/>
      <c r="G1237" s="74"/>
    </row>
    <row r="1238" spans="1:7" hidden="1" x14ac:dyDescent="0.25">
      <c r="A1238" s="64" t="s">
        <v>1613</v>
      </c>
      <c r="B1238" s="68" t="s">
        <v>1534</v>
      </c>
      <c r="C1238" s="66"/>
      <c r="D1238" s="67"/>
      <c r="E1238" s="69"/>
      <c r="F1238" s="74"/>
      <c r="G1238" s="74"/>
    </row>
    <row r="1239" spans="1:7" hidden="1" x14ac:dyDescent="0.25">
      <c r="A1239" s="64" t="s">
        <v>1614</v>
      </c>
      <c r="B1239" s="65" t="s">
        <v>7</v>
      </c>
      <c r="C1239" s="66"/>
      <c r="D1239" s="67"/>
      <c r="E1239" s="69"/>
      <c r="F1239" s="74"/>
      <c r="G1239" s="74"/>
    </row>
    <row r="1240" spans="1:7" hidden="1" x14ac:dyDescent="0.25">
      <c r="A1240" s="64" t="s">
        <v>1615</v>
      </c>
      <c r="B1240" s="68" t="s">
        <v>1526</v>
      </c>
      <c r="C1240" s="66"/>
      <c r="D1240" s="67"/>
      <c r="E1240" s="69"/>
      <c r="F1240" s="74"/>
      <c r="G1240" s="74"/>
    </row>
    <row r="1241" spans="1:7" hidden="1" x14ac:dyDescent="0.25">
      <c r="A1241" s="64" t="s">
        <v>1616</v>
      </c>
      <c r="B1241" s="68" t="s">
        <v>1528</v>
      </c>
      <c r="C1241" s="66"/>
      <c r="D1241" s="67"/>
      <c r="E1241" s="69"/>
      <c r="F1241" s="74"/>
      <c r="G1241" s="74"/>
    </row>
    <row r="1242" spans="1:7" hidden="1" x14ac:dyDescent="0.25">
      <c r="A1242" s="64" t="s">
        <v>1617</v>
      </c>
      <c r="B1242" s="68" t="s">
        <v>1530</v>
      </c>
      <c r="C1242" s="66"/>
      <c r="D1242" s="67"/>
      <c r="E1242" s="69"/>
      <c r="F1242" s="74"/>
      <c r="G1242" s="74"/>
    </row>
    <row r="1243" spans="1:7" hidden="1" x14ac:dyDescent="0.25">
      <c r="A1243" s="64" t="s">
        <v>1618</v>
      </c>
      <c r="B1243" s="68" t="s">
        <v>1532</v>
      </c>
      <c r="C1243" s="66"/>
      <c r="D1243" s="67"/>
      <c r="E1243" s="69"/>
      <c r="F1243" s="74"/>
      <c r="G1243" s="74"/>
    </row>
    <row r="1244" spans="1:7" hidden="1" x14ac:dyDescent="0.25">
      <c r="A1244" s="64" t="s">
        <v>1619</v>
      </c>
      <c r="B1244" s="68" t="s">
        <v>1534</v>
      </c>
      <c r="C1244" s="66"/>
      <c r="D1244" s="67"/>
      <c r="E1244" s="69"/>
      <c r="F1244" s="74"/>
      <c r="G1244" s="74"/>
    </row>
    <row r="1245" spans="1:7" hidden="1" x14ac:dyDescent="0.25">
      <c r="A1245" s="64" t="s">
        <v>1620</v>
      </c>
      <c r="B1245" s="65" t="s">
        <v>697</v>
      </c>
      <c r="C1245" s="66"/>
      <c r="D1245" s="67"/>
      <c r="E1245" s="69"/>
      <c r="F1245" s="74"/>
      <c r="G1245" s="74"/>
    </row>
    <row r="1246" spans="1:7" hidden="1" x14ac:dyDescent="0.25">
      <c r="A1246" s="64" t="s">
        <v>1621</v>
      </c>
      <c r="B1246" s="68" t="s">
        <v>1526</v>
      </c>
      <c r="C1246" s="66"/>
      <c r="D1246" s="67"/>
      <c r="E1246" s="69"/>
      <c r="F1246" s="74"/>
      <c r="G1246" s="74"/>
    </row>
    <row r="1247" spans="1:7" hidden="1" x14ac:dyDescent="0.25">
      <c r="A1247" s="64" t="s">
        <v>1622</v>
      </c>
      <c r="B1247" s="68" t="s">
        <v>1528</v>
      </c>
      <c r="C1247" s="66"/>
      <c r="D1247" s="67"/>
      <c r="E1247" s="69"/>
      <c r="F1247" s="74"/>
      <c r="G1247" s="74"/>
    </row>
    <row r="1248" spans="1:7" hidden="1" x14ac:dyDescent="0.25">
      <c r="A1248" s="64" t="s">
        <v>1623</v>
      </c>
      <c r="B1248" s="68" t="s">
        <v>1530</v>
      </c>
      <c r="C1248" s="66"/>
      <c r="D1248" s="67"/>
      <c r="E1248" s="69"/>
      <c r="F1248" s="74"/>
      <c r="G1248" s="74"/>
    </row>
    <row r="1249" spans="1:7" hidden="1" x14ac:dyDescent="0.25">
      <c r="A1249" s="64" t="s">
        <v>1624</v>
      </c>
      <c r="B1249" s="68" t="s">
        <v>1532</v>
      </c>
      <c r="C1249" s="66"/>
      <c r="D1249" s="67"/>
      <c r="E1249" s="69"/>
      <c r="F1249" s="74"/>
      <c r="G1249" s="74"/>
    </row>
    <row r="1250" spans="1:7" hidden="1" x14ac:dyDescent="0.25">
      <c r="A1250" s="64" t="s">
        <v>1625</v>
      </c>
      <c r="B1250" s="68" t="s">
        <v>1534</v>
      </c>
      <c r="C1250" s="66"/>
      <c r="D1250" s="67"/>
      <c r="E1250" s="69"/>
      <c r="F1250" s="74"/>
      <c r="G1250" s="74"/>
    </row>
    <row r="1251" spans="1:7" hidden="1" x14ac:dyDescent="0.25">
      <c r="A1251" s="53" t="s">
        <v>509</v>
      </c>
      <c r="B1251" s="54" t="s">
        <v>445</v>
      </c>
      <c r="C1251" s="55"/>
      <c r="D1251" s="56"/>
      <c r="E1251" s="57"/>
      <c r="F1251" s="189"/>
      <c r="G1251" s="189"/>
    </row>
    <row r="1252" spans="1:7" hidden="1" x14ac:dyDescent="0.25">
      <c r="A1252" s="60" t="s">
        <v>510</v>
      </c>
      <c r="B1252" s="61" t="s">
        <v>429</v>
      </c>
      <c r="C1252" s="62"/>
      <c r="D1252" s="63"/>
      <c r="E1252" s="75"/>
      <c r="F1252" s="190"/>
      <c r="G1252" s="190"/>
    </row>
    <row r="1253" spans="1:7" hidden="1" x14ac:dyDescent="0.25">
      <c r="A1253" s="64" t="s">
        <v>511</v>
      </c>
      <c r="B1253" s="65" t="s">
        <v>4</v>
      </c>
      <c r="C1253" s="66"/>
      <c r="D1253" s="67"/>
      <c r="E1253" s="69"/>
      <c r="F1253" s="74"/>
      <c r="G1253" s="74"/>
    </row>
    <row r="1254" spans="1:7" hidden="1" x14ac:dyDescent="0.25">
      <c r="A1254" s="64" t="s">
        <v>1626</v>
      </c>
      <c r="B1254" s="68" t="s">
        <v>1526</v>
      </c>
      <c r="C1254" s="66"/>
      <c r="D1254" s="67"/>
      <c r="E1254" s="69"/>
      <c r="F1254" s="74"/>
      <c r="G1254" s="74"/>
    </row>
    <row r="1255" spans="1:7" hidden="1" x14ac:dyDescent="0.25">
      <c r="A1255" s="64" t="s">
        <v>1627</v>
      </c>
      <c r="B1255" s="68" t="s">
        <v>1528</v>
      </c>
      <c r="C1255" s="66"/>
      <c r="D1255" s="67"/>
      <c r="E1255" s="69"/>
      <c r="F1255" s="74"/>
      <c r="G1255" s="74"/>
    </row>
    <row r="1256" spans="1:7" hidden="1" x14ac:dyDescent="0.25">
      <c r="A1256" s="64" t="s">
        <v>1628</v>
      </c>
      <c r="B1256" s="68" t="s">
        <v>1530</v>
      </c>
      <c r="C1256" s="66"/>
      <c r="D1256" s="67"/>
      <c r="E1256" s="69"/>
      <c r="F1256" s="74"/>
      <c r="G1256" s="74"/>
    </row>
    <row r="1257" spans="1:7" hidden="1" x14ac:dyDescent="0.25">
      <c r="A1257" s="64" t="s">
        <v>1629</v>
      </c>
      <c r="B1257" s="68" t="s">
        <v>1532</v>
      </c>
      <c r="C1257" s="66"/>
      <c r="D1257" s="67"/>
      <c r="E1257" s="69"/>
      <c r="F1257" s="74"/>
      <c r="G1257" s="74"/>
    </row>
    <row r="1258" spans="1:7" hidden="1" x14ac:dyDescent="0.25">
      <c r="A1258" s="64" t="s">
        <v>1630</v>
      </c>
      <c r="B1258" s="68" t="s">
        <v>1534</v>
      </c>
      <c r="C1258" s="66"/>
      <c r="D1258" s="67"/>
      <c r="E1258" s="69"/>
      <c r="F1258" s="74"/>
      <c r="G1258" s="74"/>
    </row>
    <row r="1259" spans="1:7" hidden="1" x14ac:dyDescent="0.25">
      <c r="A1259" s="64" t="s">
        <v>512</v>
      </c>
      <c r="B1259" s="94" t="s">
        <v>3</v>
      </c>
      <c r="C1259" s="66"/>
      <c r="D1259" s="67"/>
      <c r="E1259" s="69"/>
      <c r="F1259" s="74"/>
      <c r="G1259" s="74"/>
    </row>
    <row r="1260" spans="1:7" hidden="1" x14ac:dyDescent="0.25">
      <c r="A1260" s="64" t="s">
        <v>1631</v>
      </c>
      <c r="B1260" s="68" t="s">
        <v>1526</v>
      </c>
      <c r="C1260" s="66"/>
      <c r="D1260" s="67"/>
      <c r="E1260" s="69"/>
      <c r="F1260" s="74"/>
      <c r="G1260" s="74"/>
    </row>
    <row r="1261" spans="1:7" hidden="1" x14ac:dyDescent="0.25">
      <c r="A1261" s="64" t="s">
        <v>1632</v>
      </c>
      <c r="B1261" s="68" t="s">
        <v>1528</v>
      </c>
      <c r="C1261" s="66"/>
      <c r="D1261" s="67"/>
      <c r="E1261" s="69"/>
      <c r="F1261" s="74"/>
      <c r="G1261" s="74"/>
    </row>
    <row r="1262" spans="1:7" hidden="1" x14ac:dyDescent="0.25">
      <c r="A1262" s="64" t="s">
        <v>1633</v>
      </c>
      <c r="B1262" s="68" t="s">
        <v>1530</v>
      </c>
      <c r="C1262" s="66"/>
      <c r="D1262" s="67"/>
      <c r="E1262" s="69"/>
      <c r="F1262" s="74"/>
      <c r="G1262" s="74"/>
    </row>
    <row r="1263" spans="1:7" hidden="1" x14ac:dyDescent="0.25">
      <c r="A1263" s="64" t="s">
        <v>1634</v>
      </c>
      <c r="B1263" s="68" t="s">
        <v>1532</v>
      </c>
      <c r="C1263" s="66"/>
      <c r="D1263" s="67"/>
      <c r="E1263" s="69"/>
      <c r="F1263" s="74"/>
      <c r="G1263" s="74"/>
    </row>
    <row r="1264" spans="1:7" hidden="1" x14ac:dyDescent="0.25">
      <c r="A1264" s="64" t="s">
        <v>1635</v>
      </c>
      <c r="B1264" s="68" t="s">
        <v>1534</v>
      </c>
      <c r="C1264" s="66"/>
      <c r="D1264" s="67"/>
      <c r="E1264" s="69"/>
      <c r="F1264" s="74"/>
      <c r="G1264" s="74"/>
    </row>
    <row r="1265" spans="1:7" hidden="1" x14ac:dyDescent="0.25">
      <c r="A1265" s="64" t="s">
        <v>513</v>
      </c>
      <c r="B1265" s="65" t="s">
        <v>5</v>
      </c>
      <c r="C1265" s="66"/>
      <c r="D1265" s="67"/>
      <c r="E1265" s="69"/>
      <c r="F1265" s="74"/>
      <c r="G1265" s="74"/>
    </row>
    <row r="1266" spans="1:7" hidden="1" x14ac:dyDescent="0.25">
      <c r="A1266" s="64" t="s">
        <v>1636</v>
      </c>
      <c r="B1266" s="68" t="s">
        <v>1526</v>
      </c>
      <c r="C1266" s="66"/>
      <c r="D1266" s="67"/>
      <c r="E1266" s="69"/>
      <c r="F1266" s="74"/>
      <c r="G1266" s="74"/>
    </row>
    <row r="1267" spans="1:7" hidden="1" x14ac:dyDescent="0.25">
      <c r="A1267" s="64" t="s">
        <v>1637</v>
      </c>
      <c r="B1267" s="68" t="s">
        <v>1528</v>
      </c>
      <c r="C1267" s="66"/>
      <c r="D1267" s="67"/>
      <c r="E1267" s="69"/>
      <c r="F1267" s="74"/>
      <c r="G1267" s="74"/>
    </row>
    <row r="1268" spans="1:7" hidden="1" x14ac:dyDescent="0.25">
      <c r="A1268" s="64" t="s">
        <v>1638</v>
      </c>
      <c r="B1268" s="68" t="s">
        <v>1530</v>
      </c>
      <c r="C1268" s="66"/>
      <c r="D1268" s="67"/>
      <c r="E1268" s="69"/>
      <c r="F1268" s="74"/>
      <c r="G1268" s="74"/>
    </row>
    <row r="1269" spans="1:7" hidden="1" x14ac:dyDescent="0.25">
      <c r="A1269" s="64" t="s">
        <v>1639</v>
      </c>
      <c r="B1269" s="68" t="s">
        <v>1532</v>
      </c>
      <c r="C1269" s="66"/>
      <c r="D1269" s="67"/>
      <c r="E1269" s="69"/>
      <c r="F1269" s="74"/>
      <c r="G1269" s="74"/>
    </row>
    <row r="1270" spans="1:7" hidden="1" x14ac:dyDescent="0.25">
      <c r="A1270" s="64" t="s">
        <v>1640</v>
      </c>
      <c r="B1270" s="68" t="s">
        <v>1534</v>
      </c>
      <c r="C1270" s="66"/>
      <c r="D1270" s="67"/>
      <c r="E1270" s="69"/>
      <c r="F1270" s="74"/>
      <c r="G1270" s="74"/>
    </row>
    <row r="1271" spans="1:7" hidden="1" x14ac:dyDescent="0.25">
      <c r="A1271" s="64" t="s">
        <v>514</v>
      </c>
      <c r="B1271" s="65" t="s">
        <v>1191</v>
      </c>
      <c r="C1271" s="66"/>
      <c r="D1271" s="67"/>
      <c r="E1271" s="69"/>
      <c r="F1271" s="74"/>
      <c r="G1271" s="74"/>
    </row>
    <row r="1272" spans="1:7" hidden="1" x14ac:dyDescent="0.25">
      <c r="A1272" s="64" t="s">
        <v>1641</v>
      </c>
      <c r="B1272" s="68" t="s">
        <v>1526</v>
      </c>
      <c r="C1272" s="66"/>
      <c r="D1272" s="67"/>
      <c r="E1272" s="69"/>
      <c r="F1272" s="74"/>
      <c r="G1272" s="74"/>
    </row>
    <row r="1273" spans="1:7" hidden="1" x14ac:dyDescent="0.25">
      <c r="A1273" s="64" t="s">
        <v>1642</v>
      </c>
      <c r="B1273" s="68" t="s">
        <v>1528</v>
      </c>
      <c r="C1273" s="66"/>
      <c r="D1273" s="67"/>
      <c r="E1273" s="69"/>
      <c r="F1273" s="74"/>
      <c r="G1273" s="74"/>
    </row>
    <row r="1274" spans="1:7" hidden="1" x14ac:dyDescent="0.25">
      <c r="A1274" s="64" t="s">
        <v>1643</v>
      </c>
      <c r="B1274" s="68" t="s">
        <v>1530</v>
      </c>
      <c r="C1274" s="66"/>
      <c r="D1274" s="67"/>
      <c r="E1274" s="69"/>
      <c r="F1274" s="74"/>
      <c r="G1274" s="74"/>
    </row>
    <row r="1275" spans="1:7" hidden="1" x14ac:dyDescent="0.25">
      <c r="A1275" s="64" t="s">
        <v>1644</v>
      </c>
      <c r="B1275" s="68" t="s">
        <v>1532</v>
      </c>
      <c r="C1275" s="66"/>
      <c r="D1275" s="67"/>
      <c r="E1275" s="69"/>
      <c r="F1275" s="74"/>
      <c r="G1275" s="74"/>
    </row>
    <row r="1276" spans="1:7" hidden="1" x14ac:dyDescent="0.25">
      <c r="A1276" s="64" t="s">
        <v>1645</v>
      </c>
      <c r="B1276" s="68" t="s">
        <v>1534</v>
      </c>
      <c r="C1276" s="66"/>
      <c r="D1276" s="67"/>
      <c r="E1276" s="69"/>
      <c r="F1276" s="74"/>
      <c r="G1276" s="74"/>
    </row>
    <row r="1277" spans="1:7" hidden="1" x14ac:dyDescent="0.25">
      <c r="A1277" s="64" t="s">
        <v>515</v>
      </c>
      <c r="B1277" s="65" t="s">
        <v>1197</v>
      </c>
      <c r="C1277" s="66"/>
      <c r="D1277" s="67"/>
      <c r="E1277" s="69"/>
      <c r="F1277" s="74"/>
      <c r="G1277" s="74"/>
    </row>
    <row r="1278" spans="1:7" hidden="1" x14ac:dyDescent="0.25">
      <c r="A1278" s="64" t="s">
        <v>1646</v>
      </c>
      <c r="B1278" s="68" t="s">
        <v>1526</v>
      </c>
      <c r="C1278" s="66"/>
      <c r="D1278" s="67"/>
      <c r="E1278" s="69"/>
      <c r="F1278" s="74"/>
      <c r="G1278" s="74"/>
    </row>
    <row r="1279" spans="1:7" hidden="1" x14ac:dyDescent="0.25">
      <c r="A1279" s="64" t="s">
        <v>1647</v>
      </c>
      <c r="B1279" s="68" t="s">
        <v>1528</v>
      </c>
      <c r="C1279" s="66"/>
      <c r="D1279" s="67"/>
      <c r="E1279" s="69"/>
      <c r="F1279" s="74"/>
      <c r="G1279" s="74"/>
    </row>
    <row r="1280" spans="1:7" hidden="1" x14ac:dyDescent="0.25">
      <c r="A1280" s="64" t="s">
        <v>1648</v>
      </c>
      <c r="B1280" s="68" t="s">
        <v>1530</v>
      </c>
      <c r="C1280" s="66"/>
      <c r="D1280" s="67"/>
      <c r="E1280" s="69"/>
      <c r="F1280" s="74"/>
      <c r="G1280" s="74"/>
    </row>
    <row r="1281" spans="1:7" hidden="1" x14ac:dyDescent="0.25">
      <c r="A1281" s="64" t="s">
        <v>1649</v>
      </c>
      <c r="B1281" s="68" t="s">
        <v>1532</v>
      </c>
      <c r="C1281" s="66"/>
      <c r="D1281" s="67"/>
      <c r="E1281" s="69"/>
      <c r="F1281" s="74"/>
      <c r="G1281" s="74"/>
    </row>
    <row r="1282" spans="1:7" hidden="1" x14ac:dyDescent="0.25">
      <c r="A1282" s="64" t="s">
        <v>1650</v>
      </c>
      <c r="B1282" s="68" t="s">
        <v>1534</v>
      </c>
      <c r="C1282" s="66"/>
      <c r="D1282" s="67"/>
      <c r="E1282" s="69"/>
      <c r="F1282" s="74"/>
      <c r="G1282" s="74"/>
    </row>
    <row r="1283" spans="1:7" hidden="1" x14ac:dyDescent="0.25">
      <c r="A1283" s="64" t="s">
        <v>516</v>
      </c>
      <c r="B1283" s="65" t="s">
        <v>1203</v>
      </c>
      <c r="C1283" s="66"/>
      <c r="D1283" s="67"/>
      <c r="E1283" s="69"/>
      <c r="F1283" s="74"/>
      <c r="G1283" s="74"/>
    </row>
    <row r="1284" spans="1:7" hidden="1" x14ac:dyDescent="0.25">
      <c r="A1284" s="64" t="s">
        <v>1651</v>
      </c>
      <c r="B1284" s="68" t="s">
        <v>1526</v>
      </c>
      <c r="C1284" s="66"/>
      <c r="D1284" s="67"/>
      <c r="E1284" s="69"/>
      <c r="F1284" s="74"/>
      <c r="G1284" s="74"/>
    </row>
    <row r="1285" spans="1:7" hidden="1" x14ac:dyDescent="0.25">
      <c r="A1285" s="64" t="s">
        <v>1652</v>
      </c>
      <c r="B1285" s="68" t="s">
        <v>1528</v>
      </c>
      <c r="C1285" s="66"/>
      <c r="D1285" s="67"/>
      <c r="E1285" s="69"/>
      <c r="F1285" s="74"/>
      <c r="G1285" s="74"/>
    </row>
    <row r="1286" spans="1:7" hidden="1" x14ac:dyDescent="0.25">
      <c r="A1286" s="64" t="s">
        <v>1653</v>
      </c>
      <c r="B1286" s="68" t="s">
        <v>1530</v>
      </c>
      <c r="C1286" s="66"/>
      <c r="D1286" s="67"/>
      <c r="E1286" s="69"/>
      <c r="F1286" s="74"/>
      <c r="G1286" s="74"/>
    </row>
    <row r="1287" spans="1:7" hidden="1" x14ac:dyDescent="0.25">
      <c r="A1287" s="64" t="s">
        <v>1654</v>
      </c>
      <c r="B1287" s="68" t="s">
        <v>1532</v>
      </c>
      <c r="C1287" s="66"/>
      <c r="D1287" s="67"/>
      <c r="E1287" s="69"/>
      <c r="F1287" s="74"/>
      <c r="G1287" s="74"/>
    </row>
    <row r="1288" spans="1:7" hidden="1" x14ac:dyDescent="0.25">
      <c r="A1288" s="64" t="s">
        <v>1655</v>
      </c>
      <c r="B1288" s="68" t="s">
        <v>1534</v>
      </c>
      <c r="C1288" s="66"/>
      <c r="D1288" s="67"/>
      <c r="E1288" s="69"/>
      <c r="F1288" s="74"/>
      <c r="G1288" s="74"/>
    </row>
    <row r="1289" spans="1:7" hidden="1" x14ac:dyDescent="0.25">
      <c r="A1289" s="64" t="s">
        <v>1656</v>
      </c>
      <c r="B1289" s="65" t="s">
        <v>1210</v>
      </c>
      <c r="C1289" s="66"/>
      <c r="D1289" s="67"/>
      <c r="E1289" s="69"/>
      <c r="F1289" s="74"/>
      <c r="G1289" s="74"/>
    </row>
    <row r="1290" spans="1:7" hidden="1" x14ac:dyDescent="0.25">
      <c r="A1290" s="64" t="s">
        <v>1657</v>
      </c>
      <c r="B1290" s="68" t="s">
        <v>1526</v>
      </c>
      <c r="C1290" s="66"/>
      <c r="D1290" s="67"/>
      <c r="E1290" s="69"/>
      <c r="F1290" s="74"/>
      <c r="G1290" s="74"/>
    </row>
    <row r="1291" spans="1:7" hidden="1" x14ac:dyDescent="0.25">
      <c r="A1291" s="64" t="s">
        <v>1658</v>
      </c>
      <c r="B1291" s="68" t="s">
        <v>1528</v>
      </c>
      <c r="C1291" s="66"/>
      <c r="D1291" s="67"/>
      <c r="E1291" s="69"/>
      <c r="F1291" s="74"/>
      <c r="G1291" s="74"/>
    </row>
    <row r="1292" spans="1:7" hidden="1" x14ac:dyDescent="0.25">
      <c r="A1292" s="64" t="s">
        <v>1659</v>
      </c>
      <c r="B1292" s="68" t="s">
        <v>1530</v>
      </c>
      <c r="C1292" s="66"/>
      <c r="D1292" s="67"/>
      <c r="E1292" s="69"/>
      <c r="F1292" s="74"/>
      <c r="G1292" s="74"/>
    </row>
    <row r="1293" spans="1:7" hidden="1" x14ac:dyDescent="0.25">
      <c r="A1293" s="64" t="s">
        <v>1660</v>
      </c>
      <c r="B1293" s="68" t="s">
        <v>1532</v>
      </c>
      <c r="C1293" s="66"/>
      <c r="D1293" s="67"/>
      <c r="E1293" s="69"/>
      <c r="F1293" s="74"/>
      <c r="G1293" s="74"/>
    </row>
    <row r="1294" spans="1:7" hidden="1" x14ac:dyDescent="0.25">
      <c r="A1294" s="64" t="s">
        <v>1661</v>
      </c>
      <c r="B1294" s="68" t="s">
        <v>1534</v>
      </c>
      <c r="C1294" s="66"/>
      <c r="D1294" s="67"/>
      <c r="E1294" s="69"/>
      <c r="F1294" s="74"/>
      <c r="G1294" s="74"/>
    </row>
    <row r="1295" spans="1:7" hidden="1" x14ac:dyDescent="0.25">
      <c r="A1295" s="64" t="s">
        <v>1662</v>
      </c>
      <c r="B1295" s="65" t="s">
        <v>7</v>
      </c>
      <c r="C1295" s="66"/>
      <c r="D1295" s="67"/>
      <c r="E1295" s="69"/>
      <c r="F1295" s="74"/>
      <c r="G1295" s="74"/>
    </row>
    <row r="1296" spans="1:7" hidden="1" x14ac:dyDescent="0.25">
      <c r="A1296" s="64" t="s">
        <v>1663</v>
      </c>
      <c r="B1296" s="68" t="s">
        <v>1526</v>
      </c>
      <c r="C1296" s="66"/>
      <c r="D1296" s="67"/>
      <c r="E1296" s="69"/>
      <c r="F1296" s="74"/>
      <c r="G1296" s="74"/>
    </row>
    <row r="1297" spans="1:7" hidden="1" x14ac:dyDescent="0.25">
      <c r="A1297" s="64" t="s">
        <v>1664</v>
      </c>
      <c r="B1297" s="68" t="s">
        <v>1528</v>
      </c>
      <c r="C1297" s="66"/>
      <c r="D1297" s="67"/>
      <c r="E1297" s="69"/>
      <c r="F1297" s="74"/>
      <c r="G1297" s="74"/>
    </row>
    <row r="1298" spans="1:7" hidden="1" x14ac:dyDescent="0.25">
      <c r="A1298" s="64" t="s">
        <v>1665</v>
      </c>
      <c r="B1298" s="68" t="s">
        <v>1530</v>
      </c>
      <c r="C1298" s="66"/>
      <c r="D1298" s="67"/>
      <c r="E1298" s="69"/>
      <c r="F1298" s="74"/>
      <c r="G1298" s="74"/>
    </row>
    <row r="1299" spans="1:7" hidden="1" x14ac:dyDescent="0.25">
      <c r="A1299" s="64" t="s">
        <v>1666</v>
      </c>
      <c r="B1299" s="68" t="s">
        <v>1532</v>
      </c>
      <c r="C1299" s="66"/>
      <c r="D1299" s="67"/>
      <c r="E1299" s="69"/>
      <c r="F1299" s="74"/>
      <c r="G1299" s="74"/>
    </row>
    <row r="1300" spans="1:7" hidden="1" x14ac:dyDescent="0.25">
      <c r="A1300" s="64" t="s">
        <v>1667</v>
      </c>
      <c r="B1300" s="68" t="s">
        <v>1534</v>
      </c>
      <c r="C1300" s="66"/>
      <c r="D1300" s="67"/>
      <c r="E1300" s="69"/>
      <c r="F1300" s="74"/>
      <c r="G1300" s="74"/>
    </row>
    <row r="1301" spans="1:7" hidden="1" x14ac:dyDescent="0.25">
      <c r="A1301" s="64" t="s">
        <v>1668</v>
      </c>
      <c r="B1301" s="65" t="s">
        <v>697</v>
      </c>
      <c r="C1301" s="66"/>
      <c r="D1301" s="67"/>
      <c r="E1301" s="69"/>
      <c r="F1301" s="74"/>
      <c r="G1301" s="74"/>
    </row>
    <row r="1302" spans="1:7" hidden="1" x14ac:dyDescent="0.25">
      <c r="A1302" s="64" t="s">
        <v>1669</v>
      </c>
      <c r="B1302" s="68" t="s">
        <v>1526</v>
      </c>
      <c r="C1302" s="66"/>
      <c r="D1302" s="67"/>
      <c r="E1302" s="69"/>
      <c r="F1302" s="74"/>
      <c r="G1302" s="74"/>
    </row>
    <row r="1303" spans="1:7" hidden="1" x14ac:dyDescent="0.25">
      <c r="A1303" s="64" t="s">
        <v>1670</v>
      </c>
      <c r="B1303" s="68" t="s">
        <v>1528</v>
      </c>
      <c r="C1303" s="66"/>
      <c r="D1303" s="67"/>
      <c r="E1303" s="69"/>
      <c r="F1303" s="74"/>
      <c r="G1303" s="74"/>
    </row>
    <row r="1304" spans="1:7" hidden="1" x14ac:dyDescent="0.25">
      <c r="A1304" s="64" t="s">
        <v>1671</v>
      </c>
      <c r="B1304" s="68" t="s">
        <v>1530</v>
      </c>
      <c r="C1304" s="66"/>
      <c r="D1304" s="67"/>
      <c r="E1304" s="69"/>
      <c r="F1304" s="74"/>
      <c r="G1304" s="74"/>
    </row>
    <row r="1305" spans="1:7" hidden="1" x14ac:dyDescent="0.25">
      <c r="A1305" s="64" t="s">
        <v>1672</v>
      </c>
      <c r="B1305" s="68" t="s">
        <v>1532</v>
      </c>
      <c r="C1305" s="66"/>
      <c r="D1305" s="67"/>
      <c r="E1305" s="69"/>
      <c r="F1305" s="74"/>
      <c r="G1305" s="74"/>
    </row>
    <row r="1306" spans="1:7" hidden="1" x14ac:dyDescent="0.25">
      <c r="A1306" s="64" t="s">
        <v>1673</v>
      </c>
      <c r="B1306" s="68" t="s">
        <v>1534</v>
      </c>
      <c r="C1306" s="66"/>
      <c r="D1306" s="67"/>
      <c r="E1306" s="69"/>
      <c r="F1306" s="74"/>
      <c r="G1306" s="74"/>
    </row>
    <row r="1307" spans="1:7" hidden="1" x14ac:dyDescent="0.25">
      <c r="A1307" s="60" t="s">
        <v>517</v>
      </c>
      <c r="B1307" s="61" t="s">
        <v>437</v>
      </c>
      <c r="C1307" s="62"/>
      <c r="D1307" s="63"/>
      <c r="E1307" s="75"/>
      <c r="F1307" s="190"/>
      <c r="G1307" s="190"/>
    </row>
    <row r="1308" spans="1:7" hidden="1" x14ac:dyDescent="0.25">
      <c r="A1308" s="64" t="s">
        <v>518</v>
      </c>
      <c r="B1308" s="65" t="s">
        <v>4</v>
      </c>
      <c r="C1308" s="66"/>
      <c r="D1308" s="67"/>
      <c r="E1308" s="69"/>
      <c r="F1308" s="74"/>
      <c r="G1308" s="74"/>
    </row>
    <row r="1309" spans="1:7" hidden="1" x14ac:dyDescent="0.25">
      <c r="A1309" s="64" t="s">
        <v>1674</v>
      </c>
      <c r="B1309" s="68" t="s">
        <v>1526</v>
      </c>
      <c r="C1309" s="66"/>
      <c r="D1309" s="67"/>
      <c r="E1309" s="69"/>
      <c r="F1309" s="74"/>
      <c r="G1309" s="74"/>
    </row>
    <row r="1310" spans="1:7" hidden="1" x14ac:dyDescent="0.25">
      <c r="A1310" s="64" t="s">
        <v>1675</v>
      </c>
      <c r="B1310" s="68" t="s">
        <v>1528</v>
      </c>
      <c r="C1310" s="66"/>
      <c r="D1310" s="67"/>
      <c r="E1310" s="69"/>
      <c r="F1310" s="74"/>
      <c r="G1310" s="74"/>
    </row>
    <row r="1311" spans="1:7" hidden="1" x14ac:dyDescent="0.25">
      <c r="A1311" s="64" t="s">
        <v>1676</v>
      </c>
      <c r="B1311" s="68" t="s">
        <v>1530</v>
      </c>
      <c r="C1311" s="66"/>
      <c r="D1311" s="67"/>
      <c r="E1311" s="69"/>
      <c r="F1311" s="74"/>
      <c r="G1311" s="74"/>
    </row>
    <row r="1312" spans="1:7" hidden="1" x14ac:dyDescent="0.25">
      <c r="A1312" s="64" t="s">
        <v>1677</v>
      </c>
      <c r="B1312" s="68" t="s">
        <v>1532</v>
      </c>
      <c r="C1312" s="66"/>
      <c r="D1312" s="67"/>
      <c r="E1312" s="69"/>
      <c r="F1312" s="74"/>
      <c r="G1312" s="74"/>
    </row>
    <row r="1313" spans="1:7" hidden="1" x14ac:dyDescent="0.25">
      <c r="A1313" s="64" t="s">
        <v>1678</v>
      </c>
      <c r="B1313" s="68" t="s">
        <v>1534</v>
      </c>
      <c r="C1313" s="66"/>
      <c r="D1313" s="67"/>
      <c r="E1313" s="69"/>
      <c r="F1313" s="74"/>
      <c r="G1313" s="74"/>
    </row>
    <row r="1314" spans="1:7" hidden="1" x14ac:dyDescent="0.25">
      <c r="A1314" s="64" t="s">
        <v>519</v>
      </c>
      <c r="B1314" s="94" t="s">
        <v>3</v>
      </c>
      <c r="C1314" s="66"/>
      <c r="D1314" s="67"/>
      <c r="E1314" s="69"/>
      <c r="F1314" s="74"/>
      <c r="G1314" s="74"/>
    </row>
    <row r="1315" spans="1:7" hidden="1" x14ac:dyDescent="0.25">
      <c r="A1315" s="64" t="s">
        <v>1679</v>
      </c>
      <c r="B1315" s="68" t="s">
        <v>1526</v>
      </c>
      <c r="C1315" s="66"/>
      <c r="D1315" s="67"/>
      <c r="E1315" s="69"/>
      <c r="F1315" s="74"/>
      <c r="G1315" s="74"/>
    </row>
    <row r="1316" spans="1:7" hidden="1" x14ac:dyDescent="0.25">
      <c r="A1316" s="64" t="s">
        <v>1680</v>
      </c>
      <c r="B1316" s="68" t="s">
        <v>1528</v>
      </c>
      <c r="C1316" s="66"/>
      <c r="D1316" s="67"/>
      <c r="E1316" s="69"/>
      <c r="F1316" s="74"/>
      <c r="G1316" s="74"/>
    </row>
    <row r="1317" spans="1:7" hidden="1" x14ac:dyDescent="0.25">
      <c r="A1317" s="64" t="s">
        <v>1681</v>
      </c>
      <c r="B1317" s="68" t="s">
        <v>1530</v>
      </c>
      <c r="C1317" s="66"/>
      <c r="D1317" s="67"/>
      <c r="E1317" s="69"/>
      <c r="F1317" s="74"/>
      <c r="G1317" s="74"/>
    </row>
    <row r="1318" spans="1:7" hidden="1" x14ac:dyDescent="0.25">
      <c r="A1318" s="64" t="s">
        <v>1682</v>
      </c>
      <c r="B1318" s="68" t="s">
        <v>1532</v>
      </c>
      <c r="C1318" s="66"/>
      <c r="D1318" s="67"/>
      <c r="E1318" s="69"/>
      <c r="F1318" s="74"/>
      <c r="G1318" s="74"/>
    </row>
    <row r="1319" spans="1:7" hidden="1" x14ac:dyDescent="0.25">
      <c r="A1319" s="64" t="s">
        <v>1683</v>
      </c>
      <c r="B1319" s="68" t="s">
        <v>1534</v>
      </c>
      <c r="C1319" s="66"/>
      <c r="D1319" s="67"/>
      <c r="E1319" s="69"/>
      <c r="F1319" s="74"/>
      <c r="G1319" s="74"/>
    </row>
    <row r="1320" spans="1:7" hidden="1" x14ac:dyDescent="0.25">
      <c r="A1320" s="64" t="s">
        <v>520</v>
      </c>
      <c r="B1320" s="65" t="s">
        <v>5</v>
      </c>
      <c r="C1320" s="66"/>
      <c r="D1320" s="67"/>
      <c r="E1320" s="69"/>
      <c r="F1320" s="74"/>
      <c r="G1320" s="74"/>
    </row>
    <row r="1321" spans="1:7" hidden="1" x14ac:dyDescent="0.25">
      <c r="A1321" s="64" t="s">
        <v>1684</v>
      </c>
      <c r="B1321" s="68" t="s">
        <v>1526</v>
      </c>
      <c r="C1321" s="66"/>
      <c r="D1321" s="67"/>
      <c r="E1321" s="69"/>
      <c r="F1321" s="74"/>
      <c r="G1321" s="74"/>
    </row>
    <row r="1322" spans="1:7" hidden="1" x14ac:dyDescent="0.25">
      <c r="A1322" s="64" t="s">
        <v>1685</v>
      </c>
      <c r="B1322" s="68" t="s">
        <v>1528</v>
      </c>
      <c r="C1322" s="66"/>
      <c r="D1322" s="67"/>
      <c r="E1322" s="69"/>
      <c r="F1322" s="74"/>
      <c r="G1322" s="74"/>
    </row>
    <row r="1323" spans="1:7" hidden="1" x14ac:dyDescent="0.25">
      <c r="A1323" s="64" t="s">
        <v>1686</v>
      </c>
      <c r="B1323" s="68" t="s">
        <v>1530</v>
      </c>
      <c r="C1323" s="66"/>
      <c r="D1323" s="67"/>
      <c r="E1323" s="69"/>
      <c r="F1323" s="74"/>
      <c r="G1323" s="74"/>
    </row>
    <row r="1324" spans="1:7" hidden="1" x14ac:dyDescent="0.25">
      <c r="A1324" s="64" t="s">
        <v>1687</v>
      </c>
      <c r="B1324" s="68" t="s">
        <v>1532</v>
      </c>
      <c r="C1324" s="66"/>
      <c r="D1324" s="67"/>
      <c r="E1324" s="69"/>
      <c r="F1324" s="74"/>
      <c r="G1324" s="74"/>
    </row>
    <row r="1325" spans="1:7" hidden="1" x14ac:dyDescent="0.25">
      <c r="A1325" s="64" t="s">
        <v>1688</v>
      </c>
      <c r="B1325" s="68" t="s">
        <v>1534</v>
      </c>
      <c r="C1325" s="66"/>
      <c r="D1325" s="67"/>
      <c r="E1325" s="69"/>
      <c r="F1325" s="74"/>
      <c r="G1325" s="74"/>
    </row>
    <row r="1326" spans="1:7" hidden="1" x14ac:dyDescent="0.25">
      <c r="A1326" s="64" t="s">
        <v>521</v>
      </c>
      <c r="B1326" s="65" t="s">
        <v>1191</v>
      </c>
      <c r="C1326" s="66"/>
      <c r="D1326" s="67"/>
      <c r="E1326" s="69"/>
      <c r="F1326" s="74"/>
      <c r="G1326" s="74"/>
    </row>
    <row r="1327" spans="1:7" hidden="1" x14ac:dyDescent="0.25">
      <c r="A1327" s="64" t="s">
        <v>1689</v>
      </c>
      <c r="B1327" s="68" t="s">
        <v>1526</v>
      </c>
      <c r="C1327" s="66"/>
      <c r="D1327" s="67"/>
      <c r="E1327" s="69"/>
      <c r="F1327" s="74"/>
      <c r="G1327" s="74"/>
    </row>
    <row r="1328" spans="1:7" hidden="1" x14ac:dyDescent="0.25">
      <c r="A1328" s="64" t="s">
        <v>1690</v>
      </c>
      <c r="B1328" s="68" t="s">
        <v>1528</v>
      </c>
      <c r="C1328" s="66"/>
      <c r="D1328" s="67"/>
      <c r="E1328" s="69"/>
      <c r="F1328" s="74"/>
      <c r="G1328" s="74"/>
    </row>
    <row r="1329" spans="1:7" hidden="1" x14ac:dyDescent="0.25">
      <c r="A1329" s="64" t="s">
        <v>1691</v>
      </c>
      <c r="B1329" s="68" t="s">
        <v>1530</v>
      </c>
      <c r="C1329" s="66"/>
      <c r="D1329" s="67"/>
      <c r="E1329" s="69"/>
      <c r="F1329" s="74"/>
      <c r="G1329" s="74"/>
    </row>
    <row r="1330" spans="1:7" hidden="1" x14ac:dyDescent="0.25">
      <c r="A1330" s="64" t="s">
        <v>1692</v>
      </c>
      <c r="B1330" s="68" t="s">
        <v>1532</v>
      </c>
      <c r="C1330" s="66"/>
      <c r="D1330" s="67"/>
      <c r="E1330" s="69"/>
      <c r="F1330" s="74"/>
      <c r="G1330" s="74"/>
    </row>
    <row r="1331" spans="1:7" hidden="1" x14ac:dyDescent="0.25">
      <c r="A1331" s="64" t="s">
        <v>1693</v>
      </c>
      <c r="B1331" s="68" t="s">
        <v>1534</v>
      </c>
      <c r="C1331" s="66"/>
      <c r="D1331" s="67"/>
      <c r="E1331" s="69"/>
      <c r="F1331" s="74"/>
      <c r="G1331" s="74"/>
    </row>
    <row r="1332" spans="1:7" hidden="1" x14ac:dyDescent="0.25">
      <c r="A1332" s="64" t="s">
        <v>522</v>
      </c>
      <c r="B1332" s="65" t="s">
        <v>1197</v>
      </c>
      <c r="C1332" s="66"/>
      <c r="D1332" s="67"/>
      <c r="E1332" s="69"/>
      <c r="F1332" s="74"/>
      <c r="G1332" s="74"/>
    </row>
    <row r="1333" spans="1:7" hidden="1" x14ac:dyDescent="0.25">
      <c r="A1333" s="64" t="s">
        <v>1694</v>
      </c>
      <c r="B1333" s="68" t="s">
        <v>1526</v>
      </c>
      <c r="C1333" s="66"/>
      <c r="D1333" s="67"/>
      <c r="E1333" s="69"/>
      <c r="F1333" s="74"/>
      <c r="G1333" s="74"/>
    </row>
    <row r="1334" spans="1:7" hidden="1" x14ac:dyDescent="0.25">
      <c r="A1334" s="64" t="s">
        <v>1695</v>
      </c>
      <c r="B1334" s="68" t="s">
        <v>1528</v>
      </c>
      <c r="C1334" s="66"/>
      <c r="D1334" s="67"/>
      <c r="E1334" s="69"/>
      <c r="F1334" s="74"/>
      <c r="G1334" s="74"/>
    </row>
    <row r="1335" spans="1:7" hidden="1" x14ac:dyDescent="0.25">
      <c r="A1335" s="64" t="s">
        <v>1696</v>
      </c>
      <c r="B1335" s="68" t="s">
        <v>1530</v>
      </c>
      <c r="C1335" s="66"/>
      <c r="D1335" s="67"/>
      <c r="E1335" s="69"/>
      <c r="F1335" s="74"/>
      <c r="G1335" s="74"/>
    </row>
    <row r="1336" spans="1:7" hidden="1" x14ac:dyDescent="0.25">
      <c r="A1336" s="64" t="s">
        <v>1697</v>
      </c>
      <c r="B1336" s="68" t="s">
        <v>1532</v>
      </c>
      <c r="C1336" s="66"/>
      <c r="D1336" s="67"/>
      <c r="E1336" s="69"/>
      <c r="F1336" s="74"/>
      <c r="G1336" s="74"/>
    </row>
    <row r="1337" spans="1:7" hidden="1" x14ac:dyDescent="0.25">
      <c r="A1337" s="64" t="s">
        <v>1698</v>
      </c>
      <c r="B1337" s="68" t="s">
        <v>1534</v>
      </c>
      <c r="C1337" s="66"/>
      <c r="D1337" s="67"/>
      <c r="E1337" s="69"/>
      <c r="F1337" s="74"/>
      <c r="G1337" s="74"/>
    </row>
    <row r="1338" spans="1:7" hidden="1" x14ac:dyDescent="0.25">
      <c r="A1338" s="64" t="s">
        <v>523</v>
      </c>
      <c r="B1338" s="65" t="s">
        <v>1203</v>
      </c>
      <c r="C1338" s="66"/>
      <c r="D1338" s="67"/>
      <c r="E1338" s="69"/>
      <c r="F1338" s="74"/>
      <c r="G1338" s="74"/>
    </row>
    <row r="1339" spans="1:7" hidden="1" x14ac:dyDescent="0.25">
      <c r="A1339" s="64" t="s">
        <v>1699</v>
      </c>
      <c r="B1339" s="68" t="s">
        <v>1526</v>
      </c>
      <c r="C1339" s="66"/>
      <c r="D1339" s="67"/>
      <c r="E1339" s="69"/>
      <c r="F1339" s="74"/>
      <c r="G1339" s="74"/>
    </row>
    <row r="1340" spans="1:7" hidden="1" x14ac:dyDescent="0.25">
      <c r="A1340" s="64" t="s">
        <v>1700</v>
      </c>
      <c r="B1340" s="68" t="s">
        <v>1528</v>
      </c>
      <c r="C1340" s="66"/>
      <c r="D1340" s="67"/>
      <c r="E1340" s="69"/>
      <c r="F1340" s="74"/>
      <c r="G1340" s="74"/>
    </row>
    <row r="1341" spans="1:7" hidden="1" x14ac:dyDescent="0.25">
      <c r="A1341" s="64" t="s">
        <v>1701</v>
      </c>
      <c r="B1341" s="68" t="s">
        <v>1530</v>
      </c>
      <c r="C1341" s="66"/>
      <c r="D1341" s="67"/>
      <c r="E1341" s="69"/>
      <c r="F1341" s="74"/>
      <c r="G1341" s="74"/>
    </row>
    <row r="1342" spans="1:7" hidden="1" x14ac:dyDescent="0.25">
      <c r="A1342" s="64" t="s">
        <v>1702</v>
      </c>
      <c r="B1342" s="68" t="s">
        <v>1532</v>
      </c>
      <c r="C1342" s="66"/>
      <c r="D1342" s="67"/>
      <c r="E1342" s="69"/>
      <c r="F1342" s="74"/>
      <c r="G1342" s="74"/>
    </row>
    <row r="1343" spans="1:7" hidden="1" x14ac:dyDescent="0.25">
      <c r="A1343" s="64" t="s">
        <v>1703</v>
      </c>
      <c r="B1343" s="68" t="s">
        <v>1534</v>
      </c>
      <c r="C1343" s="66"/>
      <c r="D1343" s="67"/>
      <c r="E1343" s="69"/>
      <c r="F1343" s="74"/>
      <c r="G1343" s="74"/>
    </row>
    <row r="1344" spans="1:7" hidden="1" x14ac:dyDescent="0.25">
      <c r="A1344" s="64" t="s">
        <v>1704</v>
      </c>
      <c r="B1344" s="65" t="s">
        <v>1210</v>
      </c>
      <c r="C1344" s="66"/>
      <c r="D1344" s="67"/>
      <c r="E1344" s="69"/>
      <c r="F1344" s="74"/>
      <c r="G1344" s="74"/>
    </row>
    <row r="1345" spans="1:7" hidden="1" x14ac:dyDescent="0.25">
      <c r="A1345" s="64" t="s">
        <v>1705</v>
      </c>
      <c r="B1345" s="68" t="s">
        <v>1526</v>
      </c>
      <c r="C1345" s="66"/>
      <c r="D1345" s="67"/>
      <c r="E1345" s="69"/>
      <c r="F1345" s="74"/>
      <c r="G1345" s="74"/>
    </row>
    <row r="1346" spans="1:7" hidden="1" x14ac:dyDescent="0.25">
      <c r="A1346" s="64" t="s">
        <v>1706</v>
      </c>
      <c r="B1346" s="68" t="s">
        <v>1528</v>
      </c>
      <c r="C1346" s="66"/>
      <c r="D1346" s="67"/>
      <c r="E1346" s="69"/>
      <c r="F1346" s="74"/>
      <c r="G1346" s="74"/>
    </row>
    <row r="1347" spans="1:7" hidden="1" x14ac:dyDescent="0.25">
      <c r="A1347" s="64" t="s">
        <v>1707</v>
      </c>
      <c r="B1347" s="68" t="s">
        <v>1530</v>
      </c>
      <c r="C1347" s="66"/>
      <c r="D1347" s="67"/>
      <c r="E1347" s="69"/>
      <c r="F1347" s="74"/>
      <c r="G1347" s="74"/>
    </row>
    <row r="1348" spans="1:7" hidden="1" x14ac:dyDescent="0.25">
      <c r="A1348" s="64" t="s">
        <v>1708</v>
      </c>
      <c r="B1348" s="68" t="s">
        <v>1532</v>
      </c>
      <c r="C1348" s="66"/>
      <c r="D1348" s="67"/>
      <c r="E1348" s="69"/>
      <c r="F1348" s="74"/>
      <c r="G1348" s="74"/>
    </row>
    <row r="1349" spans="1:7" hidden="1" x14ac:dyDescent="0.25">
      <c r="A1349" s="64" t="s">
        <v>1709</v>
      </c>
      <c r="B1349" s="68" t="s">
        <v>1534</v>
      </c>
      <c r="C1349" s="66"/>
      <c r="D1349" s="67"/>
      <c r="E1349" s="69"/>
      <c r="F1349" s="74"/>
      <c r="G1349" s="74"/>
    </row>
    <row r="1350" spans="1:7" hidden="1" x14ac:dyDescent="0.25">
      <c r="A1350" s="64" t="s">
        <v>1710</v>
      </c>
      <c r="B1350" s="65" t="s">
        <v>7</v>
      </c>
      <c r="C1350" s="66"/>
      <c r="D1350" s="67"/>
      <c r="E1350" s="69"/>
      <c r="F1350" s="74"/>
      <c r="G1350" s="74"/>
    </row>
    <row r="1351" spans="1:7" hidden="1" x14ac:dyDescent="0.25">
      <c r="A1351" s="64" t="s">
        <v>1711</v>
      </c>
      <c r="B1351" s="68" t="s">
        <v>1526</v>
      </c>
      <c r="C1351" s="66"/>
      <c r="D1351" s="67"/>
      <c r="E1351" s="69"/>
      <c r="F1351" s="74"/>
      <c r="G1351" s="74"/>
    </row>
    <row r="1352" spans="1:7" hidden="1" x14ac:dyDescent="0.25">
      <c r="A1352" s="64" t="s">
        <v>1712</v>
      </c>
      <c r="B1352" s="68" t="s">
        <v>1528</v>
      </c>
      <c r="C1352" s="66"/>
      <c r="D1352" s="67"/>
      <c r="E1352" s="69"/>
      <c r="F1352" s="74"/>
      <c r="G1352" s="74"/>
    </row>
    <row r="1353" spans="1:7" hidden="1" x14ac:dyDescent="0.25">
      <c r="A1353" s="64" t="s">
        <v>1713</v>
      </c>
      <c r="B1353" s="68" t="s">
        <v>1530</v>
      </c>
      <c r="C1353" s="66"/>
      <c r="D1353" s="67"/>
      <c r="E1353" s="69"/>
      <c r="F1353" s="74"/>
      <c r="G1353" s="74"/>
    </row>
    <row r="1354" spans="1:7" hidden="1" x14ac:dyDescent="0.25">
      <c r="A1354" s="64" t="s">
        <v>1714</v>
      </c>
      <c r="B1354" s="68" t="s">
        <v>1532</v>
      </c>
      <c r="C1354" s="66"/>
      <c r="D1354" s="67"/>
      <c r="E1354" s="69"/>
      <c r="F1354" s="74"/>
      <c r="G1354" s="74"/>
    </row>
    <row r="1355" spans="1:7" hidden="1" x14ac:dyDescent="0.25">
      <c r="A1355" s="64" t="s">
        <v>1715</v>
      </c>
      <c r="B1355" s="68" t="s">
        <v>1534</v>
      </c>
      <c r="C1355" s="66"/>
      <c r="D1355" s="67"/>
      <c r="E1355" s="69"/>
      <c r="F1355" s="74"/>
      <c r="G1355" s="74"/>
    </row>
    <row r="1356" spans="1:7" hidden="1" x14ac:dyDescent="0.25">
      <c r="A1356" s="64" t="s">
        <v>1716</v>
      </c>
      <c r="B1356" s="65" t="s">
        <v>697</v>
      </c>
      <c r="C1356" s="66"/>
      <c r="D1356" s="67"/>
      <c r="E1356" s="69"/>
      <c r="F1356" s="74"/>
      <c r="G1356" s="74"/>
    </row>
    <row r="1357" spans="1:7" hidden="1" x14ac:dyDescent="0.25">
      <c r="A1357" s="64" t="s">
        <v>1717</v>
      </c>
      <c r="B1357" s="68" t="s">
        <v>1526</v>
      </c>
      <c r="C1357" s="66"/>
      <c r="D1357" s="67"/>
      <c r="E1357" s="69"/>
      <c r="F1357" s="74"/>
      <c r="G1357" s="74"/>
    </row>
    <row r="1358" spans="1:7" hidden="1" x14ac:dyDescent="0.25">
      <c r="A1358" s="64" t="s">
        <v>1718</v>
      </c>
      <c r="B1358" s="68" t="s">
        <v>1528</v>
      </c>
      <c r="C1358" s="66"/>
      <c r="D1358" s="67"/>
      <c r="E1358" s="69"/>
      <c r="F1358" s="74"/>
      <c r="G1358" s="74"/>
    </row>
    <row r="1359" spans="1:7" hidden="1" x14ac:dyDescent="0.25">
      <c r="A1359" s="64" t="s">
        <v>1719</v>
      </c>
      <c r="B1359" s="68" t="s">
        <v>1530</v>
      </c>
      <c r="C1359" s="66"/>
      <c r="D1359" s="67"/>
      <c r="E1359" s="69"/>
      <c r="F1359" s="74"/>
      <c r="G1359" s="74"/>
    </row>
    <row r="1360" spans="1:7" hidden="1" x14ac:dyDescent="0.25">
      <c r="A1360" s="64" t="s">
        <v>1720</v>
      </c>
      <c r="B1360" s="68" t="s">
        <v>1532</v>
      </c>
      <c r="C1360" s="66"/>
      <c r="D1360" s="67"/>
      <c r="E1360" s="69"/>
      <c r="F1360" s="74"/>
      <c r="G1360" s="74"/>
    </row>
    <row r="1361" spans="1:7" hidden="1" x14ac:dyDescent="0.25">
      <c r="A1361" s="64" t="s">
        <v>1721</v>
      </c>
      <c r="B1361" s="68" t="s">
        <v>1534</v>
      </c>
      <c r="C1361" s="66"/>
      <c r="D1361" s="67"/>
      <c r="E1361" s="69"/>
      <c r="F1361" s="74"/>
      <c r="G1361" s="74"/>
    </row>
    <row r="1362" spans="1:7" hidden="1" x14ac:dyDescent="0.25">
      <c r="A1362" s="49" t="s">
        <v>524</v>
      </c>
      <c r="B1362" s="50" t="s">
        <v>525</v>
      </c>
      <c r="C1362" s="51"/>
      <c r="D1362" s="51"/>
      <c r="E1362" s="52"/>
      <c r="F1362" s="194"/>
      <c r="G1362" s="194"/>
    </row>
    <row r="1363" spans="1:7" hidden="1" x14ac:dyDescent="0.25">
      <c r="A1363" s="53" t="s">
        <v>526</v>
      </c>
      <c r="B1363" s="54" t="s">
        <v>427</v>
      </c>
      <c r="C1363" s="55"/>
      <c r="D1363" s="56"/>
      <c r="E1363" s="57"/>
      <c r="F1363" s="189"/>
      <c r="G1363" s="189"/>
    </row>
    <row r="1364" spans="1:7" hidden="1" x14ac:dyDescent="0.25">
      <c r="A1364" s="60" t="s">
        <v>527</v>
      </c>
      <c r="B1364" s="61" t="s">
        <v>429</v>
      </c>
      <c r="C1364" s="62"/>
      <c r="D1364" s="63"/>
      <c r="E1364" s="75"/>
      <c r="F1364" s="190"/>
      <c r="G1364" s="190"/>
    </row>
    <row r="1365" spans="1:7" hidden="1" x14ac:dyDescent="0.25">
      <c r="A1365" s="64" t="s">
        <v>528</v>
      </c>
      <c r="B1365" s="65" t="s">
        <v>4</v>
      </c>
      <c r="C1365" s="66"/>
      <c r="D1365" s="67"/>
      <c r="E1365" s="69"/>
      <c r="F1365" s="74"/>
      <c r="G1365" s="74"/>
    </row>
    <row r="1366" spans="1:7" hidden="1" x14ac:dyDescent="0.25">
      <c r="A1366" s="64" t="s">
        <v>1722</v>
      </c>
      <c r="B1366" s="68" t="s">
        <v>1723</v>
      </c>
      <c r="C1366" s="66"/>
      <c r="D1366" s="67"/>
      <c r="E1366" s="69"/>
      <c r="F1366" s="74"/>
      <c r="G1366" s="74"/>
    </row>
    <row r="1367" spans="1:7" hidden="1" x14ac:dyDescent="0.25">
      <c r="A1367" s="64" t="s">
        <v>1724</v>
      </c>
      <c r="B1367" s="68" t="s">
        <v>1725</v>
      </c>
      <c r="C1367" s="66"/>
      <c r="D1367" s="67"/>
      <c r="E1367" s="69"/>
      <c r="F1367" s="74"/>
      <c r="G1367" s="74"/>
    </row>
    <row r="1368" spans="1:7" hidden="1" x14ac:dyDescent="0.25">
      <c r="A1368" s="64" t="s">
        <v>1726</v>
      </c>
      <c r="B1368" s="68" t="s">
        <v>1727</v>
      </c>
      <c r="C1368" s="66"/>
      <c r="D1368" s="67"/>
      <c r="E1368" s="69"/>
      <c r="F1368" s="74"/>
      <c r="G1368" s="74"/>
    </row>
    <row r="1369" spans="1:7" hidden="1" x14ac:dyDescent="0.25">
      <c r="A1369" s="64" t="s">
        <v>1728</v>
      </c>
      <c r="B1369" s="68" t="s">
        <v>1729</v>
      </c>
      <c r="C1369" s="66"/>
      <c r="D1369" s="67"/>
      <c r="E1369" s="69"/>
      <c r="F1369" s="74"/>
      <c r="G1369" s="74"/>
    </row>
    <row r="1370" spans="1:7" hidden="1" x14ac:dyDescent="0.25">
      <c r="A1370" s="64" t="s">
        <v>1730</v>
      </c>
      <c r="B1370" s="68" t="s">
        <v>1731</v>
      </c>
      <c r="C1370" s="66"/>
      <c r="D1370" s="67"/>
      <c r="E1370" s="69"/>
      <c r="F1370" s="74"/>
      <c r="G1370" s="74"/>
    </row>
    <row r="1371" spans="1:7" hidden="1" x14ac:dyDescent="0.25">
      <c r="A1371" s="64" t="s">
        <v>529</v>
      </c>
      <c r="B1371" s="94" t="s">
        <v>3</v>
      </c>
      <c r="C1371" s="66"/>
      <c r="D1371" s="67"/>
      <c r="E1371" s="69"/>
      <c r="F1371" s="74"/>
      <c r="G1371" s="74"/>
    </row>
    <row r="1372" spans="1:7" hidden="1" x14ac:dyDescent="0.25">
      <c r="A1372" s="64" t="s">
        <v>1732</v>
      </c>
      <c r="B1372" s="68" t="s">
        <v>1723</v>
      </c>
      <c r="C1372" s="66"/>
      <c r="D1372" s="67"/>
      <c r="E1372" s="69"/>
      <c r="F1372" s="74"/>
      <c r="G1372" s="74"/>
    </row>
    <row r="1373" spans="1:7" hidden="1" x14ac:dyDescent="0.25">
      <c r="A1373" s="64" t="s">
        <v>1733</v>
      </c>
      <c r="B1373" s="68" t="s">
        <v>1725</v>
      </c>
      <c r="C1373" s="66"/>
      <c r="D1373" s="67"/>
      <c r="E1373" s="69"/>
      <c r="F1373" s="74"/>
      <c r="G1373" s="74"/>
    </row>
    <row r="1374" spans="1:7" hidden="1" x14ac:dyDescent="0.25">
      <c r="A1374" s="64" t="s">
        <v>1734</v>
      </c>
      <c r="B1374" s="68" t="s">
        <v>1727</v>
      </c>
      <c r="C1374" s="66"/>
      <c r="D1374" s="67"/>
      <c r="E1374" s="69"/>
      <c r="F1374" s="74"/>
      <c r="G1374" s="74"/>
    </row>
    <row r="1375" spans="1:7" hidden="1" x14ac:dyDescent="0.25">
      <c r="A1375" s="64" t="s">
        <v>1735</v>
      </c>
      <c r="B1375" s="68" t="s">
        <v>1729</v>
      </c>
      <c r="C1375" s="66"/>
      <c r="D1375" s="67"/>
      <c r="E1375" s="69"/>
      <c r="F1375" s="74"/>
      <c r="G1375" s="74"/>
    </row>
    <row r="1376" spans="1:7" hidden="1" x14ac:dyDescent="0.25">
      <c r="A1376" s="64" t="s">
        <v>1736</v>
      </c>
      <c r="B1376" s="68" t="s">
        <v>1731</v>
      </c>
      <c r="C1376" s="66"/>
      <c r="D1376" s="67"/>
      <c r="E1376" s="69"/>
      <c r="F1376" s="74"/>
      <c r="G1376" s="74"/>
    </row>
    <row r="1377" spans="1:7" hidden="1" x14ac:dyDescent="0.25">
      <c r="A1377" s="64" t="s">
        <v>530</v>
      </c>
      <c r="B1377" s="65" t="s">
        <v>5</v>
      </c>
      <c r="C1377" s="66"/>
      <c r="D1377" s="67"/>
      <c r="E1377" s="69"/>
      <c r="F1377" s="74"/>
      <c r="G1377" s="74"/>
    </row>
    <row r="1378" spans="1:7" hidden="1" x14ac:dyDescent="0.25">
      <c r="A1378" s="64" t="s">
        <v>1737</v>
      </c>
      <c r="B1378" s="68" t="s">
        <v>1723</v>
      </c>
      <c r="C1378" s="66"/>
      <c r="D1378" s="67"/>
      <c r="E1378" s="69"/>
      <c r="F1378" s="74"/>
      <c r="G1378" s="74"/>
    </row>
    <row r="1379" spans="1:7" hidden="1" x14ac:dyDescent="0.25">
      <c r="A1379" s="64" t="s">
        <v>1738</v>
      </c>
      <c r="B1379" s="68" t="s">
        <v>1725</v>
      </c>
      <c r="C1379" s="66"/>
      <c r="D1379" s="67"/>
      <c r="E1379" s="69"/>
      <c r="F1379" s="74"/>
      <c r="G1379" s="74"/>
    </row>
    <row r="1380" spans="1:7" hidden="1" x14ac:dyDescent="0.25">
      <c r="A1380" s="64" t="s">
        <v>1739</v>
      </c>
      <c r="B1380" s="68" t="s">
        <v>1727</v>
      </c>
      <c r="C1380" s="66"/>
      <c r="D1380" s="67"/>
      <c r="E1380" s="69"/>
      <c r="F1380" s="74"/>
      <c r="G1380" s="74"/>
    </row>
    <row r="1381" spans="1:7" hidden="1" x14ac:dyDescent="0.25">
      <c r="A1381" s="64" t="s">
        <v>1740</v>
      </c>
      <c r="B1381" s="68" t="s">
        <v>1729</v>
      </c>
      <c r="C1381" s="66"/>
      <c r="D1381" s="67"/>
      <c r="E1381" s="69"/>
      <c r="F1381" s="74"/>
      <c r="G1381" s="74"/>
    </row>
    <row r="1382" spans="1:7" hidden="1" x14ac:dyDescent="0.25">
      <c r="A1382" s="64" t="s">
        <v>1741</v>
      </c>
      <c r="B1382" s="68" t="s">
        <v>1731</v>
      </c>
      <c r="C1382" s="66"/>
      <c r="D1382" s="67"/>
      <c r="E1382" s="69"/>
      <c r="F1382" s="74"/>
      <c r="G1382" s="74"/>
    </row>
    <row r="1383" spans="1:7" hidden="1" x14ac:dyDescent="0.25">
      <c r="A1383" s="64" t="s">
        <v>531</v>
      </c>
      <c r="B1383" s="65" t="s">
        <v>1191</v>
      </c>
      <c r="C1383" s="66"/>
      <c r="D1383" s="67"/>
      <c r="E1383" s="69"/>
      <c r="F1383" s="74"/>
      <c r="G1383" s="74"/>
    </row>
    <row r="1384" spans="1:7" hidden="1" x14ac:dyDescent="0.25">
      <c r="A1384" s="64" t="s">
        <v>1742</v>
      </c>
      <c r="B1384" s="68" t="s">
        <v>1723</v>
      </c>
      <c r="C1384" s="66"/>
      <c r="D1384" s="67"/>
      <c r="E1384" s="69"/>
      <c r="F1384" s="74"/>
      <c r="G1384" s="74"/>
    </row>
    <row r="1385" spans="1:7" hidden="1" x14ac:dyDescent="0.25">
      <c r="A1385" s="64" t="s">
        <v>1743</v>
      </c>
      <c r="B1385" s="68" t="s">
        <v>1725</v>
      </c>
      <c r="C1385" s="66"/>
      <c r="D1385" s="67"/>
      <c r="E1385" s="69"/>
      <c r="F1385" s="74"/>
      <c r="G1385" s="74"/>
    </row>
    <row r="1386" spans="1:7" hidden="1" x14ac:dyDescent="0.25">
      <c r="A1386" s="64" t="s">
        <v>1744</v>
      </c>
      <c r="B1386" s="68" t="s">
        <v>1727</v>
      </c>
      <c r="C1386" s="66"/>
      <c r="D1386" s="67"/>
      <c r="E1386" s="69"/>
      <c r="F1386" s="74"/>
      <c r="G1386" s="74"/>
    </row>
    <row r="1387" spans="1:7" hidden="1" x14ac:dyDescent="0.25">
      <c r="A1387" s="64" t="s">
        <v>1745</v>
      </c>
      <c r="B1387" s="68" t="s">
        <v>1729</v>
      </c>
      <c r="C1387" s="66"/>
      <c r="D1387" s="67"/>
      <c r="E1387" s="69"/>
      <c r="F1387" s="74"/>
      <c r="G1387" s="74"/>
    </row>
    <row r="1388" spans="1:7" hidden="1" x14ac:dyDescent="0.25">
      <c r="A1388" s="64" t="s">
        <v>1746</v>
      </c>
      <c r="B1388" s="68" t="s">
        <v>1731</v>
      </c>
      <c r="C1388" s="66"/>
      <c r="D1388" s="67"/>
      <c r="E1388" s="69"/>
      <c r="F1388" s="74"/>
      <c r="G1388" s="74"/>
    </row>
    <row r="1389" spans="1:7" hidden="1" x14ac:dyDescent="0.25">
      <c r="A1389" s="64" t="s">
        <v>532</v>
      </c>
      <c r="B1389" s="65" t="s">
        <v>1197</v>
      </c>
      <c r="C1389" s="66"/>
      <c r="D1389" s="67"/>
      <c r="E1389" s="69"/>
      <c r="F1389" s="74"/>
      <c r="G1389" s="74"/>
    </row>
    <row r="1390" spans="1:7" hidden="1" x14ac:dyDescent="0.25">
      <c r="A1390" s="64" t="s">
        <v>1747</v>
      </c>
      <c r="B1390" s="68" t="s">
        <v>1723</v>
      </c>
      <c r="C1390" s="66"/>
      <c r="D1390" s="67"/>
      <c r="E1390" s="69"/>
      <c r="F1390" s="74"/>
      <c r="G1390" s="74"/>
    </row>
    <row r="1391" spans="1:7" hidden="1" x14ac:dyDescent="0.25">
      <c r="A1391" s="64" t="s">
        <v>1748</v>
      </c>
      <c r="B1391" s="68" t="s">
        <v>1725</v>
      </c>
      <c r="C1391" s="66"/>
      <c r="D1391" s="67"/>
      <c r="E1391" s="69"/>
      <c r="F1391" s="74"/>
      <c r="G1391" s="74"/>
    </row>
    <row r="1392" spans="1:7" hidden="1" x14ac:dyDescent="0.25">
      <c r="A1392" s="64" t="s">
        <v>1749</v>
      </c>
      <c r="B1392" s="68" t="s">
        <v>1727</v>
      </c>
      <c r="C1392" s="66"/>
      <c r="D1392" s="67"/>
      <c r="E1392" s="69"/>
      <c r="F1392" s="74"/>
      <c r="G1392" s="74"/>
    </row>
    <row r="1393" spans="1:7" hidden="1" x14ac:dyDescent="0.25">
      <c r="A1393" s="64" t="s">
        <v>1750</v>
      </c>
      <c r="B1393" s="68" t="s">
        <v>1729</v>
      </c>
      <c r="C1393" s="66"/>
      <c r="D1393" s="67"/>
      <c r="E1393" s="69"/>
      <c r="F1393" s="74"/>
      <c r="G1393" s="74"/>
    </row>
    <row r="1394" spans="1:7" hidden="1" x14ac:dyDescent="0.25">
      <c r="A1394" s="64" t="s">
        <v>1751</v>
      </c>
      <c r="B1394" s="68" t="s">
        <v>1731</v>
      </c>
      <c r="C1394" s="66"/>
      <c r="D1394" s="67"/>
      <c r="E1394" s="69"/>
      <c r="F1394" s="74"/>
      <c r="G1394" s="74"/>
    </row>
    <row r="1395" spans="1:7" hidden="1" x14ac:dyDescent="0.25">
      <c r="A1395" s="64" t="s">
        <v>533</v>
      </c>
      <c r="B1395" s="65" t="s">
        <v>1203</v>
      </c>
      <c r="C1395" s="66"/>
      <c r="D1395" s="67"/>
      <c r="E1395" s="69"/>
      <c r="F1395" s="74"/>
      <c r="G1395" s="74"/>
    </row>
    <row r="1396" spans="1:7" hidden="1" x14ac:dyDescent="0.25">
      <c r="A1396" s="64" t="s">
        <v>1752</v>
      </c>
      <c r="B1396" s="68" t="s">
        <v>1723</v>
      </c>
      <c r="C1396" s="66"/>
      <c r="D1396" s="67"/>
      <c r="E1396" s="69"/>
      <c r="F1396" s="74"/>
      <c r="G1396" s="74"/>
    </row>
    <row r="1397" spans="1:7" hidden="1" x14ac:dyDescent="0.25">
      <c r="A1397" s="64" t="s">
        <v>1753</v>
      </c>
      <c r="B1397" s="68" t="s">
        <v>1725</v>
      </c>
      <c r="C1397" s="66"/>
      <c r="D1397" s="67"/>
      <c r="E1397" s="69"/>
      <c r="F1397" s="74"/>
      <c r="G1397" s="74"/>
    </row>
    <row r="1398" spans="1:7" hidden="1" x14ac:dyDescent="0.25">
      <c r="A1398" s="64" t="s">
        <v>1754</v>
      </c>
      <c r="B1398" s="68" t="s">
        <v>1727</v>
      </c>
      <c r="C1398" s="66"/>
      <c r="D1398" s="67"/>
      <c r="E1398" s="69"/>
      <c r="F1398" s="74"/>
      <c r="G1398" s="74"/>
    </row>
    <row r="1399" spans="1:7" hidden="1" x14ac:dyDescent="0.25">
      <c r="A1399" s="64" t="s">
        <v>1755</v>
      </c>
      <c r="B1399" s="68" t="s">
        <v>1729</v>
      </c>
      <c r="C1399" s="66"/>
      <c r="D1399" s="67"/>
      <c r="E1399" s="69"/>
      <c r="F1399" s="74"/>
      <c r="G1399" s="74"/>
    </row>
    <row r="1400" spans="1:7" hidden="1" x14ac:dyDescent="0.25">
      <c r="A1400" s="64" t="s">
        <v>1756</v>
      </c>
      <c r="B1400" s="68" t="s">
        <v>1731</v>
      </c>
      <c r="C1400" s="66"/>
      <c r="D1400" s="67"/>
      <c r="E1400" s="69"/>
      <c r="F1400" s="74"/>
      <c r="G1400" s="74"/>
    </row>
    <row r="1401" spans="1:7" hidden="1" x14ac:dyDescent="0.25">
      <c r="A1401" s="64" t="s">
        <v>1757</v>
      </c>
      <c r="B1401" s="65" t="s">
        <v>1210</v>
      </c>
      <c r="C1401" s="66"/>
      <c r="D1401" s="67"/>
      <c r="E1401" s="69"/>
      <c r="F1401" s="74"/>
      <c r="G1401" s="74"/>
    </row>
    <row r="1402" spans="1:7" hidden="1" x14ac:dyDescent="0.25">
      <c r="A1402" s="64" t="s">
        <v>1758</v>
      </c>
      <c r="B1402" s="68" t="s">
        <v>1723</v>
      </c>
      <c r="C1402" s="66"/>
      <c r="D1402" s="67"/>
      <c r="E1402" s="69"/>
      <c r="F1402" s="74"/>
      <c r="G1402" s="74"/>
    </row>
    <row r="1403" spans="1:7" hidden="1" x14ac:dyDescent="0.25">
      <c r="A1403" s="64" t="s">
        <v>1759</v>
      </c>
      <c r="B1403" s="68" t="s">
        <v>1725</v>
      </c>
      <c r="C1403" s="66"/>
      <c r="D1403" s="67"/>
      <c r="E1403" s="69"/>
      <c r="F1403" s="74"/>
      <c r="G1403" s="74"/>
    </row>
    <row r="1404" spans="1:7" hidden="1" x14ac:dyDescent="0.25">
      <c r="A1404" s="64" t="s">
        <v>1760</v>
      </c>
      <c r="B1404" s="68" t="s">
        <v>1727</v>
      </c>
      <c r="C1404" s="66"/>
      <c r="D1404" s="67"/>
      <c r="E1404" s="69"/>
      <c r="F1404" s="74"/>
      <c r="G1404" s="74"/>
    </row>
    <row r="1405" spans="1:7" hidden="1" x14ac:dyDescent="0.25">
      <c r="A1405" s="64" t="s">
        <v>1761</v>
      </c>
      <c r="B1405" s="68" t="s">
        <v>1729</v>
      </c>
      <c r="C1405" s="66"/>
      <c r="D1405" s="67"/>
      <c r="E1405" s="69"/>
      <c r="F1405" s="74"/>
      <c r="G1405" s="74"/>
    </row>
    <row r="1406" spans="1:7" hidden="1" x14ac:dyDescent="0.25">
      <c r="A1406" s="64" t="s">
        <v>1762</v>
      </c>
      <c r="B1406" s="68" t="s">
        <v>1731</v>
      </c>
      <c r="C1406" s="66"/>
      <c r="D1406" s="67"/>
      <c r="E1406" s="69"/>
      <c r="F1406" s="74"/>
      <c r="G1406" s="74"/>
    </row>
    <row r="1407" spans="1:7" hidden="1" x14ac:dyDescent="0.25">
      <c r="A1407" s="64" t="s">
        <v>1763</v>
      </c>
      <c r="B1407" s="65" t="s">
        <v>7</v>
      </c>
      <c r="C1407" s="66"/>
      <c r="D1407" s="67"/>
      <c r="E1407" s="69"/>
      <c r="F1407" s="74"/>
      <c r="G1407" s="74"/>
    </row>
    <row r="1408" spans="1:7" hidden="1" x14ac:dyDescent="0.25">
      <c r="A1408" s="64" t="s">
        <v>1764</v>
      </c>
      <c r="B1408" s="68" t="s">
        <v>1723</v>
      </c>
      <c r="C1408" s="66"/>
      <c r="D1408" s="67"/>
      <c r="E1408" s="69"/>
      <c r="F1408" s="74"/>
      <c r="G1408" s="74"/>
    </row>
    <row r="1409" spans="1:7" hidden="1" x14ac:dyDescent="0.25">
      <c r="A1409" s="64" t="s">
        <v>1765</v>
      </c>
      <c r="B1409" s="68" t="s">
        <v>1725</v>
      </c>
      <c r="C1409" s="66"/>
      <c r="D1409" s="67"/>
      <c r="E1409" s="69"/>
      <c r="F1409" s="74"/>
      <c r="G1409" s="74"/>
    </row>
    <row r="1410" spans="1:7" hidden="1" x14ac:dyDescent="0.25">
      <c r="A1410" s="64" t="s">
        <v>1766</v>
      </c>
      <c r="B1410" s="68" t="s">
        <v>1727</v>
      </c>
      <c r="C1410" s="66"/>
      <c r="D1410" s="67"/>
      <c r="E1410" s="69"/>
      <c r="F1410" s="74"/>
      <c r="G1410" s="74"/>
    </row>
    <row r="1411" spans="1:7" hidden="1" x14ac:dyDescent="0.25">
      <c r="A1411" s="64" t="s">
        <v>1767</v>
      </c>
      <c r="B1411" s="68" t="s">
        <v>1729</v>
      </c>
      <c r="C1411" s="66"/>
      <c r="D1411" s="67"/>
      <c r="E1411" s="69"/>
      <c r="F1411" s="74"/>
      <c r="G1411" s="74"/>
    </row>
    <row r="1412" spans="1:7" hidden="1" x14ac:dyDescent="0.25">
      <c r="A1412" s="64" t="s">
        <v>1768</v>
      </c>
      <c r="B1412" s="68" t="s">
        <v>1731</v>
      </c>
      <c r="C1412" s="66"/>
      <c r="D1412" s="67"/>
      <c r="E1412" s="69"/>
      <c r="F1412" s="74"/>
      <c r="G1412" s="74"/>
    </row>
    <row r="1413" spans="1:7" hidden="1" x14ac:dyDescent="0.25">
      <c r="A1413" s="64" t="s">
        <v>1769</v>
      </c>
      <c r="B1413" s="65" t="s">
        <v>697</v>
      </c>
      <c r="C1413" s="66"/>
      <c r="D1413" s="67"/>
      <c r="E1413" s="69"/>
      <c r="F1413" s="74"/>
      <c r="G1413" s="74"/>
    </row>
    <row r="1414" spans="1:7" hidden="1" x14ac:dyDescent="0.25">
      <c r="A1414" s="64" t="s">
        <v>1770</v>
      </c>
      <c r="B1414" s="68" t="s">
        <v>1723</v>
      </c>
      <c r="C1414" s="66"/>
      <c r="D1414" s="67"/>
      <c r="E1414" s="69"/>
      <c r="F1414" s="74"/>
      <c r="G1414" s="74"/>
    </row>
    <row r="1415" spans="1:7" hidden="1" x14ac:dyDescent="0.25">
      <c r="A1415" s="64" t="s">
        <v>1771</v>
      </c>
      <c r="B1415" s="68" t="s">
        <v>1725</v>
      </c>
      <c r="C1415" s="66"/>
      <c r="D1415" s="67"/>
      <c r="E1415" s="69"/>
      <c r="F1415" s="74"/>
      <c r="G1415" s="74"/>
    </row>
    <row r="1416" spans="1:7" hidden="1" x14ac:dyDescent="0.25">
      <c r="A1416" s="64" t="s">
        <v>1772</v>
      </c>
      <c r="B1416" s="68" t="s">
        <v>1727</v>
      </c>
      <c r="C1416" s="66"/>
      <c r="D1416" s="67"/>
      <c r="E1416" s="69"/>
      <c r="F1416" s="74"/>
      <c r="G1416" s="74"/>
    </row>
    <row r="1417" spans="1:7" hidden="1" x14ac:dyDescent="0.25">
      <c r="A1417" s="64" t="s">
        <v>1773</v>
      </c>
      <c r="B1417" s="68" t="s">
        <v>1729</v>
      </c>
      <c r="C1417" s="66"/>
      <c r="D1417" s="67"/>
      <c r="E1417" s="69"/>
      <c r="F1417" s="74"/>
      <c r="G1417" s="74"/>
    </row>
    <row r="1418" spans="1:7" hidden="1" x14ac:dyDescent="0.25">
      <c r="A1418" s="64" t="s">
        <v>1774</v>
      </c>
      <c r="B1418" s="68" t="s">
        <v>1731</v>
      </c>
      <c r="C1418" s="66"/>
      <c r="D1418" s="67"/>
      <c r="E1418" s="69"/>
      <c r="F1418" s="74"/>
      <c r="G1418" s="74"/>
    </row>
    <row r="1419" spans="1:7" hidden="1" x14ac:dyDescent="0.25">
      <c r="A1419" s="60" t="s">
        <v>534</v>
      </c>
      <c r="B1419" s="61" t="s">
        <v>437</v>
      </c>
      <c r="C1419" s="62"/>
      <c r="D1419" s="63"/>
      <c r="E1419" s="75"/>
      <c r="F1419" s="190"/>
      <c r="G1419" s="190"/>
    </row>
    <row r="1420" spans="1:7" hidden="1" x14ac:dyDescent="0.25">
      <c r="A1420" s="64" t="s">
        <v>535</v>
      </c>
      <c r="B1420" s="65" t="s">
        <v>4</v>
      </c>
      <c r="C1420" s="66"/>
      <c r="D1420" s="67"/>
      <c r="E1420" s="69"/>
      <c r="F1420" s="74"/>
      <c r="G1420" s="74"/>
    </row>
    <row r="1421" spans="1:7" hidden="1" x14ac:dyDescent="0.25">
      <c r="A1421" s="64" t="s">
        <v>1775</v>
      </c>
      <c r="B1421" s="68" t="s">
        <v>1723</v>
      </c>
      <c r="C1421" s="66"/>
      <c r="D1421" s="67"/>
      <c r="E1421" s="69"/>
      <c r="F1421" s="74"/>
      <c r="G1421" s="74"/>
    </row>
    <row r="1422" spans="1:7" hidden="1" x14ac:dyDescent="0.25">
      <c r="A1422" s="64" t="s">
        <v>1776</v>
      </c>
      <c r="B1422" s="68" t="s">
        <v>1725</v>
      </c>
      <c r="C1422" s="66"/>
      <c r="D1422" s="67"/>
      <c r="E1422" s="69"/>
      <c r="F1422" s="74"/>
      <c r="G1422" s="74"/>
    </row>
    <row r="1423" spans="1:7" hidden="1" x14ac:dyDescent="0.25">
      <c r="A1423" s="64" t="s">
        <v>1777</v>
      </c>
      <c r="B1423" s="68" t="s">
        <v>1727</v>
      </c>
      <c r="C1423" s="66"/>
      <c r="D1423" s="67"/>
      <c r="E1423" s="69"/>
      <c r="F1423" s="74"/>
      <c r="G1423" s="74"/>
    </row>
    <row r="1424" spans="1:7" hidden="1" x14ac:dyDescent="0.25">
      <c r="A1424" s="64" t="s">
        <v>1778</v>
      </c>
      <c r="B1424" s="68" t="s">
        <v>1729</v>
      </c>
      <c r="C1424" s="66"/>
      <c r="D1424" s="67"/>
      <c r="E1424" s="69"/>
      <c r="F1424" s="74"/>
      <c r="G1424" s="74"/>
    </row>
    <row r="1425" spans="1:7" hidden="1" x14ac:dyDescent="0.25">
      <c r="A1425" s="64" t="s">
        <v>1779</v>
      </c>
      <c r="B1425" s="68" t="s">
        <v>1731</v>
      </c>
      <c r="C1425" s="66"/>
      <c r="D1425" s="67"/>
      <c r="E1425" s="69"/>
      <c r="F1425" s="74"/>
      <c r="G1425" s="74"/>
    </row>
    <row r="1426" spans="1:7" hidden="1" x14ac:dyDescent="0.25">
      <c r="A1426" s="64" t="s">
        <v>536</v>
      </c>
      <c r="B1426" s="94" t="s">
        <v>3</v>
      </c>
      <c r="C1426" s="66"/>
      <c r="D1426" s="67"/>
      <c r="E1426" s="69"/>
      <c r="F1426" s="74"/>
      <c r="G1426" s="74"/>
    </row>
    <row r="1427" spans="1:7" hidden="1" x14ac:dyDescent="0.25">
      <c r="A1427" s="64" t="s">
        <v>1780</v>
      </c>
      <c r="B1427" s="68" t="s">
        <v>1723</v>
      </c>
      <c r="C1427" s="66"/>
      <c r="D1427" s="67"/>
      <c r="E1427" s="69"/>
      <c r="F1427" s="74"/>
      <c r="G1427" s="74"/>
    </row>
    <row r="1428" spans="1:7" hidden="1" x14ac:dyDescent="0.25">
      <c r="A1428" s="64" t="s">
        <v>1781</v>
      </c>
      <c r="B1428" s="68" t="s">
        <v>1725</v>
      </c>
      <c r="C1428" s="66"/>
      <c r="D1428" s="67"/>
      <c r="E1428" s="69"/>
      <c r="F1428" s="74"/>
      <c r="G1428" s="74"/>
    </row>
    <row r="1429" spans="1:7" hidden="1" x14ac:dyDescent="0.25">
      <c r="A1429" s="64" t="s">
        <v>1782</v>
      </c>
      <c r="B1429" s="68" t="s">
        <v>1727</v>
      </c>
      <c r="C1429" s="66"/>
      <c r="D1429" s="67"/>
      <c r="E1429" s="69"/>
      <c r="F1429" s="74"/>
      <c r="G1429" s="74"/>
    </row>
    <row r="1430" spans="1:7" hidden="1" x14ac:dyDescent="0.25">
      <c r="A1430" s="64" t="s">
        <v>1783</v>
      </c>
      <c r="B1430" s="68" t="s">
        <v>1729</v>
      </c>
      <c r="C1430" s="66"/>
      <c r="D1430" s="67"/>
      <c r="E1430" s="69"/>
      <c r="F1430" s="74"/>
      <c r="G1430" s="74"/>
    </row>
    <row r="1431" spans="1:7" hidden="1" x14ac:dyDescent="0.25">
      <c r="A1431" s="64" t="s">
        <v>1784</v>
      </c>
      <c r="B1431" s="68" t="s">
        <v>1731</v>
      </c>
      <c r="C1431" s="66"/>
      <c r="D1431" s="67"/>
      <c r="E1431" s="69"/>
      <c r="F1431" s="74"/>
      <c r="G1431" s="74"/>
    </row>
    <row r="1432" spans="1:7" hidden="1" x14ac:dyDescent="0.25">
      <c r="A1432" s="64" t="s">
        <v>537</v>
      </c>
      <c r="B1432" s="65" t="s">
        <v>5</v>
      </c>
      <c r="C1432" s="66"/>
      <c r="D1432" s="67"/>
      <c r="E1432" s="69"/>
      <c r="F1432" s="74"/>
      <c r="G1432" s="74"/>
    </row>
    <row r="1433" spans="1:7" hidden="1" x14ac:dyDescent="0.25">
      <c r="A1433" s="64" t="s">
        <v>1785</v>
      </c>
      <c r="B1433" s="68" t="s">
        <v>1723</v>
      </c>
      <c r="C1433" s="66"/>
      <c r="D1433" s="67"/>
      <c r="E1433" s="69"/>
      <c r="F1433" s="74"/>
      <c r="G1433" s="74"/>
    </row>
    <row r="1434" spans="1:7" hidden="1" x14ac:dyDescent="0.25">
      <c r="A1434" s="64" t="s">
        <v>1786</v>
      </c>
      <c r="B1434" s="68" t="s">
        <v>1725</v>
      </c>
      <c r="C1434" s="66"/>
      <c r="D1434" s="67"/>
      <c r="E1434" s="69"/>
      <c r="F1434" s="74"/>
      <c r="G1434" s="74"/>
    </row>
    <row r="1435" spans="1:7" hidden="1" x14ac:dyDescent="0.25">
      <c r="A1435" s="64" t="s">
        <v>1787</v>
      </c>
      <c r="B1435" s="68" t="s">
        <v>1727</v>
      </c>
      <c r="C1435" s="66"/>
      <c r="D1435" s="67"/>
      <c r="E1435" s="69"/>
      <c r="F1435" s="74"/>
      <c r="G1435" s="74"/>
    </row>
    <row r="1436" spans="1:7" hidden="1" x14ac:dyDescent="0.25">
      <c r="A1436" s="64" t="s">
        <v>1788</v>
      </c>
      <c r="B1436" s="68" t="s">
        <v>1729</v>
      </c>
      <c r="C1436" s="66"/>
      <c r="D1436" s="67"/>
      <c r="E1436" s="69"/>
      <c r="F1436" s="74"/>
      <c r="G1436" s="74"/>
    </row>
    <row r="1437" spans="1:7" hidden="1" x14ac:dyDescent="0.25">
      <c r="A1437" s="64" t="s">
        <v>1789</v>
      </c>
      <c r="B1437" s="68" t="s">
        <v>1731</v>
      </c>
      <c r="C1437" s="66"/>
      <c r="D1437" s="67"/>
      <c r="E1437" s="69"/>
      <c r="F1437" s="74"/>
      <c r="G1437" s="74"/>
    </row>
    <row r="1438" spans="1:7" hidden="1" x14ac:dyDescent="0.25">
      <c r="A1438" s="64" t="s">
        <v>538</v>
      </c>
      <c r="B1438" s="65" t="s">
        <v>1191</v>
      </c>
      <c r="C1438" s="66"/>
      <c r="D1438" s="67"/>
      <c r="E1438" s="69"/>
      <c r="F1438" s="74"/>
      <c r="G1438" s="74"/>
    </row>
    <row r="1439" spans="1:7" hidden="1" x14ac:dyDescent="0.25">
      <c r="A1439" s="64" t="s">
        <v>1790</v>
      </c>
      <c r="B1439" s="68" t="s">
        <v>1723</v>
      </c>
      <c r="C1439" s="66"/>
      <c r="D1439" s="67"/>
      <c r="E1439" s="69"/>
      <c r="F1439" s="74"/>
      <c r="G1439" s="74"/>
    </row>
    <row r="1440" spans="1:7" hidden="1" x14ac:dyDescent="0.25">
      <c r="A1440" s="64" t="s">
        <v>1791</v>
      </c>
      <c r="B1440" s="68" t="s">
        <v>1725</v>
      </c>
      <c r="C1440" s="66"/>
      <c r="D1440" s="67"/>
      <c r="E1440" s="69"/>
      <c r="F1440" s="74"/>
      <c r="G1440" s="74"/>
    </row>
    <row r="1441" spans="1:7" hidden="1" x14ac:dyDescent="0.25">
      <c r="A1441" s="64" t="s">
        <v>1792</v>
      </c>
      <c r="B1441" s="68" t="s">
        <v>1727</v>
      </c>
      <c r="C1441" s="66"/>
      <c r="D1441" s="67"/>
      <c r="E1441" s="69"/>
      <c r="F1441" s="74"/>
      <c r="G1441" s="74"/>
    </row>
    <row r="1442" spans="1:7" hidden="1" x14ac:dyDescent="0.25">
      <c r="A1442" s="64" t="s">
        <v>1793</v>
      </c>
      <c r="B1442" s="68" t="s">
        <v>1729</v>
      </c>
      <c r="C1442" s="66"/>
      <c r="D1442" s="67"/>
      <c r="E1442" s="69"/>
      <c r="F1442" s="74"/>
      <c r="G1442" s="74"/>
    </row>
    <row r="1443" spans="1:7" hidden="1" x14ac:dyDescent="0.25">
      <c r="A1443" s="64" t="s">
        <v>1794</v>
      </c>
      <c r="B1443" s="68" t="s">
        <v>1731</v>
      </c>
      <c r="C1443" s="66"/>
      <c r="D1443" s="67"/>
      <c r="E1443" s="69"/>
      <c r="F1443" s="74"/>
      <c r="G1443" s="74"/>
    </row>
    <row r="1444" spans="1:7" hidden="1" x14ac:dyDescent="0.25">
      <c r="A1444" s="64" t="s">
        <v>539</v>
      </c>
      <c r="B1444" s="65" t="s">
        <v>1197</v>
      </c>
      <c r="C1444" s="66"/>
      <c r="D1444" s="67"/>
      <c r="E1444" s="69"/>
      <c r="F1444" s="74"/>
      <c r="G1444" s="74"/>
    </row>
    <row r="1445" spans="1:7" hidden="1" x14ac:dyDescent="0.25">
      <c r="A1445" s="64" t="s">
        <v>1795</v>
      </c>
      <c r="B1445" s="68" t="s">
        <v>1723</v>
      </c>
      <c r="C1445" s="66"/>
      <c r="D1445" s="67"/>
      <c r="E1445" s="69"/>
      <c r="F1445" s="74"/>
      <c r="G1445" s="74"/>
    </row>
    <row r="1446" spans="1:7" hidden="1" x14ac:dyDescent="0.25">
      <c r="A1446" s="64" t="s">
        <v>1796</v>
      </c>
      <c r="B1446" s="68" t="s">
        <v>1725</v>
      </c>
      <c r="C1446" s="66"/>
      <c r="D1446" s="67"/>
      <c r="E1446" s="69"/>
      <c r="F1446" s="74"/>
      <c r="G1446" s="74"/>
    </row>
    <row r="1447" spans="1:7" hidden="1" x14ac:dyDescent="0.25">
      <c r="A1447" s="64" t="s">
        <v>1797</v>
      </c>
      <c r="B1447" s="68" t="s">
        <v>1727</v>
      </c>
      <c r="C1447" s="66"/>
      <c r="D1447" s="67"/>
      <c r="E1447" s="69"/>
      <c r="F1447" s="74"/>
      <c r="G1447" s="74"/>
    </row>
    <row r="1448" spans="1:7" hidden="1" x14ac:dyDescent="0.25">
      <c r="A1448" s="64" t="s">
        <v>1798</v>
      </c>
      <c r="B1448" s="68" t="s">
        <v>1729</v>
      </c>
      <c r="C1448" s="66"/>
      <c r="D1448" s="67"/>
      <c r="E1448" s="69"/>
      <c r="F1448" s="74"/>
      <c r="G1448" s="74"/>
    </row>
    <row r="1449" spans="1:7" hidden="1" x14ac:dyDescent="0.25">
      <c r="A1449" s="64" t="s">
        <v>1799</v>
      </c>
      <c r="B1449" s="68" t="s">
        <v>1731</v>
      </c>
      <c r="C1449" s="66"/>
      <c r="D1449" s="67"/>
      <c r="E1449" s="69"/>
      <c r="F1449" s="74"/>
      <c r="G1449" s="74"/>
    </row>
    <row r="1450" spans="1:7" hidden="1" x14ac:dyDescent="0.25">
      <c r="A1450" s="64" t="s">
        <v>540</v>
      </c>
      <c r="B1450" s="65" t="s">
        <v>1203</v>
      </c>
      <c r="C1450" s="66"/>
      <c r="D1450" s="67"/>
      <c r="E1450" s="69"/>
      <c r="F1450" s="74"/>
      <c r="G1450" s="74"/>
    </row>
    <row r="1451" spans="1:7" hidden="1" x14ac:dyDescent="0.25">
      <c r="A1451" s="64" t="s">
        <v>1800</v>
      </c>
      <c r="B1451" s="68" t="s">
        <v>1723</v>
      </c>
      <c r="C1451" s="66"/>
      <c r="D1451" s="67"/>
      <c r="E1451" s="69"/>
      <c r="F1451" s="74"/>
      <c r="G1451" s="74"/>
    </row>
    <row r="1452" spans="1:7" hidden="1" x14ac:dyDescent="0.25">
      <c r="A1452" s="64" t="s">
        <v>1801</v>
      </c>
      <c r="B1452" s="68" t="s">
        <v>1725</v>
      </c>
      <c r="C1452" s="66"/>
      <c r="D1452" s="67"/>
      <c r="E1452" s="69"/>
      <c r="F1452" s="74"/>
      <c r="G1452" s="74"/>
    </row>
    <row r="1453" spans="1:7" hidden="1" x14ac:dyDescent="0.25">
      <c r="A1453" s="64" t="s">
        <v>1802</v>
      </c>
      <c r="B1453" s="68" t="s">
        <v>1727</v>
      </c>
      <c r="C1453" s="66"/>
      <c r="D1453" s="67"/>
      <c r="E1453" s="69"/>
      <c r="F1453" s="74"/>
      <c r="G1453" s="74"/>
    </row>
    <row r="1454" spans="1:7" hidden="1" x14ac:dyDescent="0.25">
      <c r="A1454" s="64" t="s">
        <v>1803</v>
      </c>
      <c r="B1454" s="68" t="s">
        <v>1729</v>
      </c>
      <c r="C1454" s="66"/>
      <c r="D1454" s="67"/>
      <c r="E1454" s="69"/>
      <c r="F1454" s="74"/>
      <c r="G1454" s="74"/>
    </row>
    <row r="1455" spans="1:7" hidden="1" x14ac:dyDescent="0.25">
      <c r="A1455" s="64" t="s">
        <v>1804</v>
      </c>
      <c r="B1455" s="68" t="s">
        <v>1731</v>
      </c>
      <c r="C1455" s="66"/>
      <c r="D1455" s="67"/>
      <c r="E1455" s="69"/>
      <c r="F1455" s="74"/>
      <c r="G1455" s="74"/>
    </row>
    <row r="1456" spans="1:7" hidden="1" x14ac:dyDescent="0.25">
      <c r="A1456" s="64" t="s">
        <v>1805</v>
      </c>
      <c r="B1456" s="65" t="s">
        <v>1210</v>
      </c>
      <c r="C1456" s="66"/>
      <c r="D1456" s="67"/>
      <c r="E1456" s="69"/>
      <c r="F1456" s="74"/>
      <c r="G1456" s="74"/>
    </row>
    <row r="1457" spans="1:7" hidden="1" x14ac:dyDescent="0.25">
      <c r="A1457" s="64" t="s">
        <v>1806</v>
      </c>
      <c r="B1457" s="68" t="s">
        <v>1723</v>
      </c>
      <c r="C1457" s="66"/>
      <c r="D1457" s="67"/>
      <c r="E1457" s="69"/>
      <c r="F1457" s="74"/>
      <c r="G1457" s="74"/>
    </row>
    <row r="1458" spans="1:7" hidden="1" x14ac:dyDescent="0.25">
      <c r="A1458" s="64" t="s">
        <v>1807</v>
      </c>
      <c r="B1458" s="68" t="s">
        <v>1725</v>
      </c>
      <c r="C1458" s="66"/>
      <c r="D1458" s="67"/>
      <c r="E1458" s="69"/>
      <c r="F1458" s="74"/>
      <c r="G1458" s="74"/>
    </row>
    <row r="1459" spans="1:7" hidden="1" x14ac:dyDescent="0.25">
      <c r="A1459" s="64" t="s">
        <v>1808</v>
      </c>
      <c r="B1459" s="68" t="s">
        <v>1727</v>
      </c>
      <c r="C1459" s="66"/>
      <c r="D1459" s="67"/>
      <c r="E1459" s="69"/>
      <c r="F1459" s="74"/>
      <c r="G1459" s="74"/>
    </row>
    <row r="1460" spans="1:7" hidden="1" x14ac:dyDescent="0.25">
      <c r="A1460" s="64" t="s">
        <v>1809</v>
      </c>
      <c r="B1460" s="68" t="s">
        <v>1729</v>
      </c>
      <c r="C1460" s="66"/>
      <c r="D1460" s="67"/>
      <c r="E1460" s="69"/>
      <c r="F1460" s="74"/>
      <c r="G1460" s="74"/>
    </row>
    <row r="1461" spans="1:7" hidden="1" x14ac:dyDescent="0.25">
      <c r="A1461" s="64" t="s">
        <v>1810</v>
      </c>
      <c r="B1461" s="68" t="s">
        <v>1731</v>
      </c>
      <c r="C1461" s="66"/>
      <c r="D1461" s="67"/>
      <c r="E1461" s="69"/>
      <c r="F1461" s="74"/>
      <c r="G1461" s="74"/>
    </row>
    <row r="1462" spans="1:7" hidden="1" x14ac:dyDescent="0.25">
      <c r="A1462" s="64" t="s">
        <v>1811</v>
      </c>
      <c r="B1462" s="65" t="s">
        <v>7</v>
      </c>
      <c r="C1462" s="66"/>
      <c r="D1462" s="67"/>
      <c r="E1462" s="69"/>
      <c r="F1462" s="74"/>
      <c r="G1462" s="74"/>
    </row>
    <row r="1463" spans="1:7" hidden="1" x14ac:dyDescent="0.25">
      <c r="A1463" s="64" t="s">
        <v>1812</v>
      </c>
      <c r="B1463" s="68" t="s">
        <v>1723</v>
      </c>
      <c r="C1463" s="66"/>
      <c r="D1463" s="67"/>
      <c r="E1463" s="69"/>
      <c r="F1463" s="74"/>
      <c r="G1463" s="74"/>
    </row>
    <row r="1464" spans="1:7" hidden="1" x14ac:dyDescent="0.25">
      <c r="A1464" s="64" t="s">
        <v>1813</v>
      </c>
      <c r="B1464" s="68" t="s">
        <v>1725</v>
      </c>
      <c r="C1464" s="66"/>
      <c r="D1464" s="67"/>
      <c r="E1464" s="69"/>
      <c r="F1464" s="74"/>
      <c r="G1464" s="74"/>
    </row>
    <row r="1465" spans="1:7" hidden="1" x14ac:dyDescent="0.25">
      <c r="A1465" s="64" t="s">
        <v>1814</v>
      </c>
      <c r="B1465" s="68" t="s">
        <v>1727</v>
      </c>
      <c r="C1465" s="66"/>
      <c r="D1465" s="67"/>
      <c r="E1465" s="69"/>
      <c r="F1465" s="74"/>
      <c r="G1465" s="74"/>
    </row>
    <row r="1466" spans="1:7" hidden="1" x14ac:dyDescent="0.25">
      <c r="A1466" s="64" t="s">
        <v>1815</v>
      </c>
      <c r="B1466" s="68" t="s">
        <v>1729</v>
      </c>
      <c r="C1466" s="66"/>
      <c r="D1466" s="67"/>
      <c r="E1466" s="69"/>
      <c r="F1466" s="74"/>
      <c r="G1466" s="74"/>
    </row>
    <row r="1467" spans="1:7" hidden="1" x14ac:dyDescent="0.25">
      <c r="A1467" s="64" t="s">
        <v>1816</v>
      </c>
      <c r="B1467" s="68" t="s">
        <v>1731</v>
      </c>
      <c r="C1467" s="66"/>
      <c r="D1467" s="67"/>
      <c r="E1467" s="69"/>
      <c r="F1467" s="74"/>
      <c r="G1467" s="74"/>
    </row>
    <row r="1468" spans="1:7" hidden="1" x14ac:dyDescent="0.25">
      <c r="A1468" s="64" t="s">
        <v>1817</v>
      </c>
      <c r="B1468" s="65" t="s">
        <v>697</v>
      </c>
      <c r="C1468" s="66"/>
      <c r="D1468" s="67"/>
      <c r="E1468" s="69"/>
      <c r="F1468" s="74"/>
      <c r="G1468" s="74"/>
    </row>
    <row r="1469" spans="1:7" hidden="1" x14ac:dyDescent="0.25">
      <c r="A1469" s="64" t="s">
        <v>1818</v>
      </c>
      <c r="B1469" s="68" t="s">
        <v>1723</v>
      </c>
      <c r="C1469" s="66"/>
      <c r="D1469" s="67"/>
      <c r="E1469" s="69"/>
      <c r="F1469" s="74"/>
      <c r="G1469" s="74"/>
    </row>
    <row r="1470" spans="1:7" hidden="1" x14ac:dyDescent="0.25">
      <c r="A1470" s="64" t="s">
        <v>1819</v>
      </c>
      <c r="B1470" s="68" t="s">
        <v>1725</v>
      </c>
      <c r="C1470" s="66"/>
      <c r="D1470" s="67"/>
      <c r="E1470" s="69"/>
      <c r="F1470" s="74"/>
      <c r="G1470" s="74"/>
    </row>
    <row r="1471" spans="1:7" hidden="1" x14ac:dyDescent="0.25">
      <c r="A1471" s="64" t="s">
        <v>1820</v>
      </c>
      <c r="B1471" s="68" t="s">
        <v>1727</v>
      </c>
      <c r="C1471" s="66"/>
      <c r="D1471" s="67"/>
      <c r="E1471" s="69"/>
      <c r="F1471" s="74"/>
      <c r="G1471" s="74"/>
    </row>
    <row r="1472" spans="1:7" hidden="1" x14ac:dyDescent="0.25">
      <c r="A1472" s="64" t="s">
        <v>1821</v>
      </c>
      <c r="B1472" s="68" t="s">
        <v>1729</v>
      </c>
      <c r="C1472" s="66"/>
      <c r="D1472" s="67"/>
      <c r="E1472" s="69"/>
      <c r="F1472" s="74"/>
      <c r="G1472" s="74"/>
    </row>
    <row r="1473" spans="1:7" hidden="1" x14ac:dyDescent="0.25">
      <c r="A1473" s="64" t="s">
        <v>1822</v>
      </c>
      <c r="B1473" s="68" t="s">
        <v>1731</v>
      </c>
      <c r="C1473" s="66"/>
      <c r="D1473" s="67"/>
      <c r="E1473" s="69"/>
      <c r="F1473" s="74"/>
      <c r="G1473" s="74"/>
    </row>
    <row r="1474" spans="1:7" hidden="1" x14ac:dyDescent="0.25">
      <c r="A1474" s="53" t="s">
        <v>541</v>
      </c>
      <c r="B1474" s="54" t="s">
        <v>445</v>
      </c>
      <c r="C1474" s="55"/>
      <c r="D1474" s="55"/>
      <c r="E1474" s="58"/>
      <c r="F1474" s="189"/>
      <c r="G1474" s="189"/>
    </row>
    <row r="1475" spans="1:7" hidden="1" x14ac:dyDescent="0.25">
      <c r="A1475" s="60" t="s">
        <v>542</v>
      </c>
      <c r="B1475" s="61" t="s">
        <v>429</v>
      </c>
      <c r="C1475" s="62"/>
      <c r="D1475" s="63"/>
      <c r="E1475" s="75"/>
      <c r="F1475" s="190"/>
      <c r="G1475" s="190"/>
    </row>
    <row r="1476" spans="1:7" hidden="1" x14ac:dyDescent="0.25">
      <c r="A1476" s="64" t="s">
        <v>543</v>
      </c>
      <c r="B1476" s="65" t="s">
        <v>4</v>
      </c>
      <c r="C1476" s="66"/>
      <c r="D1476" s="67"/>
      <c r="E1476" s="69"/>
      <c r="F1476" s="74"/>
      <c r="G1476" s="74"/>
    </row>
    <row r="1477" spans="1:7" hidden="1" x14ac:dyDescent="0.25">
      <c r="A1477" s="64" t="s">
        <v>1823</v>
      </c>
      <c r="B1477" s="68" t="s">
        <v>1723</v>
      </c>
      <c r="C1477" s="66"/>
      <c r="D1477" s="67"/>
      <c r="E1477" s="69"/>
      <c r="F1477" s="74"/>
      <c r="G1477" s="74"/>
    </row>
    <row r="1478" spans="1:7" hidden="1" x14ac:dyDescent="0.25">
      <c r="A1478" s="64" t="s">
        <v>1824</v>
      </c>
      <c r="B1478" s="68" t="s">
        <v>1725</v>
      </c>
      <c r="C1478" s="66"/>
      <c r="D1478" s="67"/>
      <c r="E1478" s="69"/>
      <c r="F1478" s="74"/>
      <c r="G1478" s="74"/>
    </row>
    <row r="1479" spans="1:7" hidden="1" x14ac:dyDescent="0.25">
      <c r="A1479" s="64" t="s">
        <v>1825</v>
      </c>
      <c r="B1479" s="68" t="s">
        <v>1727</v>
      </c>
      <c r="C1479" s="66"/>
      <c r="D1479" s="67"/>
      <c r="E1479" s="69"/>
      <c r="F1479" s="74"/>
      <c r="G1479" s="74"/>
    </row>
    <row r="1480" spans="1:7" hidden="1" x14ac:dyDescent="0.25">
      <c r="A1480" s="64" t="s">
        <v>1826</v>
      </c>
      <c r="B1480" s="68" t="s">
        <v>1729</v>
      </c>
      <c r="C1480" s="66"/>
      <c r="D1480" s="67"/>
      <c r="E1480" s="69"/>
      <c r="F1480" s="74"/>
      <c r="G1480" s="74"/>
    </row>
    <row r="1481" spans="1:7" hidden="1" x14ac:dyDescent="0.25">
      <c r="A1481" s="64" t="s">
        <v>1827</v>
      </c>
      <c r="B1481" s="68" t="s">
        <v>1731</v>
      </c>
      <c r="C1481" s="66"/>
      <c r="D1481" s="67"/>
      <c r="E1481" s="69"/>
      <c r="F1481" s="74"/>
      <c r="G1481" s="74"/>
    </row>
    <row r="1482" spans="1:7" hidden="1" x14ac:dyDescent="0.25">
      <c r="A1482" s="64" t="s">
        <v>544</v>
      </c>
      <c r="B1482" s="94" t="s">
        <v>3</v>
      </c>
      <c r="C1482" s="66"/>
      <c r="D1482" s="67"/>
      <c r="E1482" s="69"/>
      <c r="F1482" s="74"/>
      <c r="G1482" s="74"/>
    </row>
    <row r="1483" spans="1:7" hidden="1" x14ac:dyDescent="0.25">
      <c r="A1483" s="64" t="s">
        <v>1828</v>
      </c>
      <c r="B1483" s="68" t="s">
        <v>1723</v>
      </c>
      <c r="C1483" s="66"/>
      <c r="D1483" s="67"/>
      <c r="E1483" s="69"/>
      <c r="F1483" s="74"/>
      <c r="G1483" s="74"/>
    </row>
    <row r="1484" spans="1:7" hidden="1" x14ac:dyDescent="0.25">
      <c r="A1484" s="64" t="s">
        <v>1829</v>
      </c>
      <c r="B1484" s="68" t="s">
        <v>1725</v>
      </c>
      <c r="C1484" s="66"/>
      <c r="D1484" s="67"/>
      <c r="E1484" s="69"/>
      <c r="F1484" s="74"/>
      <c r="G1484" s="74"/>
    </row>
    <row r="1485" spans="1:7" hidden="1" x14ac:dyDescent="0.25">
      <c r="A1485" s="64" t="s">
        <v>1830</v>
      </c>
      <c r="B1485" s="68" t="s">
        <v>1727</v>
      </c>
      <c r="C1485" s="66"/>
      <c r="D1485" s="67"/>
      <c r="E1485" s="69"/>
      <c r="F1485" s="74"/>
      <c r="G1485" s="74"/>
    </row>
    <row r="1486" spans="1:7" hidden="1" x14ac:dyDescent="0.25">
      <c r="A1486" s="64" t="s">
        <v>1831</v>
      </c>
      <c r="B1486" s="68" t="s">
        <v>1729</v>
      </c>
      <c r="C1486" s="66"/>
      <c r="D1486" s="67"/>
      <c r="E1486" s="69"/>
      <c r="F1486" s="74"/>
      <c r="G1486" s="74"/>
    </row>
    <row r="1487" spans="1:7" hidden="1" x14ac:dyDescent="0.25">
      <c r="A1487" s="64" t="s">
        <v>1832</v>
      </c>
      <c r="B1487" s="68" t="s">
        <v>1731</v>
      </c>
      <c r="C1487" s="66"/>
      <c r="D1487" s="67"/>
      <c r="E1487" s="69"/>
      <c r="F1487" s="74"/>
      <c r="G1487" s="74"/>
    </row>
    <row r="1488" spans="1:7" hidden="1" x14ac:dyDescent="0.25">
      <c r="A1488" s="64" t="s">
        <v>545</v>
      </c>
      <c r="B1488" s="65" t="s">
        <v>5</v>
      </c>
      <c r="C1488" s="66"/>
      <c r="D1488" s="67"/>
      <c r="E1488" s="69"/>
      <c r="F1488" s="74"/>
      <c r="G1488" s="74"/>
    </row>
    <row r="1489" spans="1:7" hidden="1" x14ac:dyDescent="0.25">
      <c r="A1489" s="64" t="s">
        <v>1833</v>
      </c>
      <c r="B1489" s="68" t="s">
        <v>1723</v>
      </c>
      <c r="C1489" s="66"/>
      <c r="D1489" s="67"/>
      <c r="E1489" s="69"/>
      <c r="F1489" s="74"/>
      <c r="G1489" s="74"/>
    </row>
    <row r="1490" spans="1:7" hidden="1" x14ac:dyDescent="0.25">
      <c r="A1490" s="64" t="s">
        <v>1834</v>
      </c>
      <c r="B1490" s="68" t="s">
        <v>1725</v>
      </c>
      <c r="C1490" s="66"/>
      <c r="D1490" s="67"/>
      <c r="E1490" s="69"/>
      <c r="F1490" s="74"/>
      <c r="G1490" s="74"/>
    </row>
    <row r="1491" spans="1:7" hidden="1" x14ac:dyDescent="0.25">
      <c r="A1491" s="64" t="s">
        <v>1835</v>
      </c>
      <c r="B1491" s="68" t="s">
        <v>1727</v>
      </c>
      <c r="C1491" s="66"/>
      <c r="D1491" s="67"/>
      <c r="E1491" s="69"/>
      <c r="F1491" s="74"/>
      <c r="G1491" s="74"/>
    </row>
    <row r="1492" spans="1:7" hidden="1" x14ac:dyDescent="0.25">
      <c r="A1492" s="64" t="s">
        <v>1836</v>
      </c>
      <c r="B1492" s="68" t="s">
        <v>1729</v>
      </c>
      <c r="C1492" s="66"/>
      <c r="D1492" s="67"/>
      <c r="E1492" s="69"/>
      <c r="F1492" s="74"/>
      <c r="G1492" s="74"/>
    </row>
    <row r="1493" spans="1:7" hidden="1" x14ac:dyDescent="0.25">
      <c r="A1493" s="64" t="s">
        <v>1837</v>
      </c>
      <c r="B1493" s="68" t="s">
        <v>1731</v>
      </c>
      <c r="C1493" s="66"/>
      <c r="D1493" s="67"/>
      <c r="E1493" s="69"/>
      <c r="F1493" s="74"/>
      <c r="G1493" s="74"/>
    </row>
    <row r="1494" spans="1:7" hidden="1" x14ac:dyDescent="0.25">
      <c r="A1494" s="64" t="s">
        <v>546</v>
      </c>
      <c r="B1494" s="65" t="s">
        <v>1191</v>
      </c>
      <c r="C1494" s="66"/>
      <c r="D1494" s="67"/>
      <c r="E1494" s="69"/>
      <c r="F1494" s="74"/>
      <c r="G1494" s="74"/>
    </row>
    <row r="1495" spans="1:7" hidden="1" x14ac:dyDescent="0.25">
      <c r="A1495" s="64" t="s">
        <v>1838</v>
      </c>
      <c r="B1495" s="68" t="s">
        <v>1723</v>
      </c>
      <c r="C1495" s="66"/>
      <c r="D1495" s="67"/>
      <c r="E1495" s="69"/>
      <c r="F1495" s="74"/>
      <c r="G1495" s="74"/>
    </row>
    <row r="1496" spans="1:7" hidden="1" x14ac:dyDescent="0.25">
      <c r="A1496" s="64" t="s">
        <v>1839</v>
      </c>
      <c r="B1496" s="68" t="s">
        <v>1725</v>
      </c>
      <c r="C1496" s="66"/>
      <c r="D1496" s="67"/>
      <c r="E1496" s="69"/>
      <c r="F1496" s="74"/>
      <c r="G1496" s="74"/>
    </row>
    <row r="1497" spans="1:7" hidden="1" x14ac:dyDescent="0.25">
      <c r="A1497" s="64" t="s">
        <v>1840</v>
      </c>
      <c r="B1497" s="68" t="s">
        <v>1727</v>
      </c>
      <c r="C1497" s="66"/>
      <c r="D1497" s="67"/>
      <c r="E1497" s="69"/>
      <c r="F1497" s="74"/>
      <c r="G1497" s="74"/>
    </row>
    <row r="1498" spans="1:7" hidden="1" x14ac:dyDescent="0.25">
      <c r="A1498" s="64" t="s">
        <v>1841</v>
      </c>
      <c r="B1498" s="68" t="s">
        <v>1729</v>
      </c>
      <c r="C1498" s="66"/>
      <c r="D1498" s="67"/>
      <c r="E1498" s="69"/>
      <c r="F1498" s="74"/>
      <c r="G1498" s="74"/>
    </row>
    <row r="1499" spans="1:7" hidden="1" x14ac:dyDescent="0.25">
      <c r="A1499" s="64" t="s">
        <v>1842</v>
      </c>
      <c r="B1499" s="68" t="s">
        <v>1731</v>
      </c>
      <c r="C1499" s="66"/>
      <c r="D1499" s="67"/>
      <c r="E1499" s="69"/>
      <c r="F1499" s="74"/>
      <c r="G1499" s="74"/>
    </row>
    <row r="1500" spans="1:7" hidden="1" x14ac:dyDescent="0.25">
      <c r="A1500" s="64" t="s">
        <v>547</v>
      </c>
      <c r="B1500" s="65" t="s">
        <v>1197</v>
      </c>
      <c r="C1500" s="66"/>
      <c r="D1500" s="67"/>
      <c r="E1500" s="69"/>
      <c r="F1500" s="74"/>
      <c r="G1500" s="74"/>
    </row>
    <row r="1501" spans="1:7" hidden="1" x14ac:dyDescent="0.25">
      <c r="A1501" s="64" t="s">
        <v>1843</v>
      </c>
      <c r="B1501" s="68" t="s">
        <v>1723</v>
      </c>
      <c r="C1501" s="66"/>
      <c r="D1501" s="67"/>
      <c r="E1501" s="69"/>
      <c r="F1501" s="74"/>
      <c r="G1501" s="74"/>
    </row>
    <row r="1502" spans="1:7" hidden="1" x14ac:dyDescent="0.25">
      <c r="A1502" s="64" t="s">
        <v>1844</v>
      </c>
      <c r="B1502" s="68" t="s">
        <v>1725</v>
      </c>
      <c r="C1502" s="66"/>
      <c r="D1502" s="67"/>
      <c r="E1502" s="69"/>
      <c r="F1502" s="74"/>
      <c r="G1502" s="74"/>
    </row>
    <row r="1503" spans="1:7" hidden="1" x14ac:dyDescent="0.25">
      <c r="A1503" s="64" t="s">
        <v>1845</v>
      </c>
      <c r="B1503" s="68" t="s">
        <v>1727</v>
      </c>
      <c r="C1503" s="66"/>
      <c r="D1503" s="67"/>
      <c r="E1503" s="69"/>
      <c r="F1503" s="74"/>
      <c r="G1503" s="74"/>
    </row>
    <row r="1504" spans="1:7" hidden="1" x14ac:dyDescent="0.25">
      <c r="A1504" s="64" t="s">
        <v>1846</v>
      </c>
      <c r="B1504" s="68" t="s">
        <v>1729</v>
      </c>
      <c r="C1504" s="66"/>
      <c r="D1504" s="67"/>
      <c r="E1504" s="69"/>
      <c r="F1504" s="74"/>
      <c r="G1504" s="74"/>
    </row>
    <row r="1505" spans="1:7" hidden="1" x14ac:dyDescent="0.25">
      <c r="A1505" s="64" t="s">
        <v>1847</v>
      </c>
      <c r="B1505" s="68" t="s">
        <v>1731</v>
      </c>
      <c r="C1505" s="66"/>
      <c r="D1505" s="67"/>
      <c r="E1505" s="69"/>
      <c r="F1505" s="74"/>
      <c r="G1505" s="74"/>
    </row>
    <row r="1506" spans="1:7" hidden="1" x14ac:dyDescent="0.25">
      <c r="A1506" s="64" t="s">
        <v>548</v>
      </c>
      <c r="B1506" s="65" t="s">
        <v>1203</v>
      </c>
      <c r="C1506" s="66"/>
      <c r="D1506" s="67"/>
      <c r="E1506" s="69"/>
      <c r="F1506" s="74"/>
      <c r="G1506" s="74"/>
    </row>
    <row r="1507" spans="1:7" hidden="1" x14ac:dyDescent="0.25">
      <c r="A1507" s="64" t="s">
        <v>1848</v>
      </c>
      <c r="B1507" s="68" t="s">
        <v>1723</v>
      </c>
      <c r="C1507" s="66"/>
      <c r="D1507" s="67"/>
      <c r="E1507" s="69"/>
      <c r="F1507" s="74"/>
      <c r="G1507" s="74"/>
    </row>
    <row r="1508" spans="1:7" hidden="1" x14ac:dyDescent="0.25">
      <c r="A1508" s="64" t="s">
        <v>1849</v>
      </c>
      <c r="B1508" s="68" t="s">
        <v>1725</v>
      </c>
      <c r="C1508" s="66"/>
      <c r="D1508" s="67"/>
      <c r="E1508" s="69"/>
      <c r="F1508" s="74"/>
      <c r="G1508" s="74"/>
    </row>
    <row r="1509" spans="1:7" hidden="1" x14ac:dyDescent="0.25">
      <c r="A1509" s="64" t="s">
        <v>1850</v>
      </c>
      <c r="B1509" s="68" t="s">
        <v>1727</v>
      </c>
      <c r="C1509" s="66"/>
      <c r="D1509" s="67"/>
      <c r="E1509" s="69"/>
      <c r="F1509" s="74"/>
      <c r="G1509" s="74"/>
    </row>
    <row r="1510" spans="1:7" hidden="1" x14ac:dyDescent="0.25">
      <c r="A1510" s="64" t="s">
        <v>1851</v>
      </c>
      <c r="B1510" s="68" t="s">
        <v>1729</v>
      </c>
      <c r="C1510" s="66"/>
      <c r="D1510" s="67"/>
      <c r="E1510" s="69"/>
      <c r="F1510" s="74"/>
      <c r="G1510" s="74"/>
    </row>
    <row r="1511" spans="1:7" hidden="1" x14ac:dyDescent="0.25">
      <c r="A1511" s="64" t="s">
        <v>1852</v>
      </c>
      <c r="B1511" s="68" t="s">
        <v>1731</v>
      </c>
      <c r="C1511" s="66"/>
      <c r="D1511" s="67"/>
      <c r="E1511" s="69"/>
      <c r="F1511" s="74"/>
      <c r="G1511" s="74"/>
    </row>
    <row r="1512" spans="1:7" hidden="1" x14ac:dyDescent="0.25">
      <c r="A1512" s="64" t="s">
        <v>1853</v>
      </c>
      <c r="B1512" s="65" t="s">
        <v>1210</v>
      </c>
      <c r="C1512" s="66"/>
      <c r="D1512" s="67"/>
      <c r="E1512" s="69"/>
      <c r="F1512" s="74"/>
      <c r="G1512" s="74"/>
    </row>
    <row r="1513" spans="1:7" hidden="1" x14ac:dyDescent="0.25">
      <c r="A1513" s="64" t="s">
        <v>1854</v>
      </c>
      <c r="B1513" s="68" t="s">
        <v>1723</v>
      </c>
      <c r="C1513" s="66"/>
      <c r="D1513" s="67"/>
      <c r="E1513" s="69"/>
      <c r="F1513" s="74"/>
      <c r="G1513" s="74"/>
    </row>
    <row r="1514" spans="1:7" hidden="1" x14ac:dyDescent="0.25">
      <c r="A1514" s="64" t="s">
        <v>1855</v>
      </c>
      <c r="B1514" s="68" t="s">
        <v>1725</v>
      </c>
      <c r="C1514" s="66"/>
      <c r="D1514" s="67"/>
      <c r="E1514" s="69"/>
      <c r="F1514" s="74"/>
      <c r="G1514" s="74"/>
    </row>
    <row r="1515" spans="1:7" hidden="1" x14ac:dyDescent="0.25">
      <c r="A1515" s="64" t="s">
        <v>1856</v>
      </c>
      <c r="B1515" s="68" t="s">
        <v>1727</v>
      </c>
      <c r="C1515" s="66"/>
      <c r="D1515" s="67"/>
      <c r="E1515" s="69"/>
      <c r="F1515" s="74"/>
      <c r="G1515" s="74"/>
    </row>
    <row r="1516" spans="1:7" hidden="1" x14ac:dyDescent="0.25">
      <c r="A1516" s="64" t="s">
        <v>1857</v>
      </c>
      <c r="B1516" s="68" t="s">
        <v>1729</v>
      </c>
      <c r="C1516" s="66"/>
      <c r="D1516" s="67"/>
      <c r="E1516" s="69"/>
      <c r="F1516" s="74"/>
      <c r="G1516" s="74"/>
    </row>
    <row r="1517" spans="1:7" hidden="1" x14ac:dyDescent="0.25">
      <c r="A1517" s="64" t="s">
        <v>1858</v>
      </c>
      <c r="B1517" s="68" t="s">
        <v>1731</v>
      </c>
      <c r="C1517" s="66"/>
      <c r="D1517" s="67"/>
      <c r="E1517" s="69"/>
      <c r="F1517" s="74"/>
      <c r="G1517" s="74"/>
    </row>
    <row r="1518" spans="1:7" hidden="1" x14ac:dyDescent="0.25">
      <c r="A1518" s="64" t="s">
        <v>1859</v>
      </c>
      <c r="B1518" s="65" t="s">
        <v>7</v>
      </c>
      <c r="C1518" s="66"/>
      <c r="D1518" s="67"/>
      <c r="E1518" s="69"/>
      <c r="F1518" s="74"/>
      <c r="G1518" s="74"/>
    </row>
    <row r="1519" spans="1:7" hidden="1" x14ac:dyDescent="0.25">
      <c r="A1519" s="64" t="s">
        <v>1860</v>
      </c>
      <c r="B1519" s="68" t="s">
        <v>1723</v>
      </c>
      <c r="C1519" s="66"/>
      <c r="D1519" s="67"/>
      <c r="E1519" s="69"/>
      <c r="F1519" s="74"/>
      <c r="G1519" s="74"/>
    </row>
    <row r="1520" spans="1:7" hidden="1" x14ac:dyDescent="0.25">
      <c r="A1520" s="64" t="s">
        <v>1861</v>
      </c>
      <c r="B1520" s="68" t="s">
        <v>1725</v>
      </c>
      <c r="C1520" s="66"/>
      <c r="D1520" s="67"/>
      <c r="E1520" s="69"/>
      <c r="F1520" s="74"/>
      <c r="G1520" s="74"/>
    </row>
    <row r="1521" spans="1:7" hidden="1" x14ac:dyDescent="0.25">
      <c r="A1521" s="64" t="s">
        <v>1862</v>
      </c>
      <c r="B1521" s="68" t="s">
        <v>1727</v>
      </c>
      <c r="C1521" s="66"/>
      <c r="D1521" s="67"/>
      <c r="E1521" s="69"/>
      <c r="F1521" s="74"/>
      <c r="G1521" s="74"/>
    </row>
    <row r="1522" spans="1:7" hidden="1" x14ac:dyDescent="0.25">
      <c r="A1522" s="64" t="s">
        <v>1863</v>
      </c>
      <c r="B1522" s="68" t="s">
        <v>1729</v>
      </c>
      <c r="C1522" s="66"/>
      <c r="D1522" s="67"/>
      <c r="E1522" s="69"/>
      <c r="F1522" s="74"/>
      <c r="G1522" s="74"/>
    </row>
    <row r="1523" spans="1:7" hidden="1" x14ac:dyDescent="0.25">
      <c r="A1523" s="64" t="s">
        <v>1864</v>
      </c>
      <c r="B1523" s="68" t="s">
        <v>1731</v>
      </c>
      <c r="C1523" s="66"/>
      <c r="D1523" s="67"/>
      <c r="E1523" s="69"/>
      <c r="F1523" s="74"/>
      <c r="G1523" s="74"/>
    </row>
    <row r="1524" spans="1:7" hidden="1" x14ac:dyDescent="0.25">
      <c r="A1524" s="64" t="s">
        <v>1865</v>
      </c>
      <c r="B1524" s="65" t="s">
        <v>697</v>
      </c>
      <c r="C1524" s="66"/>
      <c r="D1524" s="67"/>
      <c r="E1524" s="69"/>
      <c r="F1524" s="74"/>
      <c r="G1524" s="74"/>
    </row>
    <row r="1525" spans="1:7" hidden="1" x14ac:dyDescent="0.25">
      <c r="A1525" s="64" t="s">
        <v>1866</v>
      </c>
      <c r="B1525" s="68" t="s">
        <v>1723</v>
      </c>
      <c r="C1525" s="66"/>
      <c r="D1525" s="67"/>
      <c r="E1525" s="69"/>
      <c r="F1525" s="74"/>
      <c r="G1525" s="74"/>
    </row>
    <row r="1526" spans="1:7" hidden="1" x14ac:dyDescent="0.25">
      <c r="A1526" s="64" t="s">
        <v>1867</v>
      </c>
      <c r="B1526" s="68" t="s">
        <v>1725</v>
      </c>
      <c r="C1526" s="66"/>
      <c r="D1526" s="67"/>
      <c r="E1526" s="69"/>
      <c r="F1526" s="74"/>
      <c r="G1526" s="74"/>
    </row>
    <row r="1527" spans="1:7" hidden="1" x14ac:dyDescent="0.25">
      <c r="A1527" s="64" t="s">
        <v>1868</v>
      </c>
      <c r="B1527" s="68" t="s">
        <v>1727</v>
      </c>
      <c r="C1527" s="66"/>
      <c r="D1527" s="67"/>
      <c r="E1527" s="69"/>
      <c r="F1527" s="74"/>
      <c r="G1527" s="74"/>
    </row>
    <row r="1528" spans="1:7" hidden="1" x14ac:dyDescent="0.25">
      <c r="A1528" s="64" t="s">
        <v>1869</v>
      </c>
      <c r="B1528" s="68" t="s">
        <v>1729</v>
      </c>
      <c r="C1528" s="66"/>
      <c r="D1528" s="67"/>
      <c r="E1528" s="69"/>
      <c r="F1528" s="74"/>
      <c r="G1528" s="74"/>
    </row>
    <row r="1529" spans="1:7" hidden="1" x14ac:dyDescent="0.25">
      <c r="A1529" s="64" t="s">
        <v>1870</v>
      </c>
      <c r="B1529" s="68" t="s">
        <v>1731</v>
      </c>
      <c r="C1529" s="66"/>
      <c r="D1529" s="67"/>
      <c r="E1529" s="69"/>
      <c r="F1529" s="74"/>
      <c r="G1529" s="74"/>
    </row>
    <row r="1530" spans="1:7" hidden="1" x14ac:dyDescent="0.25">
      <c r="A1530" s="60" t="s">
        <v>549</v>
      </c>
      <c r="B1530" s="61" t="s">
        <v>437</v>
      </c>
      <c r="C1530" s="62"/>
      <c r="D1530" s="63"/>
      <c r="E1530" s="75"/>
      <c r="F1530" s="190"/>
      <c r="G1530" s="190"/>
    </row>
    <row r="1531" spans="1:7" hidden="1" x14ac:dyDescent="0.25">
      <c r="A1531" s="64" t="s">
        <v>550</v>
      </c>
      <c r="B1531" s="65" t="s">
        <v>4</v>
      </c>
      <c r="C1531" s="66"/>
      <c r="D1531" s="67"/>
      <c r="E1531" s="69"/>
      <c r="F1531" s="74"/>
      <c r="G1531" s="74"/>
    </row>
    <row r="1532" spans="1:7" hidden="1" x14ac:dyDescent="0.25">
      <c r="A1532" s="64" t="s">
        <v>1871</v>
      </c>
      <c r="B1532" s="68" t="s">
        <v>1723</v>
      </c>
      <c r="C1532" s="66"/>
      <c r="D1532" s="67"/>
      <c r="E1532" s="69"/>
      <c r="F1532" s="74"/>
      <c r="G1532" s="74"/>
    </row>
    <row r="1533" spans="1:7" hidden="1" x14ac:dyDescent="0.25">
      <c r="A1533" s="64"/>
      <c r="B1533" s="68"/>
      <c r="C1533" s="66"/>
      <c r="D1533" s="67"/>
      <c r="E1533" s="69"/>
      <c r="F1533" s="74"/>
      <c r="G1533" s="74"/>
    </row>
    <row r="1534" spans="1:7" hidden="1" x14ac:dyDescent="0.25">
      <c r="A1534" s="64" t="s">
        <v>1872</v>
      </c>
      <c r="B1534" s="68" t="s">
        <v>1725</v>
      </c>
      <c r="C1534" s="66"/>
      <c r="D1534" s="67"/>
      <c r="E1534" s="69"/>
      <c r="F1534" s="74"/>
      <c r="G1534" s="74"/>
    </row>
    <row r="1535" spans="1:7" hidden="1" x14ac:dyDescent="0.25">
      <c r="A1535" s="64" t="s">
        <v>1873</v>
      </c>
      <c r="B1535" s="68" t="s">
        <v>1727</v>
      </c>
      <c r="C1535" s="66"/>
      <c r="D1535" s="67"/>
      <c r="E1535" s="69"/>
      <c r="F1535" s="74"/>
      <c r="G1535" s="74"/>
    </row>
    <row r="1536" spans="1:7" hidden="1" x14ac:dyDescent="0.25">
      <c r="A1536" s="64" t="s">
        <v>1874</v>
      </c>
      <c r="B1536" s="68" t="s">
        <v>1729</v>
      </c>
      <c r="C1536" s="66"/>
      <c r="D1536" s="67"/>
      <c r="E1536" s="69"/>
      <c r="F1536" s="74"/>
      <c r="G1536" s="74"/>
    </row>
    <row r="1537" spans="1:7" hidden="1" x14ac:dyDescent="0.25">
      <c r="A1537" s="64" t="s">
        <v>1875</v>
      </c>
      <c r="B1537" s="68" t="s">
        <v>1731</v>
      </c>
      <c r="C1537" s="66"/>
      <c r="D1537" s="67"/>
      <c r="E1537" s="69"/>
      <c r="F1537" s="74"/>
      <c r="G1537" s="74"/>
    </row>
    <row r="1538" spans="1:7" hidden="1" x14ac:dyDescent="0.25">
      <c r="A1538" s="64" t="s">
        <v>551</v>
      </c>
      <c r="B1538" s="94" t="s">
        <v>3</v>
      </c>
      <c r="C1538" s="66"/>
      <c r="D1538" s="67"/>
      <c r="E1538" s="69"/>
      <c r="F1538" s="74"/>
      <c r="G1538" s="74"/>
    </row>
    <row r="1539" spans="1:7" hidden="1" x14ac:dyDescent="0.25">
      <c r="A1539" s="64" t="s">
        <v>1876</v>
      </c>
      <c r="B1539" s="68" t="s">
        <v>1723</v>
      </c>
      <c r="C1539" s="66"/>
      <c r="D1539" s="67"/>
      <c r="E1539" s="69"/>
      <c r="F1539" s="74"/>
      <c r="G1539" s="74"/>
    </row>
    <row r="1540" spans="1:7" hidden="1" x14ac:dyDescent="0.25">
      <c r="A1540" s="64" t="s">
        <v>1877</v>
      </c>
      <c r="B1540" s="68" t="s">
        <v>1725</v>
      </c>
      <c r="C1540" s="66"/>
      <c r="D1540" s="67"/>
      <c r="E1540" s="69"/>
      <c r="F1540" s="74"/>
      <c r="G1540" s="74"/>
    </row>
    <row r="1541" spans="1:7" hidden="1" x14ac:dyDescent="0.25">
      <c r="A1541" s="64" t="s">
        <v>1878</v>
      </c>
      <c r="B1541" s="68" t="s">
        <v>1727</v>
      </c>
      <c r="C1541" s="66"/>
      <c r="D1541" s="67"/>
      <c r="E1541" s="69"/>
      <c r="F1541" s="74"/>
      <c r="G1541" s="74"/>
    </row>
    <row r="1542" spans="1:7" hidden="1" x14ac:dyDescent="0.25">
      <c r="A1542" s="64" t="s">
        <v>1879</v>
      </c>
      <c r="B1542" s="68" t="s">
        <v>1729</v>
      </c>
      <c r="C1542" s="66"/>
      <c r="D1542" s="67"/>
      <c r="E1542" s="69"/>
      <c r="F1542" s="74"/>
      <c r="G1542" s="74"/>
    </row>
    <row r="1543" spans="1:7" hidden="1" x14ac:dyDescent="0.25">
      <c r="A1543" s="64" t="s">
        <v>1880</v>
      </c>
      <c r="B1543" s="68" t="s">
        <v>1731</v>
      </c>
      <c r="C1543" s="66"/>
      <c r="D1543" s="67"/>
      <c r="E1543" s="69"/>
      <c r="F1543" s="74"/>
      <c r="G1543" s="74"/>
    </row>
    <row r="1544" spans="1:7" hidden="1" x14ac:dyDescent="0.25">
      <c r="A1544" s="64" t="s">
        <v>552</v>
      </c>
      <c r="B1544" s="65" t="s">
        <v>5</v>
      </c>
      <c r="C1544" s="66"/>
      <c r="D1544" s="67"/>
      <c r="E1544" s="69"/>
      <c r="F1544" s="74"/>
      <c r="G1544" s="74"/>
    </row>
    <row r="1545" spans="1:7" hidden="1" x14ac:dyDescent="0.25">
      <c r="A1545" s="64" t="s">
        <v>1881</v>
      </c>
      <c r="B1545" s="68" t="s">
        <v>1723</v>
      </c>
      <c r="C1545" s="66"/>
      <c r="D1545" s="67"/>
      <c r="E1545" s="69"/>
      <c r="F1545" s="74"/>
      <c r="G1545" s="74"/>
    </row>
    <row r="1546" spans="1:7" hidden="1" x14ac:dyDescent="0.25">
      <c r="A1546" s="64" t="s">
        <v>1882</v>
      </c>
      <c r="B1546" s="68" t="s">
        <v>1725</v>
      </c>
      <c r="C1546" s="66"/>
      <c r="D1546" s="67"/>
      <c r="E1546" s="69"/>
      <c r="F1546" s="74"/>
      <c r="G1546" s="74"/>
    </row>
    <row r="1547" spans="1:7" hidden="1" x14ac:dyDescent="0.25">
      <c r="A1547" s="64" t="s">
        <v>1883</v>
      </c>
      <c r="B1547" s="68" t="s">
        <v>1727</v>
      </c>
      <c r="C1547" s="66"/>
      <c r="D1547" s="67"/>
      <c r="E1547" s="69"/>
      <c r="F1547" s="74"/>
      <c r="G1547" s="74"/>
    </row>
    <row r="1548" spans="1:7" hidden="1" x14ac:dyDescent="0.25">
      <c r="A1548" s="64" t="s">
        <v>1884</v>
      </c>
      <c r="B1548" s="68" t="s">
        <v>1729</v>
      </c>
      <c r="C1548" s="66"/>
      <c r="D1548" s="67"/>
      <c r="E1548" s="69"/>
      <c r="F1548" s="74"/>
      <c r="G1548" s="74"/>
    </row>
    <row r="1549" spans="1:7" hidden="1" x14ac:dyDescent="0.25">
      <c r="A1549" s="64" t="s">
        <v>1885</v>
      </c>
      <c r="B1549" s="68" t="s">
        <v>1731</v>
      </c>
      <c r="C1549" s="66"/>
      <c r="D1549" s="67"/>
      <c r="E1549" s="69"/>
      <c r="F1549" s="74"/>
      <c r="G1549" s="74"/>
    </row>
    <row r="1550" spans="1:7" hidden="1" x14ac:dyDescent="0.25">
      <c r="A1550" s="64" t="s">
        <v>553</v>
      </c>
      <c r="B1550" s="65" t="s">
        <v>1191</v>
      </c>
      <c r="C1550" s="66"/>
      <c r="D1550" s="67"/>
      <c r="E1550" s="69"/>
      <c r="F1550" s="74"/>
      <c r="G1550" s="74"/>
    </row>
    <row r="1551" spans="1:7" hidden="1" x14ac:dyDescent="0.25">
      <c r="A1551" s="64" t="s">
        <v>1886</v>
      </c>
      <c r="B1551" s="68" t="s">
        <v>1723</v>
      </c>
      <c r="C1551" s="66"/>
      <c r="D1551" s="67"/>
      <c r="E1551" s="69"/>
      <c r="F1551" s="74"/>
      <c r="G1551" s="74"/>
    </row>
    <row r="1552" spans="1:7" hidden="1" x14ac:dyDescent="0.25">
      <c r="A1552" s="64" t="s">
        <v>1887</v>
      </c>
      <c r="B1552" s="68" t="s">
        <v>1725</v>
      </c>
      <c r="C1552" s="66"/>
      <c r="D1552" s="67"/>
      <c r="E1552" s="69"/>
      <c r="F1552" s="74"/>
      <c r="G1552" s="74"/>
    </row>
    <row r="1553" spans="1:7" hidden="1" x14ac:dyDescent="0.25">
      <c r="A1553" s="64" t="s">
        <v>1888</v>
      </c>
      <c r="B1553" s="68" t="s">
        <v>1727</v>
      </c>
      <c r="C1553" s="66"/>
      <c r="D1553" s="67"/>
      <c r="E1553" s="69"/>
      <c r="F1553" s="74"/>
      <c r="G1553" s="74"/>
    </row>
    <row r="1554" spans="1:7" hidden="1" x14ac:dyDescent="0.25">
      <c r="A1554" s="64" t="s">
        <v>1889</v>
      </c>
      <c r="B1554" s="68" t="s">
        <v>1729</v>
      </c>
      <c r="C1554" s="66"/>
      <c r="D1554" s="67"/>
      <c r="E1554" s="69"/>
      <c r="F1554" s="74"/>
      <c r="G1554" s="74"/>
    </row>
    <row r="1555" spans="1:7" hidden="1" x14ac:dyDescent="0.25">
      <c r="A1555" s="64" t="s">
        <v>1890</v>
      </c>
      <c r="B1555" s="68" t="s">
        <v>1731</v>
      </c>
      <c r="C1555" s="66"/>
      <c r="D1555" s="67"/>
      <c r="E1555" s="69"/>
      <c r="F1555" s="74"/>
      <c r="G1555" s="74"/>
    </row>
    <row r="1556" spans="1:7" hidden="1" x14ac:dyDescent="0.25">
      <c r="A1556" s="64" t="s">
        <v>554</v>
      </c>
      <c r="B1556" s="65" t="s">
        <v>1197</v>
      </c>
      <c r="C1556" s="66"/>
      <c r="D1556" s="67"/>
      <c r="E1556" s="69"/>
      <c r="F1556" s="74"/>
      <c r="G1556" s="74"/>
    </row>
    <row r="1557" spans="1:7" hidden="1" x14ac:dyDescent="0.25">
      <c r="A1557" s="64" t="s">
        <v>1891</v>
      </c>
      <c r="B1557" s="68" t="s">
        <v>1723</v>
      </c>
      <c r="C1557" s="66"/>
      <c r="D1557" s="67"/>
      <c r="E1557" s="69"/>
      <c r="F1557" s="74"/>
      <c r="G1557" s="74"/>
    </row>
    <row r="1558" spans="1:7" hidden="1" x14ac:dyDescent="0.25">
      <c r="A1558" s="64" t="s">
        <v>1892</v>
      </c>
      <c r="B1558" s="68" t="s">
        <v>1725</v>
      </c>
      <c r="C1558" s="66"/>
      <c r="D1558" s="67"/>
      <c r="E1558" s="69"/>
      <c r="F1558" s="74"/>
      <c r="G1558" s="74"/>
    </row>
    <row r="1559" spans="1:7" hidden="1" x14ac:dyDescent="0.25">
      <c r="A1559" s="64" t="s">
        <v>1893</v>
      </c>
      <c r="B1559" s="68" t="s">
        <v>1727</v>
      </c>
      <c r="C1559" s="66"/>
      <c r="D1559" s="67"/>
      <c r="E1559" s="69"/>
      <c r="F1559" s="74"/>
      <c r="G1559" s="74"/>
    </row>
    <row r="1560" spans="1:7" hidden="1" x14ac:dyDescent="0.25">
      <c r="A1560" s="64" t="s">
        <v>1894</v>
      </c>
      <c r="B1560" s="68" t="s">
        <v>1729</v>
      </c>
      <c r="C1560" s="66"/>
      <c r="D1560" s="67"/>
      <c r="E1560" s="69"/>
      <c r="F1560" s="74"/>
      <c r="G1560" s="74"/>
    </row>
    <row r="1561" spans="1:7" hidden="1" x14ac:dyDescent="0.25">
      <c r="A1561" s="64" t="s">
        <v>1895</v>
      </c>
      <c r="B1561" s="68" t="s">
        <v>1731</v>
      </c>
      <c r="C1561" s="66"/>
      <c r="D1561" s="67"/>
      <c r="E1561" s="69"/>
      <c r="F1561" s="74"/>
      <c r="G1561" s="74"/>
    </row>
    <row r="1562" spans="1:7" hidden="1" x14ac:dyDescent="0.25">
      <c r="A1562" s="64" t="s">
        <v>555</v>
      </c>
      <c r="B1562" s="65" t="s">
        <v>1203</v>
      </c>
      <c r="C1562" s="66"/>
      <c r="D1562" s="67"/>
      <c r="E1562" s="69"/>
      <c r="F1562" s="74"/>
      <c r="G1562" s="74"/>
    </row>
    <row r="1563" spans="1:7" hidden="1" x14ac:dyDescent="0.25">
      <c r="A1563" s="64" t="s">
        <v>1896</v>
      </c>
      <c r="B1563" s="68" t="s">
        <v>1723</v>
      </c>
      <c r="C1563" s="66"/>
      <c r="D1563" s="67"/>
      <c r="E1563" s="69"/>
      <c r="F1563" s="74"/>
      <c r="G1563" s="74"/>
    </row>
    <row r="1564" spans="1:7" hidden="1" x14ac:dyDescent="0.25">
      <c r="A1564" s="64" t="s">
        <v>1897</v>
      </c>
      <c r="B1564" s="68" t="s">
        <v>1725</v>
      </c>
      <c r="C1564" s="66"/>
      <c r="D1564" s="67"/>
      <c r="E1564" s="69"/>
      <c r="F1564" s="74"/>
      <c r="G1564" s="74"/>
    </row>
    <row r="1565" spans="1:7" hidden="1" x14ac:dyDescent="0.25">
      <c r="A1565" s="64" t="s">
        <v>1898</v>
      </c>
      <c r="B1565" s="68" t="s">
        <v>1727</v>
      </c>
      <c r="C1565" s="66"/>
      <c r="D1565" s="67"/>
      <c r="E1565" s="69"/>
      <c r="F1565" s="74"/>
      <c r="G1565" s="74"/>
    </row>
    <row r="1566" spans="1:7" hidden="1" x14ac:dyDescent="0.25">
      <c r="A1566" s="64" t="s">
        <v>1899</v>
      </c>
      <c r="B1566" s="68" t="s">
        <v>1729</v>
      </c>
      <c r="C1566" s="66"/>
      <c r="D1566" s="67"/>
      <c r="E1566" s="69"/>
      <c r="F1566" s="74"/>
      <c r="G1566" s="74"/>
    </row>
    <row r="1567" spans="1:7" hidden="1" x14ac:dyDescent="0.25">
      <c r="A1567" s="64" t="s">
        <v>1900</v>
      </c>
      <c r="B1567" s="68" t="s">
        <v>1731</v>
      </c>
      <c r="C1567" s="66"/>
      <c r="D1567" s="67"/>
      <c r="E1567" s="69"/>
      <c r="F1567" s="74"/>
      <c r="G1567" s="74"/>
    </row>
    <row r="1568" spans="1:7" hidden="1" x14ac:dyDescent="0.25">
      <c r="A1568" s="64" t="s">
        <v>1901</v>
      </c>
      <c r="B1568" s="65" t="s">
        <v>1210</v>
      </c>
      <c r="C1568" s="66"/>
      <c r="D1568" s="67"/>
      <c r="E1568" s="69"/>
      <c r="F1568" s="74"/>
      <c r="G1568" s="74"/>
    </row>
    <row r="1569" spans="1:7" hidden="1" x14ac:dyDescent="0.25">
      <c r="A1569" s="64" t="s">
        <v>1902</v>
      </c>
      <c r="B1569" s="68" t="s">
        <v>1723</v>
      </c>
      <c r="C1569" s="66"/>
      <c r="D1569" s="67"/>
      <c r="E1569" s="69"/>
      <c r="F1569" s="74"/>
      <c r="G1569" s="74"/>
    </row>
    <row r="1570" spans="1:7" hidden="1" x14ac:dyDescent="0.25">
      <c r="A1570" s="64" t="s">
        <v>1903</v>
      </c>
      <c r="B1570" s="68" t="s">
        <v>1725</v>
      </c>
      <c r="C1570" s="66"/>
      <c r="D1570" s="67"/>
      <c r="E1570" s="69"/>
      <c r="F1570" s="74"/>
      <c r="G1570" s="74"/>
    </row>
    <row r="1571" spans="1:7" hidden="1" x14ac:dyDescent="0.25">
      <c r="A1571" s="64" t="s">
        <v>1904</v>
      </c>
      <c r="B1571" s="68" t="s">
        <v>1727</v>
      </c>
      <c r="C1571" s="66"/>
      <c r="D1571" s="67"/>
      <c r="E1571" s="69"/>
      <c r="F1571" s="74"/>
      <c r="G1571" s="74"/>
    </row>
    <row r="1572" spans="1:7" hidden="1" x14ac:dyDescent="0.25">
      <c r="A1572" s="64" t="s">
        <v>1905</v>
      </c>
      <c r="B1572" s="68" t="s">
        <v>1729</v>
      </c>
      <c r="C1572" s="66"/>
      <c r="D1572" s="67"/>
      <c r="E1572" s="69"/>
      <c r="F1572" s="74"/>
      <c r="G1572" s="74"/>
    </row>
    <row r="1573" spans="1:7" hidden="1" x14ac:dyDescent="0.25">
      <c r="A1573" s="64" t="s">
        <v>1906</v>
      </c>
      <c r="B1573" s="68" t="s">
        <v>1731</v>
      </c>
      <c r="C1573" s="66"/>
      <c r="D1573" s="67"/>
      <c r="E1573" s="69"/>
      <c r="F1573" s="74"/>
      <c r="G1573" s="74"/>
    </row>
    <row r="1574" spans="1:7" hidden="1" x14ac:dyDescent="0.25">
      <c r="A1574" s="64" t="s">
        <v>1907</v>
      </c>
      <c r="B1574" s="65" t="s">
        <v>7</v>
      </c>
      <c r="C1574" s="66"/>
      <c r="D1574" s="67"/>
      <c r="E1574" s="69"/>
      <c r="F1574" s="74"/>
      <c r="G1574" s="74"/>
    </row>
    <row r="1575" spans="1:7" hidden="1" x14ac:dyDescent="0.25">
      <c r="A1575" s="64" t="s">
        <v>1908</v>
      </c>
      <c r="B1575" s="68" t="s">
        <v>1723</v>
      </c>
      <c r="C1575" s="66"/>
      <c r="D1575" s="67"/>
      <c r="E1575" s="69"/>
      <c r="F1575" s="74"/>
      <c r="G1575" s="74"/>
    </row>
    <row r="1576" spans="1:7" hidden="1" x14ac:dyDescent="0.25">
      <c r="A1576" s="64" t="s">
        <v>1909</v>
      </c>
      <c r="B1576" s="68" t="s">
        <v>1725</v>
      </c>
      <c r="C1576" s="66"/>
      <c r="D1576" s="67"/>
      <c r="E1576" s="69"/>
      <c r="F1576" s="74"/>
      <c r="G1576" s="74"/>
    </row>
    <row r="1577" spans="1:7" hidden="1" x14ac:dyDescent="0.25">
      <c r="A1577" s="64" t="s">
        <v>1910</v>
      </c>
      <c r="B1577" s="68" t="s">
        <v>1727</v>
      </c>
      <c r="C1577" s="66"/>
      <c r="D1577" s="67"/>
      <c r="E1577" s="69"/>
      <c r="F1577" s="74"/>
      <c r="G1577" s="74"/>
    </row>
    <row r="1578" spans="1:7" hidden="1" x14ac:dyDescent="0.25">
      <c r="A1578" s="64" t="s">
        <v>1911</v>
      </c>
      <c r="B1578" s="68" t="s">
        <v>1729</v>
      </c>
      <c r="C1578" s="66"/>
      <c r="D1578" s="67"/>
      <c r="E1578" s="69"/>
      <c r="F1578" s="74"/>
      <c r="G1578" s="74"/>
    </row>
    <row r="1579" spans="1:7" hidden="1" x14ac:dyDescent="0.25">
      <c r="A1579" s="64" t="s">
        <v>1912</v>
      </c>
      <c r="B1579" s="68" t="s">
        <v>1731</v>
      </c>
      <c r="C1579" s="66"/>
      <c r="D1579" s="67"/>
      <c r="E1579" s="69"/>
      <c r="F1579" s="74"/>
      <c r="G1579" s="74"/>
    </row>
    <row r="1580" spans="1:7" hidden="1" x14ac:dyDescent="0.25">
      <c r="A1580" s="64" t="s">
        <v>1913</v>
      </c>
      <c r="B1580" s="65" t="s">
        <v>697</v>
      </c>
      <c r="C1580" s="66"/>
      <c r="D1580" s="67"/>
      <c r="E1580" s="69"/>
      <c r="F1580" s="74"/>
      <c r="G1580" s="74"/>
    </row>
    <row r="1581" spans="1:7" hidden="1" x14ac:dyDescent="0.25">
      <c r="A1581" s="64" t="s">
        <v>1914</v>
      </c>
      <c r="B1581" s="68" t="s">
        <v>1723</v>
      </c>
      <c r="C1581" s="66"/>
      <c r="D1581" s="67"/>
      <c r="E1581" s="69"/>
      <c r="F1581" s="74"/>
      <c r="G1581" s="74"/>
    </row>
    <row r="1582" spans="1:7" hidden="1" x14ac:dyDescent="0.25">
      <c r="A1582" s="64" t="s">
        <v>1915</v>
      </c>
      <c r="B1582" s="68" t="s">
        <v>1725</v>
      </c>
      <c r="C1582" s="66"/>
      <c r="D1582" s="67"/>
      <c r="E1582" s="69"/>
      <c r="F1582" s="74"/>
      <c r="G1582" s="74"/>
    </row>
    <row r="1583" spans="1:7" hidden="1" x14ac:dyDescent="0.25">
      <c r="A1583" s="64" t="s">
        <v>1916</v>
      </c>
      <c r="B1583" s="68" t="s">
        <v>1727</v>
      </c>
      <c r="C1583" s="66"/>
      <c r="D1583" s="67"/>
      <c r="E1583" s="69"/>
      <c r="F1583" s="74"/>
      <c r="G1583" s="74"/>
    </row>
    <row r="1584" spans="1:7" hidden="1" x14ac:dyDescent="0.25">
      <c r="A1584" s="64" t="s">
        <v>1917</v>
      </c>
      <c r="B1584" s="68" t="s">
        <v>1729</v>
      </c>
      <c r="C1584" s="66"/>
      <c r="D1584" s="67"/>
      <c r="E1584" s="69"/>
      <c r="F1584" s="74"/>
      <c r="G1584" s="74"/>
    </row>
    <row r="1585" spans="1:7" hidden="1" x14ac:dyDescent="0.25">
      <c r="A1585" s="64" t="s">
        <v>1918</v>
      </c>
      <c r="B1585" s="68" t="s">
        <v>1731</v>
      </c>
      <c r="C1585" s="66"/>
      <c r="D1585" s="67"/>
      <c r="E1585" s="69"/>
      <c r="F1585" s="74"/>
      <c r="G1585" s="74"/>
    </row>
    <row r="1586" spans="1:7" hidden="1" x14ac:dyDescent="0.25">
      <c r="A1586" s="49" t="s">
        <v>556</v>
      </c>
      <c r="B1586" s="50" t="s">
        <v>557</v>
      </c>
      <c r="C1586" s="51"/>
      <c r="D1586" s="51"/>
      <c r="E1586" s="52"/>
      <c r="F1586" s="194"/>
      <c r="G1586" s="194"/>
    </row>
    <row r="1587" spans="1:7" hidden="1" x14ac:dyDescent="0.25">
      <c r="A1587" s="53" t="s">
        <v>558</v>
      </c>
      <c r="B1587" s="54" t="s">
        <v>427</v>
      </c>
      <c r="C1587" s="55"/>
      <c r="D1587" s="55"/>
      <c r="E1587" s="58"/>
      <c r="F1587" s="189"/>
      <c r="G1587" s="189"/>
    </row>
    <row r="1588" spans="1:7" hidden="1" x14ac:dyDescent="0.25">
      <c r="A1588" s="60" t="s">
        <v>559</v>
      </c>
      <c r="B1588" s="61" t="s">
        <v>429</v>
      </c>
      <c r="C1588" s="62"/>
      <c r="D1588" s="63"/>
      <c r="E1588" s="75"/>
      <c r="F1588" s="190"/>
      <c r="G1588" s="190"/>
    </row>
    <row r="1589" spans="1:7" hidden="1" x14ac:dyDescent="0.25">
      <c r="A1589" s="64" t="s">
        <v>560</v>
      </c>
      <c r="B1589" s="65" t="s">
        <v>4</v>
      </c>
      <c r="C1589" s="66"/>
      <c r="D1589" s="67"/>
      <c r="E1589" s="69"/>
      <c r="F1589" s="74"/>
      <c r="G1589" s="74"/>
    </row>
    <row r="1590" spans="1:7" hidden="1" x14ac:dyDescent="0.25">
      <c r="A1590" s="64" t="s">
        <v>1919</v>
      </c>
      <c r="B1590" s="68" t="s">
        <v>1920</v>
      </c>
      <c r="C1590" s="66"/>
      <c r="D1590" s="67"/>
      <c r="E1590" s="69"/>
      <c r="F1590" s="74"/>
      <c r="G1590" s="74"/>
    </row>
    <row r="1591" spans="1:7" hidden="1" x14ac:dyDescent="0.25">
      <c r="A1591" s="64" t="s">
        <v>1921</v>
      </c>
      <c r="B1591" s="68" t="s">
        <v>1922</v>
      </c>
      <c r="C1591" s="66"/>
      <c r="D1591" s="67"/>
      <c r="E1591" s="69"/>
      <c r="F1591" s="74"/>
      <c r="G1591" s="74"/>
    </row>
    <row r="1592" spans="1:7" hidden="1" x14ac:dyDescent="0.25">
      <c r="A1592" s="64" t="s">
        <v>1923</v>
      </c>
      <c r="B1592" s="68" t="s">
        <v>1924</v>
      </c>
      <c r="C1592" s="66"/>
      <c r="D1592" s="67"/>
      <c r="E1592" s="69"/>
      <c r="F1592" s="74"/>
      <c r="G1592" s="74"/>
    </row>
    <row r="1593" spans="1:7" hidden="1" x14ac:dyDescent="0.25">
      <c r="A1593" s="64" t="s">
        <v>1925</v>
      </c>
      <c r="B1593" s="68" t="s">
        <v>1926</v>
      </c>
      <c r="C1593" s="66"/>
      <c r="D1593" s="67"/>
      <c r="E1593" s="69"/>
      <c r="F1593" s="74"/>
      <c r="G1593" s="74"/>
    </row>
    <row r="1594" spans="1:7" hidden="1" x14ac:dyDescent="0.25">
      <c r="A1594" s="64" t="s">
        <v>1927</v>
      </c>
      <c r="B1594" s="68" t="s">
        <v>1928</v>
      </c>
      <c r="C1594" s="66"/>
      <c r="D1594" s="67"/>
      <c r="E1594" s="69"/>
      <c r="F1594" s="74"/>
      <c r="G1594" s="74"/>
    </row>
    <row r="1595" spans="1:7" hidden="1" x14ac:dyDescent="0.25">
      <c r="A1595" s="64" t="s">
        <v>561</v>
      </c>
      <c r="B1595" s="94" t="s">
        <v>3</v>
      </c>
      <c r="C1595" s="66"/>
      <c r="D1595" s="67"/>
      <c r="E1595" s="69"/>
      <c r="F1595" s="74"/>
      <c r="G1595" s="74"/>
    </row>
    <row r="1596" spans="1:7" hidden="1" x14ac:dyDescent="0.25">
      <c r="A1596" s="64" t="s">
        <v>1929</v>
      </c>
      <c r="B1596" s="68" t="s">
        <v>1920</v>
      </c>
      <c r="C1596" s="66"/>
      <c r="D1596" s="67"/>
      <c r="E1596" s="69"/>
      <c r="F1596" s="74"/>
      <c r="G1596" s="74"/>
    </row>
    <row r="1597" spans="1:7" hidden="1" x14ac:dyDescent="0.25">
      <c r="A1597" s="64" t="s">
        <v>1930</v>
      </c>
      <c r="B1597" s="68" t="s">
        <v>1922</v>
      </c>
      <c r="C1597" s="66"/>
      <c r="D1597" s="67"/>
      <c r="E1597" s="69"/>
      <c r="F1597" s="74"/>
      <c r="G1597" s="74"/>
    </row>
    <row r="1598" spans="1:7" hidden="1" x14ac:dyDescent="0.25">
      <c r="A1598" s="64" t="s">
        <v>1931</v>
      </c>
      <c r="B1598" s="68" t="s">
        <v>1924</v>
      </c>
      <c r="C1598" s="66"/>
      <c r="D1598" s="67"/>
      <c r="E1598" s="69"/>
      <c r="F1598" s="74"/>
      <c r="G1598" s="74"/>
    </row>
    <row r="1599" spans="1:7" hidden="1" x14ac:dyDescent="0.25">
      <c r="A1599" s="64" t="s">
        <v>1932</v>
      </c>
      <c r="B1599" s="68" t="s">
        <v>1926</v>
      </c>
      <c r="C1599" s="66"/>
      <c r="D1599" s="67"/>
      <c r="E1599" s="69"/>
      <c r="F1599" s="74"/>
      <c r="G1599" s="74"/>
    </row>
    <row r="1600" spans="1:7" hidden="1" x14ac:dyDescent="0.25">
      <c r="A1600" s="64" t="s">
        <v>1933</v>
      </c>
      <c r="B1600" s="68" t="s">
        <v>1928</v>
      </c>
      <c r="C1600" s="66"/>
      <c r="D1600" s="67"/>
      <c r="E1600" s="69"/>
      <c r="F1600" s="74"/>
      <c r="G1600" s="74"/>
    </row>
    <row r="1601" spans="1:7" hidden="1" x14ac:dyDescent="0.25">
      <c r="A1601" s="64" t="s">
        <v>562</v>
      </c>
      <c r="B1601" s="65" t="s">
        <v>5</v>
      </c>
      <c r="C1601" s="66"/>
      <c r="D1601" s="67"/>
      <c r="E1601" s="69"/>
      <c r="F1601" s="74"/>
      <c r="G1601" s="74"/>
    </row>
    <row r="1602" spans="1:7" hidden="1" x14ac:dyDescent="0.25">
      <c r="A1602" s="64" t="s">
        <v>1934</v>
      </c>
      <c r="B1602" s="68" t="s">
        <v>1920</v>
      </c>
      <c r="C1602" s="66"/>
      <c r="D1602" s="67"/>
      <c r="E1602" s="69"/>
      <c r="F1602" s="74"/>
      <c r="G1602" s="74"/>
    </row>
    <row r="1603" spans="1:7" hidden="1" x14ac:dyDescent="0.25">
      <c r="A1603" s="64" t="s">
        <v>1935</v>
      </c>
      <c r="B1603" s="68" t="s">
        <v>1922</v>
      </c>
      <c r="C1603" s="66"/>
      <c r="D1603" s="67"/>
      <c r="E1603" s="69"/>
      <c r="F1603" s="74"/>
      <c r="G1603" s="74"/>
    </row>
    <row r="1604" spans="1:7" hidden="1" x14ac:dyDescent="0.25">
      <c r="A1604" s="64" t="s">
        <v>1936</v>
      </c>
      <c r="B1604" s="68" t="s">
        <v>1924</v>
      </c>
      <c r="C1604" s="66"/>
      <c r="D1604" s="67"/>
      <c r="E1604" s="69"/>
      <c r="F1604" s="74"/>
      <c r="G1604" s="74"/>
    </row>
    <row r="1605" spans="1:7" hidden="1" x14ac:dyDescent="0.25">
      <c r="A1605" s="64" t="s">
        <v>1937</v>
      </c>
      <c r="B1605" s="68" t="s">
        <v>1926</v>
      </c>
      <c r="C1605" s="66"/>
      <c r="D1605" s="67"/>
      <c r="E1605" s="69"/>
      <c r="F1605" s="74"/>
      <c r="G1605" s="74"/>
    </row>
    <row r="1606" spans="1:7" hidden="1" x14ac:dyDescent="0.25">
      <c r="A1606" s="64" t="s">
        <v>1938</v>
      </c>
      <c r="B1606" s="68" t="s">
        <v>1928</v>
      </c>
      <c r="C1606" s="66"/>
      <c r="D1606" s="67"/>
      <c r="E1606" s="69"/>
      <c r="F1606" s="74"/>
      <c r="G1606" s="74"/>
    </row>
    <row r="1607" spans="1:7" hidden="1" x14ac:dyDescent="0.25">
      <c r="A1607" s="64" t="s">
        <v>563</v>
      </c>
      <c r="B1607" s="65" t="s">
        <v>1191</v>
      </c>
      <c r="C1607" s="66"/>
      <c r="D1607" s="67"/>
      <c r="E1607" s="69"/>
      <c r="F1607" s="74"/>
      <c r="G1607" s="74"/>
    </row>
    <row r="1608" spans="1:7" hidden="1" x14ac:dyDescent="0.25">
      <c r="A1608" s="64" t="s">
        <v>1939</v>
      </c>
      <c r="B1608" s="68" t="s">
        <v>1920</v>
      </c>
      <c r="C1608" s="66"/>
      <c r="D1608" s="67"/>
      <c r="E1608" s="69"/>
      <c r="F1608" s="74"/>
      <c r="G1608" s="74"/>
    </row>
    <row r="1609" spans="1:7" hidden="1" x14ac:dyDescent="0.25">
      <c r="A1609" s="64" t="s">
        <v>1940</v>
      </c>
      <c r="B1609" s="68" t="s">
        <v>1922</v>
      </c>
      <c r="C1609" s="66"/>
      <c r="D1609" s="67"/>
      <c r="E1609" s="69"/>
      <c r="F1609" s="74"/>
      <c r="G1609" s="74"/>
    </row>
    <row r="1610" spans="1:7" hidden="1" x14ac:dyDescent="0.25">
      <c r="A1610" s="64" t="s">
        <v>1941</v>
      </c>
      <c r="B1610" s="68" t="s">
        <v>1924</v>
      </c>
      <c r="C1610" s="66"/>
      <c r="D1610" s="67"/>
      <c r="E1610" s="69"/>
      <c r="F1610" s="74"/>
      <c r="G1610" s="74"/>
    </row>
    <row r="1611" spans="1:7" hidden="1" x14ac:dyDescent="0.25">
      <c r="A1611" s="64" t="s">
        <v>1942</v>
      </c>
      <c r="B1611" s="68" t="s">
        <v>1926</v>
      </c>
      <c r="C1611" s="66"/>
      <c r="D1611" s="67"/>
      <c r="E1611" s="69"/>
      <c r="F1611" s="74"/>
      <c r="G1611" s="74"/>
    </row>
    <row r="1612" spans="1:7" hidden="1" x14ac:dyDescent="0.25">
      <c r="A1612" s="64" t="s">
        <v>1943</v>
      </c>
      <c r="B1612" s="68" t="s">
        <v>1928</v>
      </c>
      <c r="C1612" s="66"/>
      <c r="D1612" s="67"/>
      <c r="E1612" s="69"/>
      <c r="F1612" s="74"/>
      <c r="G1612" s="74"/>
    </row>
    <row r="1613" spans="1:7" hidden="1" x14ac:dyDescent="0.25">
      <c r="A1613" s="64" t="s">
        <v>564</v>
      </c>
      <c r="B1613" s="65" t="s">
        <v>1197</v>
      </c>
      <c r="C1613" s="66"/>
      <c r="D1613" s="67"/>
      <c r="E1613" s="69"/>
      <c r="F1613" s="74"/>
      <c r="G1613" s="74"/>
    </row>
    <row r="1614" spans="1:7" hidden="1" x14ac:dyDescent="0.25">
      <c r="A1614" s="64" t="s">
        <v>1944</v>
      </c>
      <c r="B1614" s="68" t="s">
        <v>1920</v>
      </c>
      <c r="C1614" s="66"/>
      <c r="D1614" s="67"/>
      <c r="E1614" s="69"/>
      <c r="F1614" s="74"/>
      <c r="G1614" s="74"/>
    </row>
    <row r="1615" spans="1:7" hidden="1" x14ac:dyDescent="0.25">
      <c r="A1615" s="64" t="s">
        <v>1945</v>
      </c>
      <c r="B1615" s="68" t="s">
        <v>1922</v>
      </c>
      <c r="C1615" s="66"/>
      <c r="D1615" s="67"/>
      <c r="E1615" s="69"/>
      <c r="F1615" s="74"/>
      <c r="G1615" s="74"/>
    </row>
    <row r="1616" spans="1:7" hidden="1" x14ac:dyDescent="0.25">
      <c r="A1616" s="64" t="s">
        <v>1946</v>
      </c>
      <c r="B1616" s="68" t="s">
        <v>1924</v>
      </c>
      <c r="C1616" s="66"/>
      <c r="D1616" s="67"/>
      <c r="E1616" s="69"/>
      <c r="F1616" s="74"/>
      <c r="G1616" s="74"/>
    </row>
    <row r="1617" spans="1:7" hidden="1" x14ac:dyDescent="0.25">
      <c r="A1617" s="64" t="s">
        <v>1947</v>
      </c>
      <c r="B1617" s="68" t="s">
        <v>1926</v>
      </c>
      <c r="C1617" s="66"/>
      <c r="D1617" s="67"/>
      <c r="E1617" s="69"/>
      <c r="F1617" s="74"/>
      <c r="G1617" s="74"/>
    </row>
    <row r="1618" spans="1:7" hidden="1" x14ac:dyDescent="0.25">
      <c r="A1618" s="64" t="s">
        <v>1948</v>
      </c>
      <c r="B1618" s="68" t="s">
        <v>1928</v>
      </c>
      <c r="C1618" s="66"/>
      <c r="D1618" s="67"/>
      <c r="E1618" s="69"/>
      <c r="F1618" s="74"/>
      <c r="G1618" s="74"/>
    </row>
    <row r="1619" spans="1:7" hidden="1" x14ac:dyDescent="0.25">
      <c r="A1619" s="64" t="s">
        <v>565</v>
      </c>
      <c r="B1619" s="65" t="s">
        <v>1203</v>
      </c>
      <c r="C1619" s="66"/>
      <c r="D1619" s="67"/>
      <c r="E1619" s="69"/>
      <c r="F1619" s="74"/>
      <c r="G1619" s="74"/>
    </row>
    <row r="1620" spans="1:7" hidden="1" x14ac:dyDescent="0.25">
      <c r="A1620" s="64" t="s">
        <v>1949</v>
      </c>
      <c r="B1620" s="68" t="s">
        <v>1920</v>
      </c>
      <c r="C1620" s="66"/>
      <c r="D1620" s="67"/>
      <c r="E1620" s="69"/>
      <c r="F1620" s="74"/>
      <c r="G1620" s="74"/>
    </row>
    <row r="1621" spans="1:7" hidden="1" x14ac:dyDescent="0.25">
      <c r="A1621" s="64" t="s">
        <v>1950</v>
      </c>
      <c r="B1621" s="68" t="s">
        <v>1922</v>
      </c>
      <c r="C1621" s="66"/>
      <c r="D1621" s="67"/>
      <c r="E1621" s="69"/>
      <c r="F1621" s="74"/>
      <c r="G1621" s="74"/>
    </row>
    <row r="1622" spans="1:7" hidden="1" x14ac:dyDescent="0.25">
      <c r="A1622" s="64" t="s">
        <v>1951</v>
      </c>
      <c r="B1622" s="68" t="s">
        <v>1924</v>
      </c>
      <c r="C1622" s="66"/>
      <c r="D1622" s="67"/>
      <c r="E1622" s="69"/>
      <c r="F1622" s="74"/>
      <c r="G1622" s="74"/>
    </row>
    <row r="1623" spans="1:7" hidden="1" x14ac:dyDescent="0.25">
      <c r="A1623" s="64" t="s">
        <v>1952</v>
      </c>
      <c r="B1623" s="68" t="s">
        <v>1926</v>
      </c>
      <c r="C1623" s="66"/>
      <c r="D1623" s="67"/>
      <c r="E1623" s="69"/>
      <c r="F1623" s="74"/>
      <c r="G1623" s="74"/>
    </row>
    <row r="1624" spans="1:7" hidden="1" x14ac:dyDescent="0.25">
      <c r="A1624" s="64" t="s">
        <v>1953</v>
      </c>
      <c r="B1624" s="68" t="s">
        <v>1928</v>
      </c>
      <c r="C1624" s="66"/>
      <c r="D1624" s="67"/>
      <c r="E1624" s="69"/>
      <c r="F1624" s="74"/>
      <c r="G1624" s="74"/>
    </row>
    <row r="1625" spans="1:7" hidden="1" x14ac:dyDescent="0.25">
      <c r="A1625" s="64" t="s">
        <v>1954</v>
      </c>
      <c r="B1625" s="65" t="s">
        <v>1210</v>
      </c>
      <c r="C1625" s="66"/>
      <c r="D1625" s="67"/>
      <c r="E1625" s="69"/>
      <c r="F1625" s="74"/>
      <c r="G1625" s="74"/>
    </row>
    <row r="1626" spans="1:7" hidden="1" x14ac:dyDescent="0.25">
      <c r="A1626" s="64" t="s">
        <v>1955</v>
      </c>
      <c r="B1626" s="68" t="s">
        <v>1920</v>
      </c>
      <c r="C1626" s="66"/>
      <c r="D1626" s="67"/>
      <c r="E1626" s="69"/>
      <c r="F1626" s="74"/>
      <c r="G1626" s="74"/>
    </row>
    <row r="1627" spans="1:7" hidden="1" x14ac:dyDescent="0.25">
      <c r="A1627" s="64" t="s">
        <v>1956</v>
      </c>
      <c r="B1627" s="68" t="s">
        <v>1922</v>
      </c>
      <c r="C1627" s="66"/>
      <c r="D1627" s="67"/>
      <c r="E1627" s="69"/>
      <c r="F1627" s="74"/>
      <c r="G1627" s="74"/>
    </row>
    <row r="1628" spans="1:7" hidden="1" x14ac:dyDescent="0.25">
      <c r="A1628" s="64" t="s">
        <v>1957</v>
      </c>
      <c r="B1628" s="68" t="s">
        <v>1924</v>
      </c>
      <c r="C1628" s="66"/>
      <c r="D1628" s="67"/>
      <c r="E1628" s="69"/>
      <c r="F1628" s="74"/>
      <c r="G1628" s="74"/>
    </row>
    <row r="1629" spans="1:7" hidden="1" x14ac:dyDescent="0.25">
      <c r="A1629" s="64" t="s">
        <v>1958</v>
      </c>
      <c r="B1629" s="68" t="s">
        <v>1926</v>
      </c>
      <c r="C1629" s="66"/>
      <c r="D1629" s="67"/>
      <c r="E1629" s="69"/>
      <c r="F1629" s="74"/>
      <c r="G1629" s="74"/>
    </row>
    <row r="1630" spans="1:7" hidden="1" x14ac:dyDescent="0.25">
      <c r="A1630" s="64" t="s">
        <v>1959</v>
      </c>
      <c r="B1630" s="68" t="s">
        <v>1928</v>
      </c>
      <c r="C1630" s="66"/>
      <c r="D1630" s="67"/>
      <c r="E1630" s="69"/>
      <c r="F1630" s="74"/>
      <c r="G1630" s="74"/>
    </row>
    <row r="1631" spans="1:7" hidden="1" x14ac:dyDescent="0.25">
      <c r="A1631" s="64" t="s">
        <v>1960</v>
      </c>
      <c r="B1631" s="65" t="s">
        <v>7</v>
      </c>
      <c r="C1631" s="66"/>
      <c r="D1631" s="67"/>
      <c r="E1631" s="69"/>
      <c r="F1631" s="74"/>
      <c r="G1631" s="74"/>
    </row>
    <row r="1632" spans="1:7" hidden="1" x14ac:dyDescent="0.25">
      <c r="A1632" s="64" t="s">
        <v>1961</v>
      </c>
      <c r="B1632" s="68" t="s">
        <v>1920</v>
      </c>
      <c r="C1632" s="66"/>
      <c r="D1632" s="67"/>
      <c r="E1632" s="69"/>
      <c r="F1632" s="74"/>
      <c r="G1632" s="74"/>
    </row>
    <row r="1633" spans="1:7" hidden="1" x14ac:dyDescent="0.25">
      <c r="A1633" s="64" t="s">
        <v>1962</v>
      </c>
      <c r="B1633" s="68" t="s">
        <v>1922</v>
      </c>
      <c r="C1633" s="66"/>
      <c r="D1633" s="67"/>
      <c r="E1633" s="69"/>
      <c r="F1633" s="74"/>
      <c r="G1633" s="74"/>
    </row>
    <row r="1634" spans="1:7" hidden="1" x14ac:dyDescent="0.25">
      <c r="A1634" s="64" t="s">
        <v>1963</v>
      </c>
      <c r="B1634" s="68" t="s">
        <v>1924</v>
      </c>
      <c r="C1634" s="66"/>
      <c r="D1634" s="67"/>
      <c r="E1634" s="69"/>
      <c r="F1634" s="74"/>
      <c r="G1634" s="74"/>
    </row>
    <row r="1635" spans="1:7" hidden="1" x14ac:dyDescent="0.25">
      <c r="A1635" s="64" t="s">
        <v>1964</v>
      </c>
      <c r="B1635" s="68" t="s">
        <v>1926</v>
      </c>
      <c r="C1635" s="66"/>
      <c r="D1635" s="67"/>
      <c r="E1635" s="69"/>
      <c r="F1635" s="74"/>
      <c r="G1635" s="74"/>
    </row>
    <row r="1636" spans="1:7" hidden="1" x14ac:dyDescent="0.25">
      <c r="A1636" s="64" t="s">
        <v>1965</v>
      </c>
      <c r="B1636" s="68" t="s">
        <v>1928</v>
      </c>
      <c r="C1636" s="66"/>
      <c r="D1636" s="67"/>
      <c r="E1636" s="69"/>
      <c r="F1636" s="74"/>
      <c r="G1636" s="74"/>
    </row>
    <row r="1637" spans="1:7" hidden="1" x14ac:dyDescent="0.25">
      <c r="A1637" s="64" t="s">
        <v>1966</v>
      </c>
      <c r="B1637" s="65" t="s">
        <v>697</v>
      </c>
      <c r="C1637" s="66"/>
      <c r="D1637" s="67"/>
      <c r="E1637" s="69"/>
      <c r="F1637" s="74"/>
      <c r="G1637" s="74"/>
    </row>
    <row r="1638" spans="1:7" hidden="1" x14ac:dyDescent="0.25">
      <c r="A1638" s="64" t="s">
        <v>1967</v>
      </c>
      <c r="B1638" s="68" t="s">
        <v>1920</v>
      </c>
      <c r="C1638" s="66"/>
      <c r="D1638" s="67"/>
      <c r="E1638" s="69"/>
      <c r="F1638" s="74"/>
      <c r="G1638" s="74"/>
    </row>
    <row r="1639" spans="1:7" hidden="1" x14ac:dyDescent="0.25">
      <c r="A1639" s="64" t="s">
        <v>1968</v>
      </c>
      <c r="B1639" s="68" t="s">
        <v>1922</v>
      </c>
      <c r="C1639" s="66"/>
      <c r="D1639" s="67"/>
      <c r="E1639" s="69"/>
      <c r="F1639" s="74"/>
      <c r="G1639" s="74"/>
    </row>
    <row r="1640" spans="1:7" hidden="1" x14ac:dyDescent="0.25">
      <c r="A1640" s="64" t="s">
        <v>1969</v>
      </c>
      <c r="B1640" s="68" t="s">
        <v>1924</v>
      </c>
      <c r="C1640" s="66"/>
      <c r="D1640" s="67"/>
      <c r="E1640" s="69"/>
      <c r="F1640" s="74"/>
      <c r="G1640" s="74"/>
    </row>
    <row r="1641" spans="1:7" hidden="1" x14ac:dyDescent="0.25">
      <c r="A1641" s="64" t="s">
        <v>1970</v>
      </c>
      <c r="B1641" s="68" t="s">
        <v>1926</v>
      </c>
      <c r="C1641" s="66"/>
      <c r="D1641" s="67"/>
      <c r="E1641" s="69"/>
      <c r="F1641" s="74"/>
      <c r="G1641" s="74"/>
    </row>
    <row r="1642" spans="1:7" hidden="1" x14ac:dyDescent="0.25">
      <c r="A1642" s="64" t="s">
        <v>1971</v>
      </c>
      <c r="B1642" s="68" t="s">
        <v>1928</v>
      </c>
      <c r="C1642" s="66"/>
      <c r="D1642" s="67"/>
      <c r="E1642" s="69"/>
      <c r="F1642" s="74"/>
      <c r="G1642" s="74"/>
    </row>
    <row r="1643" spans="1:7" hidden="1" x14ac:dyDescent="0.25">
      <c r="A1643" s="60" t="s">
        <v>566</v>
      </c>
      <c r="B1643" s="61" t="s">
        <v>437</v>
      </c>
      <c r="C1643" s="62"/>
      <c r="D1643" s="63"/>
      <c r="E1643" s="75"/>
      <c r="F1643" s="190"/>
      <c r="G1643" s="190"/>
    </row>
    <row r="1644" spans="1:7" hidden="1" x14ac:dyDescent="0.25">
      <c r="A1644" s="64" t="s">
        <v>567</v>
      </c>
      <c r="B1644" s="65" t="s">
        <v>4</v>
      </c>
      <c r="C1644" s="66"/>
      <c r="D1644" s="67"/>
      <c r="E1644" s="69"/>
      <c r="F1644" s="74"/>
      <c r="G1644" s="74"/>
    </row>
    <row r="1645" spans="1:7" hidden="1" x14ac:dyDescent="0.25">
      <c r="A1645" s="64" t="s">
        <v>1972</v>
      </c>
      <c r="B1645" s="68" t="s">
        <v>1920</v>
      </c>
      <c r="C1645" s="66"/>
      <c r="D1645" s="67"/>
      <c r="E1645" s="69"/>
      <c r="F1645" s="74"/>
      <c r="G1645" s="74"/>
    </row>
    <row r="1646" spans="1:7" hidden="1" x14ac:dyDescent="0.25">
      <c r="A1646" s="64" t="s">
        <v>1973</v>
      </c>
      <c r="B1646" s="68" t="s">
        <v>1922</v>
      </c>
      <c r="C1646" s="66"/>
      <c r="D1646" s="67"/>
      <c r="E1646" s="69"/>
      <c r="F1646" s="74"/>
      <c r="G1646" s="74"/>
    </row>
    <row r="1647" spans="1:7" hidden="1" x14ac:dyDescent="0.25">
      <c r="A1647" s="64" t="s">
        <v>1974</v>
      </c>
      <c r="B1647" s="68" t="s">
        <v>1924</v>
      </c>
      <c r="C1647" s="66"/>
      <c r="D1647" s="67"/>
      <c r="E1647" s="69"/>
      <c r="F1647" s="74"/>
      <c r="G1647" s="74"/>
    </row>
    <row r="1648" spans="1:7" hidden="1" x14ac:dyDescent="0.25">
      <c r="A1648" s="64" t="s">
        <v>1975</v>
      </c>
      <c r="B1648" s="68" t="s">
        <v>1926</v>
      </c>
      <c r="C1648" s="66"/>
      <c r="D1648" s="67"/>
      <c r="E1648" s="69"/>
      <c r="F1648" s="74"/>
      <c r="G1648" s="74"/>
    </row>
    <row r="1649" spans="1:7" hidden="1" x14ac:dyDescent="0.25">
      <c r="A1649" s="64" t="s">
        <v>1976</v>
      </c>
      <c r="B1649" s="68" t="s">
        <v>1928</v>
      </c>
      <c r="C1649" s="66"/>
      <c r="D1649" s="67"/>
      <c r="E1649" s="69"/>
      <c r="F1649" s="74"/>
      <c r="G1649" s="74"/>
    </row>
    <row r="1650" spans="1:7" hidden="1" x14ac:dyDescent="0.25">
      <c r="A1650" s="64" t="s">
        <v>568</v>
      </c>
      <c r="B1650" s="94" t="s">
        <v>3</v>
      </c>
      <c r="C1650" s="66"/>
      <c r="D1650" s="67"/>
      <c r="E1650" s="69"/>
      <c r="F1650" s="74"/>
      <c r="G1650" s="74"/>
    </row>
    <row r="1651" spans="1:7" hidden="1" x14ac:dyDescent="0.25">
      <c r="A1651" s="64" t="s">
        <v>1977</v>
      </c>
      <c r="B1651" s="68" t="s">
        <v>1920</v>
      </c>
      <c r="C1651" s="66"/>
      <c r="D1651" s="67"/>
      <c r="E1651" s="69"/>
      <c r="F1651" s="74"/>
      <c r="G1651" s="74"/>
    </row>
    <row r="1652" spans="1:7" hidden="1" x14ac:dyDescent="0.25">
      <c r="A1652" s="64" t="s">
        <v>1978</v>
      </c>
      <c r="B1652" s="68" t="s">
        <v>1922</v>
      </c>
      <c r="C1652" s="66"/>
      <c r="D1652" s="67"/>
      <c r="E1652" s="69"/>
      <c r="F1652" s="74"/>
      <c r="G1652" s="74"/>
    </row>
    <row r="1653" spans="1:7" hidden="1" x14ac:dyDescent="0.25">
      <c r="A1653" s="64" t="s">
        <v>1979</v>
      </c>
      <c r="B1653" s="68" t="s">
        <v>1924</v>
      </c>
      <c r="C1653" s="66"/>
      <c r="D1653" s="67"/>
      <c r="E1653" s="69"/>
      <c r="F1653" s="74"/>
      <c r="G1653" s="74"/>
    </row>
    <row r="1654" spans="1:7" hidden="1" x14ac:dyDescent="0.25">
      <c r="A1654" s="64" t="s">
        <v>1980</v>
      </c>
      <c r="B1654" s="68" t="s">
        <v>1926</v>
      </c>
      <c r="C1654" s="66"/>
      <c r="D1654" s="67"/>
      <c r="E1654" s="69"/>
      <c r="F1654" s="74"/>
      <c r="G1654" s="74"/>
    </row>
    <row r="1655" spans="1:7" hidden="1" x14ac:dyDescent="0.25">
      <c r="A1655" s="64" t="s">
        <v>1981</v>
      </c>
      <c r="B1655" s="68" t="s">
        <v>1928</v>
      </c>
      <c r="C1655" s="66"/>
      <c r="D1655" s="67"/>
      <c r="E1655" s="69"/>
      <c r="F1655" s="74"/>
      <c r="G1655" s="74"/>
    </row>
    <row r="1656" spans="1:7" hidden="1" x14ac:dyDescent="0.25">
      <c r="A1656" s="64" t="s">
        <v>569</v>
      </c>
      <c r="B1656" s="65" t="s">
        <v>5</v>
      </c>
      <c r="C1656" s="66"/>
      <c r="D1656" s="67"/>
      <c r="E1656" s="69"/>
      <c r="F1656" s="74"/>
      <c r="G1656" s="74"/>
    </row>
    <row r="1657" spans="1:7" hidden="1" x14ac:dyDescent="0.25">
      <c r="A1657" s="64" t="s">
        <v>1982</v>
      </c>
      <c r="B1657" s="68" t="s">
        <v>1920</v>
      </c>
      <c r="C1657" s="66"/>
      <c r="D1657" s="67"/>
      <c r="E1657" s="69"/>
      <c r="F1657" s="74"/>
      <c r="G1657" s="74"/>
    </row>
    <row r="1658" spans="1:7" hidden="1" x14ac:dyDescent="0.25">
      <c r="A1658" s="64" t="s">
        <v>1983</v>
      </c>
      <c r="B1658" s="68" t="s">
        <v>1922</v>
      </c>
      <c r="C1658" s="66"/>
      <c r="D1658" s="67"/>
      <c r="E1658" s="69"/>
      <c r="F1658" s="74"/>
      <c r="G1658" s="74"/>
    </row>
    <row r="1659" spans="1:7" hidden="1" x14ac:dyDescent="0.25">
      <c r="A1659" s="64" t="s">
        <v>1984</v>
      </c>
      <c r="B1659" s="68" t="s">
        <v>1924</v>
      </c>
      <c r="C1659" s="66"/>
      <c r="D1659" s="67"/>
      <c r="E1659" s="69"/>
      <c r="F1659" s="74"/>
      <c r="G1659" s="74"/>
    </row>
    <row r="1660" spans="1:7" hidden="1" x14ac:dyDescent="0.25">
      <c r="A1660" s="64" t="s">
        <v>1985</v>
      </c>
      <c r="B1660" s="68" t="s">
        <v>1926</v>
      </c>
      <c r="C1660" s="66"/>
      <c r="D1660" s="67"/>
      <c r="E1660" s="69"/>
      <c r="F1660" s="74"/>
      <c r="G1660" s="74"/>
    </row>
    <row r="1661" spans="1:7" hidden="1" x14ac:dyDescent="0.25">
      <c r="A1661" s="64" t="s">
        <v>1986</v>
      </c>
      <c r="B1661" s="68" t="s">
        <v>1928</v>
      </c>
      <c r="C1661" s="66"/>
      <c r="D1661" s="67"/>
      <c r="E1661" s="69"/>
      <c r="F1661" s="74"/>
      <c r="G1661" s="74"/>
    </row>
    <row r="1662" spans="1:7" hidden="1" x14ac:dyDescent="0.25">
      <c r="A1662" s="64" t="s">
        <v>570</v>
      </c>
      <c r="B1662" s="65" t="s">
        <v>1191</v>
      </c>
      <c r="C1662" s="66"/>
      <c r="D1662" s="67"/>
      <c r="E1662" s="69"/>
      <c r="F1662" s="74"/>
      <c r="G1662" s="74"/>
    </row>
    <row r="1663" spans="1:7" hidden="1" x14ac:dyDescent="0.25">
      <c r="A1663" s="64" t="s">
        <v>1987</v>
      </c>
      <c r="B1663" s="68" t="s">
        <v>1920</v>
      </c>
      <c r="C1663" s="66"/>
      <c r="D1663" s="67"/>
      <c r="E1663" s="69"/>
      <c r="F1663" s="74"/>
      <c r="G1663" s="74"/>
    </row>
    <row r="1664" spans="1:7" hidden="1" x14ac:dyDescent="0.25">
      <c r="A1664" s="64" t="s">
        <v>1988</v>
      </c>
      <c r="B1664" s="68" t="s">
        <v>1922</v>
      </c>
      <c r="C1664" s="66"/>
      <c r="D1664" s="67"/>
      <c r="E1664" s="69"/>
      <c r="F1664" s="74"/>
      <c r="G1664" s="74"/>
    </row>
    <row r="1665" spans="1:7" hidden="1" x14ac:dyDescent="0.25">
      <c r="A1665" s="64" t="s">
        <v>1989</v>
      </c>
      <c r="B1665" s="68" t="s">
        <v>1924</v>
      </c>
      <c r="C1665" s="66"/>
      <c r="D1665" s="67"/>
      <c r="E1665" s="69"/>
      <c r="F1665" s="74"/>
      <c r="G1665" s="74"/>
    </row>
    <row r="1666" spans="1:7" hidden="1" x14ac:dyDescent="0.25">
      <c r="A1666" s="64" t="s">
        <v>1990</v>
      </c>
      <c r="B1666" s="68" t="s">
        <v>1926</v>
      </c>
      <c r="C1666" s="66"/>
      <c r="D1666" s="67"/>
      <c r="E1666" s="69"/>
      <c r="F1666" s="74"/>
      <c r="G1666" s="74"/>
    </row>
    <row r="1667" spans="1:7" hidden="1" x14ac:dyDescent="0.25">
      <c r="A1667" s="64" t="s">
        <v>1991</v>
      </c>
      <c r="B1667" s="68" t="s">
        <v>1928</v>
      </c>
      <c r="C1667" s="66"/>
      <c r="D1667" s="67"/>
      <c r="E1667" s="69"/>
      <c r="F1667" s="74"/>
      <c r="G1667" s="74"/>
    </row>
    <row r="1668" spans="1:7" hidden="1" x14ac:dyDescent="0.25">
      <c r="A1668" s="64" t="s">
        <v>571</v>
      </c>
      <c r="B1668" s="65" t="s">
        <v>1197</v>
      </c>
      <c r="C1668" s="66"/>
      <c r="D1668" s="67"/>
      <c r="E1668" s="69"/>
      <c r="F1668" s="74"/>
      <c r="G1668" s="74"/>
    </row>
    <row r="1669" spans="1:7" hidden="1" x14ac:dyDescent="0.25">
      <c r="A1669" s="64" t="s">
        <v>1992</v>
      </c>
      <c r="B1669" s="68" t="s">
        <v>1920</v>
      </c>
      <c r="C1669" s="66"/>
      <c r="D1669" s="67"/>
      <c r="E1669" s="69"/>
      <c r="F1669" s="74"/>
      <c r="G1669" s="74"/>
    </row>
    <row r="1670" spans="1:7" hidden="1" x14ac:dyDescent="0.25">
      <c r="A1670" s="64" t="s">
        <v>1993</v>
      </c>
      <c r="B1670" s="68" t="s">
        <v>1922</v>
      </c>
      <c r="C1670" s="66"/>
      <c r="D1670" s="67"/>
      <c r="E1670" s="69"/>
      <c r="F1670" s="74"/>
      <c r="G1670" s="74"/>
    </row>
    <row r="1671" spans="1:7" hidden="1" x14ac:dyDescent="0.25">
      <c r="A1671" s="64" t="s">
        <v>1994</v>
      </c>
      <c r="B1671" s="68" t="s">
        <v>1924</v>
      </c>
      <c r="C1671" s="66"/>
      <c r="D1671" s="67"/>
      <c r="E1671" s="69"/>
      <c r="F1671" s="74"/>
      <c r="G1671" s="74"/>
    </row>
    <row r="1672" spans="1:7" hidden="1" x14ac:dyDescent="0.25">
      <c r="A1672" s="64" t="s">
        <v>1995</v>
      </c>
      <c r="B1672" s="68" t="s">
        <v>1926</v>
      </c>
      <c r="C1672" s="66"/>
      <c r="D1672" s="67"/>
      <c r="E1672" s="69"/>
      <c r="F1672" s="74"/>
      <c r="G1672" s="74"/>
    </row>
    <row r="1673" spans="1:7" hidden="1" x14ac:dyDescent="0.25">
      <c r="A1673" s="64" t="s">
        <v>1996</v>
      </c>
      <c r="B1673" s="68" t="s">
        <v>1928</v>
      </c>
      <c r="C1673" s="66"/>
      <c r="D1673" s="67"/>
      <c r="E1673" s="69"/>
      <c r="F1673" s="74"/>
      <c r="G1673" s="74"/>
    </row>
    <row r="1674" spans="1:7" hidden="1" x14ac:dyDescent="0.25">
      <c r="A1674" s="64" t="s">
        <v>572</v>
      </c>
      <c r="B1674" s="65" t="s">
        <v>1203</v>
      </c>
      <c r="C1674" s="66"/>
      <c r="D1674" s="67"/>
      <c r="E1674" s="69"/>
      <c r="F1674" s="74"/>
      <c r="G1674" s="74"/>
    </row>
    <row r="1675" spans="1:7" hidden="1" x14ac:dyDescent="0.25">
      <c r="A1675" s="64" t="s">
        <v>1997</v>
      </c>
      <c r="B1675" s="68" t="s">
        <v>1920</v>
      </c>
      <c r="C1675" s="66"/>
      <c r="D1675" s="67"/>
      <c r="E1675" s="69"/>
      <c r="F1675" s="74"/>
      <c r="G1675" s="74"/>
    </row>
    <row r="1676" spans="1:7" hidden="1" x14ac:dyDescent="0.25">
      <c r="A1676" s="64" t="s">
        <v>1998</v>
      </c>
      <c r="B1676" s="68" t="s">
        <v>1922</v>
      </c>
      <c r="C1676" s="66"/>
      <c r="D1676" s="67"/>
      <c r="E1676" s="69"/>
      <c r="F1676" s="74"/>
      <c r="G1676" s="74"/>
    </row>
    <row r="1677" spans="1:7" hidden="1" x14ac:dyDescent="0.25">
      <c r="A1677" s="64" t="s">
        <v>1999</v>
      </c>
      <c r="B1677" s="68" t="s">
        <v>1924</v>
      </c>
      <c r="C1677" s="66"/>
      <c r="D1677" s="67"/>
      <c r="E1677" s="69"/>
      <c r="F1677" s="74"/>
      <c r="G1677" s="74"/>
    </row>
    <row r="1678" spans="1:7" hidden="1" x14ac:dyDescent="0.25">
      <c r="A1678" s="64" t="s">
        <v>2000</v>
      </c>
      <c r="B1678" s="68" t="s">
        <v>1926</v>
      </c>
      <c r="C1678" s="66"/>
      <c r="D1678" s="67"/>
      <c r="E1678" s="69"/>
      <c r="F1678" s="74"/>
      <c r="G1678" s="74"/>
    </row>
    <row r="1679" spans="1:7" hidden="1" x14ac:dyDescent="0.25">
      <c r="A1679" s="64" t="s">
        <v>2001</v>
      </c>
      <c r="B1679" s="68" t="s">
        <v>1928</v>
      </c>
      <c r="C1679" s="66"/>
      <c r="D1679" s="67"/>
      <c r="E1679" s="69"/>
      <c r="F1679" s="74"/>
      <c r="G1679" s="74"/>
    </row>
    <row r="1680" spans="1:7" hidden="1" x14ac:dyDescent="0.25">
      <c r="A1680" s="64" t="s">
        <v>2002</v>
      </c>
      <c r="B1680" s="65" t="s">
        <v>1210</v>
      </c>
      <c r="C1680" s="66"/>
      <c r="D1680" s="67"/>
      <c r="E1680" s="69"/>
      <c r="F1680" s="74"/>
      <c r="G1680" s="74"/>
    </row>
    <row r="1681" spans="1:7" hidden="1" x14ac:dyDescent="0.25">
      <c r="A1681" s="64" t="s">
        <v>2003</v>
      </c>
      <c r="B1681" s="68" t="s">
        <v>1920</v>
      </c>
      <c r="C1681" s="66"/>
      <c r="D1681" s="67"/>
      <c r="E1681" s="69"/>
      <c r="F1681" s="74"/>
      <c r="G1681" s="74"/>
    </row>
    <row r="1682" spans="1:7" hidden="1" x14ac:dyDescent="0.25">
      <c r="A1682" s="64" t="s">
        <v>2004</v>
      </c>
      <c r="B1682" s="68" t="s">
        <v>1922</v>
      </c>
      <c r="C1682" s="66"/>
      <c r="D1682" s="67"/>
      <c r="E1682" s="69"/>
      <c r="F1682" s="74"/>
      <c r="G1682" s="74"/>
    </row>
    <row r="1683" spans="1:7" hidden="1" x14ac:dyDescent="0.25">
      <c r="A1683" s="64" t="s">
        <v>2005</v>
      </c>
      <c r="B1683" s="68" t="s">
        <v>1924</v>
      </c>
      <c r="C1683" s="66"/>
      <c r="D1683" s="67"/>
      <c r="E1683" s="69"/>
      <c r="F1683" s="74"/>
      <c r="G1683" s="74"/>
    </row>
    <row r="1684" spans="1:7" hidden="1" x14ac:dyDescent="0.25">
      <c r="A1684" s="64" t="s">
        <v>2006</v>
      </c>
      <c r="B1684" s="68" t="s">
        <v>1926</v>
      </c>
      <c r="C1684" s="66"/>
      <c r="D1684" s="67"/>
      <c r="E1684" s="69"/>
      <c r="F1684" s="74"/>
      <c r="G1684" s="74"/>
    </row>
    <row r="1685" spans="1:7" hidden="1" x14ac:dyDescent="0.25">
      <c r="A1685" s="64" t="s">
        <v>2007</v>
      </c>
      <c r="B1685" s="68" t="s">
        <v>1928</v>
      </c>
      <c r="C1685" s="66"/>
      <c r="D1685" s="67"/>
      <c r="E1685" s="69"/>
      <c r="F1685" s="74"/>
      <c r="G1685" s="74"/>
    </row>
    <row r="1686" spans="1:7" hidden="1" x14ac:dyDescent="0.25">
      <c r="A1686" s="64" t="s">
        <v>2008</v>
      </c>
      <c r="B1686" s="65" t="s">
        <v>7</v>
      </c>
      <c r="C1686" s="66"/>
      <c r="D1686" s="67"/>
      <c r="E1686" s="69"/>
      <c r="F1686" s="74"/>
      <c r="G1686" s="74"/>
    </row>
    <row r="1687" spans="1:7" hidden="1" x14ac:dyDescent="0.25">
      <c r="A1687" s="64" t="s">
        <v>2009</v>
      </c>
      <c r="B1687" s="68" t="s">
        <v>1920</v>
      </c>
      <c r="C1687" s="66"/>
      <c r="D1687" s="67"/>
      <c r="E1687" s="69"/>
      <c r="F1687" s="74"/>
      <c r="G1687" s="74"/>
    </row>
    <row r="1688" spans="1:7" hidden="1" x14ac:dyDescent="0.25">
      <c r="A1688" s="64" t="s">
        <v>2010</v>
      </c>
      <c r="B1688" s="68" t="s">
        <v>1922</v>
      </c>
      <c r="C1688" s="66"/>
      <c r="D1688" s="67"/>
      <c r="E1688" s="69"/>
      <c r="F1688" s="74"/>
      <c r="G1688" s="74"/>
    </row>
    <row r="1689" spans="1:7" hidden="1" x14ac:dyDescent="0.25">
      <c r="A1689" s="64" t="s">
        <v>2011</v>
      </c>
      <c r="B1689" s="68" t="s">
        <v>1924</v>
      </c>
      <c r="C1689" s="66"/>
      <c r="D1689" s="67"/>
      <c r="E1689" s="69"/>
      <c r="F1689" s="74"/>
      <c r="G1689" s="74"/>
    </row>
    <row r="1690" spans="1:7" hidden="1" x14ac:dyDescent="0.25">
      <c r="A1690" s="64" t="s">
        <v>2012</v>
      </c>
      <c r="B1690" s="68" t="s">
        <v>1926</v>
      </c>
      <c r="C1690" s="66"/>
      <c r="D1690" s="67"/>
      <c r="E1690" s="69"/>
      <c r="F1690" s="74"/>
      <c r="G1690" s="74"/>
    </row>
    <row r="1691" spans="1:7" hidden="1" x14ac:dyDescent="0.25">
      <c r="A1691" s="64" t="s">
        <v>2013</v>
      </c>
      <c r="B1691" s="68" t="s">
        <v>1928</v>
      </c>
      <c r="C1691" s="66"/>
      <c r="D1691" s="67"/>
      <c r="E1691" s="69"/>
      <c r="F1691" s="74"/>
      <c r="G1691" s="74"/>
    </row>
    <row r="1692" spans="1:7" hidden="1" x14ac:dyDescent="0.25">
      <c r="A1692" s="64" t="s">
        <v>2014</v>
      </c>
      <c r="B1692" s="65" t="s">
        <v>697</v>
      </c>
      <c r="C1692" s="66"/>
      <c r="D1692" s="67"/>
      <c r="E1692" s="69"/>
      <c r="F1692" s="74"/>
      <c r="G1692" s="74"/>
    </row>
    <row r="1693" spans="1:7" hidden="1" x14ac:dyDescent="0.25">
      <c r="A1693" s="64" t="s">
        <v>2015</v>
      </c>
      <c r="B1693" s="68" t="s">
        <v>1920</v>
      </c>
      <c r="C1693" s="66"/>
      <c r="D1693" s="67"/>
      <c r="E1693" s="69"/>
      <c r="F1693" s="74"/>
      <c r="G1693" s="74"/>
    </row>
    <row r="1694" spans="1:7" hidden="1" x14ac:dyDescent="0.25">
      <c r="A1694" s="64" t="s">
        <v>2016</v>
      </c>
      <c r="B1694" s="68" t="s">
        <v>1922</v>
      </c>
      <c r="C1694" s="66"/>
      <c r="D1694" s="67"/>
      <c r="E1694" s="69"/>
      <c r="F1694" s="74"/>
      <c r="G1694" s="74"/>
    </row>
    <row r="1695" spans="1:7" hidden="1" x14ac:dyDescent="0.25">
      <c r="A1695" s="64" t="s">
        <v>2017</v>
      </c>
      <c r="B1695" s="68" t="s">
        <v>1924</v>
      </c>
      <c r="C1695" s="66"/>
      <c r="D1695" s="67"/>
      <c r="E1695" s="69"/>
      <c r="F1695" s="74"/>
      <c r="G1695" s="74"/>
    </row>
    <row r="1696" spans="1:7" hidden="1" x14ac:dyDescent="0.25">
      <c r="A1696" s="64" t="s">
        <v>2018</v>
      </c>
      <c r="B1696" s="68" t="s">
        <v>1926</v>
      </c>
      <c r="C1696" s="66"/>
      <c r="D1696" s="67"/>
      <c r="E1696" s="69"/>
      <c r="F1696" s="74"/>
      <c r="G1696" s="74"/>
    </row>
    <row r="1697" spans="1:7" hidden="1" x14ac:dyDescent="0.25">
      <c r="A1697" s="64" t="s">
        <v>2019</v>
      </c>
      <c r="B1697" s="68" t="s">
        <v>1928</v>
      </c>
      <c r="C1697" s="66"/>
      <c r="D1697" s="67"/>
      <c r="E1697" s="69"/>
      <c r="F1697" s="74"/>
      <c r="G1697" s="74"/>
    </row>
    <row r="1698" spans="1:7" hidden="1" x14ac:dyDescent="0.25">
      <c r="A1698" s="53" t="s">
        <v>573</v>
      </c>
      <c r="B1698" s="54" t="s">
        <v>445</v>
      </c>
      <c r="C1698" s="55"/>
      <c r="D1698" s="55"/>
      <c r="E1698" s="58"/>
      <c r="F1698" s="189"/>
      <c r="G1698" s="189"/>
    </row>
    <row r="1699" spans="1:7" hidden="1" x14ac:dyDescent="0.25">
      <c r="A1699" s="60" t="s">
        <v>574</v>
      </c>
      <c r="B1699" s="61" t="s">
        <v>429</v>
      </c>
      <c r="C1699" s="62"/>
      <c r="D1699" s="63"/>
      <c r="E1699" s="75"/>
      <c r="F1699" s="190"/>
      <c r="G1699" s="190"/>
    </row>
    <row r="1700" spans="1:7" hidden="1" x14ac:dyDescent="0.25">
      <c r="A1700" s="64" t="s">
        <v>575</v>
      </c>
      <c r="B1700" s="65" t="s">
        <v>4</v>
      </c>
      <c r="C1700" s="66"/>
      <c r="D1700" s="67"/>
      <c r="E1700" s="69"/>
      <c r="F1700" s="74"/>
      <c r="G1700" s="74"/>
    </row>
    <row r="1701" spans="1:7" hidden="1" x14ac:dyDescent="0.25">
      <c r="A1701" s="64" t="s">
        <v>2020</v>
      </c>
      <c r="B1701" s="68" t="s">
        <v>1920</v>
      </c>
      <c r="C1701" s="66"/>
      <c r="D1701" s="67"/>
      <c r="E1701" s="69"/>
      <c r="F1701" s="74"/>
      <c r="G1701" s="74"/>
    </row>
    <row r="1702" spans="1:7" hidden="1" x14ac:dyDescent="0.25">
      <c r="A1702" s="64" t="s">
        <v>2021</v>
      </c>
      <c r="B1702" s="68" t="s">
        <v>1922</v>
      </c>
      <c r="C1702" s="66"/>
      <c r="D1702" s="67"/>
      <c r="E1702" s="69"/>
      <c r="F1702" s="74"/>
      <c r="G1702" s="74"/>
    </row>
    <row r="1703" spans="1:7" hidden="1" x14ac:dyDescent="0.25">
      <c r="A1703" s="64" t="s">
        <v>2022</v>
      </c>
      <c r="B1703" s="68" t="s">
        <v>1924</v>
      </c>
      <c r="C1703" s="66"/>
      <c r="D1703" s="67"/>
      <c r="E1703" s="69"/>
      <c r="F1703" s="74"/>
      <c r="G1703" s="74"/>
    </row>
    <row r="1704" spans="1:7" hidden="1" x14ac:dyDescent="0.25">
      <c r="A1704" s="64" t="s">
        <v>2023</v>
      </c>
      <c r="B1704" s="68" t="s">
        <v>1926</v>
      </c>
      <c r="C1704" s="66"/>
      <c r="D1704" s="67"/>
      <c r="E1704" s="69"/>
      <c r="F1704" s="74"/>
      <c r="G1704" s="74"/>
    </row>
    <row r="1705" spans="1:7" hidden="1" x14ac:dyDescent="0.25">
      <c r="A1705" s="64" t="s">
        <v>2024</v>
      </c>
      <c r="B1705" s="68" t="s">
        <v>1928</v>
      </c>
      <c r="C1705" s="66"/>
      <c r="D1705" s="67"/>
      <c r="E1705" s="69"/>
      <c r="F1705" s="74"/>
      <c r="G1705" s="74"/>
    </row>
    <row r="1706" spans="1:7" hidden="1" x14ac:dyDescent="0.25">
      <c r="A1706" s="64" t="s">
        <v>576</v>
      </c>
      <c r="B1706" s="94" t="s">
        <v>3</v>
      </c>
      <c r="C1706" s="66"/>
      <c r="D1706" s="67"/>
      <c r="E1706" s="69"/>
      <c r="F1706" s="74"/>
      <c r="G1706" s="74"/>
    </row>
    <row r="1707" spans="1:7" hidden="1" x14ac:dyDescent="0.25">
      <c r="A1707" s="64" t="s">
        <v>2025</v>
      </c>
      <c r="B1707" s="68" t="s">
        <v>1920</v>
      </c>
      <c r="C1707" s="66"/>
      <c r="D1707" s="67"/>
      <c r="E1707" s="69"/>
      <c r="F1707" s="74"/>
      <c r="G1707" s="74"/>
    </row>
    <row r="1708" spans="1:7" hidden="1" x14ac:dyDescent="0.25">
      <c r="A1708" s="64" t="s">
        <v>2026</v>
      </c>
      <c r="B1708" s="68" t="s">
        <v>1922</v>
      </c>
      <c r="C1708" s="66"/>
      <c r="D1708" s="67"/>
      <c r="E1708" s="69"/>
      <c r="F1708" s="74"/>
      <c r="G1708" s="74"/>
    </row>
    <row r="1709" spans="1:7" hidden="1" x14ac:dyDescent="0.25">
      <c r="A1709" s="64" t="s">
        <v>2027</v>
      </c>
      <c r="B1709" s="68" t="s">
        <v>1924</v>
      </c>
      <c r="C1709" s="66"/>
      <c r="D1709" s="67"/>
      <c r="E1709" s="69"/>
      <c r="F1709" s="74"/>
      <c r="G1709" s="74"/>
    </row>
    <row r="1710" spans="1:7" hidden="1" x14ac:dyDescent="0.25">
      <c r="A1710" s="64" t="s">
        <v>2028</v>
      </c>
      <c r="B1710" s="68" t="s">
        <v>1926</v>
      </c>
      <c r="C1710" s="66"/>
      <c r="D1710" s="67"/>
      <c r="E1710" s="69"/>
      <c r="F1710" s="74"/>
      <c r="G1710" s="74"/>
    </row>
    <row r="1711" spans="1:7" hidden="1" x14ac:dyDescent="0.25">
      <c r="A1711" s="64" t="s">
        <v>2029</v>
      </c>
      <c r="B1711" s="68" t="s">
        <v>1928</v>
      </c>
      <c r="C1711" s="66"/>
      <c r="D1711" s="67"/>
      <c r="E1711" s="69"/>
      <c r="F1711" s="74"/>
      <c r="G1711" s="74"/>
    </row>
    <row r="1712" spans="1:7" hidden="1" x14ac:dyDescent="0.25">
      <c r="A1712" s="64" t="s">
        <v>577</v>
      </c>
      <c r="B1712" s="65" t="s">
        <v>5</v>
      </c>
      <c r="C1712" s="66"/>
      <c r="D1712" s="67"/>
      <c r="E1712" s="69"/>
      <c r="F1712" s="74"/>
      <c r="G1712" s="74"/>
    </row>
    <row r="1713" spans="1:7" hidden="1" x14ac:dyDescent="0.25">
      <c r="A1713" s="64" t="s">
        <v>2030</v>
      </c>
      <c r="B1713" s="68" t="s">
        <v>1920</v>
      </c>
      <c r="C1713" s="66"/>
      <c r="D1713" s="67"/>
      <c r="E1713" s="69"/>
      <c r="F1713" s="74"/>
      <c r="G1713" s="74"/>
    </row>
    <row r="1714" spans="1:7" hidden="1" x14ac:dyDescent="0.25">
      <c r="A1714" s="64" t="s">
        <v>2031</v>
      </c>
      <c r="B1714" s="68" t="s">
        <v>1922</v>
      </c>
      <c r="C1714" s="66"/>
      <c r="D1714" s="67"/>
      <c r="E1714" s="69"/>
      <c r="F1714" s="74"/>
      <c r="G1714" s="74"/>
    </row>
    <row r="1715" spans="1:7" hidden="1" x14ac:dyDescent="0.25">
      <c r="A1715" s="64" t="s">
        <v>2032</v>
      </c>
      <c r="B1715" s="68" t="s">
        <v>1924</v>
      </c>
      <c r="C1715" s="66"/>
      <c r="D1715" s="67"/>
      <c r="E1715" s="69"/>
      <c r="F1715" s="74"/>
      <c r="G1715" s="74"/>
    </row>
    <row r="1716" spans="1:7" hidden="1" x14ac:dyDescent="0.25">
      <c r="A1716" s="64" t="s">
        <v>2033</v>
      </c>
      <c r="B1716" s="68" t="s">
        <v>1926</v>
      </c>
      <c r="C1716" s="66"/>
      <c r="D1716" s="67"/>
      <c r="E1716" s="69"/>
      <c r="F1716" s="74"/>
      <c r="G1716" s="74"/>
    </row>
    <row r="1717" spans="1:7" hidden="1" x14ac:dyDescent="0.25">
      <c r="A1717" s="64" t="s">
        <v>2034</v>
      </c>
      <c r="B1717" s="68" t="s">
        <v>1928</v>
      </c>
      <c r="C1717" s="66"/>
      <c r="D1717" s="67"/>
      <c r="E1717" s="69"/>
      <c r="F1717" s="74"/>
      <c r="G1717" s="74"/>
    </row>
    <row r="1718" spans="1:7" hidden="1" x14ac:dyDescent="0.25">
      <c r="A1718" s="64" t="s">
        <v>578</v>
      </c>
      <c r="B1718" s="65" t="s">
        <v>1191</v>
      </c>
      <c r="C1718" s="66"/>
      <c r="D1718" s="67"/>
      <c r="E1718" s="69"/>
      <c r="F1718" s="74"/>
      <c r="G1718" s="74"/>
    </row>
    <row r="1719" spans="1:7" hidden="1" x14ac:dyDescent="0.25">
      <c r="A1719" s="64" t="s">
        <v>2035</v>
      </c>
      <c r="B1719" s="68" t="s">
        <v>1920</v>
      </c>
      <c r="C1719" s="66"/>
      <c r="D1719" s="67"/>
      <c r="E1719" s="69"/>
      <c r="F1719" s="74"/>
      <c r="G1719" s="74"/>
    </row>
    <row r="1720" spans="1:7" hidden="1" x14ac:dyDescent="0.25">
      <c r="A1720" s="64" t="s">
        <v>2036</v>
      </c>
      <c r="B1720" s="68" t="s">
        <v>1922</v>
      </c>
      <c r="C1720" s="66"/>
      <c r="D1720" s="67"/>
      <c r="E1720" s="69"/>
      <c r="F1720" s="74"/>
      <c r="G1720" s="74"/>
    </row>
    <row r="1721" spans="1:7" hidden="1" x14ac:dyDescent="0.25">
      <c r="A1721" s="64" t="s">
        <v>2037</v>
      </c>
      <c r="B1721" s="68" t="s">
        <v>1924</v>
      </c>
      <c r="C1721" s="66"/>
      <c r="D1721" s="67"/>
      <c r="E1721" s="69"/>
      <c r="F1721" s="74"/>
      <c r="G1721" s="74"/>
    </row>
    <row r="1722" spans="1:7" hidden="1" x14ac:dyDescent="0.25">
      <c r="A1722" s="64" t="s">
        <v>2038</v>
      </c>
      <c r="B1722" s="68" t="s">
        <v>1926</v>
      </c>
      <c r="C1722" s="66"/>
      <c r="D1722" s="67"/>
      <c r="E1722" s="69"/>
      <c r="F1722" s="74"/>
      <c r="G1722" s="74"/>
    </row>
    <row r="1723" spans="1:7" hidden="1" x14ac:dyDescent="0.25">
      <c r="A1723" s="64" t="s">
        <v>2039</v>
      </c>
      <c r="B1723" s="68" t="s">
        <v>1928</v>
      </c>
      <c r="C1723" s="66"/>
      <c r="D1723" s="67"/>
      <c r="E1723" s="69"/>
      <c r="F1723" s="74"/>
      <c r="G1723" s="74"/>
    </row>
    <row r="1724" spans="1:7" hidden="1" x14ac:dyDescent="0.25">
      <c r="A1724" s="64" t="s">
        <v>579</v>
      </c>
      <c r="B1724" s="65" t="s">
        <v>1197</v>
      </c>
      <c r="C1724" s="66"/>
      <c r="D1724" s="67"/>
      <c r="E1724" s="69"/>
      <c r="F1724" s="74"/>
      <c r="G1724" s="74"/>
    </row>
    <row r="1725" spans="1:7" hidden="1" x14ac:dyDescent="0.25">
      <c r="A1725" s="64" t="s">
        <v>2040</v>
      </c>
      <c r="B1725" s="68" t="s">
        <v>1920</v>
      </c>
      <c r="C1725" s="66"/>
      <c r="D1725" s="67"/>
      <c r="E1725" s="69"/>
      <c r="F1725" s="74"/>
      <c r="G1725" s="74"/>
    </row>
    <row r="1726" spans="1:7" hidden="1" x14ac:dyDescent="0.25">
      <c r="A1726" s="64" t="s">
        <v>2041</v>
      </c>
      <c r="B1726" s="68" t="s">
        <v>1922</v>
      </c>
      <c r="C1726" s="66"/>
      <c r="D1726" s="67"/>
      <c r="E1726" s="69"/>
      <c r="F1726" s="74"/>
      <c r="G1726" s="74"/>
    </row>
    <row r="1727" spans="1:7" hidden="1" x14ac:dyDescent="0.25">
      <c r="A1727" s="64" t="s">
        <v>2042</v>
      </c>
      <c r="B1727" s="68" t="s">
        <v>1924</v>
      </c>
      <c r="C1727" s="66"/>
      <c r="D1727" s="67"/>
      <c r="E1727" s="69"/>
      <c r="F1727" s="74"/>
      <c r="G1727" s="74"/>
    </row>
    <row r="1728" spans="1:7" hidden="1" x14ac:dyDescent="0.25">
      <c r="A1728" s="64" t="s">
        <v>2043</v>
      </c>
      <c r="B1728" s="68" t="s">
        <v>1926</v>
      </c>
      <c r="C1728" s="66"/>
      <c r="D1728" s="67"/>
      <c r="E1728" s="69"/>
      <c r="F1728" s="74"/>
      <c r="G1728" s="74"/>
    </row>
    <row r="1729" spans="1:7" hidden="1" x14ac:dyDescent="0.25">
      <c r="A1729" s="64" t="s">
        <v>2044</v>
      </c>
      <c r="B1729" s="68" t="s">
        <v>1928</v>
      </c>
      <c r="C1729" s="66"/>
      <c r="D1729" s="67"/>
      <c r="E1729" s="69"/>
      <c r="F1729" s="74"/>
      <c r="G1729" s="74"/>
    </row>
    <row r="1730" spans="1:7" hidden="1" x14ac:dyDescent="0.25">
      <c r="A1730" s="64" t="s">
        <v>580</v>
      </c>
      <c r="B1730" s="65" t="s">
        <v>1203</v>
      </c>
      <c r="C1730" s="66"/>
      <c r="D1730" s="67"/>
      <c r="E1730" s="69"/>
      <c r="F1730" s="74"/>
      <c r="G1730" s="74"/>
    </row>
    <row r="1731" spans="1:7" hidden="1" x14ac:dyDescent="0.25">
      <c r="A1731" s="64" t="s">
        <v>2045</v>
      </c>
      <c r="B1731" s="68" t="s">
        <v>1920</v>
      </c>
      <c r="C1731" s="66"/>
      <c r="D1731" s="67"/>
      <c r="E1731" s="69"/>
      <c r="F1731" s="74"/>
      <c r="G1731" s="74"/>
    </row>
    <row r="1732" spans="1:7" hidden="1" x14ac:dyDescent="0.25">
      <c r="A1732" s="64" t="s">
        <v>2046</v>
      </c>
      <c r="B1732" s="68" t="s">
        <v>1922</v>
      </c>
      <c r="C1732" s="66"/>
      <c r="D1732" s="67"/>
      <c r="E1732" s="69"/>
      <c r="F1732" s="74"/>
      <c r="G1732" s="74"/>
    </row>
    <row r="1733" spans="1:7" hidden="1" x14ac:dyDescent="0.25">
      <c r="A1733" s="64" t="s">
        <v>2047</v>
      </c>
      <c r="B1733" s="68" t="s">
        <v>1924</v>
      </c>
      <c r="C1733" s="66"/>
      <c r="D1733" s="67"/>
      <c r="E1733" s="69"/>
      <c r="F1733" s="74"/>
      <c r="G1733" s="74"/>
    </row>
    <row r="1734" spans="1:7" hidden="1" x14ac:dyDescent="0.25">
      <c r="A1734" s="64" t="s">
        <v>2048</v>
      </c>
      <c r="B1734" s="68" t="s">
        <v>1926</v>
      </c>
      <c r="C1734" s="66"/>
      <c r="D1734" s="67"/>
      <c r="E1734" s="69"/>
      <c r="F1734" s="74"/>
      <c r="G1734" s="74"/>
    </row>
    <row r="1735" spans="1:7" hidden="1" x14ac:dyDescent="0.25">
      <c r="A1735" s="64" t="s">
        <v>2049</v>
      </c>
      <c r="B1735" s="68" t="s">
        <v>1928</v>
      </c>
      <c r="C1735" s="66"/>
      <c r="D1735" s="67"/>
      <c r="E1735" s="69"/>
      <c r="F1735" s="74"/>
      <c r="G1735" s="74"/>
    </row>
    <row r="1736" spans="1:7" hidden="1" x14ac:dyDescent="0.25">
      <c r="A1736" s="64" t="s">
        <v>2050</v>
      </c>
      <c r="B1736" s="65" t="s">
        <v>1210</v>
      </c>
      <c r="C1736" s="66"/>
      <c r="D1736" s="67"/>
      <c r="E1736" s="69"/>
      <c r="F1736" s="74"/>
      <c r="G1736" s="74"/>
    </row>
    <row r="1737" spans="1:7" hidden="1" x14ac:dyDescent="0.25">
      <c r="A1737" s="64" t="s">
        <v>2051</v>
      </c>
      <c r="B1737" s="68" t="s">
        <v>1920</v>
      </c>
      <c r="C1737" s="66"/>
      <c r="D1737" s="67"/>
      <c r="E1737" s="69"/>
      <c r="F1737" s="74"/>
      <c r="G1737" s="74"/>
    </row>
    <row r="1738" spans="1:7" hidden="1" x14ac:dyDescent="0.25">
      <c r="A1738" s="64" t="s">
        <v>2052</v>
      </c>
      <c r="B1738" s="68" t="s">
        <v>1922</v>
      </c>
      <c r="C1738" s="66"/>
      <c r="D1738" s="67"/>
      <c r="E1738" s="69"/>
      <c r="F1738" s="74"/>
      <c r="G1738" s="74"/>
    </row>
    <row r="1739" spans="1:7" hidden="1" x14ac:dyDescent="0.25">
      <c r="A1739" s="64" t="s">
        <v>2053</v>
      </c>
      <c r="B1739" s="68" t="s">
        <v>1924</v>
      </c>
      <c r="C1739" s="66"/>
      <c r="D1739" s="67"/>
      <c r="E1739" s="69"/>
      <c r="F1739" s="74"/>
      <c r="G1739" s="74"/>
    </row>
    <row r="1740" spans="1:7" hidden="1" x14ac:dyDescent="0.25">
      <c r="A1740" s="64" t="s">
        <v>2054</v>
      </c>
      <c r="B1740" s="68" t="s">
        <v>1926</v>
      </c>
      <c r="C1740" s="66"/>
      <c r="D1740" s="67"/>
      <c r="E1740" s="69"/>
      <c r="F1740" s="74"/>
      <c r="G1740" s="74"/>
    </row>
    <row r="1741" spans="1:7" hidden="1" x14ac:dyDescent="0.25">
      <c r="A1741" s="64" t="s">
        <v>2055</v>
      </c>
      <c r="B1741" s="68" t="s">
        <v>1928</v>
      </c>
      <c r="C1741" s="66"/>
      <c r="D1741" s="67"/>
      <c r="E1741" s="69"/>
      <c r="F1741" s="74"/>
      <c r="G1741" s="74"/>
    </row>
    <row r="1742" spans="1:7" hidden="1" x14ac:dyDescent="0.25">
      <c r="A1742" s="64" t="s">
        <v>2056</v>
      </c>
      <c r="B1742" s="65" t="s">
        <v>7</v>
      </c>
      <c r="C1742" s="66"/>
      <c r="D1742" s="67"/>
      <c r="E1742" s="69"/>
      <c r="F1742" s="74"/>
      <c r="G1742" s="74"/>
    </row>
    <row r="1743" spans="1:7" hidden="1" x14ac:dyDescent="0.25">
      <c r="A1743" s="64" t="s">
        <v>2057</v>
      </c>
      <c r="B1743" s="68" t="s">
        <v>1920</v>
      </c>
      <c r="C1743" s="66"/>
      <c r="D1743" s="67"/>
      <c r="E1743" s="69"/>
      <c r="F1743" s="74"/>
      <c r="G1743" s="74"/>
    </row>
    <row r="1744" spans="1:7" hidden="1" x14ac:dyDescent="0.25">
      <c r="A1744" s="64" t="s">
        <v>2058</v>
      </c>
      <c r="B1744" s="68" t="s">
        <v>1922</v>
      </c>
      <c r="C1744" s="66"/>
      <c r="D1744" s="67"/>
      <c r="E1744" s="69"/>
      <c r="F1744" s="74"/>
      <c r="G1744" s="74"/>
    </row>
    <row r="1745" spans="1:7" hidden="1" x14ac:dyDescent="0.25">
      <c r="A1745" s="64" t="s">
        <v>2059</v>
      </c>
      <c r="B1745" s="68" t="s">
        <v>1924</v>
      </c>
      <c r="C1745" s="66"/>
      <c r="D1745" s="67"/>
      <c r="E1745" s="69"/>
      <c r="F1745" s="74"/>
      <c r="G1745" s="74"/>
    </row>
    <row r="1746" spans="1:7" hidden="1" x14ac:dyDescent="0.25">
      <c r="A1746" s="64" t="s">
        <v>2060</v>
      </c>
      <c r="B1746" s="68" t="s">
        <v>1926</v>
      </c>
      <c r="C1746" s="66"/>
      <c r="D1746" s="67"/>
      <c r="E1746" s="69"/>
      <c r="F1746" s="74"/>
      <c r="G1746" s="74"/>
    </row>
    <row r="1747" spans="1:7" hidden="1" x14ac:dyDescent="0.25">
      <c r="A1747" s="64" t="s">
        <v>2061</v>
      </c>
      <c r="B1747" s="68" t="s">
        <v>1928</v>
      </c>
      <c r="C1747" s="66"/>
      <c r="D1747" s="67"/>
      <c r="E1747" s="69"/>
      <c r="F1747" s="74"/>
      <c r="G1747" s="74"/>
    </row>
    <row r="1748" spans="1:7" hidden="1" x14ac:dyDescent="0.25">
      <c r="A1748" s="64" t="s">
        <v>2062</v>
      </c>
      <c r="B1748" s="65" t="s">
        <v>697</v>
      </c>
      <c r="C1748" s="66"/>
      <c r="D1748" s="67"/>
      <c r="E1748" s="69"/>
      <c r="F1748" s="74"/>
      <c r="G1748" s="74"/>
    </row>
    <row r="1749" spans="1:7" hidden="1" x14ac:dyDescent="0.25">
      <c r="A1749" s="64" t="s">
        <v>2063</v>
      </c>
      <c r="B1749" s="68" t="s">
        <v>1920</v>
      </c>
      <c r="C1749" s="66"/>
      <c r="D1749" s="67"/>
      <c r="E1749" s="69"/>
      <c r="F1749" s="74"/>
      <c r="G1749" s="74"/>
    </row>
    <row r="1750" spans="1:7" hidden="1" x14ac:dyDescent="0.25">
      <c r="A1750" s="64" t="s">
        <v>2064</v>
      </c>
      <c r="B1750" s="68" t="s">
        <v>1922</v>
      </c>
      <c r="C1750" s="66"/>
      <c r="D1750" s="67"/>
      <c r="E1750" s="69"/>
      <c r="F1750" s="74"/>
      <c r="G1750" s="74"/>
    </row>
    <row r="1751" spans="1:7" hidden="1" x14ac:dyDescent="0.25">
      <c r="A1751" s="64" t="s">
        <v>2065</v>
      </c>
      <c r="B1751" s="68" t="s">
        <v>1924</v>
      </c>
      <c r="C1751" s="66"/>
      <c r="D1751" s="67"/>
      <c r="E1751" s="69"/>
      <c r="F1751" s="74"/>
      <c r="G1751" s="74"/>
    </row>
    <row r="1752" spans="1:7" hidden="1" x14ac:dyDescent="0.25">
      <c r="A1752" s="64" t="s">
        <v>2066</v>
      </c>
      <c r="B1752" s="68" t="s">
        <v>1926</v>
      </c>
      <c r="C1752" s="66"/>
      <c r="D1752" s="67"/>
      <c r="E1752" s="69"/>
      <c r="F1752" s="74"/>
      <c r="G1752" s="74"/>
    </row>
    <row r="1753" spans="1:7" hidden="1" x14ac:dyDescent="0.25">
      <c r="A1753" s="64" t="s">
        <v>2067</v>
      </c>
      <c r="B1753" s="68" t="s">
        <v>1928</v>
      </c>
      <c r="C1753" s="66"/>
      <c r="D1753" s="67"/>
      <c r="E1753" s="69"/>
      <c r="F1753" s="74"/>
      <c r="G1753" s="74"/>
    </row>
    <row r="1754" spans="1:7" hidden="1" x14ac:dyDescent="0.25">
      <c r="A1754" s="60" t="s">
        <v>581</v>
      </c>
      <c r="B1754" s="61" t="s">
        <v>437</v>
      </c>
      <c r="C1754" s="62"/>
      <c r="D1754" s="63"/>
      <c r="E1754" s="75"/>
      <c r="F1754" s="190"/>
      <c r="G1754" s="190"/>
    </row>
    <row r="1755" spans="1:7" hidden="1" x14ac:dyDescent="0.25">
      <c r="A1755" s="64" t="s">
        <v>582</v>
      </c>
      <c r="B1755" s="65" t="s">
        <v>4</v>
      </c>
      <c r="C1755" s="66"/>
      <c r="D1755" s="67"/>
      <c r="E1755" s="69"/>
      <c r="F1755" s="74"/>
      <c r="G1755" s="74"/>
    </row>
    <row r="1756" spans="1:7" hidden="1" x14ac:dyDescent="0.25">
      <c r="A1756" s="64" t="s">
        <v>2068</v>
      </c>
      <c r="B1756" s="68" t="s">
        <v>1920</v>
      </c>
      <c r="C1756" s="66"/>
      <c r="D1756" s="67"/>
      <c r="E1756" s="69"/>
      <c r="F1756" s="74"/>
      <c r="G1756" s="74"/>
    </row>
    <row r="1757" spans="1:7" hidden="1" x14ac:dyDescent="0.25">
      <c r="A1757" s="64" t="s">
        <v>2069</v>
      </c>
      <c r="B1757" s="68" t="s">
        <v>1922</v>
      </c>
      <c r="C1757" s="66"/>
      <c r="D1757" s="67"/>
      <c r="E1757" s="69"/>
      <c r="F1757" s="74"/>
      <c r="G1757" s="74"/>
    </row>
    <row r="1758" spans="1:7" hidden="1" x14ac:dyDescent="0.25">
      <c r="A1758" s="64" t="s">
        <v>2070</v>
      </c>
      <c r="B1758" s="68" t="s">
        <v>1924</v>
      </c>
      <c r="C1758" s="66"/>
      <c r="D1758" s="67"/>
      <c r="E1758" s="69"/>
      <c r="F1758" s="74"/>
      <c r="G1758" s="74"/>
    </row>
    <row r="1759" spans="1:7" hidden="1" x14ac:dyDescent="0.25">
      <c r="A1759" s="64" t="s">
        <v>2071</v>
      </c>
      <c r="B1759" s="68" t="s">
        <v>1926</v>
      </c>
      <c r="C1759" s="66"/>
      <c r="D1759" s="67"/>
      <c r="E1759" s="69"/>
      <c r="F1759" s="74"/>
      <c r="G1759" s="74"/>
    </row>
    <row r="1760" spans="1:7" hidden="1" x14ac:dyDescent="0.25">
      <c r="A1760" s="64" t="s">
        <v>2072</v>
      </c>
      <c r="B1760" s="68" t="s">
        <v>1928</v>
      </c>
      <c r="C1760" s="66"/>
      <c r="D1760" s="67"/>
      <c r="E1760" s="69"/>
      <c r="F1760" s="74"/>
      <c r="G1760" s="74"/>
    </row>
    <row r="1761" spans="1:7" hidden="1" x14ac:dyDescent="0.25">
      <c r="A1761" s="64" t="s">
        <v>583</v>
      </c>
      <c r="B1761" s="94" t="s">
        <v>3</v>
      </c>
      <c r="C1761" s="66"/>
      <c r="D1761" s="67"/>
      <c r="E1761" s="69"/>
      <c r="F1761" s="74"/>
      <c r="G1761" s="74"/>
    </row>
    <row r="1762" spans="1:7" hidden="1" x14ac:dyDescent="0.25">
      <c r="A1762" s="64" t="s">
        <v>2073</v>
      </c>
      <c r="B1762" s="68" t="s">
        <v>1920</v>
      </c>
      <c r="C1762" s="66"/>
      <c r="D1762" s="67"/>
      <c r="E1762" s="69"/>
      <c r="F1762" s="74"/>
      <c r="G1762" s="74"/>
    </row>
    <row r="1763" spans="1:7" hidden="1" x14ac:dyDescent="0.25">
      <c r="A1763" s="64" t="s">
        <v>2074</v>
      </c>
      <c r="B1763" s="68" t="s">
        <v>1922</v>
      </c>
      <c r="C1763" s="66"/>
      <c r="D1763" s="67"/>
      <c r="E1763" s="69"/>
      <c r="F1763" s="74"/>
      <c r="G1763" s="74"/>
    </row>
    <row r="1764" spans="1:7" hidden="1" x14ac:dyDescent="0.25">
      <c r="A1764" s="64" t="s">
        <v>2075</v>
      </c>
      <c r="B1764" s="68" t="s">
        <v>1924</v>
      </c>
      <c r="C1764" s="66"/>
      <c r="D1764" s="67"/>
      <c r="E1764" s="69"/>
      <c r="F1764" s="74"/>
      <c r="G1764" s="74"/>
    </row>
    <row r="1765" spans="1:7" hidden="1" x14ac:dyDescent="0.25">
      <c r="A1765" s="64" t="s">
        <v>2076</v>
      </c>
      <c r="B1765" s="68" t="s">
        <v>1926</v>
      </c>
      <c r="C1765" s="66"/>
      <c r="D1765" s="67"/>
      <c r="E1765" s="69"/>
      <c r="F1765" s="74"/>
      <c r="G1765" s="74"/>
    </row>
    <row r="1766" spans="1:7" hidden="1" x14ac:dyDescent="0.25">
      <c r="A1766" s="64" t="s">
        <v>2077</v>
      </c>
      <c r="B1766" s="68" t="s">
        <v>1928</v>
      </c>
      <c r="C1766" s="66"/>
      <c r="D1766" s="67"/>
      <c r="E1766" s="69"/>
      <c r="F1766" s="74"/>
      <c r="G1766" s="74"/>
    </row>
    <row r="1767" spans="1:7" hidden="1" x14ac:dyDescent="0.25">
      <c r="A1767" s="64" t="s">
        <v>584</v>
      </c>
      <c r="B1767" s="65" t="s">
        <v>5</v>
      </c>
      <c r="C1767" s="66"/>
      <c r="D1767" s="67"/>
      <c r="E1767" s="69"/>
      <c r="F1767" s="74"/>
      <c r="G1767" s="74"/>
    </row>
    <row r="1768" spans="1:7" hidden="1" x14ac:dyDescent="0.25">
      <c r="A1768" s="64" t="s">
        <v>2078</v>
      </c>
      <c r="B1768" s="68" t="s">
        <v>1920</v>
      </c>
      <c r="C1768" s="66"/>
      <c r="D1768" s="67"/>
      <c r="E1768" s="69"/>
      <c r="F1768" s="74"/>
      <c r="G1768" s="74"/>
    </row>
    <row r="1769" spans="1:7" hidden="1" x14ac:dyDescent="0.25">
      <c r="A1769" s="64" t="s">
        <v>2079</v>
      </c>
      <c r="B1769" s="68" t="s">
        <v>1922</v>
      </c>
      <c r="C1769" s="66"/>
      <c r="D1769" s="67"/>
      <c r="E1769" s="69"/>
      <c r="F1769" s="74"/>
      <c r="G1769" s="74"/>
    </row>
    <row r="1770" spans="1:7" hidden="1" x14ac:dyDescent="0.25">
      <c r="A1770" s="64" t="s">
        <v>2080</v>
      </c>
      <c r="B1770" s="68" t="s">
        <v>1924</v>
      </c>
      <c r="C1770" s="66"/>
      <c r="D1770" s="67"/>
      <c r="E1770" s="69"/>
      <c r="F1770" s="74"/>
      <c r="G1770" s="74"/>
    </row>
    <row r="1771" spans="1:7" hidden="1" x14ac:dyDescent="0.25">
      <c r="A1771" s="64" t="s">
        <v>2081</v>
      </c>
      <c r="B1771" s="68" t="s">
        <v>1926</v>
      </c>
      <c r="C1771" s="66"/>
      <c r="D1771" s="67"/>
      <c r="E1771" s="69"/>
      <c r="F1771" s="74"/>
      <c r="G1771" s="74"/>
    </row>
    <row r="1772" spans="1:7" hidden="1" x14ac:dyDescent="0.25">
      <c r="A1772" s="64" t="s">
        <v>2082</v>
      </c>
      <c r="B1772" s="68" t="s">
        <v>1928</v>
      </c>
      <c r="C1772" s="66"/>
      <c r="D1772" s="67"/>
      <c r="E1772" s="69"/>
      <c r="F1772" s="74"/>
      <c r="G1772" s="74"/>
    </row>
    <row r="1773" spans="1:7" hidden="1" x14ac:dyDescent="0.25">
      <c r="A1773" s="64" t="s">
        <v>585</v>
      </c>
      <c r="B1773" s="65" t="s">
        <v>1191</v>
      </c>
      <c r="C1773" s="66"/>
      <c r="D1773" s="67"/>
      <c r="E1773" s="69"/>
      <c r="F1773" s="74"/>
      <c r="G1773" s="74"/>
    </row>
    <row r="1774" spans="1:7" hidden="1" x14ac:dyDescent="0.25">
      <c r="A1774" s="64" t="s">
        <v>2083</v>
      </c>
      <c r="B1774" s="68" t="s">
        <v>1920</v>
      </c>
      <c r="C1774" s="66"/>
      <c r="D1774" s="67"/>
      <c r="E1774" s="69"/>
      <c r="F1774" s="74"/>
      <c r="G1774" s="74"/>
    </row>
    <row r="1775" spans="1:7" hidden="1" x14ac:dyDescent="0.25">
      <c r="A1775" s="64" t="s">
        <v>2084</v>
      </c>
      <c r="B1775" s="68" t="s">
        <v>1922</v>
      </c>
      <c r="C1775" s="66"/>
      <c r="D1775" s="67"/>
      <c r="E1775" s="69"/>
      <c r="F1775" s="74"/>
      <c r="G1775" s="74"/>
    </row>
    <row r="1776" spans="1:7" hidden="1" x14ac:dyDescent="0.25">
      <c r="A1776" s="64" t="s">
        <v>2085</v>
      </c>
      <c r="B1776" s="68" t="s">
        <v>1924</v>
      </c>
      <c r="C1776" s="66"/>
      <c r="D1776" s="67"/>
      <c r="E1776" s="69"/>
      <c r="F1776" s="74"/>
      <c r="G1776" s="74"/>
    </row>
    <row r="1777" spans="1:7" hidden="1" x14ac:dyDescent="0.25">
      <c r="A1777" s="64" t="s">
        <v>2086</v>
      </c>
      <c r="B1777" s="68" t="s">
        <v>1926</v>
      </c>
      <c r="C1777" s="66"/>
      <c r="D1777" s="67"/>
      <c r="E1777" s="69"/>
      <c r="F1777" s="74"/>
      <c r="G1777" s="74"/>
    </row>
    <row r="1778" spans="1:7" hidden="1" x14ac:dyDescent="0.25">
      <c r="A1778" s="64" t="s">
        <v>2087</v>
      </c>
      <c r="B1778" s="68" t="s">
        <v>1928</v>
      </c>
      <c r="C1778" s="66"/>
      <c r="D1778" s="67"/>
      <c r="E1778" s="69"/>
      <c r="F1778" s="74"/>
      <c r="G1778" s="74"/>
    </row>
    <row r="1779" spans="1:7" hidden="1" x14ac:dyDescent="0.25">
      <c r="A1779" s="64" t="s">
        <v>586</v>
      </c>
      <c r="B1779" s="65" t="s">
        <v>1197</v>
      </c>
      <c r="C1779" s="66"/>
      <c r="D1779" s="67"/>
      <c r="E1779" s="69"/>
      <c r="F1779" s="74"/>
      <c r="G1779" s="74"/>
    </row>
    <row r="1780" spans="1:7" hidden="1" x14ac:dyDescent="0.25">
      <c r="A1780" s="64" t="s">
        <v>2088</v>
      </c>
      <c r="B1780" s="68" t="s">
        <v>1920</v>
      </c>
      <c r="C1780" s="66"/>
      <c r="D1780" s="67"/>
      <c r="E1780" s="69"/>
      <c r="F1780" s="74"/>
      <c r="G1780" s="74"/>
    </row>
    <row r="1781" spans="1:7" hidden="1" x14ac:dyDescent="0.25">
      <c r="A1781" s="64" t="s">
        <v>2089</v>
      </c>
      <c r="B1781" s="68" t="s">
        <v>1922</v>
      </c>
      <c r="C1781" s="66"/>
      <c r="D1781" s="67"/>
      <c r="E1781" s="69"/>
      <c r="F1781" s="74"/>
      <c r="G1781" s="74"/>
    </row>
    <row r="1782" spans="1:7" hidden="1" x14ac:dyDescent="0.25">
      <c r="A1782" s="64" t="s">
        <v>2090</v>
      </c>
      <c r="B1782" s="68" t="s">
        <v>1924</v>
      </c>
      <c r="C1782" s="66"/>
      <c r="D1782" s="67"/>
      <c r="E1782" s="69"/>
      <c r="F1782" s="74"/>
      <c r="G1782" s="74"/>
    </row>
    <row r="1783" spans="1:7" hidden="1" x14ac:dyDescent="0.25">
      <c r="A1783" s="64" t="s">
        <v>2091</v>
      </c>
      <c r="B1783" s="68" t="s">
        <v>1926</v>
      </c>
      <c r="C1783" s="66"/>
      <c r="D1783" s="67"/>
      <c r="E1783" s="69"/>
      <c r="F1783" s="74"/>
      <c r="G1783" s="74"/>
    </row>
    <row r="1784" spans="1:7" hidden="1" x14ac:dyDescent="0.25">
      <c r="A1784" s="64" t="s">
        <v>2092</v>
      </c>
      <c r="B1784" s="68" t="s">
        <v>1928</v>
      </c>
      <c r="C1784" s="66"/>
      <c r="D1784" s="67"/>
      <c r="E1784" s="69"/>
      <c r="F1784" s="74"/>
      <c r="G1784" s="74"/>
    </row>
    <row r="1785" spans="1:7" hidden="1" x14ac:dyDescent="0.25">
      <c r="A1785" s="64" t="s">
        <v>587</v>
      </c>
      <c r="B1785" s="65" t="s">
        <v>1203</v>
      </c>
      <c r="C1785" s="66"/>
      <c r="D1785" s="67"/>
      <c r="E1785" s="69"/>
      <c r="F1785" s="74"/>
      <c r="G1785" s="74"/>
    </row>
    <row r="1786" spans="1:7" hidden="1" x14ac:dyDescent="0.25">
      <c r="A1786" s="64" t="s">
        <v>2093</v>
      </c>
      <c r="B1786" s="68" t="s">
        <v>1920</v>
      </c>
      <c r="C1786" s="66"/>
      <c r="D1786" s="67"/>
      <c r="E1786" s="69"/>
      <c r="F1786" s="74"/>
      <c r="G1786" s="74"/>
    </row>
    <row r="1787" spans="1:7" hidden="1" x14ac:dyDescent="0.25">
      <c r="A1787" s="64" t="s">
        <v>2094</v>
      </c>
      <c r="B1787" s="68" t="s">
        <v>1922</v>
      </c>
      <c r="C1787" s="66"/>
      <c r="D1787" s="67"/>
      <c r="E1787" s="69"/>
      <c r="F1787" s="74"/>
      <c r="G1787" s="74"/>
    </row>
    <row r="1788" spans="1:7" hidden="1" x14ac:dyDescent="0.25">
      <c r="A1788" s="64" t="s">
        <v>2095</v>
      </c>
      <c r="B1788" s="68" t="s">
        <v>1924</v>
      </c>
      <c r="C1788" s="66"/>
      <c r="D1788" s="67"/>
      <c r="E1788" s="69"/>
      <c r="F1788" s="74"/>
      <c r="G1788" s="74"/>
    </row>
    <row r="1789" spans="1:7" hidden="1" x14ac:dyDescent="0.25">
      <c r="A1789" s="64" t="s">
        <v>2096</v>
      </c>
      <c r="B1789" s="68" t="s">
        <v>1926</v>
      </c>
      <c r="C1789" s="66"/>
      <c r="D1789" s="67"/>
      <c r="E1789" s="69"/>
      <c r="F1789" s="74"/>
      <c r="G1789" s="74"/>
    </row>
    <row r="1790" spans="1:7" hidden="1" x14ac:dyDescent="0.25">
      <c r="A1790" s="64" t="s">
        <v>2097</v>
      </c>
      <c r="B1790" s="68" t="s">
        <v>1928</v>
      </c>
      <c r="C1790" s="66"/>
      <c r="D1790" s="67"/>
      <c r="E1790" s="69"/>
      <c r="F1790" s="74"/>
      <c r="G1790" s="74"/>
    </row>
    <row r="1791" spans="1:7" hidden="1" x14ac:dyDescent="0.25">
      <c r="A1791" s="64" t="s">
        <v>2098</v>
      </c>
      <c r="B1791" s="65" t="s">
        <v>1210</v>
      </c>
      <c r="C1791" s="66"/>
      <c r="D1791" s="67"/>
      <c r="E1791" s="69"/>
      <c r="F1791" s="74"/>
      <c r="G1791" s="74"/>
    </row>
    <row r="1792" spans="1:7" hidden="1" x14ac:dyDescent="0.25">
      <c r="A1792" s="64" t="s">
        <v>2099</v>
      </c>
      <c r="B1792" s="68" t="s">
        <v>1920</v>
      </c>
      <c r="C1792" s="66"/>
      <c r="D1792" s="67"/>
      <c r="E1792" s="69"/>
      <c r="F1792" s="74"/>
      <c r="G1792" s="74"/>
    </row>
    <row r="1793" spans="1:7" hidden="1" x14ac:dyDescent="0.25">
      <c r="A1793" s="64" t="s">
        <v>2100</v>
      </c>
      <c r="B1793" s="68" t="s">
        <v>1922</v>
      </c>
      <c r="C1793" s="66"/>
      <c r="D1793" s="67"/>
      <c r="E1793" s="69"/>
      <c r="F1793" s="74"/>
      <c r="G1793" s="74"/>
    </row>
    <row r="1794" spans="1:7" hidden="1" x14ac:dyDescent="0.25">
      <c r="A1794" s="64" t="s">
        <v>2101</v>
      </c>
      <c r="B1794" s="68" t="s">
        <v>1924</v>
      </c>
      <c r="C1794" s="66"/>
      <c r="D1794" s="67"/>
      <c r="E1794" s="69"/>
      <c r="F1794" s="74"/>
      <c r="G1794" s="74"/>
    </row>
    <row r="1795" spans="1:7" hidden="1" x14ac:dyDescent="0.25">
      <c r="A1795" s="64" t="s">
        <v>2102</v>
      </c>
      <c r="B1795" s="68" t="s">
        <v>1926</v>
      </c>
      <c r="C1795" s="66"/>
      <c r="D1795" s="67"/>
      <c r="E1795" s="69"/>
      <c r="F1795" s="74"/>
      <c r="G1795" s="74"/>
    </row>
    <row r="1796" spans="1:7" hidden="1" x14ac:dyDescent="0.25">
      <c r="A1796" s="64" t="s">
        <v>2103</v>
      </c>
      <c r="B1796" s="68" t="s">
        <v>1928</v>
      </c>
      <c r="C1796" s="66"/>
      <c r="D1796" s="67"/>
      <c r="E1796" s="69"/>
      <c r="F1796" s="74"/>
      <c r="G1796" s="74"/>
    </row>
    <row r="1797" spans="1:7" hidden="1" x14ac:dyDescent="0.25">
      <c r="A1797" s="64" t="s">
        <v>2104</v>
      </c>
      <c r="B1797" s="65" t="s">
        <v>7</v>
      </c>
      <c r="C1797" s="66"/>
      <c r="D1797" s="67"/>
      <c r="E1797" s="69"/>
      <c r="F1797" s="74"/>
      <c r="G1797" s="74"/>
    </row>
    <row r="1798" spans="1:7" hidden="1" x14ac:dyDescent="0.25">
      <c r="A1798" s="64" t="s">
        <v>2105</v>
      </c>
      <c r="B1798" s="68" t="s">
        <v>1920</v>
      </c>
      <c r="C1798" s="66"/>
      <c r="D1798" s="67"/>
      <c r="E1798" s="69"/>
      <c r="F1798" s="74"/>
      <c r="G1798" s="74"/>
    </row>
    <row r="1799" spans="1:7" hidden="1" x14ac:dyDescent="0.25">
      <c r="A1799" s="64" t="s">
        <v>2106</v>
      </c>
      <c r="B1799" s="68" t="s">
        <v>1922</v>
      </c>
      <c r="C1799" s="66"/>
      <c r="D1799" s="67"/>
      <c r="E1799" s="69"/>
      <c r="F1799" s="74"/>
      <c r="G1799" s="74"/>
    </row>
    <row r="1800" spans="1:7" hidden="1" x14ac:dyDescent="0.25">
      <c r="A1800" s="64" t="s">
        <v>2107</v>
      </c>
      <c r="B1800" s="68" t="s">
        <v>1924</v>
      </c>
      <c r="C1800" s="66"/>
      <c r="D1800" s="67"/>
      <c r="E1800" s="69"/>
      <c r="F1800" s="74"/>
      <c r="G1800" s="74"/>
    </row>
    <row r="1801" spans="1:7" hidden="1" x14ac:dyDescent="0.25">
      <c r="A1801" s="64" t="s">
        <v>2108</v>
      </c>
      <c r="B1801" s="68" t="s">
        <v>1926</v>
      </c>
      <c r="C1801" s="66"/>
      <c r="D1801" s="67"/>
      <c r="E1801" s="69"/>
      <c r="F1801" s="74"/>
      <c r="G1801" s="74"/>
    </row>
    <row r="1802" spans="1:7" hidden="1" x14ac:dyDescent="0.25">
      <c r="A1802" s="64" t="s">
        <v>2109</v>
      </c>
      <c r="B1802" s="68" t="s">
        <v>1928</v>
      </c>
      <c r="C1802" s="66"/>
      <c r="D1802" s="67"/>
      <c r="E1802" s="69"/>
      <c r="F1802" s="74"/>
      <c r="G1802" s="74"/>
    </row>
    <row r="1803" spans="1:7" hidden="1" x14ac:dyDescent="0.25">
      <c r="A1803" s="64" t="s">
        <v>2110</v>
      </c>
      <c r="B1803" s="65" t="s">
        <v>697</v>
      </c>
      <c r="C1803" s="66"/>
      <c r="D1803" s="67"/>
      <c r="E1803" s="69"/>
      <c r="F1803" s="74"/>
      <c r="G1803" s="74"/>
    </row>
    <row r="1804" spans="1:7" hidden="1" x14ac:dyDescent="0.25">
      <c r="A1804" s="64" t="s">
        <v>2111</v>
      </c>
      <c r="B1804" s="68" t="s">
        <v>1920</v>
      </c>
      <c r="C1804" s="66"/>
      <c r="D1804" s="67"/>
      <c r="E1804" s="69"/>
      <c r="F1804" s="74"/>
      <c r="G1804" s="74"/>
    </row>
    <row r="1805" spans="1:7" hidden="1" x14ac:dyDescent="0.25">
      <c r="A1805" s="64" t="s">
        <v>2112</v>
      </c>
      <c r="B1805" s="68" t="s">
        <v>1922</v>
      </c>
      <c r="C1805" s="66"/>
      <c r="D1805" s="67"/>
      <c r="E1805" s="69"/>
      <c r="F1805" s="74"/>
      <c r="G1805" s="74"/>
    </row>
    <row r="1806" spans="1:7" hidden="1" x14ac:dyDescent="0.25">
      <c r="A1806" s="64" t="s">
        <v>2113</v>
      </c>
      <c r="B1806" s="68" t="s">
        <v>1924</v>
      </c>
      <c r="C1806" s="66"/>
      <c r="D1806" s="67"/>
      <c r="E1806" s="69"/>
      <c r="F1806" s="74"/>
      <c r="G1806" s="74"/>
    </row>
    <row r="1807" spans="1:7" hidden="1" x14ac:dyDescent="0.25">
      <c r="A1807" s="64" t="s">
        <v>2114</v>
      </c>
      <c r="B1807" s="68" t="s">
        <v>1926</v>
      </c>
      <c r="C1807" s="66"/>
      <c r="D1807" s="67"/>
      <c r="E1807" s="69"/>
      <c r="F1807" s="74"/>
      <c r="G1807" s="74"/>
    </row>
    <row r="1808" spans="1:7" hidden="1" x14ac:dyDescent="0.25">
      <c r="A1808" s="64" t="s">
        <v>2115</v>
      </c>
      <c r="B1808" s="68" t="s">
        <v>1928</v>
      </c>
      <c r="C1808" s="66"/>
      <c r="D1808" s="67"/>
      <c r="E1808" s="69"/>
      <c r="F1808" s="74"/>
      <c r="G1808" s="74"/>
    </row>
    <row r="1809" spans="1:7" hidden="1" x14ac:dyDescent="0.25">
      <c r="A1809" s="49" t="s">
        <v>588</v>
      </c>
      <c r="B1809" s="50" t="s">
        <v>589</v>
      </c>
      <c r="C1809" s="51"/>
      <c r="D1809" s="51"/>
      <c r="E1809" s="52"/>
      <c r="F1809" s="194"/>
      <c r="G1809" s="194"/>
    </row>
    <row r="1810" spans="1:7" hidden="1" x14ac:dyDescent="0.25">
      <c r="A1810" s="53" t="s">
        <v>590</v>
      </c>
      <c r="B1810" s="54" t="s">
        <v>427</v>
      </c>
      <c r="C1810" s="55"/>
      <c r="D1810" s="55"/>
      <c r="E1810" s="58"/>
      <c r="F1810" s="189"/>
      <c r="G1810" s="189"/>
    </row>
    <row r="1811" spans="1:7" hidden="1" x14ac:dyDescent="0.25">
      <c r="A1811" s="60" t="s">
        <v>591</v>
      </c>
      <c r="B1811" s="61" t="s">
        <v>429</v>
      </c>
      <c r="C1811" s="62"/>
      <c r="D1811" s="63"/>
      <c r="E1811" s="75"/>
      <c r="F1811" s="190"/>
      <c r="G1811" s="190"/>
    </row>
    <row r="1812" spans="1:7" hidden="1" x14ac:dyDescent="0.25">
      <c r="A1812" s="64" t="s">
        <v>592</v>
      </c>
      <c r="B1812" s="65" t="s">
        <v>4</v>
      </c>
      <c r="C1812" s="66"/>
      <c r="D1812" s="67"/>
      <c r="E1812" s="69"/>
      <c r="F1812" s="74"/>
      <c r="G1812" s="74"/>
    </row>
    <row r="1813" spans="1:7" hidden="1" x14ac:dyDescent="0.25">
      <c r="A1813" s="64" t="s">
        <v>2116</v>
      </c>
      <c r="B1813" s="68" t="s">
        <v>2117</v>
      </c>
      <c r="C1813" s="66"/>
      <c r="D1813" s="67"/>
      <c r="E1813" s="69"/>
      <c r="F1813" s="74"/>
      <c r="G1813" s="74"/>
    </row>
    <row r="1814" spans="1:7" hidden="1" x14ac:dyDescent="0.25">
      <c r="A1814" s="64" t="s">
        <v>2118</v>
      </c>
      <c r="B1814" s="68" t="s">
        <v>2119</v>
      </c>
      <c r="C1814" s="66"/>
      <c r="D1814" s="67"/>
      <c r="E1814" s="69"/>
      <c r="F1814" s="74"/>
      <c r="G1814" s="74"/>
    </row>
    <row r="1815" spans="1:7" hidden="1" x14ac:dyDescent="0.25">
      <c r="A1815" s="64" t="s">
        <v>2120</v>
      </c>
      <c r="B1815" s="68" t="s">
        <v>2121</v>
      </c>
      <c r="C1815" s="66"/>
      <c r="D1815" s="67"/>
      <c r="E1815" s="69"/>
      <c r="F1815" s="74"/>
      <c r="G1815" s="74"/>
    </row>
    <row r="1816" spans="1:7" hidden="1" x14ac:dyDescent="0.25">
      <c r="A1816" s="64" t="s">
        <v>2122</v>
      </c>
      <c r="B1816" s="68" t="s">
        <v>2123</v>
      </c>
      <c r="C1816" s="66"/>
      <c r="D1816" s="67"/>
      <c r="E1816" s="69"/>
      <c r="F1816" s="74"/>
      <c r="G1816" s="74"/>
    </row>
    <row r="1817" spans="1:7" hidden="1" x14ac:dyDescent="0.25">
      <c r="A1817" s="64" t="s">
        <v>2124</v>
      </c>
      <c r="B1817" s="68" t="s">
        <v>2125</v>
      </c>
      <c r="C1817" s="66"/>
      <c r="D1817" s="67"/>
      <c r="E1817" s="69"/>
      <c r="F1817" s="74"/>
      <c r="G1817" s="74"/>
    </row>
    <row r="1818" spans="1:7" hidden="1" x14ac:dyDescent="0.25">
      <c r="A1818" s="64" t="s">
        <v>593</v>
      </c>
      <c r="B1818" s="94" t="s">
        <v>3</v>
      </c>
      <c r="C1818" s="66"/>
      <c r="D1818" s="67"/>
      <c r="E1818" s="69"/>
      <c r="F1818" s="74"/>
      <c r="G1818" s="74"/>
    </row>
    <row r="1819" spans="1:7" hidden="1" x14ac:dyDescent="0.25">
      <c r="A1819" s="64" t="s">
        <v>2126</v>
      </c>
      <c r="B1819" s="68" t="s">
        <v>2117</v>
      </c>
      <c r="C1819" s="66"/>
      <c r="D1819" s="67"/>
      <c r="E1819" s="69"/>
      <c r="F1819" s="74"/>
      <c r="G1819" s="74"/>
    </row>
    <row r="1820" spans="1:7" hidden="1" x14ac:dyDescent="0.25">
      <c r="A1820" s="64" t="s">
        <v>2127</v>
      </c>
      <c r="B1820" s="68" t="s">
        <v>2119</v>
      </c>
      <c r="C1820" s="66"/>
      <c r="D1820" s="67"/>
      <c r="E1820" s="69"/>
      <c r="F1820" s="74"/>
      <c r="G1820" s="74"/>
    </row>
    <row r="1821" spans="1:7" hidden="1" x14ac:dyDescent="0.25">
      <c r="A1821" s="64" t="s">
        <v>2128</v>
      </c>
      <c r="B1821" s="68" t="s">
        <v>2121</v>
      </c>
      <c r="C1821" s="66"/>
      <c r="D1821" s="67"/>
      <c r="E1821" s="69"/>
      <c r="F1821" s="74"/>
      <c r="G1821" s="74"/>
    </row>
    <row r="1822" spans="1:7" hidden="1" x14ac:dyDescent="0.25">
      <c r="A1822" s="64" t="s">
        <v>2129</v>
      </c>
      <c r="B1822" s="68" t="s">
        <v>2123</v>
      </c>
      <c r="C1822" s="66"/>
      <c r="D1822" s="67"/>
      <c r="E1822" s="69"/>
      <c r="F1822" s="74"/>
      <c r="G1822" s="74"/>
    </row>
    <row r="1823" spans="1:7" hidden="1" x14ac:dyDescent="0.25">
      <c r="A1823" s="64" t="s">
        <v>2130</v>
      </c>
      <c r="B1823" s="68" t="s">
        <v>2125</v>
      </c>
      <c r="C1823" s="66"/>
      <c r="D1823" s="67"/>
      <c r="E1823" s="69"/>
      <c r="F1823" s="74"/>
      <c r="G1823" s="74"/>
    </row>
    <row r="1824" spans="1:7" hidden="1" x14ac:dyDescent="0.25">
      <c r="A1824" s="64" t="s">
        <v>594</v>
      </c>
      <c r="B1824" s="65" t="s">
        <v>5</v>
      </c>
      <c r="C1824" s="66"/>
      <c r="D1824" s="67"/>
      <c r="E1824" s="69"/>
      <c r="F1824" s="74"/>
      <c r="G1824" s="74"/>
    </row>
    <row r="1825" spans="1:7" hidden="1" x14ac:dyDescent="0.25">
      <c r="A1825" s="64" t="s">
        <v>2131</v>
      </c>
      <c r="B1825" s="68" t="s">
        <v>2117</v>
      </c>
      <c r="C1825" s="66"/>
      <c r="D1825" s="67"/>
      <c r="E1825" s="69"/>
      <c r="F1825" s="74"/>
      <c r="G1825" s="74"/>
    </row>
    <row r="1826" spans="1:7" hidden="1" x14ac:dyDescent="0.25">
      <c r="A1826" s="64" t="s">
        <v>2132</v>
      </c>
      <c r="B1826" s="68" t="s">
        <v>2119</v>
      </c>
      <c r="C1826" s="66"/>
      <c r="D1826" s="67"/>
      <c r="E1826" s="69"/>
      <c r="F1826" s="74"/>
      <c r="G1826" s="74"/>
    </row>
    <row r="1827" spans="1:7" hidden="1" x14ac:dyDescent="0.25">
      <c r="A1827" s="64" t="s">
        <v>2133</v>
      </c>
      <c r="B1827" s="68" t="s">
        <v>2121</v>
      </c>
      <c r="C1827" s="66"/>
      <c r="D1827" s="67"/>
      <c r="E1827" s="69"/>
      <c r="F1827" s="74"/>
      <c r="G1827" s="74"/>
    </row>
    <row r="1828" spans="1:7" hidden="1" x14ac:dyDescent="0.25">
      <c r="A1828" s="64" t="s">
        <v>2134</v>
      </c>
      <c r="B1828" s="68" t="s">
        <v>2123</v>
      </c>
      <c r="C1828" s="66"/>
      <c r="D1828" s="67"/>
      <c r="E1828" s="69"/>
      <c r="F1828" s="74"/>
      <c r="G1828" s="74"/>
    </row>
    <row r="1829" spans="1:7" hidden="1" x14ac:dyDescent="0.25">
      <c r="A1829" s="64" t="s">
        <v>2135</v>
      </c>
      <c r="B1829" s="68" t="s">
        <v>2125</v>
      </c>
      <c r="C1829" s="66"/>
      <c r="D1829" s="67"/>
      <c r="E1829" s="69"/>
      <c r="F1829" s="74"/>
      <c r="G1829" s="74"/>
    </row>
    <row r="1830" spans="1:7" hidden="1" x14ac:dyDescent="0.25">
      <c r="A1830" s="64" t="s">
        <v>595</v>
      </c>
      <c r="B1830" s="65" t="s">
        <v>1191</v>
      </c>
      <c r="C1830" s="66"/>
      <c r="D1830" s="67"/>
      <c r="E1830" s="69"/>
      <c r="F1830" s="74"/>
      <c r="G1830" s="74"/>
    </row>
    <row r="1831" spans="1:7" hidden="1" x14ac:dyDescent="0.25">
      <c r="A1831" s="64" t="s">
        <v>2136</v>
      </c>
      <c r="B1831" s="68" t="s">
        <v>2117</v>
      </c>
      <c r="C1831" s="66"/>
      <c r="D1831" s="67"/>
      <c r="E1831" s="69"/>
      <c r="F1831" s="74"/>
      <c r="G1831" s="74"/>
    </row>
    <row r="1832" spans="1:7" hidden="1" x14ac:dyDescent="0.25">
      <c r="A1832" s="64" t="s">
        <v>2137</v>
      </c>
      <c r="B1832" s="68" t="s">
        <v>2119</v>
      </c>
      <c r="C1832" s="66"/>
      <c r="D1832" s="67"/>
      <c r="E1832" s="69"/>
      <c r="F1832" s="74"/>
      <c r="G1832" s="74"/>
    </row>
    <row r="1833" spans="1:7" hidden="1" x14ac:dyDescent="0.25">
      <c r="A1833" s="64" t="s">
        <v>2138</v>
      </c>
      <c r="B1833" s="68" t="s">
        <v>2121</v>
      </c>
      <c r="C1833" s="66"/>
      <c r="D1833" s="67"/>
      <c r="E1833" s="69"/>
      <c r="F1833" s="74"/>
      <c r="G1833" s="74"/>
    </row>
    <row r="1834" spans="1:7" hidden="1" x14ac:dyDescent="0.25">
      <c r="A1834" s="64" t="s">
        <v>2139</v>
      </c>
      <c r="B1834" s="68" t="s">
        <v>2123</v>
      </c>
      <c r="C1834" s="66"/>
      <c r="D1834" s="67"/>
      <c r="E1834" s="69"/>
      <c r="F1834" s="74"/>
      <c r="G1834" s="74"/>
    </row>
    <row r="1835" spans="1:7" hidden="1" x14ac:dyDescent="0.25">
      <c r="A1835" s="64" t="s">
        <v>2140</v>
      </c>
      <c r="B1835" s="68" t="s">
        <v>2125</v>
      </c>
      <c r="C1835" s="66"/>
      <c r="D1835" s="67"/>
      <c r="E1835" s="69"/>
      <c r="F1835" s="74"/>
      <c r="G1835" s="74"/>
    </row>
    <row r="1836" spans="1:7" hidden="1" x14ac:dyDescent="0.25">
      <c r="A1836" s="64" t="s">
        <v>596</v>
      </c>
      <c r="B1836" s="65" t="s">
        <v>1197</v>
      </c>
      <c r="C1836" s="66"/>
      <c r="D1836" s="67"/>
      <c r="E1836" s="69"/>
      <c r="F1836" s="74"/>
      <c r="G1836" s="74"/>
    </row>
    <row r="1837" spans="1:7" hidden="1" x14ac:dyDescent="0.25">
      <c r="A1837" s="64" t="s">
        <v>2141</v>
      </c>
      <c r="B1837" s="68" t="s">
        <v>2117</v>
      </c>
      <c r="C1837" s="66"/>
      <c r="D1837" s="67"/>
      <c r="E1837" s="69"/>
      <c r="F1837" s="74"/>
      <c r="G1837" s="74"/>
    </row>
    <row r="1838" spans="1:7" hidden="1" x14ac:dyDescent="0.25">
      <c r="A1838" s="64" t="s">
        <v>2142</v>
      </c>
      <c r="B1838" s="68" t="s">
        <v>2119</v>
      </c>
      <c r="C1838" s="66"/>
      <c r="D1838" s="67"/>
      <c r="E1838" s="69"/>
      <c r="F1838" s="74"/>
      <c r="G1838" s="74"/>
    </row>
    <row r="1839" spans="1:7" hidden="1" x14ac:dyDescent="0.25">
      <c r="A1839" s="64" t="s">
        <v>2143</v>
      </c>
      <c r="B1839" s="68" t="s">
        <v>2121</v>
      </c>
      <c r="C1839" s="66"/>
      <c r="D1839" s="67"/>
      <c r="E1839" s="69"/>
      <c r="F1839" s="74"/>
      <c r="G1839" s="74"/>
    </row>
    <row r="1840" spans="1:7" hidden="1" x14ac:dyDescent="0.25">
      <c r="A1840" s="64" t="s">
        <v>2144</v>
      </c>
      <c r="B1840" s="68" t="s">
        <v>2123</v>
      </c>
      <c r="C1840" s="66"/>
      <c r="D1840" s="67"/>
      <c r="E1840" s="69"/>
      <c r="F1840" s="74"/>
      <c r="G1840" s="74"/>
    </row>
    <row r="1841" spans="1:7" hidden="1" x14ac:dyDescent="0.25">
      <c r="A1841" s="64" t="s">
        <v>2145</v>
      </c>
      <c r="B1841" s="68" t="s">
        <v>2125</v>
      </c>
      <c r="C1841" s="66"/>
      <c r="D1841" s="67"/>
      <c r="E1841" s="69"/>
      <c r="F1841" s="74"/>
      <c r="G1841" s="74"/>
    </row>
    <row r="1842" spans="1:7" hidden="1" x14ac:dyDescent="0.25">
      <c r="A1842" s="64" t="s">
        <v>597</v>
      </c>
      <c r="B1842" s="65" t="s">
        <v>1203</v>
      </c>
      <c r="C1842" s="66"/>
      <c r="D1842" s="67"/>
      <c r="E1842" s="69"/>
      <c r="F1842" s="74"/>
      <c r="G1842" s="74"/>
    </row>
    <row r="1843" spans="1:7" hidden="1" x14ac:dyDescent="0.25">
      <c r="A1843" s="64" t="s">
        <v>2146</v>
      </c>
      <c r="B1843" s="68" t="s">
        <v>2117</v>
      </c>
      <c r="C1843" s="66"/>
      <c r="D1843" s="67"/>
      <c r="E1843" s="69"/>
      <c r="F1843" s="74"/>
      <c r="G1843" s="74"/>
    </row>
    <row r="1844" spans="1:7" hidden="1" x14ac:dyDescent="0.25">
      <c r="A1844" s="64" t="s">
        <v>2147</v>
      </c>
      <c r="B1844" s="68" t="s">
        <v>2119</v>
      </c>
      <c r="C1844" s="66"/>
      <c r="D1844" s="67"/>
      <c r="E1844" s="69"/>
      <c r="F1844" s="74"/>
      <c r="G1844" s="74"/>
    </row>
    <row r="1845" spans="1:7" hidden="1" x14ac:dyDescent="0.25">
      <c r="A1845" s="64" t="s">
        <v>2148</v>
      </c>
      <c r="B1845" s="68" t="s">
        <v>2121</v>
      </c>
      <c r="C1845" s="66"/>
      <c r="D1845" s="67"/>
      <c r="E1845" s="69"/>
      <c r="F1845" s="74"/>
      <c r="G1845" s="74"/>
    </row>
    <row r="1846" spans="1:7" hidden="1" x14ac:dyDescent="0.25">
      <c r="A1846" s="64" t="s">
        <v>2149</v>
      </c>
      <c r="B1846" s="68" t="s">
        <v>2123</v>
      </c>
      <c r="C1846" s="66"/>
      <c r="D1846" s="67"/>
      <c r="E1846" s="69"/>
      <c r="F1846" s="74"/>
      <c r="G1846" s="74"/>
    </row>
    <row r="1847" spans="1:7" hidden="1" x14ac:dyDescent="0.25">
      <c r="A1847" s="64" t="s">
        <v>2150</v>
      </c>
      <c r="B1847" s="68" t="s">
        <v>2125</v>
      </c>
      <c r="C1847" s="66"/>
      <c r="D1847" s="67"/>
      <c r="E1847" s="69"/>
      <c r="F1847" s="74"/>
      <c r="G1847" s="74"/>
    </row>
    <row r="1848" spans="1:7" hidden="1" x14ac:dyDescent="0.25">
      <c r="A1848" s="64" t="s">
        <v>2151</v>
      </c>
      <c r="B1848" s="65" t="s">
        <v>1210</v>
      </c>
      <c r="C1848" s="66"/>
      <c r="D1848" s="67"/>
      <c r="E1848" s="69"/>
      <c r="F1848" s="74"/>
      <c r="G1848" s="74"/>
    </row>
    <row r="1849" spans="1:7" hidden="1" x14ac:dyDescent="0.25">
      <c r="A1849" s="64" t="s">
        <v>2152</v>
      </c>
      <c r="B1849" s="68" t="s">
        <v>2117</v>
      </c>
      <c r="C1849" s="66"/>
      <c r="D1849" s="67"/>
      <c r="E1849" s="69"/>
      <c r="F1849" s="74"/>
      <c r="G1849" s="74"/>
    </row>
    <row r="1850" spans="1:7" hidden="1" x14ac:dyDescent="0.25">
      <c r="A1850" s="64" t="s">
        <v>2153</v>
      </c>
      <c r="B1850" s="68" t="s">
        <v>2119</v>
      </c>
      <c r="C1850" s="66"/>
      <c r="D1850" s="67"/>
      <c r="E1850" s="69"/>
      <c r="F1850" s="74"/>
      <c r="G1850" s="74"/>
    </row>
    <row r="1851" spans="1:7" hidden="1" x14ac:dyDescent="0.25">
      <c r="A1851" s="64" t="s">
        <v>2154</v>
      </c>
      <c r="B1851" s="68" t="s">
        <v>2121</v>
      </c>
      <c r="C1851" s="66"/>
      <c r="D1851" s="67"/>
      <c r="E1851" s="69"/>
      <c r="F1851" s="74"/>
      <c r="G1851" s="74"/>
    </row>
    <row r="1852" spans="1:7" hidden="1" x14ac:dyDescent="0.25">
      <c r="A1852" s="64" t="s">
        <v>2155</v>
      </c>
      <c r="B1852" s="68" t="s">
        <v>2123</v>
      </c>
      <c r="C1852" s="66"/>
      <c r="D1852" s="67"/>
      <c r="E1852" s="69"/>
      <c r="F1852" s="74"/>
      <c r="G1852" s="74"/>
    </row>
    <row r="1853" spans="1:7" hidden="1" x14ac:dyDescent="0.25">
      <c r="A1853" s="64" t="s">
        <v>2156</v>
      </c>
      <c r="B1853" s="68" t="s">
        <v>2125</v>
      </c>
      <c r="C1853" s="66"/>
      <c r="D1853" s="67"/>
      <c r="E1853" s="69"/>
      <c r="F1853" s="74"/>
      <c r="G1853" s="74"/>
    </row>
    <row r="1854" spans="1:7" hidden="1" x14ac:dyDescent="0.25">
      <c r="A1854" s="64" t="s">
        <v>2157</v>
      </c>
      <c r="B1854" s="65" t="s">
        <v>7</v>
      </c>
      <c r="C1854" s="66"/>
      <c r="D1854" s="67"/>
      <c r="E1854" s="69"/>
      <c r="F1854" s="74"/>
      <c r="G1854" s="74"/>
    </row>
    <row r="1855" spans="1:7" hidden="1" x14ac:dyDescent="0.25">
      <c r="A1855" s="64" t="s">
        <v>2158</v>
      </c>
      <c r="B1855" s="68" t="s">
        <v>2117</v>
      </c>
      <c r="C1855" s="66"/>
      <c r="D1855" s="67"/>
      <c r="E1855" s="69"/>
      <c r="F1855" s="74"/>
      <c r="G1855" s="74"/>
    </row>
    <row r="1856" spans="1:7" hidden="1" x14ac:dyDescent="0.25">
      <c r="A1856" s="64" t="s">
        <v>2159</v>
      </c>
      <c r="B1856" s="68" t="s">
        <v>2119</v>
      </c>
      <c r="C1856" s="66"/>
      <c r="D1856" s="67"/>
      <c r="E1856" s="69"/>
      <c r="F1856" s="74"/>
      <c r="G1856" s="74"/>
    </row>
    <row r="1857" spans="1:7" hidden="1" x14ac:dyDescent="0.25">
      <c r="A1857" s="64" t="s">
        <v>2160</v>
      </c>
      <c r="B1857" s="68" t="s">
        <v>2121</v>
      </c>
      <c r="C1857" s="66"/>
      <c r="D1857" s="67"/>
      <c r="E1857" s="69"/>
      <c r="F1857" s="74"/>
      <c r="G1857" s="74"/>
    </row>
    <row r="1858" spans="1:7" hidden="1" x14ac:dyDescent="0.25">
      <c r="A1858" s="64" t="s">
        <v>2161</v>
      </c>
      <c r="B1858" s="68" t="s">
        <v>2123</v>
      </c>
      <c r="C1858" s="66"/>
      <c r="D1858" s="67"/>
      <c r="E1858" s="69"/>
      <c r="F1858" s="74"/>
      <c r="G1858" s="74"/>
    </row>
    <row r="1859" spans="1:7" hidden="1" x14ac:dyDescent="0.25">
      <c r="A1859" s="64" t="s">
        <v>2162</v>
      </c>
      <c r="B1859" s="68" t="s">
        <v>2125</v>
      </c>
      <c r="C1859" s="66"/>
      <c r="D1859" s="67"/>
      <c r="E1859" s="69"/>
      <c r="F1859" s="74"/>
      <c r="G1859" s="74"/>
    </row>
    <row r="1860" spans="1:7" hidden="1" x14ac:dyDescent="0.25">
      <c r="A1860" s="64" t="s">
        <v>2163</v>
      </c>
      <c r="B1860" s="65" t="s">
        <v>697</v>
      </c>
      <c r="C1860" s="66"/>
      <c r="D1860" s="67"/>
      <c r="E1860" s="69"/>
      <c r="F1860" s="74"/>
      <c r="G1860" s="74"/>
    </row>
    <row r="1861" spans="1:7" hidden="1" x14ac:dyDescent="0.25">
      <c r="A1861" s="64" t="s">
        <v>2164</v>
      </c>
      <c r="B1861" s="68" t="s">
        <v>2117</v>
      </c>
      <c r="C1861" s="66"/>
      <c r="D1861" s="67"/>
      <c r="E1861" s="69"/>
      <c r="F1861" s="74"/>
      <c r="G1861" s="74"/>
    </row>
    <row r="1862" spans="1:7" hidden="1" x14ac:dyDescent="0.25">
      <c r="A1862" s="64" t="s">
        <v>2165</v>
      </c>
      <c r="B1862" s="68" t="s">
        <v>2119</v>
      </c>
      <c r="C1862" s="66"/>
      <c r="D1862" s="67"/>
      <c r="E1862" s="69"/>
      <c r="F1862" s="74"/>
      <c r="G1862" s="74"/>
    </row>
    <row r="1863" spans="1:7" hidden="1" x14ac:dyDescent="0.25">
      <c r="A1863" s="64" t="s">
        <v>2166</v>
      </c>
      <c r="B1863" s="68" t="s">
        <v>2121</v>
      </c>
      <c r="C1863" s="66"/>
      <c r="D1863" s="67"/>
      <c r="E1863" s="69"/>
      <c r="F1863" s="74"/>
      <c r="G1863" s="74"/>
    </row>
    <row r="1864" spans="1:7" hidden="1" x14ac:dyDescent="0.25">
      <c r="A1864" s="64" t="s">
        <v>2167</v>
      </c>
      <c r="B1864" s="68" t="s">
        <v>2123</v>
      </c>
      <c r="C1864" s="66"/>
      <c r="D1864" s="67"/>
      <c r="E1864" s="69"/>
      <c r="F1864" s="74"/>
      <c r="G1864" s="74"/>
    </row>
    <row r="1865" spans="1:7" hidden="1" x14ac:dyDescent="0.25">
      <c r="A1865" s="64" t="s">
        <v>2168</v>
      </c>
      <c r="B1865" s="68" t="s">
        <v>2125</v>
      </c>
      <c r="C1865" s="66"/>
      <c r="D1865" s="67"/>
      <c r="E1865" s="69"/>
      <c r="F1865" s="74"/>
      <c r="G1865" s="74"/>
    </row>
    <row r="1866" spans="1:7" hidden="1" x14ac:dyDescent="0.25">
      <c r="A1866" s="60" t="s">
        <v>598</v>
      </c>
      <c r="B1866" s="61" t="s">
        <v>437</v>
      </c>
      <c r="C1866" s="62"/>
      <c r="D1866" s="63"/>
      <c r="E1866" s="75"/>
      <c r="F1866" s="190"/>
      <c r="G1866" s="190"/>
    </row>
    <row r="1867" spans="1:7" hidden="1" x14ac:dyDescent="0.25">
      <c r="A1867" s="64" t="s">
        <v>599</v>
      </c>
      <c r="B1867" s="65" t="s">
        <v>4</v>
      </c>
      <c r="C1867" s="66"/>
      <c r="D1867" s="67"/>
      <c r="E1867" s="69"/>
      <c r="F1867" s="74"/>
      <c r="G1867" s="74"/>
    </row>
    <row r="1868" spans="1:7" hidden="1" x14ac:dyDescent="0.25">
      <c r="A1868" s="64" t="s">
        <v>2169</v>
      </c>
      <c r="B1868" s="68" t="s">
        <v>2117</v>
      </c>
      <c r="C1868" s="66"/>
      <c r="D1868" s="67"/>
      <c r="E1868" s="69"/>
      <c r="F1868" s="74"/>
      <c r="G1868" s="74"/>
    </row>
    <row r="1869" spans="1:7" hidden="1" x14ac:dyDescent="0.25">
      <c r="A1869" s="64" t="s">
        <v>2170</v>
      </c>
      <c r="B1869" s="68" t="s">
        <v>2119</v>
      </c>
      <c r="C1869" s="66"/>
      <c r="D1869" s="67"/>
      <c r="E1869" s="69"/>
      <c r="F1869" s="74"/>
      <c r="G1869" s="74"/>
    </row>
    <row r="1870" spans="1:7" hidden="1" x14ac:dyDescent="0.25">
      <c r="A1870" s="64" t="s">
        <v>2171</v>
      </c>
      <c r="B1870" s="68" t="s">
        <v>2121</v>
      </c>
      <c r="C1870" s="66"/>
      <c r="D1870" s="67"/>
      <c r="E1870" s="69"/>
      <c r="F1870" s="74"/>
      <c r="G1870" s="74"/>
    </row>
    <row r="1871" spans="1:7" hidden="1" x14ac:dyDescent="0.25">
      <c r="A1871" s="64" t="s">
        <v>2172</v>
      </c>
      <c r="B1871" s="68" t="s">
        <v>2123</v>
      </c>
      <c r="C1871" s="66"/>
      <c r="D1871" s="67"/>
      <c r="E1871" s="69"/>
      <c r="F1871" s="74"/>
      <c r="G1871" s="74"/>
    </row>
    <row r="1872" spans="1:7" hidden="1" x14ac:dyDescent="0.25">
      <c r="A1872" s="64" t="s">
        <v>2173</v>
      </c>
      <c r="B1872" s="68" t="s">
        <v>2125</v>
      </c>
      <c r="C1872" s="66"/>
      <c r="D1872" s="67"/>
      <c r="E1872" s="69"/>
      <c r="F1872" s="74"/>
      <c r="G1872" s="74"/>
    </row>
    <row r="1873" spans="1:7" hidden="1" x14ac:dyDescent="0.25">
      <c r="A1873" s="64" t="s">
        <v>600</v>
      </c>
      <c r="B1873" s="94" t="s">
        <v>3</v>
      </c>
      <c r="C1873" s="66"/>
      <c r="D1873" s="67"/>
      <c r="E1873" s="69"/>
      <c r="F1873" s="74"/>
      <c r="G1873" s="74"/>
    </row>
    <row r="1874" spans="1:7" hidden="1" x14ac:dyDescent="0.25">
      <c r="A1874" s="64" t="s">
        <v>2174</v>
      </c>
      <c r="B1874" s="68" t="s">
        <v>2117</v>
      </c>
      <c r="C1874" s="66"/>
      <c r="D1874" s="67"/>
      <c r="E1874" s="69"/>
      <c r="F1874" s="74"/>
      <c r="G1874" s="74"/>
    </row>
    <row r="1875" spans="1:7" hidden="1" x14ac:dyDescent="0.25">
      <c r="A1875" s="64" t="s">
        <v>2175</v>
      </c>
      <c r="B1875" s="68" t="s">
        <v>2119</v>
      </c>
      <c r="C1875" s="66"/>
      <c r="D1875" s="67"/>
      <c r="E1875" s="69"/>
      <c r="F1875" s="74"/>
      <c r="G1875" s="74"/>
    </row>
    <row r="1876" spans="1:7" hidden="1" x14ac:dyDescent="0.25">
      <c r="A1876" s="64" t="s">
        <v>2176</v>
      </c>
      <c r="B1876" s="68" t="s">
        <v>2121</v>
      </c>
      <c r="C1876" s="66"/>
      <c r="D1876" s="67"/>
      <c r="E1876" s="69"/>
      <c r="F1876" s="74"/>
      <c r="G1876" s="74"/>
    </row>
    <row r="1877" spans="1:7" hidden="1" x14ac:dyDescent="0.25">
      <c r="A1877" s="64" t="s">
        <v>2177</v>
      </c>
      <c r="B1877" s="68" t="s">
        <v>2123</v>
      </c>
      <c r="C1877" s="66"/>
      <c r="D1877" s="67"/>
      <c r="E1877" s="69"/>
      <c r="F1877" s="74"/>
      <c r="G1877" s="74"/>
    </row>
    <row r="1878" spans="1:7" hidden="1" x14ac:dyDescent="0.25">
      <c r="A1878" s="64" t="s">
        <v>2178</v>
      </c>
      <c r="B1878" s="68" t="s">
        <v>2125</v>
      </c>
      <c r="C1878" s="66"/>
      <c r="D1878" s="67"/>
      <c r="E1878" s="69"/>
      <c r="F1878" s="74"/>
      <c r="G1878" s="74"/>
    </row>
    <row r="1879" spans="1:7" hidden="1" x14ac:dyDescent="0.25">
      <c r="A1879" s="64" t="s">
        <v>601</v>
      </c>
      <c r="B1879" s="65" t="s">
        <v>5</v>
      </c>
      <c r="C1879" s="66"/>
      <c r="D1879" s="67"/>
      <c r="E1879" s="69"/>
      <c r="F1879" s="74"/>
      <c r="G1879" s="74"/>
    </row>
    <row r="1880" spans="1:7" hidden="1" x14ac:dyDescent="0.25">
      <c r="A1880" s="64" t="s">
        <v>2179</v>
      </c>
      <c r="B1880" s="68" t="s">
        <v>2117</v>
      </c>
      <c r="C1880" s="66"/>
      <c r="D1880" s="67"/>
      <c r="E1880" s="69"/>
      <c r="F1880" s="74"/>
      <c r="G1880" s="74"/>
    </row>
    <row r="1881" spans="1:7" hidden="1" x14ac:dyDescent="0.25">
      <c r="A1881" s="64" t="s">
        <v>2180</v>
      </c>
      <c r="B1881" s="68" t="s">
        <v>2119</v>
      </c>
      <c r="C1881" s="66"/>
      <c r="D1881" s="67"/>
      <c r="E1881" s="69"/>
      <c r="F1881" s="74"/>
      <c r="G1881" s="74"/>
    </row>
    <row r="1882" spans="1:7" hidden="1" x14ac:dyDescent="0.25">
      <c r="A1882" s="64" t="s">
        <v>2181</v>
      </c>
      <c r="B1882" s="68" t="s">
        <v>2121</v>
      </c>
      <c r="C1882" s="66"/>
      <c r="D1882" s="67"/>
      <c r="E1882" s="69"/>
      <c r="F1882" s="74"/>
      <c r="G1882" s="74"/>
    </row>
    <row r="1883" spans="1:7" hidden="1" x14ac:dyDescent="0.25">
      <c r="A1883" s="64" t="s">
        <v>2182</v>
      </c>
      <c r="B1883" s="68" t="s">
        <v>2123</v>
      </c>
      <c r="C1883" s="66"/>
      <c r="D1883" s="67"/>
      <c r="E1883" s="69"/>
      <c r="F1883" s="74"/>
      <c r="G1883" s="74"/>
    </row>
    <row r="1884" spans="1:7" hidden="1" x14ac:dyDescent="0.25">
      <c r="A1884" s="64" t="s">
        <v>2183</v>
      </c>
      <c r="B1884" s="68" t="s">
        <v>2125</v>
      </c>
      <c r="C1884" s="66"/>
      <c r="D1884" s="67"/>
      <c r="E1884" s="69"/>
      <c r="F1884" s="74"/>
      <c r="G1884" s="74"/>
    </row>
    <row r="1885" spans="1:7" hidden="1" x14ac:dyDescent="0.25">
      <c r="A1885" s="64" t="s">
        <v>602</v>
      </c>
      <c r="B1885" s="65" t="s">
        <v>1191</v>
      </c>
      <c r="C1885" s="66"/>
      <c r="D1885" s="67"/>
      <c r="E1885" s="69"/>
      <c r="F1885" s="74"/>
      <c r="G1885" s="74"/>
    </row>
    <row r="1886" spans="1:7" hidden="1" x14ac:dyDescent="0.25">
      <c r="A1886" s="64" t="s">
        <v>2184</v>
      </c>
      <c r="B1886" s="68" t="s">
        <v>2117</v>
      </c>
      <c r="C1886" s="66"/>
      <c r="D1886" s="67"/>
      <c r="E1886" s="69"/>
      <c r="F1886" s="74"/>
      <c r="G1886" s="74"/>
    </row>
    <row r="1887" spans="1:7" hidden="1" x14ac:dyDescent="0.25">
      <c r="A1887" s="64" t="s">
        <v>2185</v>
      </c>
      <c r="B1887" s="68" t="s">
        <v>2119</v>
      </c>
      <c r="C1887" s="66"/>
      <c r="D1887" s="67"/>
      <c r="E1887" s="69"/>
      <c r="F1887" s="74"/>
      <c r="G1887" s="74"/>
    </row>
    <row r="1888" spans="1:7" hidden="1" x14ac:dyDescent="0.25">
      <c r="A1888" s="64" t="s">
        <v>2186</v>
      </c>
      <c r="B1888" s="68" t="s">
        <v>2121</v>
      </c>
      <c r="C1888" s="66"/>
      <c r="D1888" s="67"/>
      <c r="E1888" s="69"/>
      <c r="F1888" s="74"/>
      <c r="G1888" s="74"/>
    </row>
    <row r="1889" spans="1:7" hidden="1" x14ac:dyDescent="0.25">
      <c r="A1889" s="64" t="s">
        <v>2187</v>
      </c>
      <c r="B1889" s="68" t="s">
        <v>2123</v>
      </c>
      <c r="C1889" s="66"/>
      <c r="D1889" s="67"/>
      <c r="E1889" s="69"/>
      <c r="F1889" s="74"/>
      <c r="G1889" s="74"/>
    </row>
    <row r="1890" spans="1:7" hidden="1" x14ac:dyDescent="0.25">
      <c r="A1890" s="64" t="s">
        <v>2188</v>
      </c>
      <c r="B1890" s="68" t="s">
        <v>2125</v>
      </c>
      <c r="C1890" s="66"/>
      <c r="D1890" s="67"/>
      <c r="E1890" s="69"/>
      <c r="F1890" s="74"/>
      <c r="G1890" s="74"/>
    </row>
    <row r="1891" spans="1:7" hidden="1" x14ac:dyDescent="0.25">
      <c r="A1891" s="64" t="s">
        <v>603</v>
      </c>
      <c r="B1891" s="65" t="s">
        <v>1197</v>
      </c>
      <c r="C1891" s="66"/>
      <c r="D1891" s="67"/>
      <c r="E1891" s="69"/>
      <c r="F1891" s="74"/>
      <c r="G1891" s="74"/>
    </row>
    <row r="1892" spans="1:7" hidden="1" x14ac:dyDescent="0.25">
      <c r="A1892" s="64" t="s">
        <v>2189</v>
      </c>
      <c r="B1892" s="68" t="s">
        <v>2117</v>
      </c>
      <c r="C1892" s="66"/>
      <c r="D1892" s="67"/>
      <c r="E1892" s="69"/>
      <c r="F1892" s="74"/>
      <c r="G1892" s="74"/>
    </row>
    <row r="1893" spans="1:7" hidden="1" x14ac:dyDescent="0.25">
      <c r="A1893" s="64" t="s">
        <v>2190</v>
      </c>
      <c r="B1893" s="68" t="s">
        <v>2119</v>
      </c>
      <c r="C1893" s="66"/>
      <c r="D1893" s="67"/>
      <c r="E1893" s="69"/>
      <c r="F1893" s="74"/>
      <c r="G1893" s="74"/>
    </row>
    <row r="1894" spans="1:7" hidden="1" x14ac:dyDescent="0.25">
      <c r="A1894" s="64" t="s">
        <v>2191</v>
      </c>
      <c r="B1894" s="68" t="s">
        <v>2121</v>
      </c>
      <c r="C1894" s="66"/>
      <c r="D1894" s="67"/>
      <c r="E1894" s="69"/>
      <c r="F1894" s="74"/>
      <c r="G1894" s="74"/>
    </row>
    <row r="1895" spans="1:7" hidden="1" x14ac:dyDescent="0.25">
      <c r="A1895" s="64" t="s">
        <v>2192</v>
      </c>
      <c r="B1895" s="68" t="s">
        <v>2123</v>
      </c>
      <c r="C1895" s="66"/>
      <c r="D1895" s="67"/>
      <c r="E1895" s="69"/>
      <c r="F1895" s="74"/>
      <c r="G1895" s="74"/>
    </row>
    <row r="1896" spans="1:7" hidden="1" x14ac:dyDescent="0.25">
      <c r="A1896" s="64" t="s">
        <v>2193</v>
      </c>
      <c r="B1896" s="68" t="s">
        <v>2125</v>
      </c>
      <c r="C1896" s="66"/>
      <c r="D1896" s="67"/>
      <c r="E1896" s="69"/>
      <c r="F1896" s="74"/>
      <c r="G1896" s="74"/>
    </row>
    <row r="1897" spans="1:7" hidden="1" x14ac:dyDescent="0.25">
      <c r="A1897" s="64" t="s">
        <v>604</v>
      </c>
      <c r="B1897" s="65" t="s">
        <v>1203</v>
      </c>
      <c r="C1897" s="66"/>
      <c r="D1897" s="67"/>
      <c r="E1897" s="69"/>
      <c r="F1897" s="74"/>
      <c r="G1897" s="74"/>
    </row>
    <row r="1898" spans="1:7" hidden="1" x14ac:dyDescent="0.25">
      <c r="A1898" s="64" t="s">
        <v>2194</v>
      </c>
      <c r="B1898" s="68" t="s">
        <v>2117</v>
      </c>
      <c r="C1898" s="66"/>
      <c r="D1898" s="67"/>
      <c r="E1898" s="69"/>
      <c r="F1898" s="74"/>
      <c r="G1898" s="74"/>
    </row>
    <row r="1899" spans="1:7" hidden="1" x14ac:dyDescent="0.25">
      <c r="A1899" s="64" t="s">
        <v>2195</v>
      </c>
      <c r="B1899" s="68" t="s">
        <v>2119</v>
      </c>
      <c r="C1899" s="66"/>
      <c r="D1899" s="67"/>
      <c r="E1899" s="69"/>
      <c r="F1899" s="74"/>
      <c r="G1899" s="74"/>
    </row>
    <row r="1900" spans="1:7" hidden="1" x14ac:dyDescent="0.25">
      <c r="A1900" s="64" t="s">
        <v>2196</v>
      </c>
      <c r="B1900" s="68" t="s">
        <v>2121</v>
      </c>
      <c r="C1900" s="66"/>
      <c r="D1900" s="67"/>
      <c r="E1900" s="69"/>
      <c r="F1900" s="74"/>
      <c r="G1900" s="74"/>
    </row>
    <row r="1901" spans="1:7" hidden="1" x14ac:dyDescent="0.25">
      <c r="A1901" s="64" t="s">
        <v>2197</v>
      </c>
      <c r="B1901" s="68" t="s">
        <v>2123</v>
      </c>
      <c r="C1901" s="66"/>
      <c r="D1901" s="67"/>
      <c r="E1901" s="69"/>
      <c r="F1901" s="74"/>
      <c r="G1901" s="74"/>
    </row>
    <row r="1902" spans="1:7" hidden="1" x14ac:dyDescent="0.25">
      <c r="A1902" s="64" t="s">
        <v>2198</v>
      </c>
      <c r="B1902" s="68" t="s">
        <v>2125</v>
      </c>
      <c r="C1902" s="66"/>
      <c r="D1902" s="67"/>
      <c r="E1902" s="69"/>
      <c r="F1902" s="74"/>
      <c r="G1902" s="74"/>
    </row>
    <row r="1903" spans="1:7" hidden="1" x14ac:dyDescent="0.25">
      <c r="A1903" s="64" t="s">
        <v>2199</v>
      </c>
      <c r="B1903" s="65" t="s">
        <v>1210</v>
      </c>
      <c r="C1903" s="66"/>
      <c r="D1903" s="67"/>
      <c r="E1903" s="69"/>
      <c r="F1903" s="74"/>
      <c r="G1903" s="74"/>
    </row>
    <row r="1904" spans="1:7" hidden="1" x14ac:dyDescent="0.25">
      <c r="A1904" s="64" t="s">
        <v>2200</v>
      </c>
      <c r="B1904" s="68" t="s">
        <v>2117</v>
      </c>
      <c r="C1904" s="66"/>
      <c r="D1904" s="67"/>
      <c r="E1904" s="69"/>
      <c r="F1904" s="74"/>
      <c r="G1904" s="74"/>
    </row>
    <row r="1905" spans="1:7" hidden="1" x14ac:dyDescent="0.25">
      <c r="A1905" s="64" t="s">
        <v>2201</v>
      </c>
      <c r="B1905" s="68" t="s">
        <v>2119</v>
      </c>
      <c r="C1905" s="66"/>
      <c r="D1905" s="67"/>
      <c r="E1905" s="69"/>
      <c r="F1905" s="74"/>
      <c r="G1905" s="74"/>
    </row>
    <row r="1906" spans="1:7" hidden="1" x14ac:dyDescent="0.25">
      <c r="A1906" s="64" t="s">
        <v>2202</v>
      </c>
      <c r="B1906" s="68" t="s">
        <v>2121</v>
      </c>
      <c r="C1906" s="66"/>
      <c r="D1906" s="67"/>
      <c r="E1906" s="69"/>
      <c r="F1906" s="74"/>
      <c r="G1906" s="74"/>
    </row>
    <row r="1907" spans="1:7" hidden="1" x14ac:dyDescent="0.25">
      <c r="A1907" s="64" t="s">
        <v>2203</v>
      </c>
      <c r="B1907" s="68" t="s">
        <v>2123</v>
      </c>
      <c r="C1907" s="66"/>
      <c r="D1907" s="67"/>
      <c r="E1907" s="69"/>
      <c r="F1907" s="74"/>
      <c r="G1907" s="74"/>
    </row>
    <row r="1908" spans="1:7" hidden="1" x14ac:dyDescent="0.25">
      <c r="A1908" s="64" t="s">
        <v>2204</v>
      </c>
      <c r="B1908" s="68" t="s">
        <v>2125</v>
      </c>
      <c r="C1908" s="66"/>
      <c r="D1908" s="67"/>
      <c r="E1908" s="69"/>
      <c r="F1908" s="74"/>
      <c r="G1908" s="74"/>
    </row>
    <row r="1909" spans="1:7" hidden="1" x14ac:dyDescent="0.25">
      <c r="A1909" s="64" t="s">
        <v>2205</v>
      </c>
      <c r="B1909" s="65" t="s">
        <v>7</v>
      </c>
      <c r="C1909" s="66"/>
      <c r="D1909" s="67"/>
      <c r="E1909" s="69"/>
      <c r="F1909" s="74"/>
      <c r="G1909" s="74"/>
    </row>
    <row r="1910" spans="1:7" hidden="1" x14ac:dyDescent="0.25">
      <c r="A1910" s="64" t="s">
        <v>2206</v>
      </c>
      <c r="B1910" s="68" t="s">
        <v>2117</v>
      </c>
      <c r="C1910" s="66"/>
      <c r="D1910" s="67"/>
      <c r="E1910" s="69"/>
      <c r="F1910" s="74"/>
      <c r="G1910" s="74"/>
    </row>
    <row r="1911" spans="1:7" hidden="1" x14ac:dyDescent="0.25">
      <c r="A1911" s="64" t="s">
        <v>2207</v>
      </c>
      <c r="B1911" s="68" t="s">
        <v>2119</v>
      </c>
      <c r="C1911" s="66"/>
      <c r="D1911" s="67"/>
      <c r="E1911" s="69"/>
      <c r="F1911" s="74"/>
      <c r="G1911" s="74"/>
    </row>
    <row r="1912" spans="1:7" hidden="1" x14ac:dyDescent="0.25">
      <c r="A1912" s="64" t="s">
        <v>2208</v>
      </c>
      <c r="B1912" s="68" t="s">
        <v>2121</v>
      </c>
      <c r="C1912" s="66"/>
      <c r="D1912" s="67"/>
      <c r="E1912" s="69"/>
      <c r="F1912" s="74"/>
      <c r="G1912" s="74"/>
    </row>
    <row r="1913" spans="1:7" hidden="1" x14ac:dyDescent="0.25">
      <c r="A1913" s="64" t="s">
        <v>2209</v>
      </c>
      <c r="B1913" s="68" t="s">
        <v>2123</v>
      </c>
      <c r="C1913" s="66"/>
      <c r="D1913" s="67"/>
      <c r="E1913" s="69"/>
      <c r="F1913" s="74"/>
      <c r="G1913" s="74"/>
    </row>
    <row r="1914" spans="1:7" hidden="1" x14ac:dyDescent="0.25">
      <c r="A1914" s="64" t="s">
        <v>2210</v>
      </c>
      <c r="B1914" s="68" t="s">
        <v>2125</v>
      </c>
      <c r="C1914" s="66"/>
      <c r="D1914" s="67"/>
      <c r="E1914" s="69"/>
      <c r="F1914" s="74"/>
      <c r="G1914" s="74"/>
    </row>
    <row r="1915" spans="1:7" hidden="1" x14ac:dyDescent="0.25">
      <c r="A1915" s="64" t="s">
        <v>2211</v>
      </c>
      <c r="B1915" s="65" t="s">
        <v>697</v>
      </c>
      <c r="C1915" s="66"/>
      <c r="D1915" s="67"/>
      <c r="E1915" s="69"/>
      <c r="F1915" s="74"/>
      <c r="G1915" s="74"/>
    </row>
    <row r="1916" spans="1:7" hidden="1" x14ac:dyDescent="0.25">
      <c r="A1916" s="64" t="s">
        <v>2212</v>
      </c>
      <c r="B1916" s="68" t="s">
        <v>2117</v>
      </c>
      <c r="C1916" s="66"/>
      <c r="D1916" s="67"/>
      <c r="E1916" s="69"/>
      <c r="F1916" s="74"/>
      <c r="G1916" s="74"/>
    </row>
    <row r="1917" spans="1:7" hidden="1" x14ac:dyDescent="0.25">
      <c r="A1917" s="64" t="s">
        <v>2213</v>
      </c>
      <c r="B1917" s="68" t="s">
        <v>2119</v>
      </c>
      <c r="C1917" s="66"/>
      <c r="D1917" s="67"/>
      <c r="E1917" s="69"/>
      <c r="F1917" s="74"/>
      <c r="G1917" s="74"/>
    </row>
    <row r="1918" spans="1:7" hidden="1" x14ac:dyDescent="0.25">
      <c r="A1918" s="64" t="s">
        <v>2214</v>
      </c>
      <c r="B1918" s="68" t="s">
        <v>2121</v>
      </c>
      <c r="C1918" s="66"/>
      <c r="D1918" s="67"/>
      <c r="E1918" s="69"/>
      <c r="F1918" s="74"/>
      <c r="G1918" s="74"/>
    </row>
    <row r="1919" spans="1:7" hidden="1" x14ac:dyDescent="0.25">
      <c r="A1919" s="64" t="s">
        <v>2215</v>
      </c>
      <c r="B1919" s="68" t="s">
        <v>2123</v>
      </c>
      <c r="C1919" s="66"/>
      <c r="D1919" s="67"/>
      <c r="E1919" s="69"/>
      <c r="F1919" s="74"/>
      <c r="G1919" s="74"/>
    </row>
    <row r="1920" spans="1:7" hidden="1" x14ac:dyDescent="0.25">
      <c r="A1920" s="64" t="s">
        <v>2216</v>
      </c>
      <c r="B1920" s="68" t="s">
        <v>2125</v>
      </c>
      <c r="C1920" s="66"/>
      <c r="D1920" s="67"/>
      <c r="E1920" s="69"/>
      <c r="F1920" s="74"/>
      <c r="G1920" s="74"/>
    </row>
    <row r="1921" spans="1:7" hidden="1" x14ac:dyDescent="0.25">
      <c r="A1921" s="53" t="s">
        <v>605</v>
      </c>
      <c r="B1921" s="54" t="s">
        <v>445</v>
      </c>
      <c r="C1921" s="55"/>
      <c r="D1921" s="55"/>
      <c r="E1921" s="58"/>
      <c r="F1921" s="189"/>
      <c r="G1921" s="189"/>
    </row>
    <row r="1922" spans="1:7" hidden="1" x14ac:dyDescent="0.25">
      <c r="A1922" s="60" t="s">
        <v>606</v>
      </c>
      <c r="B1922" s="61" t="s">
        <v>429</v>
      </c>
      <c r="C1922" s="62"/>
      <c r="D1922" s="63"/>
      <c r="E1922" s="75"/>
      <c r="F1922" s="190"/>
      <c r="G1922" s="190"/>
    </row>
    <row r="1923" spans="1:7" hidden="1" x14ac:dyDescent="0.25">
      <c r="A1923" s="64" t="s">
        <v>607</v>
      </c>
      <c r="B1923" s="65" t="s">
        <v>4</v>
      </c>
      <c r="C1923" s="66"/>
      <c r="D1923" s="67"/>
      <c r="E1923" s="69"/>
      <c r="F1923" s="74"/>
      <c r="G1923" s="74"/>
    </row>
    <row r="1924" spans="1:7" hidden="1" x14ac:dyDescent="0.25">
      <c r="A1924" s="64" t="s">
        <v>2217</v>
      </c>
      <c r="B1924" s="68" t="s">
        <v>2117</v>
      </c>
      <c r="C1924" s="66"/>
      <c r="D1924" s="67"/>
      <c r="E1924" s="69"/>
      <c r="F1924" s="74"/>
      <c r="G1924" s="74"/>
    </row>
    <row r="1925" spans="1:7" hidden="1" x14ac:dyDescent="0.25">
      <c r="A1925" s="64" t="s">
        <v>2218</v>
      </c>
      <c r="B1925" s="68" t="s">
        <v>2119</v>
      </c>
      <c r="C1925" s="66"/>
      <c r="D1925" s="67"/>
      <c r="E1925" s="69"/>
      <c r="F1925" s="74"/>
      <c r="G1925" s="74"/>
    </row>
    <row r="1926" spans="1:7" hidden="1" x14ac:dyDescent="0.25">
      <c r="A1926" s="64" t="s">
        <v>2219</v>
      </c>
      <c r="B1926" s="68" t="s">
        <v>2121</v>
      </c>
      <c r="C1926" s="66"/>
      <c r="D1926" s="67"/>
      <c r="E1926" s="69"/>
      <c r="F1926" s="74"/>
      <c r="G1926" s="74"/>
    </row>
    <row r="1927" spans="1:7" hidden="1" x14ac:dyDescent="0.25">
      <c r="A1927" s="64" t="s">
        <v>2220</v>
      </c>
      <c r="B1927" s="68" t="s">
        <v>2123</v>
      </c>
      <c r="C1927" s="66"/>
      <c r="D1927" s="67"/>
      <c r="E1927" s="69"/>
      <c r="F1927" s="74"/>
      <c r="G1927" s="74"/>
    </row>
    <row r="1928" spans="1:7" hidden="1" x14ac:dyDescent="0.25">
      <c r="A1928" s="64" t="s">
        <v>2221</v>
      </c>
      <c r="B1928" s="68" t="s">
        <v>2125</v>
      </c>
      <c r="C1928" s="66"/>
      <c r="D1928" s="67"/>
      <c r="E1928" s="69"/>
      <c r="F1928" s="74"/>
      <c r="G1928" s="74"/>
    </row>
    <row r="1929" spans="1:7" hidden="1" x14ac:dyDescent="0.25">
      <c r="A1929" s="64" t="s">
        <v>608</v>
      </c>
      <c r="B1929" s="94" t="s">
        <v>3</v>
      </c>
      <c r="C1929" s="66"/>
      <c r="D1929" s="67"/>
      <c r="E1929" s="69"/>
      <c r="F1929" s="74"/>
      <c r="G1929" s="74"/>
    </row>
    <row r="1930" spans="1:7" hidden="1" x14ac:dyDescent="0.25">
      <c r="A1930" s="64" t="s">
        <v>2222</v>
      </c>
      <c r="B1930" s="68" t="s">
        <v>2117</v>
      </c>
      <c r="C1930" s="66"/>
      <c r="D1930" s="67"/>
      <c r="E1930" s="69"/>
      <c r="F1930" s="74"/>
      <c r="G1930" s="74"/>
    </row>
    <row r="1931" spans="1:7" hidden="1" x14ac:dyDescent="0.25">
      <c r="A1931" s="64" t="s">
        <v>2223</v>
      </c>
      <c r="B1931" s="68" t="s">
        <v>2119</v>
      </c>
      <c r="C1931" s="66"/>
      <c r="D1931" s="67"/>
      <c r="E1931" s="69"/>
      <c r="F1931" s="74"/>
      <c r="G1931" s="74"/>
    </row>
    <row r="1932" spans="1:7" hidden="1" x14ac:dyDescent="0.25">
      <c r="A1932" s="64" t="s">
        <v>2224</v>
      </c>
      <c r="B1932" s="68" t="s">
        <v>2121</v>
      </c>
      <c r="C1932" s="66"/>
      <c r="D1932" s="67"/>
      <c r="E1932" s="69"/>
      <c r="F1932" s="74"/>
      <c r="G1932" s="74"/>
    </row>
    <row r="1933" spans="1:7" hidden="1" x14ac:dyDescent="0.25">
      <c r="A1933" s="64" t="s">
        <v>2225</v>
      </c>
      <c r="B1933" s="68" t="s">
        <v>2123</v>
      </c>
      <c r="C1933" s="66"/>
      <c r="D1933" s="67"/>
      <c r="E1933" s="69"/>
      <c r="F1933" s="74"/>
      <c r="G1933" s="74"/>
    </row>
    <row r="1934" spans="1:7" hidden="1" x14ac:dyDescent="0.25">
      <c r="A1934" s="64" t="s">
        <v>2226</v>
      </c>
      <c r="B1934" s="68" t="s">
        <v>2125</v>
      </c>
      <c r="C1934" s="66"/>
      <c r="D1934" s="67"/>
      <c r="E1934" s="69"/>
      <c r="F1934" s="74"/>
      <c r="G1934" s="74"/>
    </row>
    <row r="1935" spans="1:7" hidden="1" x14ac:dyDescent="0.25">
      <c r="A1935" s="64" t="s">
        <v>609</v>
      </c>
      <c r="B1935" s="65" t="s">
        <v>5</v>
      </c>
      <c r="C1935" s="66"/>
      <c r="D1935" s="67"/>
      <c r="E1935" s="69"/>
      <c r="F1935" s="74"/>
      <c r="G1935" s="74"/>
    </row>
    <row r="1936" spans="1:7" hidden="1" x14ac:dyDescent="0.25">
      <c r="A1936" s="64" t="s">
        <v>2227</v>
      </c>
      <c r="B1936" s="68" t="s">
        <v>2117</v>
      </c>
      <c r="C1936" s="66"/>
      <c r="D1936" s="67"/>
      <c r="E1936" s="69"/>
      <c r="F1936" s="74"/>
      <c r="G1936" s="74"/>
    </row>
    <row r="1937" spans="1:7" hidden="1" x14ac:dyDescent="0.25">
      <c r="A1937" s="64" t="s">
        <v>2228</v>
      </c>
      <c r="B1937" s="68" t="s">
        <v>2119</v>
      </c>
      <c r="C1937" s="66"/>
      <c r="D1937" s="67"/>
      <c r="E1937" s="69"/>
      <c r="F1937" s="74"/>
      <c r="G1937" s="74"/>
    </row>
    <row r="1938" spans="1:7" hidden="1" x14ac:dyDescent="0.25">
      <c r="A1938" s="64" t="s">
        <v>2229</v>
      </c>
      <c r="B1938" s="68" t="s">
        <v>2121</v>
      </c>
      <c r="C1938" s="66"/>
      <c r="D1938" s="67"/>
      <c r="E1938" s="69"/>
      <c r="F1938" s="74"/>
      <c r="G1938" s="74"/>
    </row>
    <row r="1939" spans="1:7" hidden="1" x14ac:dyDescent="0.25">
      <c r="A1939" s="64" t="s">
        <v>2230</v>
      </c>
      <c r="B1939" s="68" t="s">
        <v>2123</v>
      </c>
      <c r="C1939" s="66"/>
      <c r="D1939" s="67"/>
      <c r="E1939" s="69"/>
      <c r="F1939" s="74"/>
      <c r="G1939" s="74"/>
    </row>
    <row r="1940" spans="1:7" hidden="1" x14ac:dyDescent="0.25">
      <c r="A1940" s="64" t="s">
        <v>2231</v>
      </c>
      <c r="B1940" s="68" t="s">
        <v>2125</v>
      </c>
      <c r="C1940" s="66"/>
      <c r="D1940" s="67"/>
      <c r="E1940" s="69"/>
      <c r="F1940" s="74"/>
      <c r="G1940" s="74"/>
    </row>
    <row r="1941" spans="1:7" hidden="1" x14ac:dyDescent="0.25">
      <c r="A1941" s="64" t="s">
        <v>610</v>
      </c>
      <c r="B1941" s="65" t="s">
        <v>1191</v>
      </c>
      <c r="C1941" s="66"/>
      <c r="D1941" s="67"/>
      <c r="E1941" s="69"/>
      <c r="F1941" s="74"/>
      <c r="G1941" s="74"/>
    </row>
    <row r="1942" spans="1:7" hidden="1" x14ac:dyDescent="0.25">
      <c r="A1942" s="64" t="s">
        <v>2232</v>
      </c>
      <c r="B1942" s="68" t="s">
        <v>2117</v>
      </c>
      <c r="C1942" s="66"/>
      <c r="D1942" s="67"/>
      <c r="E1942" s="69"/>
      <c r="F1942" s="74"/>
      <c r="G1942" s="74"/>
    </row>
    <row r="1943" spans="1:7" hidden="1" x14ac:dyDescent="0.25">
      <c r="A1943" s="64" t="s">
        <v>2233</v>
      </c>
      <c r="B1943" s="68" t="s">
        <v>2119</v>
      </c>
      <c r="C1943" s="66"/>
      <c r="D1943" s="67"/>
      <c r="E1943" s="69"/>
      <c r="F1943" s="74"/>
      <c r="G1943" s="74"/>
    </row>
    <row r="1944" spans="1:7" hidden="1" x14ac:dyDescent="0.25">
      <c r="A1944" s="64" t="s">
        <v>2234</v>
      </c>
      <c r="B1944" s="68" t="s">
        <v>2121</v>
      </c>
      <c r="C1944" s="66"/>
      <c r="D1944" s="67"/>
      <c r="E1944" s="69"/>
      <c r="F1944" s="74"/>
      <c r="G1944" s="74"/>
    </row>
    <row r="1945" spans="1:7" hidden="1" x14ac:dyDescent="0.25">
      <c r="A1945" s="64" t="s">
        <v>2235</v>
      </c>
      <c r="B1945" s="68" t="s">
        <v>2123</v>
      </c>
      <c r="C1945" s="66"/>
      <c r="D1945" s="67"/>
      <c r="E1945" s="69"/>
      <c r="F1945" s="74"/>
      <c r="G1945" s="74"/>
    </row>
    <row r="1946" spans="1:7" hidden="1" x14ac:dyDescent="0.25">
      <c r="A1946" s="64" t="s">
        <v>2236</v>
      </c>
      <c r="B1946" s="68" t="s">
        <v>2125</v>
      </c>
      <c r="C1946" s="66"/>
      <c r="D1946" s="67"/>
      <c r="E1946" s="69"/>
      <c r="F1946" s="74"/>
      <c r="G1946" s="74"/>
    </row>
    <row r="1947" spans="1:7" hidden="1" x14ac:dyDescent="0.25">
      <c r="A1947" s="64" t="s">
        <v>611</v>
      </c>
      <c r="B1947" s="65" t="s">
        <v>1197</v>
      </c>
      <c r="C1947" s="66"/>
      <c r="D1947" s="67"/>
      <c r="E1947" s="69"/>
      <c r="F1947" s="74"/>
      <c r="G1947" s="74"/>
    </row>
    <row r="1948" spans="1:7" hidden="1" x14ac:dyDescent="0.25">
      <c r="A1948" s="64" t="s">
        <v>2237</v>
      </c>
      <c r="B1948" s="68" t="s">
        <v>2117</v>
      </c>
      <c r="C1948" s="66"/>
      <c r="D1948" s="67"/>
      <c r="E1948" s="69"/>
      <c r="F1948" s="74"/>
      <c r="G1948" s="74"/>
    </row>
    <row r="1949" spans="1:7" hidden="1" x14ac:dyDescent="0.25">
      <c r="A1949" s="64" t="s">
        <v>2238</v>
      </c>
      <c r="B1949" s="68" t="s">
        <v>2119</v>
      </c>
      <c r="C1949" s="66"/>
      <c r="D1949" s="67"/>
      <c r="E1949" s="69"/>
      <c r="F1949" s="74"/>
      <c r="G1949" s="74"/>
    </row>
    <row r="1950" spans="1:7" hidden="1" x14ac:dyDescent="0.25">
      <c r="A1950" s="64" t="s">
        <v>2239</v>
      </c>
      <c r="B1950" s="68" t="s">
        <v>2121</v>
      </c>
      <c r="C1950" s="66"/>
      <c r="D1950" s="67"/>
      <c r="E1950" s="69"/>
      <c r="F1950" s="74"/>
      <c r="G1950" s="74"/>
    </row>
    <row r="1951" spans="1:7" hidden="1" x14ac:dyDescent="0.25">
      <c r="A1951" s="64" t="s">
        <v>2240</v>
      </c>
      <c r="B1951" s="68" t="s">
        <v>2123</v>
      </c>
      <c r="C1951" s="66"/>
      <c r="D1951" s="67"/>
      <c r="E1951" s="69"/>
      <c r="F1951" s="74"/>
      <c r="G1951" s="74"/>
    </row>
    <row r="1952" spans="1:7" hidden="1" x14ac:dyDescent="0.25">
      <c r="A1952" s="64" t="s">
        <v>2241</v>
      </c>
      <c r="B1952" s="68" t="s">
        <v>2125</v>
      </c>
      <c r="C1952" s="66"/>
      <c r="D1952" s="67"/>
      <c r="E1952" s="69"/>
      <c r="F1952" s="74"/>
      <c r="G1952" s="74"/>
    </row>
    <row r="1953" spans="1:7" hidden="1" x14ac:dyDescent="0.25">
      <c r="A1953" s="64" t="s">
        <v>612</v>
      </c>
      <c r="B1953" s="65" t="s">
        <v>1203</v>
      </c>
      <c r="C1953" s="66"/>
      <c r="D1953" s="67"/>
      <c r="E1953" s="69"/>
      <c r="F1953" s="74"/>
      <c r="G1953" s="74"/>
    </row>
    <row r="1954" spans="1:7" hidden="1" x14ac:dyDescent="0.25">
      <c r="A1954" s="64" t="s">
        <v>2242</v>
      </c>
      <c r="B1954" s="68" t="s">
        <v>2117</v>
      </c>
      <c r="C1954" s="66"/>
      <c r="D1954" s="67"/>
      <c r="E1954" s="69"/>
      <c r="F1954" s="74"/>
      <c r="G1954" s="74"/>
    </row>
    <row r="1955" spans="1:7" hidden="1" x14ac:dyDescent="0.25">
      <c r="A1955" s="64" t="s">
        <v>2243</v>
      </c>
      <c r="B1955" s="68" t="s">
        <v>2119</v>
      </c>
      <c r="C1955" s="66"/>
      <c r="D1955" s="67"/>
      <c r="E1955" s="69"/>
      <c r="F1955" s="74"/>
      <c r="G1955" s="74"/>
    </row>
    <row r="1956" spans="1:7" hidden="1" x14ac:dyDescent="0.25">
      <c r="A1956" s="64" t="s">
        <v>2244</v>
      </c>
      <c r="B1956" s="68" t="s">
        <v>2121</v>
      </c>
      <c r="C1956" s="66"/>
      <c r="D1956" s="67"/>
      <c r="E1956" s="69"/>
      <c r="F1956" s="74"/>
      <c r="G1956" s="74"/>
    </row>
    <row r="1957" spans="1:7" hidden="1" x14ac:dyDescent="0.25">
      <c r="A1957" s="64" t="s">
        <v>2245</v>
      </c>
      <c r="B1957" s="68" t="s">
        <v>2123</v>
      </c>
      <c r="C1957" s="66"/>
      <c r="D1957" s="67"/>
      <c r="E1957" s="69"/>
      <c r="F1957" s="74"/>
      <c r="G1957" s="74"/>
    </row>
    <row r="1958" spans="1:7" hidden="1" x14ac:dyDescent="0.25">
      <c r="A1958" s="64" t="s">
        <v>2246</v>
      </c>
      <c r="B1958" s="68" t="s">
        <v>2125</v>
      </c>
      <c r="C1958" s="66"/>
      <c r="D1958" s="67"/>
      <c r="E1958" s="69"/>
      <c r="F1958" s="74"/>
      <c r="G1958" s="74"/>
    </row>
    <row r="1959" spans="1:7" hidden="1" x14ac:dyDescent="0.25">
      <c r="A1959" s="64" t="s">
        <v>2247</v>
      </c>
      <c r="B1959" s="65" t="s">
        <v>1210</v>
      </c>
      <c r="C1959" s="66"/>
      <c r="D1959" s="67"/>
      <c r="E1959" s="69"/>
      <c r="F1959" s="74"/>
      <c r="G1959" s="74"/>
    </row>
    <row r="1960" spans="1:7" hidden="1" x14ac:dyDescent="0.25">
      <c r="A1960" s="64" t="s">
        <v>2248</v>
      </c>
      <c r="B1960" s="68" t="s">
        <v>2117</v>
      </c>
      <c r="C1960" s="66"/>
      <c r="D1960" s="67"/>
      <c r="E1960" s="69"/>
      <c r="F1960" s="74"/>
      <c r="G1960" s="74"/>
    </row>
    <row r="1961" spans="1:7" hidden="1" x14ac:dyDescent="0.25">
      <c r="A1961" s="64" t="s">
        <v>2249</v>
      </c>
      <c r="B1961" s="68" t="s">
        <v>2119</v>
      </c>
      <c r="C1961" s="66"/>
      <c r="D1961" s="67"/>
      <c r="E1961" s="69"/>
      <c r="F1961" s="74"/>
      <c r="G1961" s="74"/>
    </row>
    <row r="1962" spans="1:7" hidden="1" x14ac:dyDescent="0.25">
      <c r="A1962" s="64" t="s">
        <v>2250</v>
      </c>
      <c r="B1962" s="68" t="s">
        <v>2121</v>
      </c>
      <c r="C1962" s="66"/>
      <c r="D1962" s="67"/>
      <c r="E1962" s="69"/>
      <c r="F1962" s="74"/>
      <c r="G1962" s="74"/>
    </row>
    <row r="1963" spans="1:7" hidden="1" x14ac:dyDescent="0.25">
      <c r="A1963" s="64" t="s">
        <v>2251</v>
      </c>
      <c r="B1963" s="68" t="s">
        <v>2123</v>
      </c>
      <c r="C1963" s="66"/>
      <c r="D1963" s="67"/>
      <c r="E1963" s="69"/>
      <c r="F1963" s="74"/>
      <c r="G1963" s="74"/>
    </row>
    <row r="1964" spans="1:7" hidden="1" x14ac:dyDescent="0.25">
      <c r="A1964" s="64" t="s">
        <v>2252</v>
      </c>
      <c r="B1964" s="68" t="s">
        <v>2125</v>
      </c>
      <c r="C1964" s="66"/>
      <c r="D1964" s="67"/>
      <c r="E1964" s="69"/>
      <c r="F1964" s="74"/>
      <c r="G1964" s="74"/>
    </row>
    <row r="1965" spans="1:7" hidden="1" x14ac:dyDescent="0.25">
      <c r="A1965" s="64" t="s">
        <v>2253</v>
      </c>
      <c r="B1965" s="65" t="s">
        <v>7</v>
      </c>
      <c r="C1965" s="66"/>
      <c r="D1965" s="67"/>
      <c r="E1965" s="69"/>
      <c r="F1965" s="74"/>
      <c r="G1965" s="74"/>
    </row>
    <row r="1966" spans="1:7" hidden="1" x14ac:dyDescent="0.25">
      <c r="A1966" s="64" t="s">
        <v>2254</v>
      </c>
      <c r="B1966" s="68" t="s">
        <v>2117</v>
      </c>
      <c r="C1966" s="66"/>
      <c r="D1966" s="67"/>
      <c r="E1966" s="69"/>
      <c r="F1966" s="74"/>
      <c r="G1966" s="74"/>
    </row>
    <row r="1967" spans="1:7" hidden="1" x14ac:dyDescent="0.25">
      <c r="A1967" s="64" t="s">
        <v>2255</v>
      </c>
      <c r="B1967" s="68" t="s">
        <v>2119</v>
      </c>
      <c r="C1967" s="66"/>
      <c r="D1967" s="67"/>
      <c r="E1967" s="69"/>
      <c r="F1967" s="74"/>
      <c r="G1967" s="74"/>
    </row>
    <row r="1968" spans="1:7" hidden="1" x14ac:dyDescent="0.25">
      <c r="A1968" s="64" t="s">
        <v>2256</v>
      </c>
      <c r="B1968" s="68" t="s">
        <v>2121</v>
      </c>
      <c r="C1968" s="66"/>
      <c r="D1968" s="67"/>
      <c r="E1968" s="69"/>
      <c r="F1968" s="74"/>
      <c r="G1968" s="74"/>
    </row>
    <row r="1969" spans="1:7" hidden="1" x14ac:dyDescent="0.25">
      <c r="A1969" s="64" t="s">
        <v>2257</v>
      </c>
      <c r="B1969" s="68" t="s">
        <v>2123</v>
      </c>
      <c r="C1969" s="66"/>
      <c r="D1969" s="67"/>
      <c r="E1969" s="69"/>
      <c r="F1969" s="74"/>
      <c r="G1969" s="74"/>
    </row>
    <row r="1970" spans="1:7" hidden="1" x14ac:dyDescent="0.25">
      <c r="A1970" s="64" t="s">
        <v>2258</v>
      </c>
      <c r="B1970" s="68" t="s">
        <v>2125</v>
      </c>
      <c r="C1970" s="66"/>
      <c r="D1970" s="67"/>
      <c r="E1970" s="69"/>
      <c r="F1970" s="74"/>
      <c r="G1970" s="74"/>
    </row>
    <row r="1971" spans="1:7" hidden="1" x14ac:dyDescent="0.25">
      <c r="A1971" s="64" t="s">
        <v>2259</v>
      </c>
      <c r="B1971" s="65" t="s">
        <v>697</v>
      </c>
      <c r="C1971" s="66"/>
      <c r="D1971" s="67"/>
      <c r="E1971" s="69"/>
      <c r="F1971" s="74"/>
      <c r="G1971" s="74"/>
    </row>
    <row r="1972" spans="1:7" hidden="1" x14ac:dyDescent="0.25">
      <c r="A1972" s="64" t="s">
        <v>2260</v>
      </c>
      <c r="B1972" s="68" t="s">
        <v>2117</v>
      </c>
      <c r="C1972" s="66"/>
      <c r="D1972" s="67"/>
      <c r="E1972" s="69"/>
      <c r="F1972" s="74"/>
      <c r="G1972" s="74"/>
    </row>
    <row r="1973" spans="1:7" hidden="1" x14ac:dyDescent="0.25">
      <c r="A1973" s="64" t="s">
        <v>2261</v>
      </c>
      <c r="B1973" s="68" t="s">
        <v>2119</v>
      </c>
      <c r="C1973" s="66"/>
      <c r="D1973" s="67"/>
      <c r="E1973" s="69"/>
      <c r="F1973" s="74"/>
      <c r="G1973" s="74"/>
    </row>
    <row r="1974" spans="1:7" hidden="1" x14ac:dyDescent="0.25">
      <c r="A1974" s="64" t="s">
        <v>2262</v>
      </c>
      <c r="B1974" s="68" t="s">
        <v>2121</v>
      </c>
      <c r="C1974" s="66"/>
      <c r="D1974" s="67"/>
      <c r="E1974" s="69"/>
      <c r="F1974" s="74"/>
      <c r="G1974" s="74"/>
    </row>
    <row r="1975" spans="1:7" hidden="1" x14ac:dyDescent="0.25">
      <c r="A1975" s="64" t="s">
        <v>2263</v>
      </c>
      <c r="B1975" s="68" t="s">
        <v>2123</v>
      </c>
      <c r="C1975" s="66"/>
      <c r="D1975" s="67"/>
      <c r="E1975" s="69"/>
      <c r="F1975" s="74"/>
      <c r="G1975" s="74"/>
    </row>
    <row r="1976" spans="1:7" hidden="1" x14ac:dyDescent="0.25">
      <c r="A1976" s="64" t="s">
        <v>2264</v>
      </c>
      <c r="B1976" s="68" t="s">
        <v>2125</v>
      </c>
      <c r="C1976" s="66"/>
      <c r="D1976" s="67"/>
      <c r="E1976" s="69"/>
      <c r="F1976" s="74"/>
      <c r="G1976" s="74"/>
    </row>
    <row r="1977" spans="1:7" hidden="1" x14ac:dyDescent="0.25">
      <c r="A1977" s="60" t="s">
        <v>613</v>
      </c>
      <c r="B1977" s="61" t="s">
        <v>437</v>
      </c>
      <c r="C1977" s="62"/>
      <c r="D1977" s="63"/>
      <c r="E1977" s="75"/>
      <c r="F1977" s="190"/>
      <c r="G1977" s="190"/>
    </row>
    <row r="1978" spans="1:7" hidden="1" x14ac:dyDescent="0.25">
      <c r="A1978" s="64" t="s">
        <v>614</v>
      </c>
      <c r="B1978" s="65" t="s">
        <v>4</v>
      </c>
      <c r="C1978" s="66"/>
      <c r="D1978" s="67"/>
      <c r="E1978" s="69"/>
      <c r="F1978" s="74"/>
      <c r="G1978" s="74"/>
    </row>
    <row r="1979" spans="1:7" hidden="1" x14ac:dyDescent="0.25">
      <c r="A1979" s="64" t="s">
        <v>2265</v>
      </c>
      <c r="B1979" s="68" t="s">
        <v>2117</v>
      </c>
      <c r="C1979" s="66"/>
      <c r="D1979" s="67"/>
      <c r="E1979" s="69"/>
      <c r="F1979" s="74"/>
      <c r="G1979" s="74"/>
    </row>
    <row r="1980" spans="1:7" hidden="1" x14ac:dyDescent="0.25">
      <c r="A1980" s="64" t="s">
        <v>2266</v>
      </c>
      <c r="B1980" s="68" t="s">
        <v>2119</v>
      </c>
      <c r="C1980" s="66"/>
      <c r="D1980" s="67"/>
      <c r="E1980" s="69"/>
      <c r="F1980" s="74"/>
      <c r="G1980" s="74"/>
    </row>
    <row r="1981" spans="1:7" hidden="1" x14ac:dyDescent="0.25">
      <c r="A1981" s="64" t="s">
        <v>2267</v>
      </c>
      <c r="B1981" s="68" t="s">
        <v>2121</v>
      </c>
      <c r="C1981" s="66"/>
      <c r="D1981" s="67"/>
      <c r="E1981" s="69"/>
      <c r="F1981" s="74"/>
      <c r="G1981" s="74"/>
    </row>
    <row r="1982" spans="1:7" hidden="1" x14ac:dyDescent="0.25">
      <c r="A1982" s="64" t="s">
        <v>2268</v>
      </c>
      <c r="B1982" s="68" t="s">
        <v>2123</v>
      </c>
      <c r="C1982" s="66"/>
      <c r="D1982" s="67"/>
      <c r="E1982" s="69"/>
      <c r="F1982" s="74"/>
      <c r="G1982" s="74"/>
    </row>
    <row r="1983" spans="1:7" hidden="1" x14ac:dyDescent="0.25">
      <c r="A1983" s="64" t="s">
        <v>2269</v>
      </c>
      <c r="B1983" s="68" t="s">
        <v>2125</v>
      </c>
      <c r="C1983" s="66"/>
      <c r="D1983" s="67"/>
      <c r="E1983" s="69"/>
      <c r="F1983" s="74"/>
      <c r="G1983" s="74"/>
    </row>
    <row r="1984" spans="1:7" hidden="1" x14ac:dyDescent="0.25">
      <c r="A1984" s="64" t="s">
        <v>615</v>
      </c>
      <c r="B1984" s="94" t="s">
        <v>3</v>
      </c>
      <c r="C1984" s="66"/>
      <c r="D1984" s="67"/>
      <c r="E1984" s="69"/>
      <c r="F1984" s="74"/>
      <c r="G1984" s="74"/>
    </row>
    <row r="1985" spans="1:7" hidden="1" x14ac:dyDescent="0.25">
      <c r="A1985" s="64" t="s">
        <v>2270</v>
      </c>
      <c r="B1985" s="68" t="s">
        <v>2117</v>
      </c>
      <c r="C1985" s="66"/>
      <c r="D1985" s="67"/>
      <c r="E1985" s="69"/>
      <c r="F1985" s="74"/>
      <c r="G1985" s="74"/>
    </row>
    <row r="1986" spans="1:7" hidden="1" x14ac:dyDescent="0.25">
      <c r="A1986" s="64" t="s">
        <v>2271</v>
      </c>
      <c r="B1986" s="68" t="s">
        <v>2119</v>
      </c>
      <c r="C1986" s="66"/>
      <c r="D1986" s="67"/>
      <c r="E1986" s="69"/>
      <c r="F1986" s="74"/>
      <c r="G1986" s="74"/>
    </row>
    <row r="1987" spans="1:7" hidden="1" x14ac:dyDescent="0.25">
      <c r="A1987" s="64" t="s">
        <v>2272</v>
      </c>
      <c r="B1987" s="68" t="s">
        <v>2121</v>
      </c>
      <c r="C1987" s="66"/>
      <c r="D1987" s="67"/>
      <c r="E1987" s="69"/>
      <c r="F1987" s="74"/>
      <c r="G1987" s="74"/>
    </row>
    <row r="1988" spans="1:7" hidden="1" x14ac:dyDescent="0.25">
      <c r="A1988" s="64" t="s">
        <v>2273</v>
      </c>
      <c r="B1988" s="68" t="s">
        <v>2123</v>
      </c>
      <c r="C1988" s="66"/>
      <c r="D1988" s="67"/>
      <c r="E1988" s="69"/>
      <c r="F1988" s="74"/>
      <c r="G1988" s="74"/>
    </row>
    <row r="1989" spans="1:7" hidden="1" x14ac:dyDescent="0.25">
      <c r="A1989" s="64" t="s">
        <v>2274</v>
      </c>
      <c r="B1989" s="68" t="s">
        <v>2125</v>
      </c>
      <c r="C1989" s="66"/>
      <c r="D1989" s="67"/>
      <c r="E1989" s="69"/>
      <c r="F1989" s="74"/>
      <c r="G1989" s="74"/>
    </row>
    <row r="1990" spans="1:7" hidden="1" x14ac:dyDescent="0.25">
      <c r="A1990" s="64" t="s">
        <v>616</v>
      </c>
      <c r="B1990" s="65" t="s">
        <v>5</v>
      </c>
      <c r="C1990" s="66"/>
      <c r="D1990" s="67"/>
      <c r="E1990" s="69"/>
      <c r="F1990" s="74"/>
      <c r="G1990" s="74"/>
    </row>
    <row r="1991" spans="1:7" hidden="1" x14ac:dyDescent="0.25">
      <c r="A1991" s="64" t="s">
        <v>2275</v>
      </c>
      <c r="B1991" s="68" t="s">
        <v>2117</v>
      </c>
      <c r="C1991" s="66"/>
      <c r="D1991" s="67"/>
      <c r="E1991" s="69"/>
      <c r="F1991" s="74"/>
      <c r="G1991" s="74"/>
    </row>
    <row r="1992" spans="1:7" hidden="1" x14ac:dyDescent="0.25">
      <c r="A1992" s="64" t="s">
        <v>2276</v>
      </c>
      <c r="B1992" s="68" t="s">
        <v>2119</v>
      </c>
      <c r="C1992" s="66"/>
      <c r="D1992" s="67"/>
      <c r="E1992" s="69"/>
      <c r="F1992" s="74"/>
      <c r="G1992" s="74"/>
    </row>
    <row r="1993" spans="1:7" hidden="1" x14ac:dyDescent="0.25">
      <c r="A1993" s="64" t="s">
        <v>2277</v>
      </c>
      <c r="B1993" s="68" t="s">
        <v>2121</v>
      </c>
      <c r="C1993" s="66"/>
      <c r="D1993" s="67"/>
      <c r="E1993" s="69"/>
      <c r="F1993" s="74"/>
      <c r="G1993" s="74"/>
    </row>
    <row r="1994" spans="1:7" hidden="1" x14ac:dyDescent="0.25">
      <c r="A1994" s="64" t="s">
        <v>2278</v>
      </c>
      <c r="B1994" s="68" t="s">
        <v>2123</v>
      </c>
      <c r="C1994" s="66"/>
      <c r="D1994" s="67"/>
      <c r="E1994" s="69"/>
      <c r="F1994" s="74"/>
      <c r="G1994" s="74"/>
    </row>
    <row r="1995" spans="1:7" hidden="1" x14ac:dyDescent="0.25">
      <c r="A1995" s="64" t="s">
        <v>2279</v>
      </c>
      <c r="B1995" s="68" t="s">
        <v>2125</v>
      </c>
      <c r="C1995" s="66"/>
      <c r="D1995" s="67"/>
      <c r="E1995" s="69"/>
      <c r="F1995" s="74"/>
      <c r="G1995" s="74"/>
    </row>
    <row r="1996" spans="1:7" hidden="1" x14ac:dyDescent="0.25">
      <c r="A1996" s="64" t="s">
        <v>617</v>
      </c>
      <c r="B1996" s="65" t="s">
        <v>1191</v>
      </c>
      <c r="C1996" s="66"/>
      <c r="D1996" s="67"/>
      <c r="E1996" s="69"/>
      <c r="F1996" s="74"/>
      <c r="G1996" s="74"/>
    </row>
    <row r="1997" spans="1:7" hidden="1" x14ac:dyDescent="0.25">
      <c r="A1997" s="64" t="s">
        <v>2280</v>
      </c>
      <c r="B1997" s="68" t="s">
        <v>2117</v>
      </c>
      <c r="C1997" s="66"/>
      <c r="D1997" s="67"/>
      <c r="E1997" s="69"/>
      <c r="F1997" s="74"/>
      <c r="G1997" s="74"/>
    </row>
    <row r="1998" spans="1:7" hidden="1" x14ac:dyDescent="0.25">
      <c r="A1998" s="64" t="s">
        <v>2281</v>
      </c>
      <c r="B1998" s="68" t="s">
        <v>2119</v>
      </c>
      <c r="C1998" s="66"/>
      <c r="D1998" s="67"/>
      <c r="E1998" s="69"/>
      <c r="F1998" s="74"/>
      <c r="G1998" s="74"/>
    </row>
    <row r="1999" spans="1:7" hidden="1" x14ac:dyDescent="0.25">
      <c r="A1999" s="64" t="s">
        <v>2282</v>
      </c>
      <c r="B1999" s="68" t="s">
        <v>2121</v>
      </c>
      <c r="C1999" s="66"/>
      <c r="D1999" s="67"/>
      <c r="E1999" s="69"/>
      <c r="F1999" s="74"/>
      <c r="G1999" s="74"/>
    </row>
    <row r="2000" spans="1:7" hidden="1" x14ac:dyDescent="0.25">
      <c r="A2000" s="64" t="s">
        <v>2283</v>
      </c>
      <c r="B2000" s="68" t="s">
        <v>2123</v>
      </c>
      <c r="C2000" s="66"/>
      <c r="D2000" s="67"/>
      <c r="E2000" s="69"/>
      <c r="F2000" s="74"/>
      <c r="G2000" s="74"/>
    </row>
    <row r="2001" spans="1:7" hidden="1" x14ac:dyDescent="0.25">
      <c r="A2001" s="64" t="s">
        <v>2284</v>
      </c>
      <c r="B2001" s="68" t="s">
        <v>2125</v>
      </c>
      <c r="C2001" s="66"/>
      <c r="D2001" s="67"/>
      <c r="E2001" s="69"/>
      <c r="F2001" s="74"/>
      <c r="G2001" s="74"/>
    </row>
    <row r="2002" spans="1:7" hidden="1" x14ac:dyDescent="0.25">
      <c r="A2002" s="64" t="s">
        <v>618</v>
      </c>
      <c r="B2002" s="65" t="s">
        <v>1197</v>
      </c>
      <c r="C2002" s="66"/>
      <c r="D2002" s="67"/>
      <c r="E2002" s="69"/>
      <c r="F2002" s="74"/>
      <c r="G2002" s="74"/>
    </row>
    <row r="2003" spans="1:7" hidden="1" x14ac:dyDescent="0.25">
      <c r="A2003" s="64" t="s">
        <v>2285</v>
      </c>
      <c r="B2003" s="68" t="s">
        <v>2117</v>
      </c>
      <c r="C2003" s="66"/>
      <c r="D2003" s="67"/>
      <c r="E2003" s="69"/>
      <c r="F2003" s="74"/>
      <c r="G2003" s="74"/>
    </row>
    <row r="2004" spans="1:7" hidden="1" x14ac:dyDescent="0.25">
      <c r="A2004" s="64" t="s">
        <v>2286</v>
      </c>
      <c r="B2004" s="68" t="s">
        <v>2119</v>
      </c>
      <c r="C2004" s="66"/>
      <c r="D2004" s="67"/>
      <c r="E2004" s="69"/>
      <c r="F2004" s="74"/>
      <c r="G2004" s="74"/>
    </row>
    <row r="2005" spans="1:7" hidden="1" x14ac:dyDescent="0.25">
      <c r="A2005" s="64" t="s">
        <v>2287</v>
      </c>
      <c r="B2005" s="68" t="s">
        <v>2121</v>
      </c>
      <c r="C2005" s="66"/>
      <c r="D2005" s="67"/>
      <c r="E2005" s="69"/>
      <c r="F2005" s="74"/>
      <c r="G2005" s="74"/>
    </row>
    <row r="2006" spans="1:7" hidden="1" x14ac:dyDescent="0.25">
      <c r="A2006" s="64" t="s">
        <v>2288</v>
      </c>
      <c r="B2006" s="68" t="s">
        <v>2123</v>
      </c>
      <c r="C2006" s="66"/>
      <c r="D2006" s="67"/>
      <c r="E2006" s="69"/>
      <c r="F2006" s="74"/>
      <c r="G2006" s="74"/>
    </row>
    <row r="2007" spans="1:7" hidden="1" x14ac:dyDescent="0.25">
      <c r="A2007" s="64" t="s">
        <v>2289</v>
      </c>
      <c r="B2007" s="68" t="s">
        <v>2125</v>
      </c>
      <c r="C2007" s="66"/>
      <c r="D2007" s="67"/>
      <c r="E2007" s="69"/>
      <c r="F2007" s="74"/>
      <c r="G2007" s="74"/>
    </row>
    <row r="2008" spans="1:7" hidden="1" x14ac:dyDescent="0.25">
      <c r="A2008" s="64" t="s">
        <v>2290</v>
      </c>
      <c r="B2008" s="65" t="s">
        <v>1203</v>
      </c>
      <c r="C2008" s="66"/>
      <c r="D2008" s="67"/>
      <c r="E2008" s="69"/>
      <c r="F2008" s="74"/>
      <c r="G2008" s="74"/>
    </row>
    <row r="2009" spans="1:7" hidden="1" x14ac:dyDescent="0.25">
      <c r="A2009" s="64" t="s">
        <v>2265</v>
      </c>
      <c r="B2009" s="68" t="s">
        <v>2117</v>
      </c>
      <c r="C2009" s="66"/>
      <c r="D2009" s="67"/>
      <c r="E2009" s="69"/>
      <c r="F2009" s="74"/>
      <c r="G2009" s="74"/>
    </row>
    <row r="2010" spans="1:7" hidden="1" x14ac:dyDescent="0.25">
      <c r="A2010" s="64" t="s">
        <v>2266</v>
      </c>
      <c r="B2010" s="68" t="s">
        <v>2119</v>
      </c>
      <c r="C2010" s="66"/>
      <c r="D2010" s="67"/>
      <c r="E2010" s="69"/>
      <c r="F2010" s="74"/>
      <c r="G2010" s="74"/>
    </row>
    <row r="2011" spans="1:7" hidden="1" x14ac:dyDescent="0.25">
      <c r="A2011" s="64" t="s">
        <v>2267</v>
      </c>
      <c r="B2011" s="68" t="s">
        <v>2121</v>
      </c>
      <c r="C2011" s="66"/>
      <c r="D2011" s="67"/>
      <c r="E2011" s="69"/>
      <c r="F2011" s="74"/>
      <c r="G2011" s="74"/>
    </row>
    <row r="2012" spans="1:7" hidden="1" x14ac:dyDescent="0.25">
      <c r="A2012" s="64" t="s">
        <v>2268</v>
      </c>
      <c r="B2012" s="68" t="s">
        <v>2123</v>
      </c>
      <c r="C2012" s="66"/>
      <c r="D2012" s="67"/>
      <c r="E2012" s="69"/>
      <c r="F2012" s="74"/>
      <c r="G2012" s="74"/>
    </row>
    <row r="2013" spans="1:7" hidden="1" x14ac:dyDescent="0.25">
      <c r="A2013" s="64" t="s">
        <v>2269</v>
      </c>
      <c r="B2013" s="68" t="s">
        <v>2125</v>
      </c>
      <c r="C2013" s="66"/>
      <c r="D2013" s="67"/>
      <c r="E2013" s="69"/>
      <c r="F2013" s="74"/>
      <c r="G2013" s="74"/>
    </row>
    <row r="2014" spans="1:7" hidden="1" x14ac:dyDescent="0.25">
      <c r="A2014" s="64" t="s">
        <v>2291</v>
      </c>
      <c r="B2014" s="65" t="s">
        <v>1210</v>
      </c>
      <c r="C2014" s="66"/>
      <c r="D2014" s="67"/>
      <c r="E2014" s="69"/>
      <c r="F2014" s="74"/>
      <c r="G2014" s="74"/>
    </row>
    <row r="2015" spans="1:7" hidden="1" x14ac:dyDescent="0.25">
      <c r="A2015" s="64" t="s">
        <v>2292</v>
      </c>
      <c r="B2015" s="68" t="s">
        <v>2117</v>
      </c>
      <c r="C2015" s="66"/>
      <c r="D2015" s="67"/>
      <c r="E2015" s="69"/>
      <c r="F2015" s="74"/>
      <c r="G2015" s="74"/>
    </row>
    <row r="2016" spans="1:7" hidden="1" x14ac:dyDescent="0.25">
      <c r="A2016" s="64" t="s">
        <v>2293</v>
      </c>
      <c r="B2016" s="68" t="s">
        <v>2119</v>
      </c>
      <c r="C2016" s="66"/>
      <c r="D2016" s="67"/>
      <c r="E2016" s="69"/>
      <c r="F2016" s="74"/>
      <c r="G2016" s="74"/>
    </row>
    <row r="2017" spans="1:7" hidden="1" x14ac:dyDescent="0.25">
      <c r="A2017" s="64" t="s">
        <v>2294</v>
      </c>
      <c r="B2017" s="68" t="s">
        <v>2121</v>
      </c>
      <c r="C2017" s="66"/>
      <c r="D2017" s="67"/>
      <c r="E2017" s="69"/>
      <c r="F2017" s="74"/>
      <c r="G2017" s="74"/>
    </row>
    <row r="2018" spans="1:7" hidden="1" x14ac:dyDescent="0.25">
      <c r="A2018" s="64" t="s">
        <v>2295</v>
      </c>
      <c r="B2018" s="68" t="s">
        <v>2123</v>
      </c>
      <c r="C2018" s="66"/>
      <c r="D2018" s="67"/>
      <c r="E2018" s="69"/>
      <c r="F2018" s="74"/>
      <c r="G2018" s="74"/>
    </row>
    <row r="2019" spans="1:7" hidden="1" x14ac:dyDescent="0.25">
      <c r="A2019" s="64" t="s">
        <v>2296</v>
      </c>
      <c r="B2019" s="68" t="s">
        <v>2125</v>
      </c>
      <c r="C2019" s="66"/>
      <c r="D2019" s="67"/>
      <c r="E2019" s="69"/>
      <c r="F2019" s="74"/>
      <c r="G2019" s="74"/>
    </row>
    <row r="2020" spans="1:7" hidden="1" x14ac:dyDescent="0.25">
      <c r="A2020" s="64" t="s">
        <v>2297</v>
      </c>
      <c r="B2020" s="65" t="s">
        <v>7</v>
      </c>
      <c r="C2020" s="66"/>
      <c r="D2020" s="67"/>
      <c r="E2020" s="69"/>
      <c r="F2020" s="74"/>
      <c r="G2020" s="74"/>
    </row>
    <row r="2021" spans="1:7" hidden="1" x14ac:dyDescent="0.25">
      <c r="A2021" s="64" t="s">
        <v>2298</v>
      </c>
      <c r="B2021" s="68" t="s">
        <v>2117</v>
      </c>
      <c r="C2021" s="66"/>
      <c r="D2021" s="67"/>
      <c r="E2021" s="69"/>
      <c r="F2021" s="74"/>
      <c r="G2021" s="74"/>
    </row>
    <row r="2022" spans="1:7" hidden="1" x14ac:dyDescent="0.25">
      <c r="A2022" s="64" t="s">
        <v>2299</v>
      </c>
      <c r="B2022" s="68" t="s">
        <v>2119</v>
      </c>
      <c r="C2022" s="66"/>
      <c r="D2022" s="67"/>
      <c r="E2022" s="69"/>
      <c r="F2022" s="74"/>
      <c r="G2022" s="74"/>
    </row>
    <row r="2023" spans="1:7" hidden="1" x14ac:dyDescent="0.25">
      <c r="A2023" s="64" t="s">
        <v>2300</v>
      </c>
      <c r="B2023" s="68" t="s">
        <v>2121</v>
      </c>
      <c r="C2023" s="66"/>
      <c r="D2023" s="67"/>
      <c r="E2023" s="69"/>
      <c r="F2023" s="74"/>
      <c r="G2023" s="74"/>
    </row>
    <row r="2024" spans="1:7" hidden="1" x14ac:dyDescent="0.25">
      <c r="A2024" s="64" t="s">
        <v>2301</v>
      </c>
      <c r="B2024" s="68" t="s">
        <v>2123</v>
      </c>
      <c r="C2024" s="66"/>
      <c r="D2024" s="67"/>
      <c r="E2024" s="69"/>
      <c r="F2024" s="74"/>
      <c r="G2024" s="74"/>
    </row>
    <row r="2025" spans="1:7" hidden="1" x14ac:dyDescent="0.25">
      <c r="A2025" s="64" t="s">
        <v>2302</v>
      </c>
      <c r="B2025" s="68" t="s">
        <v>2125</v>
      </c>
      <c r="C2025" s="66"/>
      <c r="D2025" s="67"/>
      <c r="E2025" s="69"/>
      <c r="F2025" s="74"/>
      <c r="G2025" s="74"/>
    </row>
    <row r="2026" spans="1:7" hidden="1" x14ac:dyDescent="0.25">
      <c r="A2026" s="64" t="s">
        <v>2303</v>
      </c>
      <c r="B2026" s="65" t="s">
        <v>697</v>
      </c>
      <c r="C2026" s="66"/>
      <c r="D2026" s="67"/>
      <c r="E2026" s="69"/>
      <c r="F2026" s="74"/>
      <c r="G2026" s="74"/>
    </row>
    <row r="2027" spans="1:7" hidden="1" x14ac:dyDescent="0.25">
      <c r="A2027" s="64" t="s">
        <v>2304</v>
      </c>
      <c r="B2027" s="68" t="s">
        <v>2117</v>
      </c>
      <c r="C2027" s="66"/>
      <c r="D2027" s="67"/>
      <c r="E2027" s="69"/>
      <c r="F2027" s="74"/>
      <c r="G2027" s="74"/>
    </row>
    <row r="2028" spans="1:7" hidden="1" x14ac:dyDescent="0.25">
      <c r="A2028" s="64" t="s">
        <v>2305</v>
      </c>
      <c r="B2028" s="68" t="s">
        <v>2119</v>
      </c>
      <c r="C2028" s="66"/>
      <c r="D2028" s="67"/>
      <c r="E2028" s="69"/>
      <c r="F2028" s="74"/>
      <c r="G2028" s="74"/>
    </row>
    <row r="2029" spans="1:7" hidden="1" x14ac:dyDescent="0.25">
      <c r="A2029" s="64" t="s">
        <v>2306</v>
      </c>
      <c r="B2029" s="68" t="s">
        <v>2121</v>
      </c>
      <c r="C2029" s="66"/>
      <c r="D2029" s="67"/>
      <c r="E2029" s="69"/>
      <c r="F2029" s="74"/>
      <c r="G2029" s="74"/>
    </row>
    <row r="2030" spans="1:7" hidden="1" x14ac:dyDescent="0.25">
      <c r="A2030" s="64" t="s">
        <v>2307</v>
      </c>
      <c r="B2030" s="68" t="s">
        <v>2123</v>
      </c>
      <c r="C2030" s="66"/>
      <c r="D2030" s="67"/>
      <c r="E2030" s="69"/>
      <c r="F2030" s="74"/>
      <c r="G2030" s="74"/>
    </row>
    <row r="2031" spans="1:7" hidden="1" x14ac:dyDescent="0.25">
      <c r="A2031" s="64" t="s">
        <v>2308</v>
      </c>
      <c r="B2031" s="68" t="s">
        <v>2125</v>
      </c>
      <c r="C2031" s="66"/>
      <c r="D2031" s="67"/>
      <c r="E2031" s="69"/>
      <c r="F2031" s="74"/>
      <c r="G2031" s="74"/>
    </row>
    <row r="2032" spans="1:7" hidden="1" x14ac:dyDescent="0.25">
      <c r="A2032" s="44" t="s">
        <v>22</v>
      </c>
      <c r="B2032" s="45" t="s">
        <v>2</v>
      </c>
      <c r="C2032" s="46"/>
      <c r="D2032" s="46"/>
      <c r="E2032" s="47"/>
      <c r="F2032" s="193"/>
      <c r="G2032" s="193"/>
    </row>
    <row r="2033" spans="1:7" s="102" customFormat="1" hidden="1" x14ac:dyDescent="0.25">
      <c r="A2033" s="49" t="s">
        <v>619</v>
      </c>
      <c r="B2033" s="50" t="s">
        <v>620</v>
      </c>
      <c r="C2033" s="51"/>
      <c r="D2033" s="51"/>
      <c r="E2033" s="52"/>
      <c r="F2033" s="194"/>
      <c r="G2033" s="194"/>
    </row>
    <row r="2034" spans="1:7" hidden="1" x14ac:dyDescent="0.25">
      <c r="A2034" s="64" t="s">
        <v>2309</v>
      </c>
      <c r="B2034" s="108" t="s">
        <v>621</v>
      </c>
      <c r="C2034" s="66"/>
      <c r="D2034" s="67"/>
      <c r="E2034" s="69"/>
      <c r="F2034" s="74"/>
      <c r="G2034" s="74"/>
    </row>
    <row r="2035" spans="1:7" hidden="1" x14ac:dyDescent="0.25">
      <c r="A2035" s="64" t="s">
        <v>2310</v>
      </c>
      <c r="B2035" s="108" t="s">
        <v>622</v>
      </c>
      <c r="C2035" s="66"/>
      <c r="D2035" s="67"/>
      <c r="E2035" s="69"/>
      <c r="F2035" s="74"/>
      <c r="G2035" s="74"/>
    </row>
    <row r="2036" spans="1:7" hidden="1" x14ac:dyDescent="0.25">
      <c r="A2036" s="64" t="s">
        <v>2311</v>
      </c>
      <c r="B2036" s="108" t="s">
        <v>623</v>
      </c>
      <c r="C2036" s="66"/>
      <c r="D2036" s="67"/>
      <c r="E2036" s="69"/>
      <c r="F2036" s="74"/>
      <c r="G2036" s="74"/>
    </row>
    <row r="2037" spans="1:7" hidden="1" x14ac:dyDescent="0.25">
      <c r="A2037" s="64" t="s">
        <v>2312</v>
      </c>
      <c r="B2037" s="108" t="s">
        <v>624</v>
      </c>
      <c r="C2037" s="66"/>
      <c r="D2037" s="67"/>
      <c r="E2037" s="69"/>
      <c r="F2037" s="74"/>
      <c r="G2037" s="74"/>
    </row>
    <row r="2038" spans="1:7" hidden="1" x14ac:dyDescent="0.25">
      <c r="A2038" s="64" t="s">
        <v>2313</v>
      </c>
      <c r="B2038" s="108" t="s">
        <v>625</v>
      </c>
      <c r="C2038" s="66"/>
      <c r="D2038" s="67"/>
      <c r="E2038" s="69"/>
      <c r="F2038" s="74"/>
      <c r="G2038" s="74"/>
    </row>
    <row r="2039" spans="1:7" x14ac:dyDescent="0.25">
      <c r="A2039" s="181" t="s">
        <v>626</v>
      </c>
      <c r="B2039" s="182" t="s">
        <v>2314</v>
      </c>
      <c r="C2039" s="51"/>
      <c r="D2039" s="51"/>
      <c r="E2039" s="52"/>
      <c r="F2039" s="194"/>
      <c r="G2039" s="194"/>
    </row>
    <row r="2040" spans="1:7" hidden="1" x14ac:dyDescent="0.25">
      <c r="A2040" s="64" t="s">
        <v>2315</v>
      </c>
      <c r="B2040" s="108" t="s">
        <v>621</v>
      </c>
      <c r="C2040" s="66"/>
      <c r="D2040" s="67"/>
      <c r="E2040" s="69"/>
      <c r="F2040" s="74"/>
      <c r="G2040" s="74"/>
    </row>
    <row r="2041" spans="1:7" hidden="1" x14ac:dyDescent="0.25">
      <c r="A2041" s="64" t="s">
        <v>2316</v>
      </c>
      <c r="B2041" s="108" t="s">
        <v>622</v>
      </c>
      <c r="C2041" s="66"/>
      <c r="D2041" s="67"/>
      <c r="E2041" s="69"/>
      <c r="F2041" s="74"/>
      <c r="G2041" s="74"/>
    </row>
    <row r="2042" spans="1:7" x14ac:dyDescent="0.25">
      <c r="A2042" s="64" t="s">
        <v>2317</v>
      </c>
      <c r="B2042" s="109" t="s">
        <v>623</v>
      </c>
      <c r="C2042" s="66"/>
      <c r="D2042" s="67"/>
      <c r="E2042" s="101">
        <f>SUM(E2043:E2048)</f>
        <v>7</v>
      </c>
      <c r="F2042" s="221">
        <f>SUM(F2043:F2048)</f>
        <v>520</v>
      </c>
      <c r="G2042" s="222">
        <f>SUM(G2043:G2048)</f>
        <v>152.1245074384</v>
      </c>
    </row>
    <row r="2043" spans="1:7" ht="63" x14ac:dyDescent="0.25">
      <c r="A2043" s="100" t="s">
        <v>2317</v>
      </c>
      <c r="B2043" s="110" t="s">
        <v>655</v>
      </c>
      <c r="C2043" s="77">
        <v>2019</v>
      </c>
      <c r="D2043" s="77">
        <v>10</v>
      </c>
      <c r="E2043" s="81">
        <v>1</v>
      </c>
      <c r="F2043" s="85">
        <v>150</v>
      </c>
      <c r="G2043" s="78">
        <v>14.205</v>
      </c>
    </row>
    <row r="2044" spans="1:7" ht="47.25" x14ac:dyDescent="0.25">
      <c r="A2044" s="100" t="s">
        <v>2317</v>
      </c>
      <c r="B2044" s="145" t="s">
        <v>665</v>
      </c>
      <c r="C2044" s="77">
        <f t="shared" ref="C2044:F2044" si="8">C1086</f>
        <v>2019</v>
      </c>
      <c r="D2044" s="77">
        <f t="shared" si="8"/>
        <v>10</v>
      </c>
      <c r="E2044" s="77">
        <v>1</v>
      </c>
      <c r="F2044" s="85">
        <f t="shared" si="8"/>
        <v>145</v>
      </c>
      <c r="G2044" s="78">
        <v>31.9572116384</v>
      </c>
    </row>
    <row r="2045" spans="1:7" ht="49.5" x14ac:dyDescent="0.25">
      <c r="A2045" s="100" t="s">
        <v>2317</v>
      </c>
      <c r="B2045" s="88" t="s">
        <v>2318</v>
      </c>
      <c r="C2045" s="77">
        <v>2020</v>
      </c>
      <c r="D2045" s="77">
        <v>10</v>
      </c>
      <c r="E2045" s="81">
        <v>1</v>
      </c>
      <c r="F2045" s="85">
        <v>150</v>
      </c>
      <c r="G2045" s="78">
        <v>14.30533</v>
      </c>
    </row>
    <row r="2046" spans="1:7" ht="66" x14ac:dyDescent="0.25">
      <c r="A2046" s="100" t="s">
        <v>2317</v>
      </c>
      <c r="B2046" s="89" t="s">
        <v>1111</v>
      </c>
      <c r="C2046" s="90">
        <v>2020</v>
      </c>
      <c r="D2046" s="77">
        <v>10</v>
      </c>
      <c r="E2046" s="81">
        <v>1</v>
      </c>
      <c r="F2046" s="85">
        <v>60</v>
      </c>
      <c r="G2046" s="202">
        <v>14.47706</v>
      </c>
    </row>
    <row r="2047" spans="1:7" ht="63" x14ac:dyDescent="0.25">
      <c r="A2047" s="100" t="s">
        <v>2317</v>
      </c>
      <c r="B2047" s="144" t="s">
        <v>2588</v>
      </c>
      <c r="C2047" s="90">
        <f>C596</f>
        <v>2020</v>
      </c>
      <c r="D2047" s="77">
        <f>D596</f>
        <v>10</v>
      </c>
      <c r="E2047" s="81">
        <v>1</v>
      </c>
      <c r="F2047" s="85">
        <f>F596</f>
        <v>0</v>
      </c>
      <c r="G2047" s="202">
        <v>16.823180000000001</v>
      </c>
    </row>
    <row r="2048" spans="1:7" ht="31.5" x14ac:dyDescent="0.25">
      <c r="A2048" s="100" t="s">
        <v>2317</v>
      </c>
      <c r="B2048" s="144" t="s">
        <v>2586</v>
      </c>
      <c r="C2048" s="90">
        <f>C597</f>
        <v>2020</v>
      </c>
      <c r="D2048" s="77">
        <f>D597</f>
        <v>0.4</v>
      </c>
      <c r="E2048" s="81">
        <v>2</v>
      </c>
      <c r="F2048" s="85">
        <f>F597</f>
        <v>15</v>
      </c>
      <c r="G2048" s="202">
        <v>60.3567258</v>
      </c>
    </row>
    <row r="2049" spans="1:7" hidden="1" x14ac:dyDescent="0.25">
      <c r="A2049" s="64" t="s">
        <v>2319</v>
      </c>
      <c r="B2049" s="108" t="s">
        <v>624</v>
      </c>
      <c r="C2049" s="66"/>
      <c r="D2049" s="67"/>
      <c r="E2049" s="69"/>
      <c r="F2049" s="67"/>
      <c r="G2049" s="74"/>
    </row>
    <row r="2050" spans="1:7" hidden="1" x14ac:dyDescent="0.25">
      <c r="A2050" s="64" t="s">
        <v>2320</v>
      </c>
      <c r="B2050" s="108" t="s">
        <v>625</v>
      </c>
      <c r="C2050" s="66"/>
      <c r="D2050" s="67"/>
      <c r="E2050" s="69"/>
      <c r="F2050" s="67"/>
      <c r="G2050" s="74"/>
    </row>
    <row r="2051" spans="1:7" hidden="1" x14ac:dyDescent="0.25">
      <c r="A2051" s="49" t="s">
        <v>627</v>
      </c>
      <c r="B2051" s="50" t="s">
        <v>2321</v>
      </c>
      <c r="C2051" s="51"/>
      <c r="D2051" s="51"/>
      <c r="E2051" s="52"/>
      <c r="F2051" s="52"/>
      <c r="G2051" s="194"/>
    </row>
    <row r="2052" spans="1:7" hidden="1" x14ac:dyDescent="0.25">
      <c r="A2052" s="64" t="s">
        <v>2322</v>
      </c>
      <c r="B2052" s="108" t="s">
        <v>621</v>
      </c>
      <c r="C2052" s="66"/>
      <c r="D2052" s="67"/>
      <c r="E2052" s="69"/>
      <c r="F2052" s="67"/>
      <c r="G2052" s="74"/>
    </row>
    <row r="2053" spans="1:7" hidden="1" x14ac:dyDescent="0.25">
      <c r="A2053" s="64" t="s">
        <v>2323</v>
      </c>
      <c r="B2053" s="108" t="s">
        <v>622</v>
      </c>
      <c r="C2053" s="66"/>
      <c r="D2053" s="67"/>
      <c r="E2053" s="69"/>
      <c r="F2053" s="67"/>
      <c r="G2053" s="74"/>
    </row>
    <row r="2054" spans="1:7" hidden="1" x14ac:dyDescent="0.25">
      <c r="A2054" s="64" t="s">
        <v>2324</v>
      </c>
      <c r="B2054" s="108" t="s">
        <v>623</v>
      </c>
      <c r="C2054" s="66"/>
      <c r="D2054" s="67"/>
      <c r="E2054" s="69"/>
      <c r="F2054" s="67"/>
      <c r="G2054" s="74"/>
    </row>
    <row r="2055" spans="1:7" hidden="1" x14ac:dyDescent="0.25">
      <c r="A2055" s="64" t="s">
        <v>2325</v>
      </c>
      <c r="B2055" s="108" t="s">
        <v>624</v>
      </c>
      <c r="C2055" s="66"/>
      <c r="D2055" s="67"/>
      <c r="E2055" s="69"/>
      <c r="F2055" s="67"/>
      <c r="G2055" s="74"/>
    </row>
    <row r="2056" spans="1:7" hidden="1" x14ac:dyDescent="0.25">
      <c r="A2056" s="64" t="s">
        <v>2326</v>
      </c>
      <c r="B2056" s="108" t="s">
        <v>625</v>
      </c>
      <c r="C2056" s="66"/>
      <c r="D2056" s="67"/>
      <c r="E2056" s="69"/>
      <c r="F2056" s="67"/>
      <c r="G2056" s="74"/>
    </row>
    <row r="2057" spans="1:7" s="102" customFormat="1" ht="31.5" hidden="1" x14ac:dyDescent="0.25">
      <c r="A2057" s="49" t="s">
        <v>2327</v>
      </c>
      <c r="B2057" s="111" t="s">
        <v>2328</v>
      </c>
      <c r="C2057" s="51"/>
      <c r="D2057" s="51"/>
      <c r="E2057" s="52"/>
      <c r="F2057" s="52"/>
      <c r="G2057" s="194"/>
    </row>
    <row r="2058" spans="1:7" hidden="1" x14ac:dyDescent="0.25">
      <c r="A2058" s="64" t="s">
        <v>2329</v>
      </c>
      <c r="B2058" s="94" t="s">
        <v>621</v>
      </c>
      <c r="C2058" s="66"/>
      <c r="D2058" s="66"/>
      <c r="E2058" s="69"/>
      <c r="F2058" s="67"/>
      <c r="G2058" s="74"/>
    </row>
    <row r="2059" spans="1:7" hidden="1" x14ac:dyDescent="0.25">
      <c r="A2059" s="64" t="s">
        <v>2330</v>
      </c>
      <c r="B2059" s="108" t="s">
        <v>2331</v>
      </c>
      <c r="C2059" s="66"/>
      <c r="D2059" s="66"/>
      <c r="E2059" s="69"/>
      <c r="F2059" s="67"/>
      <c r="G2059" s="74"/>
    </row>
    <row r="2060" spans="1:7" hidden="1" x14ac:dyDescent="0.25">
      <c r="A2060" s="64" t="s">
        <v>2332</v>
      </c>
      <c r="B2060" s="108" t="s">
        <v>2333</v>
      </c>
      <c r="C2060" s="66"/>
      <c r="D2060" s="66"/>
      <c r="E2060" s="69"/>
      <c r="F2060" s="67"/>
      <c r="G2060" s="74"/>
    </row>
    <row r="2061" spans="1:7" hidden="1" x14ac:dyDescent="0.25">
      <c r="A2061" s="64" t="s">
        <v>2334</v>
      </c>
      <c r="B2061" s="108" t="s">
        <v>2335</v>
      </c>
      <c r="C2061" s="66"/>
      <c r="D2061" s="66"/>
      <c r="E2061" s="69"/>
      <c r="F2061" s="67"/>
      <c r="G2061" s="74"/>
    </row>
    <row r="2062" spans="1:7" hidden="1" x14ac:dyDescent="0.25">
      <c r="A2062" s="64" t="s">
        <v>2336</v>
      </c>
      <c r="B2062" s="108" t="s">
        <v>2337</v>
      </c>
      <c r="C2062" s="66"/>
      <c r="D2062" s="66"/>
      <c r="E2062" s="69"/>
      <c r="F2062" s="67"/>
      <c r="G2062" s="74"/>
    </row>
    <row r="2063" spans="1:7" hidden="1" x14ac:dyDescent="0.25">
      <c r="A2063" s="64" t="s">
        <v>2338</v>
      </c>
      <c r="B2063" s="94" t="s">
        <v>622</v>
      </c>
      <c r="C2063" s="66"/>
      <c r="D2063" s="66"/>
      <c r="E2063" s="69"/>
      <c r="F2063" s="67"/>
      <c r="G2063" s="74"/>
    </row>
    <row r="2064" spans="1:7" hidden="1" x14ac:dyDescent="0.25">
      <c r="A2064" s="64" t="s">
        <v>2339</v>
      </c>
      <c r="B2064" s="108" t="s">
        <v>2331</v>
      </c>
      <c r="C2064" s="66"/>
      <c r="D2064" s="66"/>
      <c r="E2064" s="69"/>
      <c r="F2064" s="67"/>
      <c r="G2064" s="74"/>
    </row>
    <row r="2065" spans="1:7" hidden="1" x14ac:dyDescent="0.25">
      <c r="A2065" s="64" t="s">
        <v>2340</v>
      </c>
      <c r="B2065" s="108" t="s">
        <v>2333</v>
      </c>
      <c r="C2065" s="66"/>
      <c r="D2065" s="66"/>
      <c r="E2065" s="69"/>
      <c r="F2065" s="67"/>
      <c r="G2065" s="74"/>
    </row>
    <row r="2066" spans="1:7" hidden="1" x14ac:dyDescent="0.25">
      <c r="A2066" s="64" t="s">
        <v>2341</v>
      </c>
      <c r="B2066" s="108" t="s">
        <v>2335</v>
      </c>
      <c r="C2066" s="66"/>
      <c r="D2066" s="66"/>
      <c r="E2066" s="69"/>
      <c r="F2066" s="67"/>
      <c r="G2066" s="74"/>
    </row>
    <row r="2067" spans="1:7" hidden="1" x14ac:dyDescent="0.25">
      <c r="A2067" s="64" t="s">
        <v>2342</v>
      </c>
      <c r="B2067" s="108" t="s">
        <v>2337</v>
      </c>
      <c r="C2067" s="66"/>
      <c r="D2067" s="66"/>
      <c r="E2067" s="69"/>
      <c r="F2067" s="67"/>
      <c r="G2067" s="74"/>
    </row>
    <row r="2068" spans="1:7" hidden="1" x14ac:dyDescent="0.25">
      <c r="A2068" s="64" t="s">
        <v>2343</v>
      </c>
      <c r="B2068" s="94" t="s">
        <v>623</v>
      </c>
      <c r="C2068" s="66"/>
      <c r="D2068" s="66"/>
      <c r="E2068" s="69"/>
      <c r="F2068" s="67"/>
      <c r="G2068" s="74"/>
    </row>
    <row r="2069" spans="1:7" hidden="1" x14ac:dyDescent="0.25">
      <c r="A2069" s="64" t="s">
        <v>2344</v>
      </c>
      <c r="B2069" s="108" t="s">
        <v>2331</v>
      </c>
      <c r="C2069" s="66"/>
      <c r="D2069" s="66"/>
      <c r="E2069" s="69"/>
      <c r="F2069" s="67"/>
      <c r="G2069" s="74"/>
    </row>
    <row r="2070" spans="1:7" hidden="1" x14ac:dyDescent="0.25">
      <c r="A2070" s="64" t="s">
        <v>2345</v>
      </c>
      <c r="B2070" s="108" t="s">
        <v>2333</v>
      </c>
      <c r="C2070" s="66"/>
      <c r="D2070" s="66"/>
      <c r="E2070" s="69"/>
      <c r="F2070" s="67"/>
      <c r="G2070" s="74"/>
    </row>
    <row r="2071" spans="1:7" hidden="1" x14ac:dyDescent="0.25">
      <c r="A2071" s="64" t="s">
        <v>2346</v>
      </c>
      <c r="B2071" s="108" t="s">
        <v>2335</v>
      </c>
      <c r="C2071" s="66"/>
      <c r="D2071" s="66"/>
      <c r="E2071" s="69"/>
      <c r="F2071" s="67"/>
      <c r="G2071" s="74"/>
    </row>
    <row r="2072" spans="1:7" hidden="1" x14ac:dyDescent="0.25">
      <c r="A2072" s="64" t="s">
        <v>2347</v>
      </c>
      <c r="B2072" s="108" t="s">
        <v>2337</v>
      </c>
      <c r="C2072" s="66"/>
      <c r="D2072" s="66"/>
      <c r="E2072" s="69"/>
      <c r="F2072" s="67"/>
      <c r="G2072" s="74"/>
    </row>
    <row r="2073" spans="1:7" hidden="1" x14ac:dyDescent="0.25">
      <c r="A2073" s="64" t="s">
        <v>2348</v>
      </c>
      <c r="B2073" s="94" t="s">
        <v>624</v>
      </c>
      <c r="C2073" s="66"/>
      <c r="D2073" s="66"/>
      <c r="E2073" s="69"/>
      <c r="F2073" s="67"/>
      <c r="G2073" s="74"/>
    </row>
    <row r="2074" spans="1:7" hidden="1" x14ac:dyDescent="0.25">
      <c r="A2074" s="64" t="s">
        <v>2349</v>
      </c>
      <c r="B2074" s="108" t="s">
        <v>2331</v>
      </c>
      <c r="C2074" s="66"/>
      <c r="D2074" s="66"/>
      <c r="E2074" s="69"/>
      <c r="F2074" s="67"/>
      <c r="G2074" s="74"/>
    </row>
    <row r="2075" spans="1:7" hidden="1" x14ac:dyDescent="0.25">
      <c r="A2075" s="64" t="s">
        <v>2350</v>
      </c>
      <c r="B2075" s="108" t="s">
        <v>2333</v>
      </c>
      <c r="C2075" s="66"/>
      <c r="D2075" s="66"/>
      <c r="E2075" s="69"/>
      <c r="F2075" s="67"/>
      <c r="G2075" s="74"/>
    </row>
    <row r="2076" spans="1:7" hidden="1" x14ac:dyDescent="0.25">
      <c r="A2076" s="64" t="s">
        <v>2351</v>
      </c>
      <c r="B2076" s="108" t="s">
        <v>2335</v>
      </c>
      <c r="C2076" s="66"/>
      <c r="D2076" s="66"/>
      <c r="E2076" s="69"/>
      <c r="F2076" s="67"/>
      <c r="G2076" s="74"/>
    </row>
    <row r="2077" spans="1:7" hidden="1" x14ac:dyDescent="0.25">
      <c r="A2077" s="64" t="s">
        <v>2352</v>
      </c>
      <c r="B2077" s="108" t="s">
        <v>2337</v>
      </c>
      <c r="C2077" s="66"/>
      <c r="D2077" s="66"/>
      <c r="E2077" s="69"/>
      <c r="F2077" s="67"/>
      <c r="G2077" s="74"/>
    </row>
    <row r="2078" spans="1:7" hidden="1" x14ac:dyDescent="0.25">
      <c r="A2078" s="64" t="s">
        <v>2353</v>
      </c>
      <c r="B2078" s="94" t="s">
        <v>625</v>
      </c>
      <c r="C2078" s="66"/>
      <c r="D2078" s="66"/>
      <c r="E2078" s="69"/>
      <c r="F2078" s="67"/>
      <c r="G2078" s="74"/>
    </row>
    <row r="2079" spans="1:7" hidden="1" x14ac:dyDescent="0.25">
      <c r="A2079" s="64" t="s">
        <v>2354</v>
      </c>
      <c r="B2079" s="108" t="s">
        <v>2331</v>
      </c>
      <c r="C2079" s="66"/>
      <c r="D2079" s="66"/>
      <c r="E2079" s="69"/>
      <c r="F2079" s="67"/>
      <c r="G2079" s="74"/>
    </row>
    <row r="2080" spans="1:7" hidden="1" x14ac:dyDescent="0.25">
      <c r="A2080" s="64" t="s">
        <v>2355</v>
      </c>
      <c r="B2080" s="108" t="s">
        <v>2333</v>
      </c>
      <c r="C2080" s="66"/>
      <c r="D2080" s="66"/>
      <c r="E2080" s="69"/>
      <c r="F2080" s="67"/>
      <c r="G2080" s="74"/>
    </row>
    <row r="2081" spans="1:7" hidden="1" x14ac:dyDescent="0.25">
      <c r="A2081" s="64" t="s">
        <v>2356</v>
      </c>
      <c r="B2081" s="108" t="s">
        <v>2335</v>
      </c>
      <c r="C2081" s="66"/>
      <c r="D2081" s="66"/>
      <c r="E2081" s="69"/>
      <c r="F2081" s="67"/>
      <c r="G2081" s="74"/>
    </row>
    <row r="2082" spans="1:7" hidden="1" x14ac:dyDescent="0.25">
      <c r="A2082" s="64" t="s">
        <v>2357</v>
      </c>
      <c r="B2082" s="108" t="s">
        <v>2337</v>
      </c>
      <c r="C2082" s="66"/>
      <c r="D2082" s="66"/>
      <c r="E2082" s="69"/>
      <c r="F2082" s="67"/>
      <c r="G2082" s="74"/>
    </row>
    <row r="2083" spans="1:7" hidden="1" x14ac:dyDescent="0.25">
      <c r="A2083" s="112" t="s">
        <v>2358</v>
      </c>
      <c r="B2083" s="111" t="s">
        <v>2359</v>
      </c>
      <c r="C2083" s="66"/>
      <c r="D2083" s="66"/>
      <c r="E2083" s="69"/>
      <c r="F2083" s="67"/>
      <c r="G2083" s="74"/>
    </row>
    <row r="2084" spans="1:7" hidden="1" x14ac:dyDescent="0.25">
      <c r="A2084" s="64" t="s">
        <v>2360</v>
      </c>
      <c r="B2084" s="94" t="s">
        <v>621</v>
      </c>
      <c r="C2084" s="66"/>
      <c r="D2084" s="66"/>
      <c r="E2084" s="69"/>
      <c r="F2084" s="67"/>
      <c r="G2084" s="74"/>
    </row>
    <row r="2085" spans="1:7" hidden="1" x14ac:dyDescent="0.25">
      <c r="A2085" s="64" t="s">
        <v>2361</v>
      </c>
      <c r="B2085" s="108" t="s">
        <v>2331</v>
      </c>
      <c r="C2085" s="66"/>
      <c r="D2085" s="66"/>
      <c r="E2085" s="69"/>
      <c r="F2085" s="67"/>
      <c r="G2085" s="74"/>
    </row>
    <row r="2086" spans="1:7" hidden="1" x14ac:dyDescent="0.25">
      <c r="A2086" s="64" t="s">
        <v>2362</v>
      </c>
      <c r="B2086" s="108" t="s">
        <v>2333</v>
      </c>
      <c r="C2086" s="66"/>
      <c r="D2086" s="66"/>
      <c r="E2086" s="69"/>
      <c r="F2086" s="67"/>
      <c r="G2086" s="74"/>
    </row>
    <row r="2087" spans="1:7" hidden="1" x14ac:dyDescent="0.25">
      <c r="A2087" s="64" t="s">
        <v>2363</v>
      </c>
      <c r="B2087" s="108" t="s">
        <v>2335</v>
      </c>
      <c r="C2087" s="66"/>
      <c r="D2087" s="66"/>
      <c r="E2087" s="69"/>
      <c r="F2087" s="67"/>
      <c r="G2087" s="74"/>
    </row>
    <row r="2088" spans="1:7" hidden="1" x14ac:dyDescent="0.25">
      <c r="A2088" s="64" t="s">
        <v>2364</v>
      </c>
      <c r="B2088" s="108" t="s">
        <v>2337</v>
      </c>
      <c r="C2088" s="66"/>
      <c r="D2088" s="66"/>
      <c r="E2088" s="69"/>
      <c r="F2088" s="67"/>
      <c r="G2088" s="74"/>
    </row>
    <row r="2089" spans="1:7" hidden="1" x14ac:dyDescent="0.25">
      <c r="A2089" s="64" t="s">
        <v>2365</v>
      </c>
      <c r="B2089" s="94" t="s">
        <v>622</v>
      </c>
      <c r="C2089" s="66"/>
      <c r="D2089" s="66"/>
      <c r="E2089" s="69"/>
      <c r="F2089" s="67"/>
      <c r="G2089" s="74"/>
    </row>
    <row r="2090" spans="1:7" hidden="1" x14ac:dyDescent="0.25">
      <c r="A2090" s="64" t="s">
        <v>2366</v>
      </c>
      <c r="B2090" s="108" t="s">
        <v>2331</v>
      </c>
      <c r="C2090" s="66"/>
      <c r="D2090" s="66"/>
      <c r="E2090" s="69"/>
      <c r="F2090" s="67"/>
      <c r="G2090" s="74"/>
    </row>
    <row r="2091" spans="1:7" hidden="1" x14ac:dyDescent="0.25">
      <c r="A2091" s="64" t="s">
        <v>2367</v>
      </c>
      <c r="B2091" s="108" t="s">
        <v>2333</v>
      </c>
      <c r="C2091" s="66"/>
      <c r="D2091" s="66"/>
      <c r="E2091" s="69"/>
      <c r="F2091" s="67"/>
      <c r="G2091" s="74"/>
    </row>
    <row r="2092" spans="1:7" hidden="1" x14ac:dyDescent="0.25">
      <c r="A2092" s="64" t="s">
        <v>2368</v>
      </c>
      <c r="B2092" s="108" t="s">
        <v>2335</v>
      </c>
      <c r="C2092" s="66"/>
      <c r="D2092" s="66"/>
      <c r="E2092" s="69"/>
      <c r="F2092" s="67"/>
      <c r="G2092" s="74"/>
    </row>
    <row r="2093" spans="1:7" hidden="1" x14ac:dyDescent="0.25">
      <c r="A2093" s="64" t="s">
        <v>2369</v>
      </c>
      <c r="B2093" s="108" t="s">
        <v>2337</v>
      </c>
      <c r="C2093" s="66"/>
      <c r="D2093" s="66"/>
      <c r="E2093" s="69"/>
      <c r="F2093" s="67"/>
      <c r="G2093" s="74"/>
    </row>
    <row r="2094" spans="1:7" hidden="1" x14ac:dyDescent="0.25">
      <c r="A2094" s="64" t="s">
        <v>2370</v>
      </c>
      <c r="B2094" s="94" t="s">
        <v>623</v>
      </c>
      <c r="C2094" s="66"/>
      <c r="D2094" s="66"/>
      <c r="E2094" s="69"/>
      <c r="F2094" s="67"/>
      <c r="G2094" s="74"/>
    </row>
    <row r="2095" spans="1:7" hidden="1" x14ac:dyDescent="0.25">
      <c r="A2095" s="64" t="s">
        <v>2371</v>
      </c>
      <c r="B2095" s="108" t="s">
        <v>2331</v>
      </c>
      <c r="C2095" s="66"/>
      <c r="D2095" s="66"/>
      <c r="E2095" s="69"/>
      <c r="F2095" s="67"/>
      <c r="G2095" s="74"/>
    </row>
    <row r="2096" spans="1:7" hidden="1" x14ac:dyDescent="0.25">
      <c r="A2096" s="64" t="s">
        <v>2372</v>
      </c>
      <c r="B2096" s="108" t="s">
        <v>2333</v>
      </c>
      <c r="C2096" s="66"/>
      <c r="D2096" s="66"/>
      <c r="E2096" s="69"/>
      <c r="F2096" s="67"/>
      <c r="G2096" s="74"/>
    </row>
    <row r="2097" spans="1:7" hidden="1" x14ac:dyDescent="0.25">
      <c r="A2097" s="64" t="s">
        <v>2373</v>
      </c>
      <c r="B2097" s="108" t="s">
        <v>2335</v>
      </c>
      <c r="C2097" s="66"/>
      <c r="D2097" s="66"/>
      <c r="E2097" s="69"/>
      <c r="F2097" s="67"/>
      <c r="G2097" s="74"/>
    </row>
    <row r="2098" spans="1:7" hidden="1" x14ac:dyDescent="0.25">
      <c r="A2098" s="64" t="s">
        <v>2374</v>
      </c>
      <c r="B2098" s="108" t="s">
        <v>2337</v>
      </c>
      <c r="C2098" s="66"/>
      <c r="D2098" s="66"/>
      <c r="E2098" s="69"/>
      <c r="F2098" s="67"/>
      <c r="G2098" s="74"/>
    </row>
    <row r="2099" spans="1:7" hidden="1" x14ac:dyDescent="0.25">
      <c r="A2099" s="64" t="s">
        <v>2375</v>
      </c>
      <c r="B2099" s="94" t="s">
        <v>624</v>
      </c>
      <c r="C2099" s="66"/>
      <c r="D2099" s="66"/>
      <c r="E2099" s="69"/>
      <c r="F2099" s="67"/>
      <c r="G2099" s="74"/>
    </row>
    <row r="2100" spans="1:7" hidden="1" x14ac:dyDescent="0.25">
      <c r="A2100" s="64" t="s">
        <v>2376</v>
      </c>
      <c r="B2100" s="108" t="s">
        <v>2331</v>
      </c>
      <c r="C2100" s="66"/>
      <c r="D2100" s="66"/>
      <c r="E2100" s="69"/>
      <c r="F2100" s="67"/>
      <c r="G2100" s="74"/>
    </row>
    <row r="2101" spans="1:7" hidden="1" x14ac:dyDescent="0.25">
      <c r="A2101" s="64" t="s">
        <v>2377</v>
      </c>
      <c r="B2101" s="108" t="s">
        <v>2333</v>
      </c>
      <c r="C2101" s="66"/>
      <c r="D2101" s="66"/>
      <c r="E2101" s="69"/>
      <c r="F2101" s="67"/>
      <c r="G2101" s="74"/>
    </row>
    <row r="2102" spans="1:7" hidden="1" x14ac:dyDescent="0.25">
      <c r="A2102" s="64" t="s">
        <v>2378</v>
      </c>
      <c r="B2102" s="108" t="s">
        <v>2335</v>
      </c>
      <c r="C2102" s="66"/>
      <c r="D2102" s="66"/>
      <c r="E2102" s="69"/>
      <c r="F2102" s="67"/>
      <c r="G2102" s="74"/>
    </row>
    <row r="2103" spans="1:7" hidden="1" x14ac:dyDescent="0.25">
      <c r="A2103" s="64" t="s">
        <v>2379</v>
      </c>
      <c r="B2103" s="108" t="s">
        <v>2337</v>
      </c>
      <c r="C2103" s="66"/>
      <c r="D2103" s="66"/>
      <c r="E2103" s="69"/>
      <c r="F2103" s="67"/>
      <c r="G2103" s="74"/>
    </row>
    <row r="2104" spans="1:7" hidden="1" x14ac:dyDescent="0.25">
      <c r="A2104" s="64" t="s">
        <v>2380</v>
      </c>
      <c r="B2104" s="94" t="s">
        <v>625</v>
      </c>
      <c r="C2104" s="66"/>
      <c r="D2104" s="66"/>
      <c r="E2104" s="69"/>
      <c r="F2104" s="67"/>
      <c r="G2104" s="74"/>
    </row>
    <row r="2105" spans="1:7" hidden="1" x14ac:dyDescent="0.25">
      <c r="A2105" s="64" t="s">
        <v>2381</v>
      </c>
      <c r="B2105" s="108" t="s">
        <v>2331</v>
      </c>
      <c r="C2105" s="66"/>
      <c r="D2105" s="66"/>
      <c r="E2105" s="69"/>
      <c r="F2105" s="67"/>
      <c r="G2105" s="74"/>
    </row>
    <row r="2106" spans="1:7" hidden="1" x14ac:dyDescent="0.25">
      <c r="A2106" s="64" t="s">
        <v>2382</v>
      </c>
      <c r="B2106" s="108" t="s">
        <v>2333</v>
      </c>
      <c r="C2106" s="66"/>
      <c r="D2106" s="66"/>
      <c r="E2106" s="69"/>
      <c r="F2106" s="67"/>
      <c r="G2106" s="74"/>
    </row>
    <row r="2107" spans="1:7" hidden="1" x14ac:dyDescent="0.25">
      <c r="A2107" s="64" t="s">
        <v>2383</v>
      </c>
      <c r="B2107" s="108" t="s">
        <v>2335</v>
      </c>
      <c r="C2107" s="66"/>
      <c r="D2107" s="66"/>
      <c r="E2107" s="69"/>
      <c r="F2107" s="67"/>
      <c r="G2107" s="74"/>
    </row>
    <row r="2108" spans="1:7" hidden="1" x14ac:dyDescent="0.25">
      <c r="A2108" s="64" t="s">
        <v>2384</v>
      </c>
      <c r="B2108" s="108" t="s">
        <v>2337</v>
      </c>
      <c r="C2108" s="66"/>
      <c r="D2108" s="66"/>
      <c r="E2108" s="69"/>
      <c r="F2108" s="67"/>
      <c r="G2108" s="74"/>
    </row>
    <row r="2109" spans="1:7" hidden="1" x14ac:dyDescent="0.25">
      <c r="A2109" s="49" t="s">
        <v>2385</v>
      </c>
      <c r="B2109" s="50" t="s">
        <v>2386</v>
      </c>
      <c r="C2109" s="51"/>
      <c r="D2109" s="51"/>
      <c r="E2109" s="52"/>
      <c r="F2109" s="52"/>
      <c r="G2109" s="194"/>
    </row>
    <row r="2110" spans="1:7" hidden="1" x14ac:dyDescent="0.25">
      <c r="A2110" s="64" t="s">
        <v>2387</v>
      </c>
      <c r="B2110" s="94" t="s">
        <v>621</v>
      </c>
      <c r="C2110" s="66"/>
      <c r="D2110" s="66"/>
      <c r="E2110" s="69"/>
      <c r="F2110" s="67"/>
      <c r="G2110" s="74"/>
    </row>
    <row r="2111" spans="1:7" hidden="1" x14ac:dyDescent="0.25">
      <c r="A2111" s="64" t="s">
        <v>2388</v>
      </c>
      <c r="B2111" s="108" t="s">
        <v>2331</v>
      </c>
      <c r="C2111" s="66"/>
      <c r="D2111" s="66"/>
      <c r="E2111" s="69"/>
      <c r="F2111" s="67"/>
      <c r="G2111" s="74"/>
    </row>
    <row r="2112" spans="1:7" hidden="1" x14ac:dyDescent="0.25">
      <c r="A2112" s="64" t="s">
        <v>2389</v>
      </c>
      <c r="B2112" s="108" t="s">
        <v>2333</v>
      </c>
      <c r="C2112" s="66"/>
      <c r="D2112" s="66"/>
      <c r="E2112" s="69"/>
      <c r="F2112" s="67"/>
      <c r="G2112" s="74"/>
    </row>
    <row r="2113" spans="1:7" hidden="1" x14ac:dyDescent="0.25">
      <c r="A2113" s="64" t="s">
        <v>2390</v>
      </c>
      <c r="B2113" s="108" t="s">
        <v>2335</v>
      </c>
      <c r="C2113" s="66"/>
      <c r="D2113" s="66"/>
      <c r="E2113" s="69"/>
      <c r="F2113" s="67"/>
      <c r="G2113" s="74"/>
    </row>
    <row r="2114" spans="1:7" hidden="1" x14ac:dyDescent="0.25">
      <c r="A2114" s="64" t="s">
        <v>2391</v>
      </c>
      <c r="B2114" s="108" t="s">
        <v>2337</v>
      </c>
      <c r="C2114" s="66"/>
      <c r="D2114" s="66"/>
      <c r="E2114" s="69"/>
      <c r="F2114" s="67"/>
      <c r="G2114" s="74"/>
    </row>
    <row r="2115" spans="1:7" hidden="1" x14ac:dyDescent="0.25">
      <c r="A2115" s="64" t="s">
        <v>2392</v>
      </c>
      <c r="B2115" s="94" t="s">
        <v>622</v>
      </c>
      <c r="C2115" s="66"/>
      <c r="D2115" s="66"/>
      <c r="E2115" s="69"/>
      <c r="F2115" s="67"/>
      <c r="G2115" s="74"/>
    </row>
    <row r="2116" spans="1:7" hidden="1" x14ac:dyDescent="0.25">
      <c r="A2116" s="64" t="s">
        <v>2393</v>
      </c>
      <c r="B2116" s="108" t="s">
        <v>2331</v>
      </c>
      <c r="C2116" s="66"/>
      <c r="D2116" s="66"/>
      <c r="E2116" s="69"/>
      <c r="F2116" s="67"/>
      <c r="G2116" s="74"/>
    </row>
    <row r="2117" spans="1:7" hidden="1" x14ac:dyDescent="0.25">
      <c r="A2117" s="64" t="s">
        <v>2394</v>
      </c>
      <c r="B2117" s="108" t="s">
        <v>2333</v>
      </c>
      <c r="C2117" s="66"/>
      <c r="D2117" s="66"/>
      <c r="E2117" s="69"/>
      <c r="F2117" s="67"/>
      <c r="G2117" s="74"/>
    </row>
    <row r="2118" spans="1:7" hidden="1" x14ac:dyDescent="0.25">
      <c r="A2118" s="64" t="s">
        <v>2395</v>
      </c>
      <c r="B2118" s="108" t="s">
        <v>2335</v>
      </c>
      <c r="C2118" s="66"/>
      <c r="D2118" s="66"/>
      <c r="E2118" s="69"/>
      <c r="F2118" s="67"/>
      <c r="G2118" s="74"/>
    </row>
    <row r="2119" spans="1:7" hidden="1" x14ac:dyDescent="0.25">
      <c r="A2119" s="64" t="s">
        <v>2396</v>
      </c>
      <c r="B2119" s="108" t="s">
        <v>2337</v>
      </c>
      <c r="C2119" s="66"/>
      <c r="D2119" s="66"/>
      <c r="E2119" s="69"/>
      <c r="F2119" s="67"/>
      <c r="G2119" s="74"/>
    </row>
    <row r="2120" spans="1:7" hidden="1" x14ac:dyDescent="0.25">
      <c r="A2120" s="64" t="s">
        <v>2397</v>
      </c>
      <c r="B2120" s="94" t="s">
        <v>623</v>
      </c>
      <c r="C2120" s="66"/>
      <c r="D2120" s="66"/>
      <c r="E2120" s="69"/>
      <c r="F2120" s="67"/>
      <c r="G2120" s="74"/>
    </row>
    <row r="2121" spans="1:7" hidden="1" x14ac:dyDescent="0.25">
      <c r="A2121" s="64" t="s">
        <v>2398</v>
      </c>
      <c r="B2121" s="108" t="s">
        <v>2331</v>
      </c>
      <c r="C2121" s="66"/>
      <c r="D2121" s="66"/>
      <c r="E2121" s="69"/>
      <c r="F2121" s="67"/>
      <c r="G2121" s="74"/>
    </row>
    <row r="2122" spans="1:7" hidden="1" x14ac:dyDescent="0.25">
      <c r="A2122" s="64" t="s">
        <v>2399</v>
      </c>
      <c r="B2122" s="108" t="s">
        <v>2333</v>
      </c>
      <c r="C2122" s="66"/>
      <c r="D2122" s="66"/>
      <c r="E2122" s="69"/>
      <c r="F2122" s="67"/>
      <c r="G2122" s="74"/>
    </row>
    <row r="2123" spans="1:7" hidden="1" x14ac:dyDescent="0.25">
      <c r="A2123" s="64" t="s">
        <v>2400</v>
      </c>
      <c r="B2123" s="108" t="s">
        <v>2335</v>
      </c>
      <c r="C2123" s="66"/>
      <c r="D2123" s="66"/>
      <c r="E2123" s="69"/>
      <c r="F2123" s="67"/>
      <c r="G2123" s="74"/>
    </row>
    <row r="2124" spans="1:7" hidden="1" x14ac:dyDescent="0.25">
      <c r="A2124" s="64" t="s">
        <v>2401</v>
      </c>
      <c r="B2124" s="108" t="s">
        <v>2337</v>
      </c>
      <c r="C2124" s="66"/>
      <c r="D2124" s="66"/>
      <c r="E2124" s="69"/>
      <c r="F2124" s="67"/>
      <c r="G2124" s="74"/>
    </row>
    <row r="2125" spans="1:7" hidden="1" x14ac:dyDescent="0.25">
      <c r="A2125" s="64" t="s">
        <v>2402</v>
      </c>
      <c r="B2125" s="94" t="s">
        <v>624</v>
      </c>
      <c r="C2125" s="66"/>
      <c r="D2125" s="66"/>
      <c r="E2125" s="69"/>
      <c r="F2125" s="67"/>
      <c r="G2125" s="74"/>
    </row>
    <row r="2126" spans="1:7" hidden="1" x14ac:dyDescent="0.25">
      <c r="A2126" s="64" t="s">
        <v>2403</v>
      </c>
      <c r="B2126" s="108" t="s">
        <v>2331</v>
      </c>
      <c r="C2126" s="66"/>
      <c r="D2126" s="66"/>
      <c r="E2126" s="69"/>
      <c r="F2126" s="67"/>
      <c r="G2126" s="74"/>
    </row>
    <row r="2127" spans="1:7" hidden="1" x14ac:dyDescent="0.25">
      <c r="A2127" s="64" t="s">
        <v>2404</v>
      </c>
      <c r="B2127" s="108" t="s">
        <v>2333</v>
      </c>
      <c r="C2127" s="66"/>
      <c r="D2127" s="66"/>
      <c r="E2127" s="69"/>
      <c r="F2127" s="67"/>
      <c r="G2127" s="74"/>
    </row>
    <row r="2128" spans="1:7" hidden="1" x14ac:dyDescent="0.25">
      <c r="A2128" s="64" t="s">
        <v>2405</v>
      </c>
      <c r="B2128" s="108" t="s">
        <v>2335</v>
      </c>
      <c r="C2128" s="66"/>
      <c r="D2128" s="66"/>
      <c r="E2128" s="69"/>
      <c r="F2128" s="67"/>
      <c r="G2128" s="74"/>
    </row>
    <row r="2129" spans="1:7" hidden="1" x14ac:dyDescent="0.25">
      <c r="A2129" s="64" t="s">
        <v>2406</v>
      </c>
      <c r="B2129" s="108" t="s">
        <v>2337</v>
      </c>
      <c r="C2129" s="66"/>
      <c r="D2129" s="66"/>
      <c r="E2129" s="69"/>
      <c r="F2129" s="67"/>
      <c r="G2129" s="74"/>
    </row>
    <row r="2130" spans="1:7" hidden="1" x14ac:dyDescent="0.25">
      <c r="A2130" s="64" t="s">
        <v>2407</v>
      </c>
      <c r="B2130" s="94" t="s">
        <v>625</v>
      </c>
      <c r="C2130" s="66"/>
      <c r="D2130" s="66"/>
      <c r="E2130" s="69"/>
      <c r="F2130" s="67"/>
      <c r="G2130" s="74"/>
    </row>
    <row r="2131" spans="1:7" hidden="1" x14ac:dyDescent="0.25">
      <c r="A2131" s="64" t="s">
        <v>2408</v>
      </c>
      <c r="B2131" s="108" t="s">
        <v>2331</v>
      </c>
      <c r="C2131" s="66"/>
      <c r="D2131" s="66"/>
      <c r="E2131" s="69"/>
      <c r="F2131" s="67"/>
      <c r="G2131" s="74"/>
    </row>
    <row r="2132" spans="1:7" hidden="1" x14ac:dyDescent="0.25">
      <c r="A2132" s="64" t="s">
        <v>2409</v>
      </c>
      <c r="B2132" s="108" t="s">
        <v>2333</v>
      </c>
      <c r="C2132" s="66"/>
      <c r="D2132" s="66"/>
      <c r="E2132" s="69"/>
      <c r="F2132" s="67"/>
      <c r="G2132" s="74"/>
    </row>
    <row r="2133" spans="1:7" hidden="1" x14ac:dyDescent="0.25">
      <c r="A2133" s="64" t="s">
        <v>2410</v>
      </c>
      <c r="B2133" s="108" t="s">
        <v>2335</v>
      </c>
      <c r="C2133" s="66"/>
      <c r="D2133" s="66"/>
      <c r="E2133" s="69"/>
      <c r="F2133" s="67"/>
      <c r="G2133" s="74"/>
    </row>
    <row r="2134" spans="1:7" hidden="1" x14ac:dyDescent="0.25">
      <c r="A2134" s="64" t="s">
        <v>2411</v>
      </c>
      <c r="B2134" s="108" t="s">
        <v>2337</v>
      </c>
      <c r="C2134" s="66"/>
      <c r="D2134" s="66"/>
      <c r="E2134" s="69"/>
      <c r="F2134" s="67"/>
      <c r="G2134" s="74"/>
    </row>
    <row r="2135" spans="1:7" ht="47.25" x14ac:dyDescent="0.25">
      <c r="A2135" s="113"/>
      <c r="B2135" s="114" t="s">
        <v>2412</v>
      </c>
      <c r="C2135" s="46"/>
      <c r="D2135" s="46"/>
      <c r="E2135" s="47"/>
      <c r="F2135" s="47"/>
      <c r="G2135" s="193"/>
    </row>
    <row r="2136" spans="1:7" ht="47.25" x14ac:dyDescent="0.25">
      <c r="A2136" s="112" t="s">
        <v>58</v>
      </c>
      <c r="B2136" s="111" t="s">
        <v>2413</v>
      </c>
      <c r="C2136" s="51"/>
      <c r="D2136" s="51"/>
      <c r="E2136" s="52"/>
      <c r="F2136" s="52"/>
      <c r="G2136" s="194"/>
    </row>
    <row r="2137" spans="1:7" s="102" customFormat="1" x14ac:dyDescent="0.25">
      <c r="A2137" s="176" t="s">
        <v>2414</v>
      </c>
      <c r="B2137" s="115" t="s">
        <v>629</v>
      </c>
      <c r="C2137" s="55"/>
      <c r="D2137" s="55"/>
      <c r="E2137" s="58"/>
      <c r="F2137" s="56"/>
      <c r="G2137" s="189"/>
    </row>
    <row r="2138" spans="1:7" s="102" customFormat="1" x14ac:dyDescent="0.25">
      <c r="A2138" s="100" t="s">
        <v>628</v>
      </c>
      <c r="B2138" s="94" t="s">
        <v>630</v>
      </c>
      <c r="C2138" s="66"/>
      <c r="D2138" s="66"/>
      <c r="E2138" s="69"/>
      <c r="F2138" s="67"/>
      <c r="G2138" s="74"/>
    </row>
    <row r="2139" spans="1:7" s="102" customFormat="1" x14ac:dyDescent="0.25">
      <c r="A2139" s="100" t="s">
        <v>2415</v>
      </c>
      <c r="B2139" s="108" t="s">
        <v>2416</v>
      </c>
      <c r="C2139" s="66"/>
      <c r="D2139" s="66"/>
      <c r="E2139" s="69"/>
      <c r="F2139" s="197">
        <f>SUM(F2140:F2141)</f>
        <v>46.5</v>
      </c>
      <c r="G2139" s="191">
        <f>SUM(G2140:G2141)</f>
        <v>495.18092999999999</v>
      </c>
    </row>
    <row r="2140" spans="1:7" s="102" customFormat="1" ht="63" x14ac:dyDescent="0.25">
      <c r="A2140" s="100" t="s">
        <v>2415</v>
      </c>
      <c r="B2140" s="106" t="s">
        <v>2417</v>
      </c>
      <c r="C2140" s="66">
        <v>2020</v>
      </c>
      <c r="D2140" s="66" t="s">
        <v>631</v>
      </c>
      <c r="E2140" s="73"/>
      <c r="F2140" s="67">
        <f>25*0.93</f>
        <v>23.25</v>
      </c>
      <c r="G2140" s="74">
        <v>290.92081999999999</v>
      </c>
    </row>
    <row r="2141" spans="1:7" s="102" customFormat="1" ht="63.6" customHeight="1" x14ac:dyDescent="0.25">
      <c r="A2141" s="100" t="s">
        <v>2415</v>
      </c>
      <c r="B2141" s="106" t="s">
        <v>2588</v>
      </c>
      <c r="C2141" s="66">
        <f t="shared" ref="C2141" si="9">C2047</f>
        <v>2020</v>
      </c>
      <c r="D2141" s="66" t="s">
        <v>2418</v>
      </c>
      <c r="E2141" s="73"/>
      <c r="F2141" s="67">
        <f>25*0.93</f>
        <v>23.25</v>
      </c>
      <c r="G2141" s="97">
        <v>204.26011</v>
      </c>
    </row>
    <row r="2142" spans="1:7" s="102" customFormat="1" hidden="1" x14ac:dyDescent="0.25">
      <c r="A2142" s="100" t="s">
        <v>2419</v>
      </c>
      <c r="B2142" s="108" t="s">
        <v>2420</v>
      </c>
      <c r="C2142" s="66"/>
      <c r="D2142" s="66"/>
      <c r="E2142" s="69"/>
      <c r="F2142" s="67"/>
      <c r="G2142" s="74"/>
    </row>
    <row r="2143" spans="1:7" s="102" customFormat="1" hidden="1" x14ac:dyDescent="0.25">
      <c r="A2143" s="100" t="s">
        <v>2421</v>
      </c>
      <c r="B2143" s="108" t="s">
        <v>2422</v>
      </c>
      <c r="C2143" s="66"/>
      <c r="D2143" s="66"/>
      <c r="E2143" s="69"/>
      <c r="F2143" s="67"/>
      <c r="G2143" s="74"/>
    </row>
    <row r="2144" spans="1:7" s="102" customFormat="1" x14ac:dyDescent="0.25">
      <c r="A2144" s="100" t="s">
        <v>642</v>
      </c>
      <c r="B2144" s="94" t="s">
        <v>636</v>
      </c>
      <c r="C2144" s="77"/>
      <c r="D2144" s="77"/>
      <c r="E2144" s="69"/>
      <c r="F2144" s="67"/>
      <c r="G2144" s="74"/>
    </row>
    <row r="2145" spans="1:7" s="102" customFormat="1" x14ac:dyDescent="0.25">
      <c r="A2145" s="100" t="s">
        <v>2423</v>
      </c>
      <c r="B2145" s="109" t="s">
        <v>2416</v>
      </c>
      <c r="C2145" s="77"/>
      <c r="D2145" s="77"/>
      <c r="E2145" s="69"/>
      <c r="F2145" s="197">
        <f>SUM(F2146)</f>
        <v>58.59</v>
      </c>
      <c r="G2145" s="191">
        <f>SUM(G2146)</f>
        <v>373.20368000000002</v>
      </c>
    </row>
    <row r="2146" spans="1:7" s="102" customFormat="1" ht="49.15" customHeight="1" x14ac:dyDescent="0.25">
      <c r="A2146" s="100" t="s">
        <v>2423</v>
      </c>
      <c r="B2146" s="106" t="s">
        <v>1111</v>
      </c>
      <c r="C2146" s="90">
        <v>2020</v>
      </c>
      <c r="D2146" s="77" t="s">
        <v>631</v>
      </c>
      <c r="E2146" s="81"/>
      <c r="F2146" s="85">
        <f>63*0.93</f>
        <v>58.59</v>
      </c>
      <c r="G2146" s="202">
        <v>373.20368000000002</v>
      </c>
    </row>
    <row r="2147" spans="1:7" s="102" customFormat="1" hidden="1" x14ac:dyDescent="0.25">
      <c r="A2147" s="100" t="s">
        <v>2424</v>
      </c>
      <c r="B2147" s="108" t="s">
        <v>2420</v>
      </c>
      <c r="C2147" s="77"/>
      <c r="D2147" s="77"/>
      <c r="E2147" s="69"/>
      <c r="F2147" s="67"/>
      <c r="G2147" s="74"/>
    </row>
    <row r="2148" spans="1:7" s="102" customFormat="1" hidden="1" x14ac:dyDescent="0.25">
      <c r="A2148" s="100" t="s">
        <v>2425</v>
      </c>
      <c r="B2148" s="108" t="s">
        <v>2422</v>
      </c>
      <c r="C2148" s="77"/>
      <c r="D2148" s="77"/>
      <c r="E2148" s="69"/>
      <c r="F2148" s="67"/>
      <c r="G2148" s="74"/>
    </row>
    <row r="2149" spans="1:7" s="102" customFormat="1" x14ac:dyDescent="0.25">
      <c r="A2149" s="100" t="s">
        <v>2426</v>
      </c>
      <c r="B2149" s="94" t="s">
        <v>639</v>
      </c>
      <c r="C2149" s="77"/>
      <c r="D2149" s="77"/>
      <c r="E2149" s="69"/>
      <c r="F2149" s="67"/>
      <c r="G2149" s="74"/>
    </row>
    <row r="2150" spans="1:7" s="102" customFormat="1" x14ac:dyDescent="0.25">
      <c r="A2150" s="100" t="s">
        <v>2427</v>
      </c>
      <c r="B2150" s="109" t="s">
        <v>2416</v>
      </c>
      <c r="C2150" s="77"/>
      <c r="D2150" s="117"/>
      <c r="E2150" s="69"/>
      <c r="F2150" s="197">
        <f>SUM(F2151:F2153)</f>
        <v>530.1</v>
      </c>
      <c r="G2150" s="191">
        <f>SUM(G2151:G2153)</f>
        <v>1599.5819900000001</v>
      </c>
    </row>
    <row r="2151" spans="1:7" s="102" customFormat="1" ht="63" x14ac:dyDescent="0.25">
      <c r="A2151" s="100" t="s">
        <v>2427</v>
      </c>
      <c r="B2151" s="110" t="s">
        <v>2428</v>
      </c>
      <c r="C2151" s="77">
        <v>2019</v>
      </c>
      <c r="D2151" s="77" t="s">
        <v>631</v>
      </c>
      <c r="E2151" s="118"/>
      <c r="F2151" s="85">
        <f>250*0.93</f>
        <v>232.5</v>
      </c>
      <c r="G2151" s="78">
        <v>405.59625</v>
      </c>
    </row>
    <row r="2152" spans="1:7" s="102" customFormat="1" ht="49.5" x14ac:dyDescent="0.25">
      <c r="A2152" s="100" t="s">
        <v>2427</v>
      </c>
      <c r="B2152" s="88" t="s">
        <v>1110</v>
      </c>
      <c r="C2152" s="77">
        <v>2020</v>
      </c>
      <c r="D2152" s="117" t="s">
        <v>631</v>
      </c>
      <c r="E2152" s="118"/>
      <c r="F2152" s="200">
        <f>160*0.93</f>
        <v>148.80000000000001</v>
      </c>
      <c r="G2152" s="203">
        <v>398.92478999999997</v>
      </c>
    </row>
    <row r="2153" spans="1:7" s="102" customFormat="1" ht="31.5" x14ac:dyDescent="0.25">
      <c r="A2153" s="100" t="s">
        <v>2427</v>
      </c>
      <c r="B2153" s="106" t="s">
        <v>2586</v>
      </c>
      <c r="C2153" s="77">
        <v>2021</v>
      </c>
      <c r="D2153" s="117" t="s">
        <v>631</v>
      </c>
      <c r="E2153" s="118"/>
      <c r="F2153" s="200">
        <f>160*0.93</f>
        <v>148.80000000000001</v>
      </c>
      <c r="G2153" s="99">
        <v>795.06095000000005</v>
      </c>
    </row>
    <row r="2154" spans="1:7" s="102" customFormat="1" x14ac:dyDescent="0.25">
      <c r="A2154" s="100" t="s">
        <v>2429</v>
      </c>
      <c r="B2154" s="109" t="s">
        <v>2420</v>
      </c>
      <c r="C2154" s="77"/>
      <c r="D2154" s="117"/>
      <c r="E2154" s="69"/>
      <c r="F2154" s="197">
        <f>SUM(F2155:F2156)</f>
        <v>172.05</v>
      </c>
      <c r="G2154" s="191">
        <f>SUM(G2155:G2156)</f>
        <v>1564.0952200000002</v>
      </c>
    </row>
    <row r="2155" spans="1:7" s="102" customFormat="1" ht="47.25" x14ac:dyDescent="0.25">
      <c r="A2155" s="100" t="s">
        <v>2429</v>
      </c>
      <c r="B2155" s="106" t="s">
        <v>665</v>
      </c>
      <c r="C2155" s="83">
        <v>2019</v>
      </c>
      <c r="D2155" s="107" t="s">
        <v>631</v>
      </c>
      <c r="E2155" s="107"/>
      <c r="F2155" s="199">
        <f>25*0.93</f>
        <v>23.25</v>
      </c>
      <c r="G2155" s="119">
        <v>675.16470000000004</v>
      </c>
    </row>
    <row r="2156" spans="1:7" s="102" customFormat="1" ht="51" customHeight="1" x14ac:dyDescent="0.25">
      <c r="A2156" s="100" t="s">
        <v>2429</v>
      </c>
      <c r="B2156" s="106" t="s">
        <v>662</v>
      </c>
      <c r="C2156" s="83">
        <v>2019</v>
      </c>
      <c r="D2156" s="107" t="s">
        <v>631</v>
      </c>
      <c r="E2156" s="107"/>
      <c r="F2156" s="201">
        <f>160*0.93</f>
        <v>148.80000000000001</v>
      </c>
      <c r="G2156" s="119">
        <v>888.93052</v>
      </c>
    </row>
    <row r="2157" spans="1:7" hidden="1" x14ac:dyDescent="0.25">
      <c r="A2157" s="64" t="s">
        <v>2430</v>
      </c>
      <c r="B2157" s="108" t="s">
        <v>2422</v>
      </c>
      <c r="C2157" s="77"/>
      <c r="D2157" s="117"/>
      <c r="E2157" s="69"/>
      <c r="F2157" s="70"/>
      <c r="G2157" s="71"/>
    </row>
    <row r="2158" spans="1:7" hidden="1" x14ac:dyDescent="0.25">
      <c r="A2158" s="64" t="s">
        <v>2431</v>
      </c>
      <c r="B2158" s="94" t="s">
        <v>653</v>
      </c>
      <c r="C2158" s="77"/>
      <c r="D2158" s="117"/>
      <c r="E2158" s="95"/>
      <c r="F2158" s="92"/>
      <c r="G2158" s="80"/>
    </row>
    <row r="2159" spans="1:7" hidden="1" x14ac:dyDescent="0.25">
      <c r="A2159" s="64" t="s">
        <v>2432</v>
      </c>
      <c r="B2159" s="108" t="s">
        <v>2416</v>
      </c>
      <c r="C2159" s="77"/>
      <c r="D2159" s="117"/>
      <c r="E2159" s="95"/>
      <c r="F2159" s="92"/>
      <c r="G2159" s="80"/>
    </row>
    <row r="2160" spans="1:7" hidden="1" x14ac:dyDescent="0.25">
      <c r="A2160" s="64" t="s">
        <v>2433</v>
      </c>
      <c r="B2160" s="108" t="s">
        <v>2420</v>
      </c>
      <c r="C2160" s="77"/>
      <c r="D2160" s="117"/>
      <c r="E2160" s="95"/>
      <c r="F2160" s="92"/>
      <c r="G2160" s="80"/>
    </row>
    <row r="2161" spans="1:7" hidden="1" x14ac:dyDescent="0.25">
      <c r="A2161" s="64" t="s">
        <v>2434</v>
      </c>
      <c r="B2161" s="108" t="s">
        <v>2422</v>
      </c>
      <c r="C2161" s="77"/>
      <c r="D2161" s="117"/>
      <c r="E2161" s="95"/>
      <c r="F2161" s="92"/>
      <c r="G2161" s="80"/>
    </row>
    <row r="2162" spans="1:7" hidden="1" x14ac:dyDescent="0.25">
      <c r="A2162" s="64" t="s">
        <v>2435</v>
      </c>
      <c r="B2162" s="94" t="s">
        <v>2436</v>
      </c>
      <c r="C2162" s="66"/>
      <c r="D2162" s="66"/>
      <c r="E2162" s="69"/>
      <c r="F2162" s="70"/>
      <c r="G2162" s="71"/>
    </row>
    <row r="2163" spans="1:7" hidden="1" x14ac:dyDescent="0.25">
      <c r="A2163" s="64" t="s">
        <v>2437</v>
      </c>
      <c r="B2163" s="108" t="s">
        <v>2416</v>
      </c>
      <c r="C2163" s="66"/>
      <c r="D2163" s="66"/>
      <c r="E2163" s="69"/>
      <c r="F2163" s="70"/>
      <c r="G2163" s="71"/>
    </row>
    <row r="2164" spans="1:7" hidden="1" x14ac:dyDescent="0.25">
      <c r="A2164" s="64" t="s">
        <v>2438</v>
      </c>
      <c r="B2164" s="108" t="s">
        <v>2420</v>
      </c>
      <c r="C2164" s="66"/>
      <c r="D2164" s="66"/>
      <c r="E2164" s="69"/>
      <c r="F2164" s="70"/>
      <c r="G2164" s="71"/>
    </row>
    <row r="2165" spans="1:7" hidden="1" x14ac:dyDescent="0.25">
      <c r="A2165" s="64" t="s">
        <v>2439</v>
      </c>
      <c r="B2165" s="108" t="s">
        <v>2422</v>
      </c>
      <c r="C2165" s="66"/>
      <c r="D2165" s="66"/>
      <c r="E2165" s="69"/>
      <c r="F2165" s="70"/>
      <c r="G2165" s="71"/>
    </row>
    <row r="2166" spans="1:7" hidden="1" x14ac:dyDescent="0.25">
      <c r="A2166" s="64" t="s">
        <v>2440</v>
      </c>
      <c r="B2166" s="94" t="s">
        <v>2441</v>
      </c>
      <c r="C2166" s="66"/>
      <c r="D2166" s="66"/>
      <c r="E2166" s="69"/>
      <c r="F2166" s="70"/>
      <c r="G2166" s="71"/>
    </row>
    <row r="2167" spans="1:7" hidden="1" x14ac:dyDescent="0.25">
      <c r="A2167" s="64" t="s">
        <v>2442</v>
      </c>
      <c r="B2167" s="108" t="s">
        <v>2416</v>
      </c>
      <c r="C2167" s="66"/>
      <c r="D2167" s="66"/>
      <c r="E2167" s="69"/>
      <c r="F2167" s="70"/>
      <c r="G2167" s="71"/>
    </row>
    <row r="2168" spans="1:7" hidden="1" x14ac:dyDescent="0.25">
      <c r="A2168" s="64" t="s">
        <v>2443</v>
      </c>
      <c r="B2168" s="108" t="s">
        <v>2420</v>
      </c>
      <c r="C2168" s="66"/>
      <c r="D2168" s="66"/>
      <c r="E2168" s="69"/>
      <c r="F2168" s="70"/>
      <c r="G2168" s="71"/>
    </row>
    <row r="2169" spans="1:7" hidden="1" x14ac:dyDescent="0.25">
      <c r="A2169" s="64" t="s">
        <v>2444</v>
      </c>
      <c r="B2169" s="108" t="s">
        <v>2422</v>
      </c>
      <c r="C2169" s="66"/>
      <c r="D2169" s="66"/>
      <c r="E2169" s="69"/>
      <c r="F2169" s="70"/>
      <c r="G2169" s="71"/>
    </row>
    <row r="2170" spans="1:7" hidden="1" x14ac:dyDescent="0.25">
      <c r="A2170" s="64" t="s">
        <v>2445</v>
      </c>
      <c r="B2170" s="94" t="s">
        <v>2446</v>
      </c>
      <c r="C2170" s="66"/>
      <c r="D2170" s="66"/>
      <c r="E2170" s="69"/>
      <c r="F2170" s="70"/>
      <c r="G2170" s="71"/>
    </row>
    <row r="2171" spans="1:7" hidden="1" x14ac:dyDescent="0.25">
      <c r="A2171" s="64" t="s">
        <v>2447</v>
      </c>
      <c r="B2171" s="108" t="s">
        <v>2416</v>
      </c>
      <c r="C2171" s="66"/>
      <c r="D2171" s="66"/>
      <c r="E2171" s="69"/>
      <c r="F2171" s="70"/>
      <c r="G2171" s="71"/>
    </row>
    <row r="2172" spans="1:7" hidden="1" x14ac:dyDescent="0.25">
      <c r="A2172" s="64" t="s">
        <v>2448</v>
      </c>
      <c r="B2172" s="108" t="s">
        <v>2420</v>
      </c>
      <c r="C2172" s="66"/>
      <c r="D2172" s="66"/>
      <c r="E2172" s="69"/>
      <c r="F2172" s="70"/>
      <c r="G2172" s="71"/>
    </row>
    <row r="2173" spans="1:7" hidden="1" x14ac:dyDescent="0.25">
      <c r="A2173" s="64" t="s">
        <v>2449</v>
      </c>
      <c r="B2173" s="108" t="s">
        <v>2422</v>
      </c>
      <c r="C2173" s="66"/>
      <c r="D2173" s="66"/>
      <c r="E2173" s="69"/>
      <c r="F2173" s="70"/>
      <c r="G2173" s="71"/>
    </row>
    <row r="2174" spans="1:7" hidden="1" x14ac:dyDescent="0.25">
      <c r="A2174" s="64" t="s">
        <v>2450</v>
      </c>
      <c r="B2174" s="94" t="s">
        <v>2451</v>
      </c>
      <c r="C2174" s="66"/>
      <c r="D2174" s="66"/>
      <c r="E2174" s="69"/>
      <c r="F2174" s="70"/>
      <c r="G2174" s="71"/>
    </row>
    <row r="2175" spans="1:7" hidden="1" x14ac:dyDescent="0.25">
      <c r="A2175" s="64" t="s">
        <v>2452</v>
      </c>
      <c r="B2175" s="108" t="s">
        <v>2416</v>
      </c>
      <c r="C2175" s="66"/>
      <c r="D2175" s="66"/>
      <c r="E2175" s="69"/>
      <c r="F2175" s="70"/>
      <c r="G2175" s="71"/>
    </row>
    <row r="2176" spans="1:7" hidden="1" x14ac:dyDescent="0.25">
      <c r="A2176" s="64" t="s">
        <v>2453</v>
      </c>
      <c r="B2176" s="108" t="s">
        <v>2420</v>
      </c>
      <c r="C2176" s="66"/>
      <c r="D2176" s="66"/>
      <c r="E2176" s="69"/>
      <c r="F2176" s="70"/>
      <c r="G2176" s="71"/>
    </row>
    <row r="2177" spans="1:7" hidden="1" x14ac:dyDescent="0.25">
      <c r="A2177" s="64" t="s">
        <v>2454</v>
      </c>
      <c r="B2177" s="108" t="s">
        <v>2422</v>
      </c>
      <c r="C2177" s="66"/>
      <c r="D2177" s="66"/>
      <c r="E2177" s="69"/>
      <c r="F2177" s="70"/>
      <c r="G2177" s="71"/>
    </row>
    <row r="2178" spans="1:7" hidden="1" x14ac:dyDescent="0.25">
      <c r="A2178" s="64" t="s">
        <v>2455</v>
      </c>
      <c r="B2178" s="94" t="s">
        <v>2456</v>
      </c>
      <c r="C2178" s="66"/>
      <c r="D2178" s="66"/>
      <c r="E2178" s="69"/>
      <c r="F2178" s="70"/>
      <c r="G2178" s="71"/>
    </row>
    <row r="2179" spans="1:7" hidden="1" x14ac:dyDescent="0.25">
      <c r="A2179" s="64" t="s">
        <v>2457</v>
      </c>
      <c r="B2179" s="108" t="s">
        <v>2416</v>
      </c>
      <c r="C2179" s="66"/>
      <c r="D2179" s="66"/>
      <c r="E2179" s="69"/>
      <c r="F2179" s="70"/>
      <c r="G2179" s="71"/>
    </row>
    <row r="2180" spans="1:7" hidden="1" x14ac:dyDescent="0.25">
      <c r="A2180" s="64" t="s">
        <v>2458</v>
      </c>
      <c r="B2180" s="108" t="s">
        <v>2420</v>
      </c>
      <c r="C2180" s="66"/>
      <c r="D2180" s="66"/>
      <c r="E2180" s="69"/>
      <c r="F2180" s="70"/>
      <c r="G2180" s="71"/>
    </row>
    <row r="2181" spans="1:7" hidden="1" x14ac:dyDescent="0.25">
      <c r="A2181" s="64" t="s">
        <v>2459</v>
      </c>
      <c r="B2181" s="108" t="s">
        <v>2422</v>
      </c>
      <c r="C2181" s="66"/>
      <c r="D2181" s="66"/>
      <c r="E2181" s="69"/>
      <c r="F2181" s="70"/>
      <c r="G2181" s="71"/>
    </row>
    <row r="2182" spans="1:7" hidden="1" x14ac:dyDescent="0.25">
      <c r="A2182" s="64" t="s">
        <v>2460</v>
      </c>
      <c r="B2182" s="94" t="s">
        <v>2461</v>
      </c>
      <c r="C2182" s="66"/>
      <c r="D2182" s="66"/>
      <c r="E2182" s="69"/>
      <c r="F2182" s="70"/>
      <c r="G2182" s="71"/>
    </row>
    <row r="2183" spans="1:7" hidden="1" x14ac:dyDescent="0.25">
      <c r="A2183" s="64" t="s">
        <v>2462</v>
      </c>
      <c r="B2183" s="108" t="s">
        <v>2416</v>
      </c>
      <c r="C2183" s="66"/>
      <c r="D2183" s="66"/>
      <c r="E2183" s="69"/>
      <c r="F2183" s="70"/>
      <c r="G2183" s="71"/>
    </row>
    <row r="2184" spans="1:7" hidden="1" x14ac:dyDescent="0.25">
      <c r="A2184" s="64" t="s">
        <v>2463</v>
      </c>
      <c r="B2184" s="108" t="s">
        <v>2420</v>
      </c>
      <c r="C2184" s="66"/>
      <c r="D2184" s="66"/>
      <c r="E2184" s="69"/>
      <c r="F2184" s="70"/>
      <c r="G2184" s="71"/>
    </row>
    <row r="2185" spans="1:7" hidden="1" x14ac:dyDescent="0.25">
      <c r="A2185" s="64" t="s">
        <v>2464</v>
      </c>
      <c r="B2185" s="108" t="s">
        <v>2422</v>
      </c>
      <c r="C2185" s="66"/>
      <c r="D2185" s="66"/>
      <c r="E2185" s="69"/>
      <c r="F2185" s="70"/>
      <c r="G2185" s="71"/>
    </row>
    <row r="2186" spans="1:7" hidden="1" x14ac:dyDescent="0.25">
      <c r="A2186" s="64" t="s">
        <v>2465</v>
      </c>
      <c r="B2186" s="94" t="s">
        <v>2466</v>
      </c>
      <c r="C2186" s="66"/>
      <c r="D2186" s="66"/>
      <c r="E2186" s="69"/>
      <c r="F2186" s="70"/>
      <c r="G2186" s="71"/>
    </row>
    <row r="2187" spans="1:7" hidden="1" x14ac:dyDescent="0.25">
      <c r="A2187" s="64" t="s">
        <v>2467</v>
      </c>
      <c r="B2187" s="108" t="s">
        <v>2416</v>
      </c>
      <c r="C2187" s="66"/>
      <c r="D2187" s="66"/>
      <c r="E2187" s="69"/>
      <c r="F2187" s="70"/>
      <c r="G2187" s="71"/>
    </row>
    <row r="2188" spans="1:7" hidden="1" x14ac:dyDescent="0.25">
      <c r="A2188" s="64" t="s">
        <v>2468</v>
      </c>
      <c r="B2188" s="108" t="s">
        <v>2420</v>
      </c>
      <c r="C2188" s="66"/>
      <c r="D2188" s="66"/>
      <c r="E2188" s="69"/>
      <c r="F2188" s="70"/>
      <c r="G2188" s="71"/>
    </row>
    <row r="2189" spans="1:7" hidden="1" x14ac:dyDescent="0.25">
      <c r="A2189" s="64" t="s">
        <v>2469</v>
      </c>
      <c r="B2189" s="108" t="s">
        <v>2422</v>
      </c>
      <c r="C2189" s="66"/>
      <c r="D2189" s="66"/>
      <c r="E2189" s="69"/>
      <c r="F2189" s="70"/>
      <c r="G2189" s="71"/>
    </row>
    <row r="2190" spans="1:7" hidden="1" x14ac:dyDescent="0.25">
      <c r="A2190" s="64" t="s">
        <v>2470</v>
      </c>
      <c r="B2190" s="94" t="s">
        <v>2471</v>
      </c>
      <c r="C2190" s="66"/>
      <c r="D2190" s="66"/>
      <c r="E2190" s="69"/>
      <c r="F2190" s="70"/>
      <c r="G2190" s="71"/>
    </row>
    <row r="2191" spans="1:7" hidden="1" x14ac:dyDescent="0.25">
      <c r="A2191" s="64" t="s">
        <v>2472</v>
      </c>
      <c r="B2191" s="108" t="s">
        <v>2416</v>
      </c>
      <c r="C2191" s="66"/>
      <c r="D2191" s="66"/>
      <c r="E2191" s="69"/>
      <c r="F2191" s="70"/>
      <c r="G2191" s="71"/>
    </row>
    <row r="2192" spans="1:7" hidden="1" x14ac:dyDescent="0.25">
      <c r="A2192" s="64" t="s">
        <v>2473</v>
      </c>
      <c r="B2192" s="108" t="s">
        <v>2420</v>
      </c>
      <c r="C2192" s="66"/>
      <c r="D2192" s="66"/>
      <c r="E2192" s="69"/>
      <c r="F2192" s="70"/>
      <c r="G2192" s="71"/>
    </row>
    <row r="2193" spans="1:7" hidden="1" x14ac:dyDescent="0.25">
      <c r="A2193" s="64" t="s">
        <v>2474</v>
      </c>
      <c r="B2193" s="108" t="s">
        <v>2422</v>
      </c>
      <c r="C2193" s="66"/>
      <c r="D2193" s="66"/>
      <c r="E2193" s="69"/>
      <c r="F2193" s="70"/>
      <c r="G2193" s="71"/>
    </row>
    <row r="2194" spans="1:7" hidden="1" x14ac:dyDescent="0.25">
      <c r="A2194" s="53" t="s">
        <v>2475</v>
      </c>
      <c r="B2194" s="54" t="s">
        <v>643</v>
      </c>
      <c r="C2194" s="55"/>
      <c r="D2194" s="55"/>
      <c r="E2194" s="58"/>
      <c r="F2194" s="58"/>
      <c r="G2194" s="59"/>
    </row>
    <row r="2195" spans="1:7" hidden="1" x14ac:dyDescent="0.25">
      <c r="A2195" s="64" t="s">
        <v>2476</v>
      </c>
      <c r="B2195" s="94" t="s">
        <v>630</v>
      </c>
      <c r="C2195" s="66"/>
      <c r="D2195" s="66"/>
      <c r="E2195" s="69"/>
      <c r="F2195" s="70"/>
      <c r="G2195" s="71"/>
    </row>
    <row r="2196" spans="1:7" hidden="1" x14ac:dyDescent="0.25">
      <c r="A2196" s="64" t="s">
        <v>2477</v>
      </c>
      <c r="B2196" s="108" t="s">
        <v>2416</v>
      </c>
      <c r="C2196" s="66"/>
      <c r="D2196" s="66"/>
      <c r="E2196" s="69"/>
      <c r="F2196" s="70"/>
      <c r="G2196" s="71"/>
    </row>
    <row r="2197" spans="1:7" hidden="1" x14ac:dyDescent="0.25">
      <c r="A2197" s="64" t="s">
        <v>2478</v>
      </c>
      <c r="B2197" s="108" t="s">
        <v>2420</v>
      </c>
      <c r="C2197" s="66"/>
      <c r="D2197" s="66"/>
      <c r="E2197" s="69"/>
      <c r="F2197" s="70"/>
      <c r="G2197" s="71"/>
    </row>
    <row r="2198" spans="1:7" hidden="1" x14ac:dyDescent="0.25">
      <c r="A2198" s="64" t="s">
        <v>2479</v>
      </c>
      <c r="B2198" s="108" t="s">
        <v>2422</v>
      </c>
      <c r="C2198" s="66"/>
      <c r="D2198" s="66"/>
      <c r="E2198" s="69"/>
      <c r="F2198" s="70"/>
      <c r="G2198" s="71"/>
    </row>
    <row r="2199" spans="1:7" hidden="1" x14ac:dyDescent="0.25">
      <c r="A2199" s="64" t="s">
        <v>2480</v>
      </c>
      <c r="B2199" s="94" t="s">
        <v>636</v>
      </c>
      <c r="C2199" s="66"/>
      <c r="D2199" s="66"/>
      <c r="E2199" s="69"/>
      <c r="F2199" s="70"/>
      <c r="G2199" s="71"/>
    </row>
    <row r="2200" spans="1:7" hidden="1" x14ac:dyDescent="0.25">
      <c r="A2200" s="64" t="s">
        <v>2481</v>
      </c>
      <c r="B2200" s="108" t="s">
        <v>2416</v>
      </c>
      <c r="C2200" s="66"/>
      <c r="D2200" s="66"/>
      <c r="E2200" s="69"/>
      <c r="F2200" s="70"/>
      <c r="G2200" s="71"/>
    </row>
    <row r="2201" spans="1:7" hidden="1" x14ac:dyDescent="0.25">
      <c r="A2201" s="64" t="s">
        <v>2482</v>
      </c>
      <c r="B2201" s="108" t="s">
        <v>2420</v>
      </c>
      <c r="C2201" s="66"/>
      <c r="D2201" s="66"/>
      <c r="E2201" s="69"/>
      <c r="F2201" s="70"/>
      <c r="G2201" s="71"/>
    </row>
    <row r="2202" spans="1:7" hidden="1" x14ac:dyDescent="0.25">
      <c r="A2202" s="64" t="s">
        <v>2483</v>
      </c>
      <c r="B2202" s="108" t="s">
        <v>2422</v>
      </c>
      <c r="C2202" s="66"/>
      <c r="D2202" s="66"/>
      <c r="E2202" s="69"/>
      <c r="F2202" s="70"/>
      <c r="G2202" s="71"/>
    </row>
    <row r="2203" spans="1:7" hidden="1" x14ac:dyDescent="0.25">
      <c r="A2203" s="64" t="s">
        <v>2484</v>
      </c>
      <c r="B2203" s="94" t="s">
        <v>639</v>
      </c>
      <c r="C2203" s="66"/>
      <c r="D2203" s="66"/>
      <c r="E2203" s="69"/>
      <c r="F2203" s="70"/>
      <c r="G2203" s="71"/>
    </row>
    <row r="2204" spans="1:7" hidden="1" x14ac:dyDescent="0.25">
      <c r="A2204" s="64" t="s">
        <v>2485</v>
      </c>
      <c r="B2204" s="108" t="s">
        <v>2416</v>
      </c>
      <c r="C2204" s="66"/>
      <c r="D2204" s="66"/>
      <c r="E2204" s="69"/>
      <c r="F2204" s="70"/>
      <c r="G2204" s="71"/>
    </row>
    <row r="2205" spans="1:7" hidden="1" x14ac:dyDescent="0.25">
      <c r="A2205" s="64" t="s">
        <v>2486</v>
      </c>
      <c r="B2205" s="108" t="s">
        <v>2420</v>
      </c>
      <c r="C2205" s="66"/>
      <c r="D2205" s="66"/>
      <c r="E2205" s="69"/>
      <c r="F2205" s="70"/>
      <c r="G2205" s="71"/>
    </row>
    <row r="2206" spans="1:7" hidden="1" x14ac:dyDescent="0.25">
      <c r="A2206" s="64" t="s">
        <v>2487</v>
      </c>
      <c r="B2206" s="108" t="s">
        <v>2422</v>
      </c>
      <c r="C2206" s="66"/>
      <c r="D2206" s="66"/>
      <c r="E2206" s="69"/>
      <c r="F2206" s="70"/>
      <c r="G2206" s="71"/>
    </row>
    <row r="2207" spans="1:7" hidden="1" x14ac:dyDescent="0.25">
      <c r="A2207" s="64" t="s">
        <v>2488</v>
      </c>
      <c r="B2207" s="94" t="s">
        <v>653</v>
      </c>
      <c r="C2207" s="66"/>
      <c r="D2207" s="66"/>
      <c r="E2207" s="69"/>
      <c r="F2207" s="70"/>
      <c r="G2207" s="71"/>
    </row>
    <row r="2208" spans="1:7" hidden="1" x14ac:dyDescent="0.25">
      <c r="A2208" s="64" t="s">
        <v>2489</v>
      </c>
      <c r="B2208" s="108" t="s">
        <v>2416</v>
      </c>
      <c r="C2208" s="66"/>
      <c r="D2208" s="66"/>
      <c r="E2208" s="69"/>
      <c r="F2208" s="70"/>
      <c r="G2208" s="71"/>
    </row>
    <row r="2209" spans="1:7" hidden="1" x14ac:dyDescent="0.25">
      <c r="A2209" s="64" t="s">
        <v>2490</v>
      </c>
      <c r="B2209" s="108" t="s">
        <v>2420</v>
      </c>
      <c r="C2209" s="66"/>
      <c r="D2209" s="66"/>
      <c r="E2209" s="69"/>
      <c r="F2209" s="70"/>
      <c r="G2209" s="71"/>
    </row>
    <row r="2210" spans="1:7" hidden="1" x14ac:dyDescent="0.25">
      <c r="A2210" s="64" t="s">
        <v>2491</v>
      </c>
      <c r="B2210" s="108" t="s">
        <v>2422</v>
      </c>
      <c r="C2210" s="66"/>
      <c r="D2210" s="66"/>
      <c r="E2210" s="69"/>
      <c r="F2210" s="70"/>
      <c r="G2210" s="71"/>
    </row>
    <row r="2211" spans="1:7" hidden="1" x14ac:dyDescent="0.25">
      <c r="A2211" s="64" t="s">
        <v>2492</v>
      </c>
      <c r="B2211" s="94" t="s">
        <v>2436</v>
      </c>
      <c r="C2211" s="66"/>
      <c r="D2211" s="66"/>
      <c r="E2211" s="69"/>
      <c r="F2211" s="70"/>
      <c r="G2211" s="71"/>
    </row>
    <row r="2212" spans="1:7" hidden="1" x14ac:dyDescent="0.25">
      <c r="A2212" s="64" t="s">
        <v>2493</v>
      </c>
      <c r="B2212" s="108" t="s">
        <v>2416</v>
      </c>
      <c r="C2212" s="66"/>
      <c r="D2212" s="66"/>
      <c r="E2212" s="69"/>
      <c r="F2212" s="70"/>
      <c r="G2212" s="71"/>
    </row>
    <row r="2213" spans="1:7" hidden="1" x14ac:dyDescent="0.25">
      <c r="A2213" s="64" t="s">
        <v>2494</v>
      </c>
      <c r="B2213" s="108" t="s">
        <v>2420</v>
      </c>
      <c r="C2213" s="66"/>
      <c r="D2213" s="66"/>
      <c r="E2213" s="69"/>
      <c r="F2213" s="70"/>
      <c r="G2213" s="71"/>
    </row>
    <row r="2214" spans="1:7" hidden="1" x14ac:dyDescent="0.25">
      <c r="A2214" s="64" t="s">
        <v>2495</v>
      </c>
      <c r="B2214" s="108" t="s">
        <v>2422</v>
      </c>
      <c r="C2214" s="66"/>
      <c r="D2214" s="66"/>
      <c r="E2214" s="69"/>
      <c r="F2214" s="70"/>
      <c r="G2214" s="71"/>
    </row>
    <row r="2215" spans="1:7" hidden="1" x14ac:dyDescent="0.25">
      <c r="A2215" s="64" t="s">
        <v>2496</v>
      </c>
      <c r="B2215" s="94" t="s">
        <v>2441</v>
      </c>
      <c r="C2215" s="66"/>
      <c r="D2215" s="66"/>
      <c r="E2215" s="69"/>
      <c r="F2215" s="70"/>
      <c r="G2215" s="71"/>
    </row>
    <row r="2216" spans="1:7" hidden="1" x14ac:dyDescent="0.25">
      <c r="A2216" s="64" t="s">
        <v>2497</v>
      </c>
      <c r="B2216" s="108" t="s">
        <v>2416</v>
      </c>
      <c r="C2216" s="66"/>
      <c r="D2216" s="66"/>
      <c r="E2216" s="69"/>
      <c r="F2216" s="70"/>
      <c r="G2216" s="71"/>
    </row>
    <row r="2217" spans="1:7" hidden="1" x14ac:dyDescent="0.25">
      <c r="A2217" s="64" t="s">
        <v>2498</v>
      </c>
      <c r="B2217" s="108" t="s">
        <v>2420</v>
      </c>
      <c r="C2217" s="66"/>
      <c r="D2217" s="66"/>
      <c r="E2217" s="69"/>
      <c r="F2217" s="70"/>
      <c r="G2217" s="71"/>
    </row>
    <row r="2218" spans="1:7" hidden="1" x14ac:dyDescent="0.25">
      <c r="A2218" s="64" t="s">
        <v>2499</v>
      </c>
      <c r="B2218" s="108" t="s">
        <v>2422</v>
      </c>
      <c r="C2218" s="66"/>
      <c r="D2218" s="66"/>
      <c r="E2218" s="69"/>
      <c r="F2218" s="70"/>
      <c r="G2218" s="71"/>
    </row>
    <row r="2219" spans="1:7" hidden="1" x14ac:dyDescent="0.25">
      <c r="A2219" s="64" t="s">
        <v>2500</v>
      </c>
      <c r="B2219" s="94" t="s">
        <v>2446</v>
      </c>
      <c r="C2219" s="66"/>
      <c r="D2219" s="66"/>
      <c r="E2219" s="69"/>
      <c r="F2219" s="70"/>
      <c r="G2219" s="71"/>
    </row>
    <row r="2220" spans="1:7" hidden="1" x14ac:dyDescent="0.25">
      <c r="A2220" s="64" t="s">
        <v>2501</v>
      </c>
      <c r="B2220" s="108" t="s">
        <v>2416</v>
      </c>
      <c r="C2220" s="66"/>
      <c r="D2220" s="66"/>
      <c r="E2220" s="69"/>
      <c r="F2220" s="70"/>
      <c r="G2220" s="71"/>
    </row>
    <row r="2221" spans="1:7" hidden="1" x14ac:dyDescent="0.25">
      <c r="A2221" s="64" t="s">
        <v>2502</v>
      </c>
      <c r="B2221" s="108" t="s">
        <v>2420</v>
      </c>
      <c r="C2221" s="66"/>
      <c r="D2221" s="66"/>
      <c r="E2221" s="69"/>
      <c r="F2221" s="70"/>
      <c r="G2221" s="71"/>
    </row>
    <row r="2222" spans="1:7" hidden="1" x14ac:dyDescent="0.25">
      <c r="A2222" s="64" t="s">
        <v>2503</v>
      </c>
      <c r="B2222" s="108" t="s">
        <v>2422</v>
      </c>
      <c r="C2222" s="66"/>
      <c r="D2222" s="66"/>
      <c r="E2222" s="69"/>
      <c r="F2222" s="70"/>
      <c r="G2222" s="71"/>
    </row>
    <row r="2223" spans="1:7" hidden="1" x14ac:dyDescent="0.25">
      <c r="A2223" s="64" t="s">
        <v>2504</v>
      </c>
      <c r="B2223" s="94" t="s">
        <v>2451</v>
      </c>
      <c r="C2223" s="66"/>
      <c r="D2223" s="66"/>
      <c r="E2223" s="69"/>
      <c r="F2223" s="70"/>
      <c r="G2223" s="71"/>
    </row>
    <row r="2224" spans="1:7" hidden="1" x14ac:dyDescent="0.25">
      <c r="A2224" s="64" t="s">
        <v>2505</v>
      </c>
      <c r="B2224" s="108" t="s">
        <v>2416</v>
      </c>
      <c r="C2224" s="66"/>
      <c r="D2224" s="66"/>
      <c r="E2224" s="69"/>
      <c r="F2224" s="70"/>
      <c r="G2224" s="71"/>
    </row>
    <row r="2225" spans="1:7" hidden="1" x14ac:dyDescent="0.25">
      <c r="A2225" s="64" t="s">
        <v>2506</v>
      </c>
      <c r="B2225" s="108" t="s">
        <v>2420</v>
      </c>
      <c r="C2225" s="66"/>
      <c r="D2225" s="66"/>
      <c r="E2225" s="69"/>
      <c r="F2225" s="70"/>
      <c r="G2225" s="71"/>
    </row>
    <row r="2226" spans="1:7" hidden="1" x14ac:dyDescent="0.25">
      <c r="A2226" s="64" t="s">
        <v>2507</v>
      </c>
      <c r="B2226" s="108" t="s">
        <v>2422</v>
      </c>
      <c r="C2226" s="66"/>
      <c r="D2226" s="66"/>
      <c r="E2226" s="69"/>
      <c r="F2226" s="70"/>
      <c r="G2226" s="71"/>
    </row>
    <row r="2227" spans="1:7" hidden="1" x14ac:dyDescent="0.25">
      <c r="A2227" s="64" t="s">
        <v>2508</v>
      </c>
      <c r="B2227" s="94" t="s">
        <v>2456</v>
      </c>
      <c r="C2227" s="66"/>
      <c r="D2227" s="66"/>
      <c r="E2227" s="69"/>
      <c r="F2227" s="70"/>
      <c r="G2227" s="71"/>
    </row>
    <row r="2228" spans="1:7" hidden="1" x14ac:dyDescent="0.25">
      <c r="A2228" s="64" t="s">
        <v>2509</v>
      </c>
      <c r="B2228" s="108" t="s">
        <v>2416</v>
      </c>
      <c r="C2228" s="66"/>
      <c r="D2228" s="66"/>
      <c r="E2228" s="69"/>
      <c r="F2228" s="70"/>
      <c r="G2228" s="71"/>
    </row>
    <row r="2229" spans="1:7" hidden="1" x14ac:dyDescent="0.25">
      <c r="A2229" s="64" t="s">
        <v>2510</v>
      </c>
      <c r="B2229" s="108" t="s">
        <v>2420</v>
      </c>
      <c r="C2229" s="66"/>
      <c r="D2229" s="66"/>
      <c r="E2229" s="69"/>
      <c r="F2229" s="70"/>
      <c r="G2229" s="71"/>
    </row>
    <row r="2230" spans="1:7" hidden="1" x14ac:dyDescent="0.25">
      <c r="A2230" s="64" t="s">
        <v>2511</v>
      </c>
      <c r="B2230" s="108" t="s">
        <v>2422</v>
      </c>
      <c r="C2230" s="66"/>
      <c r="D2230" s="66"/>
      <c r="E2230" s="69"/>
      <c r="F2230" s="70"/>
      <c r="G2230" s="71"/>
    </row>
    <row r="2231" spans="1:7" hidden="1" x14ac:dyDescent="0.25">
      <c r="A2231" s="64" t="s">
        <v>2512</v>
      </c>
      <c r="B2231" s="94" t="s">
        <v>2461</v>
      </c>
      <c r="C2231" s="66"/>
      <c r="D2231" s="66"/>
      <c r="E2231" s="69"/>
      <c r="F2231" s="70"/>
      <c r="G2231" s="71"/>
    </row>
    <row r="2232" spans="1:7" hidden="1" x14ac:dyDescent="0.25">
      <c r="A2232" s="64" t="s">
        <v>2513</v>
      </c>
      <c r="B2232" s="108" t="s">
        <v>2416</v>
      </c>
      <c r="C2232" s="66"/>
      <c r="D2232" s="66"/>
      <c r="E2232" s="69"/>
      <c r="F2232" s="70"/>
      <c r="G2232" s="71"/>
    </row>
    <row r="2233" spans="1:7" hidden="1" x14ac:dyDescent="0.25">
      <c r="A2233" s="64" t="s">
        <v>2514</v>
      </c>
      <c r="B2233" s="108" t="s">
        <v>2420</v>
      </c>
      <c r="C2233" s="66"/>
      <c r="D2233" s="66"/>
      <c r="E2233" s="69"/>
      <c r="F2233" s="70"/>
      <c r="G2233" s="71"/>
    </row>
    <row r="2234" spans="1:7" hidden="1" x14ac:dyDescent="0.25">
      <c r="A2234" s="64" t="s">
        <v>2515</v>
      </c>
      <c r="B2234" s="108" t="s">
        <v>2422</v>
      </c>
      <c r="C2234" s="66"/>
      <c r="D2234" s="66"/>
      <c r="E2234" s="69"/>
      <c r="F2234" s="70"/>
      <c r="G2234" s="71"/>
    </row>
    <row r="2235" spans="1:7" hidden="1" x14ac:dyDescent="0.25">
      <c r="A2235" s="64" t="s">
        <v>2516</v>
      </c>
      <c r="B2235" s="94" t="s">
        <v>2466</v>
      </c>
      <c r="C2235" s="66"/>
      <c r="D2235" s="66"/>
      <c r="E2235" s="69"/>
      <c r="F2235" s="70"/>
      <c r="G2235" s="71"/>
    </row>
    <row r="2236" spans="1:7" hidden="1" x14ac:dyDescent="0.25">
      <c r="A2236" s="64" t="s">
        <v>2517</v>
      </c>
      <c r="B2236" s="108" t="s">
        <v>2416</v>
      </c>
      <c r="C2236" s="66"/>
      <c r="D2236" s="66"/>
      <c r="E2236" s="69"/>
      <c r="F2236" s="70"/>
      <c r="G2236" s="71"/>
    </row>
    <row r="2237" spans="1:7" hidden="1" x14ac:dyDescent="0.25">
      <c r="A2237" s="64" t="s">
        <v>2518</v>
      </c>
      <c r="B2237" s="108" t="s">
        <v>2420</v>
      </c>
      <c r="C2237" s="66"/>
      <c r="D2237" s="66"/>
      <c r="E2237" s="69"/>
      <c r="F2237" s="70"/>
      <c r="G2237" s="71"/>
    </row>
    <row r="2238" spans="1:7" hidden="1" x14ac:dyDescent="0.25">
      <c r="A2238" s="64" t="s">
        <v>2519</v>
      </c>
      <c r="B2238" s="108" t="s">
        <v>2422</v>
      </c>
      <c r="C2238" s="66"/>
      <c r="D2238" s="66"/>
      <c r="E2238" s="69"/>
      <c r="F2238" s="70"/>
      <c r="G2238" s="71"/>
    </row>
    <row r="2239" spans="1:7" hidden="1" x14ac:dyDescent="0.25">
      <c r="A2239" s="64" t="s">
        <v>2520</v>
      </c>
      <c r="B2239" s="94" t="s">
        <v>2471</v>
      </c>
      <c r="C2239" s="66"/>
      <c r="D2239" s="66"/>
      <c r="E2239" s="69"/>
      <c r="F2239" s="70"/>
      <c r="G2239" s="71"/>
    </row>
    <row r="2240" spans="1:7" hidden="1" x14ac:dyDescent="0.25">
      <c r="A2240" s="64" t="s">
        <v>2521</v>
      </c>
      <c r="B2240" s="108" t="s">
        <v>2416</v>
      </c>
      <c r="C2240" s="66"/>
      <c r="D2240" s="66"/>
      <c r="E2240" s="69"/>
      <c r="F2240" s="70"/>
      <c r="G2240" s="71"/>
    </row>
    <row r="2241" spans="1:7" hidden="1" x14ac:dyDescent="0.25">
      <c r="A2241" s="64" t="s">
        <v>2522</v>
      </c>
      <c r="B2241" s="108" t="s">
        <v>2420</v>
      </c>
      <c r="C2241" s="66"/>
      <c r="D2241" s="66"/>
      <c r="E2241" s="69"/>
      <c r="F2241" s="70"/>
      <c r="G2241" s="71"/>
    </row>
    <row r="2242" spans="1:7" hidden="1" x14ac:dyDescent="0.25">
      <c r="A2242" s="64" t="s">
        <v>2523</v>
      </c>
      <c r="B2242" s="108" t="s">
        <v>2422</v>
      </c>
      <c r="C2242" s="66"/>
      <c r="D2242" s="66"/>
      <c r="E2242" s="69"/>
      <c r="F2242" s="70"/>
      <c r="G2242" s="71"/>
    </row>
    <row r="2243" spans="1:7" ht="31.5" hidden="1" x14ac:dyDescent="0.25">
      <c r="A2243" s="113"/>
      <c r="B2243" s="114" t="s">
        <v>2524</v>
      </c>
      <c r="C2243" s="46"/>
      <c r="D2243" s="46"/>
      <c r="E2243" s="120"/>
      <c r="F2243" s="121"/>
      <c r="G2243" s="122"/>
    </row>
    <row r="2244" spans="1:7" hidden="1" x14ac:dyDescent="0.25">
      <c r="A2244" s="112" t="s">
        <v>2525</v>
      </c>
      <c r="B2244" s="111" t="s">
        <v>2526</v>
      </c>
      <c r="C2244" s="51"/>
      <c r="D2244" s="51"/>
      <c r="E2244" s="123"/>
      <c r="F2244" s="124"/>
      <c r="G2244" s="125"/>
    </row>
    <row r="2245" spans="1:7" hidden="1" x14ac:dyDescent="0.25">
      <c r="A2245" s="53" t="s">
        <v>2527</v>
      </c>
      <c r="B2245" s="54" t="s">
        <v>629</v>
      </c>
      <c r="C2245" s="55"/>
      <c r="D2245" s="55"/>
      <c r="E2245" s="58"/>
      <c r="F2245" s="58"/>
      <c r="G2245" s="59"/>
    </row>
    <row r="2246" spans="1:7" hidden="1" x14ac:dyDescent="0.25">
      <c r="A2246" s="64" t="s">
        <v>644</v>
      </c>
      <c r="B2246" s="108" t="s">
        <v>630</v>
      </c>
      <c r="C2246" s="126"/>
      <c r="D2246" s="126"/>
      <c r="E2246" s="127"/>
      <c r="F2246" s="128"/>
      <c r="G2246" s="129"/>
    </row>
    <row r="2247" spans="1:7" hidden="1" x14ac:dyDescent="0.25">
      <c r="A2247" s="64" t="s">
        <v>645</v>
      </c>
      <c r="B2247" s="108" t="s">
        <v>636</v>
      </c>
      <c r="C2247" s="66"/>
      <c r="D2247" s="66"/>
      <c r="E2247" s="69"/>
      <c r="F2247" s="70"/>
      <c r="G2247" s="71"/>
    </row>
    <row r="2248" spans="1:7" hidden="1" x14ac:dyDescent="0.25">
      <c r="A2248" s="64" t="s">
        <v>2528</v>
      </c>
      <c r="B2248" s="108" t="s">
        <v>639</v>
      </c>
      <c r="C2248" s="66"/>
      <c r="D2248" s="66"/>
      <c r="E2248" s="69"/>
      <c r="F2248" s="70"/>
      <c r="G2248" s="71"/>
    </row>
    <row r="2249" spans="1:7" hidden="1" x14ac:dyDescent="0.25">
      <c r="A2249" s="64" t="s">
        <v>2529</v>
      </c>
      <c r="B2249" s="108" t="s">
        <v>653</v>
      </c>
      <c r="C2249" s="66"/>
      <c r="D2249" s="66"/>
      <c r="E2249" s="69"/>
      <c r="F2249" s="70"/>
      <c r="G2249" s="71"/>
    </row>
    <row r="2250" spans="1:7" hidden="1" x14ac:dyDescent="0.25">
      <c r="A2250" s="64" t="s">
        <v>2530</v>
      </c>
      <c r="B2250" s="108" t="s">
        <v>2436</v>
      </c>
      <c r="C2250" s="66"/>
      <c r="D2250" s="66"/>
      <c r="E2250" s="69"/>
      <c r="F2250" s="70"/>
      <c r="G2250" s="71"/>
    </row>
    <row r="2251" spans="1:7" hidden="1" x14ac:dyDescent="0.25">
      <c r="A2251" s="64" t="s">
        <v>2531</v>
      </c>
      <c r="B2251" s="108" t="s">
        <v>2441</v>
      </c>
      <c r="C2251" s="66"/>
      <c r="D2251" s="66"/>
      <c r="E2251" s="69"/>
      <c r="F2251" s="70"/>
      <c r="G2251" s="71"/>
    </row>
    <row r="2252" spans="1:7" hidden="1" x14ac:dyDescent="0.25">
      <c r="A2252" s="64" t="s">
        <v>2532</v>
      </c>
      <c r="B2252" s="108" t="s">
        <v>2446</v>
      </c>
      <c r="C2252" s="66"/>
      <c r="D2252" s="66"/>
      <c r="E2252" s="69"/>
      <c r="F2252" s="70"/>
      <c r="G2252" s="71"/>
    </row>
    <row r="2253" spans="1:7" hidden="1" x14ac:dyDescent="0.25">
      <c r="A2253" s="64" t="s">
        <v>2533</v>
      </c>
      <c r="B2253" s="108" t="s">
        <v>2451</v>
      </c>
      <c r="C2253" s="66"/>
      <c r="D2253" s="66"/>
      <c r="E2253" s="69"/>
      <c r="F2253" s="70"/>
      <c r="G2253" s="71"/>
    </row>
    <row r="2254" spans="1:7" hidden="1" x14ac:dyDescent="0.25">
      <c r="A2254" s="64" t="s">
        <v>2534</v>
      </c>
      <c r="B2254" s="108" t="s">
        <v>2456</v>
      </c>
      <c r="C2254" s="66"/>
      <c r="D2254" s="66"/>
      <c r="E2254" s="69"/>
      <c r="F2254" s="70"/>
      <c r="G2254" s="71"/>
    </row>
    <row r="2255" spans="1:7" hidden="1" x14ac:dyDescent="0.25">
      <c r="A2255" s="64" t="s">
        <v>2535</v>
      </c>
      <c r="B2255" s="108" t="s">
        <v>2461</v>
      </c>
      <c r="C2255" s="66"/>
      <c r="D2255" s="66"/>
      <c r="E2255" s="69"/>
      <c r="F2255" s="70"/>
      <c r="G2255" s="71"/>
    </row>
    <row r="2256" spans="1:7" hidden="1" x14ac:dyDescent="0.25">
      <c r="A2256" s="64" t="s">
        <v>2536</v>
      </c>
      <c r="B2256" s="108" t="s">
        <v>2537</v>
      </c>
      <c r="C2256" s="66"/>
      <c r="D2256" s="66"/>
      <c r="E2256" s="69"/>
      <c r="F2256" s="70"/>
      <c r="G2256" s="71"/>
    </row>
    <row r="2257" spans="1:7" hidden="1" x14ac:dyDescent="0.25">
      <c r="A2257" s="53" t="s">
        <v>2538</v>
      </c>
      <c r="B2257" s="54" t="s">
        <v>643</v>
      </c>
      <c r="C2257" s="55"/>
      <c r="D2257" s="55"/>
      <c r="E2257" s="58"/>
      <c r="F2257" s="58"/>
      <c r="G2257" s="59"/>
    </row>
    <row r="2258" spans="1:7" hidden="1" x14ac:dyDescent="0.25">
      <c r="A2258" s="64" t="s">
        <v>2539</v>
      </c>
      <c r="B2258" s="108" t="s">
        <v>630</v>
      </c>
      <c r="C2258" s="66"/>
      <c r="D2258" s="66"/>
      <c r="E2258" s="69"/>
      <c r="F2258" s="70"/>
      <c r="G2258" s="71"/>
    </row>
    <row r="2259" spans="1:7" hidden="1" x14ac:dyDescent="0.25">
      <c r="A2259" s="64" t="s">
        <v>2540</v>
      </c>
      <c r="B2259" s="108" t="s">
        <v>636</v>
      </c>
      <c r="C2259" s="66"/>
      <c r="D2259" s="66"/>
      <c r="E2259" s="69"/>
      <c r="F2259" s="70"/>
      <c r="G2259" s="71"/>
    </row>
    <row r="2260" spans="1:7" hidden="1" x14ac:dyDescent="0.25">
      <c r="A2260" s="64" t="s">
        <v>2541</v>
      </c>
      <c r="B2260" s="108" t="s">
        <v>639</v>
      </c>
      <c r="C2260" s="66"/>
      <c r="D2260" s="66"/>
      <c r="E2260" s="69"/>
      <c r="F2260" s="70"/>
      <c r="G2260" s="71"/>
    </row>
    <row r="2261" spans="1:7" hidden="1" x14ac:dyDescent="0.25">
      <c r="A2261" s="64" t="s">
        <v>2542</v>
      </c>
      <c r="B2261" s="108" t="s">
        <v>653</v>
      </c>
      <c r="C2261" s="66"/>
      <c r="D2261" s="66"/>
      <c r="E2261" s="69"/>
      <c r="F2261" s="70"/>
      <c r="G2261" s="71"/>
    </row>
    <row r="2262" spans="1:7" hidden="1" x14ac:dyDescent="0.25">
      <c r="A2262" s="64" t="s">
        <v>2543</v>
      </c>
      <c r="B2262" s="108" t="s">
        <v>2436</v>
      </c>
      <c r="C2262" s="66"/>
      <c r="D2262" s="66"/>
      <c r="E2262" s="69"/>
      <c r="F2262" s="70"/>
      <c r="G2262" s="71"/>
    </row>
    <row r="2263" spans="1:7" hidden="1" x14ac:dyDescent="0.25">
      <c r="A2263" s="64" t="s">
        <v>2544</v>
      </c>
      <c r="B2263" s="108" t="s">
        <v>2441</v>
      </c>
      <c r="C2263" s="66"/>
      <c r="D2263" s="66"/>
      <c r="E2263" s="69"/>
      <c r="F2263" s="70"/>
      <c r="G2263" s="71"/>
    </row>
    <row r="2264" spans="1:7" hidden="1" x14ac:dyDescent="0.25">
      <c r="A2264" s="64" t="s">
        <v>2545</v>
      </c>
      <c r="B2264" s="108" t="s">
        <v>2446</v>
      </c>
      <c r="C2264" s="66"/>
      <c r="D2264" s="66"/>
      <c r="E2264" s="69"/>
      <c r="F2264" s="70"/>
      <c r="G2264" s="71"/>
    </row>
    <row r="2265" spans="1:7" hidden="1" x14ac:dyDescent="0.25">
      <c r="A2265" s="64" t="s">
        <v>2546</v>
      </c>
      <c r="B2265" s="108" t="s">
        <v>2451</v>
      </c>
      <c r="C2265" s="66"/>
      <c r="D2265" s="66"/>
      <c r="E2265" s="69"/>
      <c r="F2265" s="70"/>
      <c r="G2265" s="71"/>
    </row>
    <row r="2266" spans="1:7" hidden="1" x14ac:dyDescent="0.25">
      <c r="A2266" s="64" t="s">
        <v>2547</v>
      </c>
      <c r="B2266" s="108" t="s">
        <v>2456</v>
      </c>
      <c r="C2266" s="66"/>
      <c r="D2266" s="66"/>
      <c r="E2266" s="69"/>
      <c r="F2266" s="70"/>
      <c r="G2266" s="71"/>
    </row>
    <row r="2267" spans="1:7" hidden="1" x14ac:dyDescent="0.25">
      <c r="A2267" s="64" t="s">
        <v>2548</v>
      </c>
      <c r="B2267" s="108" t="s">
        <v>2461</v>
      </c>
      <c r="C2267" s="66"/>
      <c r="D2267" s="66"/>
      <c r="E2267" s="69"/>
      <c r="F2267" s="70"/>
      <c r="G2267" s="71"/>
    </row>
    <row r="2268" spans="1:7" hidden="1" x14ac:dyDescent="0.25">
      <c r="A2268" s="64" t="s">
        <v>2549</v>
      </c>
      <c r="B2268" s="108" t="s">
        <v>2537</v>
      </c>
      <c r="C2268" s="66"/>
      <c r="D2268" s="66"/>
      <c r="E2268" s="69"/>
      <c r="F2268" s="70"/>
      <c r="G2268" s="71"/>
    </row>
    <row r="2269" spans="1:7" ht="31.5" hidden="1" x14ac:dyDescent="0.25">
      <c r="A2269" s="113" t="s">
        <v>651</v>
      </c>
      <c r="B2269" s="114" t="s">
        <v>2550</v>
      </c>
      <c r="C2269" s="46"/>
      <c r="D2269" s="46"/>
      <c r="E2269" s="120"/>
      <c r="F2269" s="121"/>
      <c r="G2269" s="122"/>
    </row>
    <row r="2270" spans="1:7" hidden="1" x14ac:dyDescent="0.25">
      <c r="A2270" s="130" t="s">
        <v>106</v>
      </c>
      <c r="B2270" s="131" t="s">
        <v>108</v>
      </c>
      <c r="C2270" s="66"/>
      <c r="D2270" s="66"/>
      <c r="E2270" s="69"/>
      <c r="F2270" s="70"/>
      <c r="G2270" s="71"/>
    </row>
    <row r="2271" spans="1:7" hidden="1" x14ac:dyDescent="0.25">
      <c r="A2271" s="64" t="s">
        <v>2551</v>
      </c>
      <c r="B2271" s="76" t="s">
        <v>2552</v>
      </c>
      <c r="C2271" s="66"/>
      <c r="D2271" s="66"/>
      <c r="E2271" s="69"/>
      <c r="F2271" s="70"/>
      <c r="G2271" s="71"/>
    </row>
    <row r="2272" spans="1:7" hidden="1" x14ac:dyDescent="0.25">
      <c r="A2272" s="64" t="s">
        <v>2553</v>
      </c>
      <c r="B2272" s="76" t="s">
        <v>2554</v>
      </c>
      <c r="C2272" s="66"/>
      <c r="D2272" s="66"/>
      <c r="E2272" s="69"/>
      <c r="F2272" s="70"/>
      <c r="G2272" s="71"/>
    </row>
    <row r="2273" spans="1:7" hidden="1" x14ac:dyDescent="0.25">
      <c r="A2273" s="64" t="s">
        <v>2555</v>
      </c>
      <c r="B2273" s="76" t="s">
        <v>2556</v>
      </c>
      <c r="C2273" s="66"/>
      <c r="D2273" s="66"/>
      <c r="E2273" s="69"/>
      <c r="F2273" s="70"/>
      <c r="G2273" s="71"/>
    </row>
    <row r="2274" spans="1:7" hidden="1" x14ac:dyDescent="0.25">
      <c r="A2274" s="64" t="s">
        <v>2557</v>
      </c>
      <c r="B2274" s="76" t="s">
        <v>2558</v>
      </c>
      <c r="C2274" s="66"/>
      <c r="D2274" s="66"/>
      <c r="E2274" s="69"/>
      <c r="F2274" s="70"/>
      <c r="G2274" s="71"/>
    </row>
    <row r="2275" spans="1:7" hidden="1" x14ac:dyDescent="0.25">
      <c r="A2275" s="64" t="s">
        <v>2559</v>
      </c>
      <c r="B2275" s="76" t="s">
        <v>2560</v>
      </c>
      <c r="C2275" s="66"/>
      <c r="D2275" s="66"/>
      <c r="E2275" s="69"/>
      <c r="F2275" s="70"/>
      <c r="G2275" s="71"/>
    </row>
    <row r="2276" spans="1:7" hidden="1" x14ac:dyDescent="0.25">
      <c r="A2276" s="64" t="s">
        <v>2561</v>
      </c>
      <c r="B2276" s="76" t="s">
        <v>2562</v>
      </c>
      <c r="C2276" s="66"/>
      <c r="D2276" s="66"/>
      <c r="E2276" s="69"/>
      <c r="F2276" s="70"/>
      <c r="G2276" s="71"/>
    </row>
    <row r="2277" spans="1:7" hidden="1" x14ac:dyDescent="0.25">
      <c r="A2277" s="64" t="s">
        <v>2563</v>
      </c>
      <c r="B2277" s="76" t="s">
        <v>2564</v>
      </c>
      <c r="C2277" s="66"/>
      <c r="D2277" s="66"/>
      <c r="E2277" s="69"/>
      <c r="F2277" s="70"/>
      <c r="G2277" s="71"/>
    </row>
    <row r="2278" spans="1:7" hidden="1" x14ac:dyDescent="0.25">
      <c r="A2278" s="64" t="s">
        <v>2565</v>
      </c>
      <c r="B2278" s="76" t="s">
        <v>2566</v>
      </c>
      <c r="C2278" s="66"/>
      <c r="D2278" s="66"/>
      <c r="E2278" s="69"/>
      <c r="F2278" s="70"/>
      <c r="G2278" s="71"/>
    </row>
    <row r="2279" spans="1:7" hidden="1" x14ac:dyDescent="0.25">
      <c r="A2279" s="64" t="s">
        <v>2567</v>
      </c>
      <c r="B2279" s="76" t="s">
        <v>2568</v>
      </c>
      <c r="C2279" s="66"/>
      <c r="D2279" s="66"/>
      <c r="E2279" s="69"/>
      <c r="F2279" s="70"/>
      <c r="G2279" s="71"/>
    </row>
    <row r="2280" spans="1:7" hidden="1" x14ac:dyDescent="0.25">
      <c r="A2280" s="64" t="s">
        <v>2569</v>
      </c>
      <c r="B2280" s="76" t="s">
        <v>2570</v>
      </c>
      <c r="C2280" s="66"/>
      <c r="D2280" s="66"/>
      <c r="E2280" s="69"/>
      <c r="F2280" s="70"/>
      <c r="G2280" s="71"/>
    </row>
    <row r="2281" spans="1:7" hidden="1" x14ac:dyDescent="0.25">
      <c r="A2281" s="130" t="s">
        <v>107</v>
      </c>
      <c r="B2281" s="131" t="s">
        <v>109</v>
      </c>
      <c r="C2281" s="66"/>
      <c r="D2281" s="66"/>
      <c r="E2281" s="69"/>
      <c r="F2281" s="70"/>
      <c r="G2281" s="71"/>
    </row>
    <row r="2282" spans="1:7" hidden="1" x14ac:dyDescent="0.25">
      <c r="A2282" s="64" t="s">
        <v>2571</v>
      </c>
      <c r="B2282" s="76" t="s">
        <v>2552</v>
      </c>
      <c r="C2282" s="66"/>
      <c r="D2282" s="66"/>
      <c r="E2282" s="69"/>
      <c r="F2282" s="70"/>
      <c r="G2282" s="71"/>
    </row>
    <row r="2283" spans="1:7" hidden="1" x14ac:dyDescent="0.25">
      <c r="A2283" s="64" t="s">
        <v>2572</v>
      </c>
      <c r="B2283" s="76" t="s">
        <v>2554</v>
      </c>
      <c r="C2283" s="66"/>
      <c r="D2283" s="66"/>
      <c r="E2283" s="69"/>
      <c r="F2283" s="70"/>
      <c r="G2283" s="71"/>
    </row>
    <row r="2284" spans="1:7" hidden="1" x14ac:dyDescent="0.25">
      <c r="A2284" s="64" t="s">
        <v>2573</v>
      </c>
      <c r="B2284" s="76" t="s">
        <v>2556</v>
      </c>
      <c r="C2284" s="66"/>
      <c r="D2284" s="66"/>
      <c r="E2284" s="69"/>
      <c r="F2284" s="70"/>
      <c r="G2284" s="71"/>
    </row>
    <row r="2285" spans="1:7" hidden="1" x14ac:dyDescent="0.25">
      <c r="A2285" s="64" t="s">
        <v>2574</v>
      </c>
      <c r="B2285" s="76" t="s">
        <v>2558</v>
      </c>
      <c r="C2285" s="66"/>
      <c r="D2285" s="66"/>
      <c r="E2285" s="69"/>
      <c r="F2285" s="70"/>
      <c r="G2285" s="71"/>
    </row>
    <row r="2286" spans="1:7" hidden="1" x14ac:dyDescent="0.25">
      <c r="A2286" s="64" t="s">
        <v>2575</v>
      </c>
      <c r="B2286" s="76" t="s">
        <v>2560</v>
      </c>
      <c r="C2286" s="66"/>
      <c r="D2286" s="66"/>
      <c r="E2286" s="69"/>
      <c r="F2286" s="70"/>
      <c r="G2286" s="71"/>
    </row>
    <row r="2287" spans="1:7" hidden="1" x14ac:dyDescent="0.25">
      <c r="A2287" s="64" t="s">
        <v>2576</v>
      </c>
      <c r="B2287" s="76" t="s">
        <v>2562</v>
      </c>
      <c r="C2287" s="66"/>
      <c r="D2287" s="66"/>
      <c r="E2287" s="69"/>
      <c r="F2287" s="70"/>
      <c r="G2287" s="71"/>
    </row>
    <row r="2288" spans="1:7" hidden="1" x14ac:dyDescent="0.25">
      <c r="A2288" s="64" t="s">
        <v>2577</v>
      </c>
      <c r="B2288" s="76" t="s">
        <v>2564</v>
      </c>
      <c r="C2288" s="66"/>
      <c r="D2288" s="66"/>
      <c r="E2288" s="69"/>
      <c r="F2288" s="70"/>
      <c r="G2288" s="71"/>
    </row>
    <row r="2289" spans="1:7" hidden="1" x14ac:dyDescent="0.25">
      <c r="A2289" s="64" t="s">
        <v>2578</v>
      </c>
      <c r="B2289" s="76" t="s">
        <v>2566</v>
      </c>
      <c r="C2289" s="66"/>
      <c r="D2289" s="66"/>
      <c r="E2289" s="69"/>
      <c r="F2289" s="70"/>
      <c r="G2289" s="71"/>
    </row>
    <row r="2290" spans="1:7" hidden="1" x14ac:dyDescent="0.25">
      <c r="A2290" s="64" t="s">
        <v>2579</v>
      </c>
      <c r="B2290" s="76" t="s">
        <v>2568</v>
      </c>
      <c r="C2290" s="66"/>
      <c r="D2290" s="66"/>
      <c r="E2290" s="69"/>
      <c r="F2290" s="70"/>
      <c r="G2290" s="71"/>
    </row>
    <row r="2291" spans="1:7" hidden="1" x14ac:dyDescent="0.25">
      <c r="A2291" s="64" t="s">
        <v>2580</v>
      </c>
      <c r="B2291" s="76" t="s">
        <v>2570</v>
      </c>
      <c r="C2291" s="66"/>
      <c r="D2291" s="66"/>
      <c r="E2291" s="69"/>
      <c r="F2291" s="70"/>
      <c r="G2291" s="71"/>
    </row>
    <row r="2292" spans="1:7" hidden="1" x14ac:dyDescent="0.25">
      <c r="A2292" s="113" t="s">
        <v>652</v>
      </c>
      <c r="B2292" s="114" t="s">
        <v>93</v>
      </c>
      <c r="C2292" s="46"/>
      <c r="D2292" s="46"/>
      <c r="E2292" s="120"/>
      <c r="F2292" s="121"/>
      <c r="G2292" s="122"/>
    </row>
    <row r="2293" spans="1:7" hidden="1" x14ac:dyDescent="0.25">
      <c r="A2293" s="53" t="s">
        <v>646</v>
      </c>
      <c r="B2293" s="54" t="s">
        <v>647</v>
      </c>
      <c r="C2293" s="55"/>
      <c r="D2293" s="55"/>
      <c r="E2293" s="58"/>
      <c r="F2293" s="58"/>
      <c r="G2293" s="59"/>
    </row>
    <row r="2294" spans="1:7" hidden="1" x14ac:dyDescent="0.25">
      <c r="A2294" s="130" t="s">
        <v>110</v>
      </c>
      <c r="B2294" s="82" t="s">
        <v>94</v>
      </c>
      <c r="C2294" s="66"/>
      <c r="D2294" s="132"/>
      <c r="E2294" s="69"/>
      <c r="F2294" s="70"/>
      <c r="G2294" s="71"/>
    </row>
    <row r="2295" spans="1:7" hidden="1" x14ac:dyDescent="0.25">
      <c r="A2295" s="130" t="s">
        <v>111</v>
      </c>
      <c r="B2295" s="82" t="s">
        <v>95</v>
      </c>
      <c r="C2295" s="66"/>
      <c r="D2295" s="132"/>
      <c r="E2295" s="69"/>
      <c r="F2295" s="70"/>
      <c r="G2295" s="71"/>
    </row>
    <row r="2296" spans="1:7" hidden="1" x14ac:dyDescent="0.25">
      <c r="A2296" s="130" t="s">
        <v>112</v>
      </c>
      <c r="B2296" s="82" t="s">
        <v>96</v>
      </c>
      <c r="C2296" s="66"/>
      <c r="D2296" s="132"/>
      <c r="E2296" s="69"/>
      <c r="F2296" s="70"/>
      <c r="G2296" s="71"/>
    </row>
    <row r="2297" spans="1:7" hidden="1" x14ac:dyDescent="0.25">
      <c r="A2297" s="53" t="s">
        <v>648</v>
      </c>
      <c r="B2297" s="54" t="s">
        <v>649</v>
      </c>
      <c r="C2297" s="55"/>
      <c r="D2297" s="55"/>
      <c r="E2297" s="58"/>
      <c r="F2297" s="58"/>
      <c r="G2297" s="59"/>
    </row>
    <row r="2298" spans="1:7" hidden="1" x14ac:dyDescent="0.25">
      <c r="A2298" s="130" t="s">
        <v>113</v>
      </c>
      <c r="B2298" s="82" t="s">
        <v>97</v>
      </c>
      <c r="C2298" s="66"/>
      <c r="D2298" s="132"/>
      <c r="E2298" s="70"/>
      <c r="F2298" s="70"/>
      <c r="G2298" s="71"/>
    </row>
    <row r="2299" spans="1:7" hidden="1" x14ac:dyDescent="0.25">
      <c r="A2299" s="130" t="s">
        <v>114</v>
      </c>
      <c r="B2299" s="82" t="s">
        <v>98</v>
      </c>
      <c r="C2299" s="66"/>
      <c r="D2299" s="132"/>
      <c r="E2299" s="70"/>
      <c r="F2299" s="70"/>
      <c r="G2299" s="71"/>
    </row>
    <row r="2300" spans="1:7" hidden="1" x14ac:dyDescent="0.25">
      <c r="A2300" s="130" t="s">
        <v>115</v>
      </c>
      <c r="B2300" s="82" t="s">
        <v>99</v>
      </c>
      <c r="C2300" s="66"/>
      <c r="D2300" s="132"/>
      <c r="E2300" s="70"/>
      <c r="F2300" s="70"/>
      <c r="G2300" s="71"/>
    </row>
    <row r="2303" spans="1:7" ht="18.75" x14ac:dyDescent="0.25">
      <c r="B2303" s="136" t="s">
        <v>2581</v>
      </c>
      <c r="C2303" s="137"/>
    </row>
    <row r="2304" spans="1:7" ht="18.75" x14ac:dyDescent="0.25">
      <c r="A2304" s="184"/>
      <c r="B2304" s="136"/>
      <c r="C2304" s="137"/>
      <c r="E2304" s="137" t="s">
        <v>2582</v>
      </c>
      <c r="F2304" s="48"/>
      <c r="G2304" s="48"/>
    </row>
    <row r="2305" spans="1:8" ht="18.75" x14ac:dyDescent="0.3">
      <c r="A2305" s="184"/>
      <c r="B2305" s="423"/>
      <c r="C2305" s="423"/>
      <c r="E2305" s="137"/>
      <c r="F2305" s="48"/>
      <c r="G2305" s="48"/>
    </row>
    <row r="2306" spans="1:8" ht="18.75" x14ac:dyDescent="0.25">
      <c r="A2306" s="184"/>
      <c r="B2306" s="138" t="s">
        <v>2583</v>
      </c>
      <c r="C2306" s="139"/>
      <c r="E2306" s="139" t="s">
        <v>2584</v>
      </c>
      <c r="F2306" s="48"/>
      <c r="G2306" s="48"/>
    </row>
    <row r="2307" spans="1:8" x14ac:dyDescent="0.25">
      <c r="B2307" s="48"/>
    </row>
    <row r="2308" spans="1:8" hidden="1" x14ac:dyDescent="0.25">
      <c r="B2308" s="48"/>
    </row>
    <row r="2309" spans="1:8" hidden="1" x14ac:dyDescent="0.25">
      <c r="B2309" s="46" t="s">
        <v>0</v>
      </c>
      <c r="C2309" s="391"/>
      <c r="D2309" s="391"/>
      <c r="E2309" s="394">
        <f t="shared" ref="E2309:F2309" si="10">E2317+E2322+E2323+E2325+E2326</f>
        <v>4599</v>
      </c>
      <c r="F2309" s="394">
        <f t="shared" si="10"/>
        <v>927</v>
      </c>
      <c r="G2309" s="394">
        <f>G2317+G2322+G2323+G2325+G2326</f>
        <v>4721.5647925616004</v>
      </c>
    </row>
    <row r="2310" spans="1:8" hidden="1" x14ac:dyDescent="0.25">
      <c r="B2310" s="414"/>
      <c r="C2310" s="210"/>
      <c r="D2310" s="206">
        <v>0.4</v>
      </c>
      <c r="E2310" s="415">
        <f>E2317+E2322+E2325</f>
        <v>4193</v>
      </c>
      <c r="F2310" s="415">
        <f t="shared" ref="F2310:G2310" si="11">F2317+F2322+F2325</f>
        <v>296</v>
      </c>
      <c r="G2310" s="415">
        <f t="shared" si="11"/>
        <v>3439.43253</v>
      </c>
    </row>
    <row r="2311" spans="1:8" hidden="1" x14ac:dyDescent="0.25">
      <c r="B2311" s="414"/>
      <c r="C2311" s="210"/>
      <c r="D2311" s="206">
        <v>10</v>
      </c>
      <c r="E2311" s="415">
        <f>E2323+E2326</f>
        <v>406</v>
      </c>
      <c r="F2311" s="415">
        <f t="shared" ref="F2311:G2311" si="12">F2323+F2326</f>
        <v>631</v>
      </c>
      <c r="G2311" s="415">
        <f t="shared" si="12"/>
        <v>1282.1322625616001</v>
      </c>
    </row>
    <row r="2312" spans="1:8" hidden="1" x14ac:dyDescent="0.25">
      <c r="B2312" s="208" t="s">
        <v>127</v>
      </c>
    </row>
    <row r="2313" spans="1:8" hidden="1" x14ac:dyDescent="0.25">
      <c r="B2313" s="54" t="s">
        <v>129</v>
      </c>
    </row>
    <row r="2314" spans="1:8" hidden="1" x14ac:dyDescent="0.25">
      <c r="B2314" s="61" t="s">
        <v>154</v>
      </c>
    </row>
    <row r="2315" spans="1:8" hidden="1" x14ac:dyDescent="0.25">
      <c r="B2315" s="65" t="s">
        <v>4</v>
      </c>
    </row>
    <row r="2316" spans="1:8" hidden="1" x14ac:dyDescent="0.25">
      <c r="B2316" s="204" t="s">
        <v>726</v>
      </c>
      <c r="H2316" s="205" t="s">
        <v>2589</v>
      </c>
    </row>
    <row r="2317" spans="1:8" hidden="1" x14ac:dyDescent="0.25">
      <c r="B2317" s="206"/>
      <c r="C2317" s="66"/>
      <c r="D2317" s="206">
        <v>0.4</v>
      </c>
      <c r="E2317" s="73">
        <f>E68</f>
        <v>80</v>
      </c>
      <c r="F2317" s="73">
        <f t="shared" ref="F2317:G2317" si="13">F68</f>
        <v>25</v>
      </c>
      <c r="G2317" s="67">
        <f t="shared" si="13"/>
        <v>51.60107</v>
      </c>
      <c r="H2317" s="207">
        <f>G2317*1000/E2317</f>
        <v>645.013375</v>
      </c>
    </row>
    <row r="2318" spans="1:8" hidden="1" x14ac:dyDescent="0.25">
      <c r="B2318" s="208" t="s">
        <v>252</v>
      </c>
    </row>
    <row r="2319" spans="1:8" hidden="1" x14ac:dyDescent="0.25">
      <c r="B2319" s="54" t="s">
        <v>129</v>
      </c>
    </row>
    <row r="2320" spans="1:8" hidden="1" x14ac:dyDescent="0.25">
      <c r="B2320" s="61" t="s">
        <v>154</v>
      </c>
    </row>
    <row r="2321" spans="2:8" hidden="1" x14ac:dyDescent="0.25">
      <c r="B2321" s="65" t="s">
        <v>4</v>
      </c>
    </row>
    <row r="2322" spans="2:8" hidden="1" x14ac:dyDescent="0.25">
      <c r="B2322" s="72" t="s">
        <v>701</v>
      </c>
      <c r="C2322" s="66"/>
      <c r="D2322" s="206">
        <v>0.4</v>
      </c>
      <c r="E2322" s="73">
        <f>SUM(E571:E574,E576:E577,E579:E586)</f>
        <v>2805</v>
      </c>
      <c r="F2322" s="73">
        <f>SUM(F571:F574,F576:F577,F579:F586)</f>
        <v>170</v>
      </c>
      <c r="G2322" s="73">
        <f>SUM(G571:G574,G576:G577,G579:G586)</f>
        <v>1589.13606</v>
      </c>
      <c r="H2322" s="207">
        <f>G2322*1000/E2322</f>
        <v>566.53691978609629</v>
      </c>
    </row>
    <row r="2323" spans="2:8" hidden="1" x14ac:dyDescent="0.25">
      <c r="B2323" s="206"/>
      <c r="C2323" s="66"/>
      <c r="D2323" s="206">
        <v>10</v>
      </c>
      <c r="E2323" s="73">
        <f>SUM(E575,E578,E587:E590)</f>
        <v>360</v>
      </c>
      <c r="F2323" s="73">
        <f t="shared" ref="F2323:G2323" si="14">SUM(F575,F578,F587:F590)</f>
        <v>486</v>
      </c>
      <c r="G2323" s="73">
        <f t="shared" si="14"/>
        <v>1012.3222642000001</v>
      </c>
      <c r="H2323" s="207">
        <f>G2323*1000/E2323</f>
        <v>2812.0062894444445</v>
      </c>
    </row>
    <row r="2324" spans="2:8" hidden="1" x14ac:dyDescent="0.25">
      <c r="B2324" s="94" t="s">
        <v>3</v>
      </c>
    </row>
    <row r="2325" spans="2:8" hidden="1" x14ac:dyDescent="0.25">
      <c r="B2325" s="72" t="s">
        <v>701</v>
      </c>
      <c r="C2325" s="66"/>
      <c r="D2325" s="206">
        <v>0.4</v>
      </c>
      <c r="E2325" s="73">
        <f>E594+E597</f>
        <v>1308</v>
      </c>
      <c r="F2325" s="73">
        <f t="shared" ref="F2325:G2325" si="15">F594+F597</f>
        <v>101</v>
      </c>
      <c r="G2325" s="73">
        <f t="shared" si="15"/>
        <v>1798.6954000000001</v>
      </c>
      <c r="H2325" s="209">
        <f>G2325*1000/E2325</f>
        <v>1375.149388379205</v>
      </c>
    </row>
    <row r="2326" spans="2:8" hidden="1" x14ac:dyDescent="0.25">
      <c r="B2326" s="206"/>
      <c r="C2326" s="66"/>
      <c r="D2326" s="206">
        <v>10</v>
      </c>
      <c r="E2326" s="73">
        <f>SUM(E595:E596)</f>
        <v>46</v>
      </c>
      <c r="F2326" s="73">
        <f t="shared" ref="F2326:G2326" si="16">SUM(F595:F596)</f>
        <v>145</v>
      </c>
      <c r="G2326" s="73">
        <f t="shared" si="16"/>
        <v>269.80999836160004</v>
      </c>
      <c r="H2326" s="209">
        <f>G2326*1000/E2326</f>
        <v>5865.4347469913055</v>
      </c>
    </row>
    <row r="2327" spans="2:8" hidden="1" x14ac:dyDescent="0.25">
      <c r="B2327" s="206"/>
      <c r="C2327" s="210"/>
      <c r="D2327" s="210"/>
      <c r="E2327" s="211"/>
      <c r="F2327" s="211"/>
      <c r="G2327" s="211"/>
      <c r="H2327" s="212"/>
    </row>
    <row r="2328" spans="2:8" hidden="1" x14ac:dyDescent="0.25">
      <c r="B2328" s="150" t="s">
        <v>1</v>
      </c>
      <c r="C2328" s="390"/>
      <c r="D2328" s="391"/>
      <c r="E2328" s="392">
        <f t="shared" ref="E2328:F2328" si="17">E2334+E2337+E2342</f>
        <v>146</v>
      </c>
      <c r="F2328" s="392">
        <f t="shared" si="17"/>
        <v>490</v>
      </c>
      <c r="G2328" s="392">
        <f>G2334+G2337+G2342</f>
        <v>200.38684000000001</v>
      </c>
      <c r="H2328" s="104"/>
    </row>
    <row r="2329" spans="2:8" hidden="1" x14ac:dyDescent="0.25">
      <c r="B2329" s="50" t="s">
        <v>425</v>
      </c>
      <c r="H2329" s="104"/>
    </row>
    <row r="2330" spans="2:8" hidden="1" x14ac:dyDescent="0.25">
      <c r="B2330" s="54" t="s">
        <v>445</v>
      </c>
      <c r="H2330" s="104"/>
    </row>
    <row r="2331" spans="2:8" hidden="1" x14ac:dyDescent="0.25">
      <c r="B2331" s="61" t="s">
        <v>437</v>
      </c>
      <c r="H2331" s="104"/>
    </row>
    <row r="2332" spans="2:8" hidden="1" x14ac:dyDescent="0.25">
      <c r="B2332" s="65" t="s">
        <v>4</v>
      </c>
      <c r="H2332" s="104"/>
    </row>
    <row r="2333" spans="2:8" hidden="1" x14ac:dyDescent="0.25">
      <c r="B2333" s="72" t="s">
        <v>1172</v>
      </c>
      <c r="H2333" s="104"/>
    </row>
    <row r="2334" spans="2:8" hidden="1" x14ac:dyDescent="0.25">
      <c r="B2334" s="206"/>
      <c r="C2334" s="66"/>
      <c r="D2334" s="206">
        <v>10</v>
      </c>
      <c r="E2334" s="73">
        <f>E861</f>
        <v>73</v>
      </c>
      <c r="F2334" s="73">
        <f t="shared" ref="F2334:G2334" si="18">F861</f>
        <v>145</v>
      </c>
      <c r="G2334" s="73">
        <f t="shared" si="18"/>
        <v>122.2495</v>
      </c>
      <c r="H2334" s="209">
        <f>G2334*1000/E2334</f>
        <v>1674.6506849315069</v>
      </c>
    </row>
    <row r="2335" spans="2:8" hidden="1" x14ac:dyDescent="0.25">
      <c r="B2335" s="94" t="s">
        <v>3</v>
      </c>
      <c r="C2335" s="210"/>
      <c r="D2335" s="210"/>
      <c r="E2335" s="211"/>
      <c r="F2335" s="211"/>
      <c r="G2335" s="211"/>
      <c r="H2335" s="212"/>
    </row>
    <row r="2336" spans="2:8" hidden="1" x14ac:dyDescent="0.25">
      <c r="B2336" s="72" t="s">
        <v>1172</v>
      </c>
      <c r="C2336" s="210"/>
      <c r="D2336" s="210"/>
      <c r="E2336" s="210"/>
      <c r="F2336" s="213"/>
      <c r="G2336" s="210"/>
      <c r="H2336" s="214"/>
    </row>
    <row r="2337" spans="2:8" hidden="1" x14ac:dyDescent="0.25">
      <c r="B2337" s="206"/>
      <c r="C2337" s="66"/>
      <c r="D2337" s="206">
        <v>10</v>
      </c>
      <c r="E2337" s="73">
        <f>E868</f>
        <v>61</v>
      </c>
      <c r="F2337" s="73">
        <f t="shared" ref="F2337:G2337" si="19">F868</f>
        <v>200</v>
      </c>
      <c r="G2337" s="73">
        <f t="shared" si="19"/>
        <v>65.402339999999995</v>
      </c>
      <c r="H2337" s="209">
        <f>G2337*1000/E2337</f>
        <v>1072.1695081967212</v>
      </c>
    </row>
    <row r="2338" spans="2:8" hidden="1" x14ac:dyDescent="0.25">
      <c r="B2338" s="50" t="s">
        <v>461</v>
      </c>
      <c r="H2338" s="104"/>
    </row>
    <row r="2339" spans="2:8" hidden="1" x14ac:dyDescent="0.25">
      <c r="B2339" s="54" t="s">
        <v>445</v>
      </c>
      <c r="H2339" s="104"/>
    </row>
    <row r="2340" spans="2:8" hidden="1" x14ac:dyDescent="0.25">
      <c r="B2340" s="61" t="s">
        <v>437</v>
      </c>
      <c r="H2340" s="104"/>
    </row>
    <row r="2341" spans="2:8" hidden="1" x14ac:dyDescent="0.25">
      <c r="B2341" s="65" t="s">
        <v>4</v>
      </c>
      <c r="H2341" s="104"/>
    </row>
    <row r="2342" spans="2:8" hidden="1" x14ac:dyDescent="0.25">
      <c r="B2342" s="72" t="s">
        <v>1329</v>
      </c>
      <c r="C2342" s="66"/>
      <c r="D2342" s="206">
        <v>10</v>
      </c>
      <c r="E2342" s="73">
        <f>E1086</f>
        <v>12</v>
      </c>
      <c r="F2342" s="73">
        <f t="shared" ref="F2342:G2342" si="20">F1086</f>
        <v>145</v>
      </c>
      <c r="G2342" s="73">
        <f t="shared" si="20"/>
        <v>12.734999999999999</v>
      </c>
      <c r="H2342" s="209">
        <f>G2342*1000/E2342</f>
        <v>1061.25</v>
      </c>
    </row>
    <row r="2343" spans="2:8" hidden="1" x14ac:dyDescent="0.25">
      <c r="B2343" s="204"/>
      <c r="C2343" s="210"/>
      <c r="D2343" s="389"/>
      <c r="E2343" s="211"/>
      <c r="F2343" s="211"/>
      <c r="G2343" s="211"/>
      <c r="H2343" s="212"/>
    </row>
    <row r="2344" spans="2:8" hidden="1" x14ac:dyDescent="0.25">
      <c r="B2344" s="150" t="s">
        <v>2</v>
      </c>
      <c r="C2344" s="391"/>
      <c r="D2344" s="391"/>
      <c r="E2344" s="392">
        <f t="shared" ref="E2344:F2344" si="21">SUM(E2347:E2348)</f>
        <v>7</v>
      </c>
      <c r="F2344" s="392">
        <f t="shared" si="21"/>
        <v>520</v>
      </c>
      <c r="G2344" s="392">
        <f>SUM(G2347:G2348)</f>
        <v>152.1245074384</v>
      </c>
      <c r="H2344" s="104"/>
    </row>
    <row r="2345" spans="2:8" hidden="1" x14ac:dyDescent="0.25">
      <c r="B2345" s="393" t="s">
        <v>2314</v>
      </c>
      <c r="H2345" s="104"/>
    </row>
    <row r="2346" spans="2:8" hidden="1" x14ac:dyDescent="0.25">
      <c r="B2346" s="109" t="s">
        <v>623</v>
      </c>
      <c r="H2346" s="104"/>
    </row>
    <row r="2347" spans="2:8" hidden="1" x14ac:dyDescent="0.25">
      <c r="B2347" s="206"/>
      <c r="C2347" s="66"/>
      <c r="D2347" s="206">
        <v>0.4</v>
      </c>
      <c r="E2347" s="73">
        <f>E2048</f>
        <v>2</v>
      </c>
      <c r="F2347" s="73">
        <f t="shared" ref="F2347:G2347" si="22">F2048</f>
        <v>15</v>
      </c>
      <c r="G2347" s="73">
        <f t="shared" si="22"/>
        <v>60.3567258</v>
      </c>
      <c r="H2347" s="209">
        <f>G2347*1000/E2347</f>
        <v>30178.3629</v>
      </c>
    </row>
    <row r="2348" spans="2:8" hidden="1" x14ac:dyDescent="0.25">
      <c r="B2348" s="206"/>
      <c r="C2348" s="66"/>
      <c r="D2348" s="206">
        <v>10</v>
      </c>
      <c r="E2348" s="73">
        <f>SUM(E2043:E2047)</f>
        <v>5</v>
      </c>
      <c r="F2348" s="73">
        <f t="shared" ref="F2348:G2348" si="23">SUM(F2043:F2047)</f>
        <v>505</v>
      </c>
      <c r="G2348" s="73">
        <f t="shared" si="23"/>
        <v>91.76778163840001</v>
      </c>
      <c r="H2348" s="209">
        <f>G2348*1000/E2348</f>
        <v>18353.556327680002</v>
      </c>
    </row>
    <row r="2349" spans="2:8" ht="47.25" hidden="1" x14ac:dyDescent="0.25">
      <c r="B2349" s="114" t="s">
        <v>2412</v>
      </c>
      <c r="C2349" s="391"/>
      <c r="D2349" s="396"/>
      <c r="E2349" s="398">
        <f t="shared" ref="E2349:F2349" si="24">E2354+E2357+E2360+E2362</f>
        <v>0</v>
      </c>
      <c r="F2349" s="398">
        <f t="shared" si="24"/>
        <v>807.24</v>
      </c>
      <c r="G2349" s="398">
        <f>G2354+G2357+G2360+G2362</f>
        <v>4032.0618200000004</v>
      </c>
      <c r="H2349" s="397"/>
    </row>
    <row r="2350" spans="2:8" ht="47.25" hidden="1" x14ac:dyDescent="0.25">
      <c r="B2350" s="395" t="s">
        <v>2413</v>
      </c>
    </row>
    <row r="2351" spans="2:8" hidden="1" x14ac:dyDescent="0.25">
      <c r="B2351" s="115" t="s">
        <v>629</v>
      </c>
    </row>
    <row r="2352" spans="2:8" hidden="1" x14ac:dyDescent="0.25">
      <c r="B2352" s="94" t="s">
        <v>630</v>
      </c>
    </row>
    <row r="2353" spans="2:8" hidden="1" x14ac:dyDescent="0.25">
      <c r="B2353" s="215" t="s">
        <v>2416</v>
      </c>
    </row>
    <row r="2354" spans="2:8" hidden="1" x14ac:dyDescent="0.25">
      <c r="B2354" s="216"/>
      <c r="C2354" s="66"/>
      <c r="D2354" s="216" t="s">
        <v>631</v>
      </c>
      <c r="E2354" s="66"/>
      <c r="F2354" s="67">
        <f>SUM(F2140:F2141)</f>
        <v>46.5</v>
      </c>
      <c r="G2354" s="67">
        <f>SUM(G2140:G2141)</f>
        <v>495.18092999999999</v>
      </c>
      <c r="H2354" s="209">
        <f>G2354*1000/F2354</f>
        <v>10649.052258064516</v>
      </c>
    </row>
    <row r="2355" spans="2:8" hidden="1" x14ac:dyDescent="0.25">
      <c r="B2355" s="94" t="s">
        <v>636</v>
      </c>
    </row>
    <row r="2356" spans="2:8" hidden="1" x14ac:dyDescent="0.25">
      <c r="B2356" s="109" t="s">
        <v>2416</v>
      </c>
    </row>
    <row r="2357" spans="2:8" hidden="1" x14ac:dyDescent="0.25">
      <c r="B2357" s="216"/>
      <c r="C2357" s="66"/>
      <c r="D2357" s="216" t="s">
        <v>631</v>
      </c>
      <c r="E2357" s="66"/>
      <c r="F2357" s="67">
        <f>SUM(F2146)</f>
        <v>58.59</v>
      </c>
      <c r="G2357" s="67">
        <f>SUM(G2146)</f>
        <v>373.20368000000002</v>
      </c>
      <c r="H2357" s="209">
        <f>G2357*1000/F2357</f>
        <v>6369.7504693633718</v>
      </c>
    </row>
    <row r="2358" spans="2:8" hidden="1" x14ac:dyDescent="0.25">
      <c r="B2358" s="94" t="s">
        <v>639</v>
      </c>
    </row>
    <row r="2359" spans="2:8" hidden="1" x14ac:dyDescent="0.25">
      <c r="B2359" s="109" t="s">
        <v>2416</v>
      </c>
    </row>
    <row r="2360" spans="2:8" hidden="1" x14ac:dyDescent="0.25">
      <c r="B2360" s="216"/>
      <c r="C2360" s="66"/>
      <c r="D2360" s="216" t="s">
        <v>631</v>
      </c>
      <c r="E2360" s="66"/>
      <c r="F2360" s="67">
        <f>SUM(F2151:F2153)</f>
        <v>530.1</v>
      </c>
      <c r="G2360" s="67">
        <f>SUM(G2151:G2153)</f>
        <v>1599.5819900000001</v>
      </c>
      <c r="H2360" s="209">
        <f>G2360*1000/F2360</f>
        <v>3017.5098849273727</v>
      </c>
    </row>
    <row r="2361" spans="2:8" hidden="1" x14ac:dyDescent="0.25">
      <c r="B2361" s="109" t="s">
        <v>2420</v>
      </c>
    </row>
    <row r="2362" spans="2:8" hidden="1" x14ac:dyDescent="0.25">
      <c r="B2362" s="216"/>
      <c r="C2362" s="66"/>
      <c r="D2362" s="216" t="s">
        <v>631</v>
      </c>
      <c r="E2362" s="66"/>
      <c r="F2362" s="67">
        <f>SUM(F2154)</f>
        <v>172.05</v>
      </c>
      <c r="G2362" s="67">
        <f>SUM(G2154)</f>
        <v>1564.0952200000002</v>
      </c>
      <c r="H2362" s="209">
        <f>G2362*1000/F2362</f>
        <v>9090.9341470502768</v>
      </c>
    </row>
    <row r="2363" spans="2:8" hidden="1" x14ac:dyDescent="0.25">
      <c r="B2363" s="48"/>
      <c r="E2363" s="413">
        <f t="shared" ref="E2363:F2363" si="25">E2309+E2328+E2344+E2349</f>
        <v>4752</v>
      </c>
      <c r="F2363" s="413">
        <f t="shared" si="25"/>
        <v>2744.24</v>
      </c>
      <c r="G2363" s="413">
        <f>G2309+G2328+G2344+G2349</f>
        <v>9106.13796</v>
      </c>
    </row>
    <row r="2364" spans="2:8" hidden="1" x14ac:dyDescent="0.25">
      <c r="B2364" s="48"/>
      <c r="G2364" s="223">
        <f>G67+G570+G593+G860+G867+G1085+G2042+G2139+G2145+G2150+G2154</f>
        <v>9106.1379599999964</v>
      </c>
    </row>
    <row r="2365" spans="2:8" hidden="1" x14ac:dyDescent="0.25">
      <c r="B2365" s="48"/>
      <c r="G2365" s="223">
        <f>G2363-G2364</f>
        <v>0</v>
      </c>
    </row>
    <row r="2366" spans="2:8" hidden="1" x14ac:dyDescent="0.25"/>
  </sheetData>
  <mergeCells count="3">
    <mergeCell ref="A2:G2"/>
    <mergeCell ref="F1:G1"/>
    <mergeCell ref="B2305:C2305"/>
  </mergeCells>
  <pageMargins left="0.70866141732283472" right="0.70866141732283472" top="0.74803149606299213" bottom="0.74803149606299213" header="0.31496062992125984" footer="0.31496062992125984"/>
  <pageSetup paperSize="9" scale="55" fitToHeight="1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82"/>
  <sheetViews>
    <sheetView view="pageBreakPreview" zoomScale="70" zoomScaleNormal="85" zoomScaleSheetLayoutView="70" workbookViewId="0">
      <selection activeCell="I3143" sqref="I3143"/>
    </sheetView>
  </sheetViews>
  <sheetFormatPr defaultColWidth="9.140625" defaultRowHeight="15.75" outlineLevelRow="1" x14ac:dyDescent="0.25"/>
  <cols>
    <col min="1" max="1" width="16.85546875" style="379" customWidth="1"/>
    <col min="2" max="2" width="75.28515625" style="224" customWidth="1"/>
    <col min="3" max="3" width="25.7109375" style="48" customWidth="1"/>
    <col min="4" max="4" width="23.42578125" style="48" customWidth="1"/>
    <col min="5" max="5" width="30.85546875" style="48" customWidth="1"/>
    <col min="6" max="6" width="20" style="353" customWidth="1"/>
    <col min="7" max="7" width="30.85546875" style="48" customWidth="1"/>
    <col min="8" max="8" width="15.140625" style="48" customWidth="1"/>
    <col min="9" max="9" width="13.85546875" style="48" bestFit="1" customWidth="1"/>
    <col min="10" max="16384" width="9.140625" style="48"/>
  </cols>
  <sheetData>
    <row r="1" spans="1:7" ht="66.599999999999994" customHeight="1" x14ac:dyDescent="0.25">
      <c r="F1" s="422" t="s">
        <v>124</v>
      </c>
      <c r="G1" s="422"/>
    </row>
    <row r="2" spans="1:7" ht="90" customHeight="1" x14ac:dyDescent="0.25">
      <c r="A2" s="424" t="s">
        <v>2590</v>
      </c>
      <c r="B2" s="424"/>
      <c r="C2" s="424"/>
      <c r="D2" s="424"/>
      <c r="E2" s="424"/>
      <c r="F2" s="424"/>
      <c r="G2" s="424"/>
    </row>
    <row r="3" spans="1:7" s="142" customFormat="1" ht="97.15" customHeight="1" x14ac:dyDescent="0.25">
      <c r="A3" s="126" t="s">
        <v>8</v>
      </c>
      <c r="B3" s="147" t="s">
        <v>91</v>
      </c>
      <c r="C3" s="147" t="s">
        <v>9</v>
      </c>
      <c r="D3" s="147" t="s">
        <v>10</v>
      </c>
      <c r="E3" s="225" t="s">
        <v>2591</v>
      </c>
      <c r="F3" s="147" t="s">
        <v>92</v>
      </c>
      <c r="G3" s="147" t="s">
        <v>2592</v>
      </c>
    </row>
    <row r="4" spans="1:7" s="142" customFormat="1" x14ac:dyDescent="0.25">
      <c r="A4" s="380" t="s">
        <v>125</v>
      </c>
      <c r="B4" s="226">
        <f>A4+1</f>
        <v>2</v>
      </c>
      <c r="C4" s="226">
        <f t="shared" ref="C4:G4" si="0">B4+1</f>
        <v>3</v>
      </c>
      <c r="D4" s="226">
        <f t="shared" si="0"/>
        <v>4</v>
      </c>
      <c r="E4" s="226">
        <f t="shared" si="0"/>
        <v>5</v>
      </c>
      <c r="F4" s="226">
        <f t="shared" si="0"/>
        <v>6</v>
      </c>
      <c r="G4" s="226">
        <f t="shared" si="0"/>
        <v>7</v>
      </c>
    </row>
    <row r="5" spans="1:7" x14ac:dyDescent="0.25">
      <c r="A5" s="381" t="s">
        <v>125</v>
      </c>
      <c r="B5" s="149" t="s">
        <v>0</v>
      </c>
      <c r="C5" s="227"/>
      <c r="D5" s="227"/>
      <c r="E5" s="228"/>
      <c r="F5" s="227"/>
      <c r="G5" s="227"/>
    </row>
    <row r="6" spans="1:7" s="232" customFormat="1" x14ac:dyDescent="0.25">
      <c r="A6" s="93" t="s">
        <v>126</v>
      </c>
      <c r="B6" s="229" t="s">
        <v>127</v>
      </c>
      <c r="C6" s="230"/>
      <c r="D6" s="230"/>
      <c r="E6" s="231"/>
      <c r="F6" s="230"/>
      <c r="G6" s="230"/>
    </row>
    <row r="7" spans="1:7" s="239" customFormat="1" x14ac:dyDescent="0.25">
      <c r="A7" s="93" t="s">
        <v>128</v>
      </c>
      <c r="B7" s="233" t="s">
        <v>129</v>
      </c>
      <c r="C7" s="234"/>
      <c r="D7" s="235"/>
      <c r="E7" s="236"/>
      <c r="F7" s="237"/>
      <c r="G7" s="238"/>
    </row>
    <row r="8" spans="1:7" s="243" customFormat="1" ht="15.6" hidden="1" customHeight="1" outlineLevel="1" x14ac:dyDescent="0.25">
      <c r="A8" s="93" t="s">
        <v>130</v>
      </c>
      <c r="B8" s="240" t="s">
        <v>131</v>
      </c>
      <c r="C8" s="241"/>
      <c r="D8" s="241"/>
      <c r="E8" s="242"/>
      <c r="F8" s="241"/>
      <c r="G8" s="241"/>
    </row>
    <row r="9" spans="1:7" ht="15.6" hidden="1" customHeight="1" outlineLevel="1" x14ac:dyDescent="0.25">
      <c r="A9" s="93" t="s">
        <v>132</v>
      </c>
      <c r="B9" s="167" t="s">
        <v>4</v>
      </c>
      <c r="C9" s="244"/>
      <c r="D9" s="244"/>
      <c r="E9" s="245"/>
      <c r="F9" s="244"/>
      <c r="G9" s="244"/>
    </row>
    <row r="10" spans="1:7" ht="15.6" hidden="1" customHeight="1" outlineLevel="1" x14ac:dyDescent="0.25">
      <c r="A10" s="93" t="s">
        <v>685</v>
      </c>
      <c r="B10" s="130" t="s">
        <v>686</v>
      </c>
      <c r="C10" s="244"/>
      <c r="D10" s="244"/>
      <c r="E10" s="245"/>
      <c r="F10" s="244"/>
      <c r="G10" s="244"/>
    </row>
    <row r="11" spans="1:7" ht="15.6" hidden="1" customHeight="1" outlineLevel="1" x14ac:dyDescent="0.25">
      <c r="A11" s="93" t="s">
        <v>687</v>
      </c>
      <c r="B11" s="130" t="s">
        <v>688</v>
      </c>
      <c r="C11" s="244"/>
      <c r="D11" s="244"/>
      <c r="E11" s="245"/>
      <c r="F11" s="244"/>
      <c r="G11" s="244"/>
    </row>
    <row r="12" spans="1:7" ht="15.6" hidden="1" customHeight="1" outlineLevel="1" x14ac:dyDescent="0.25">
      <c r="A12" s="93" t="s">
        <v>133</v>
      </c>
      <c r="B12" s="167" t="s">
        <v>3</v>
      </c>
      <c r="C12" s="244"/>
      <c r="D12" s="244"/>
      <c r="E12" s="245"/>
      <c r="F12" s="244"/>
      <c r="G12" s="244"/>
    </row>
    <row r="13" spans="1:7" ht="15.6" hidden="1" customHeight="1" outlineLevel="1" x14ac:dyDescent="0.25">
      <c r="A13" s="93" t="s">
        <v>689</v>
      </c>
      <c r="B13" s="130" t="s">
        <v>686</v>
      </c>
      <c r="C13" s="244"/>
      <c r="D13" s="244"/>
      <c r="E13" s="245"/>
      <c r="F13" s="244"/>
      <c r="G13" s="244"/>
    </row>
    <row r="14" spans="1:7" ht="15.6" hidden="1" customHeight="1" outlineLevel="1" x14ac:dyDescent="0.25">
      <c r="A14" s="93" t="s">
        <v>690</v>
      </c>
      <c r="B14" s="130" t="s">
        <v>688</v>
      </c>
      <c r="C14" s="244"/>
      <c r="D14" s="244"/>
      <c r="E14" s="245"/>
      <c r="F14" s="244"/>
      <c r="G14" s="244"/>
    </row>
    <row r="15" spans="1:7" ht="15.6" hidden="1" customHeight="1" outlineLevel="1" x14ac:dyDescent="0.25">
      <c r="A15" s="93" t="s">
        <v>134</v>
      </c>
      <c r="B15" s="167" t="s">
        <v>5</v>
      </c>
      <c r="C15" s="244"/>
      <c r="D15" s="244"/>
      <c r="E15" s="245"/>
      <c r="F15" s="244"/>
      <c r="G15" s="244"/>
    </row>
    <row r="16" spans="1:7" ht="15.6" hidden="1" customHeight="1" outlineLevel="1" x14ac:dyDescent="0.25">
      <c r="A16" s="93" t="s">
        <v>691</v>
      </c>
      <c r="B16" s="130" t="s">
        <v>686</v>
      </c>
      <c r="C16" s="244"/>
      <c r="D16" s="244"/>
      <c r="E16" s="245"/>
      <c r="F16" s="244"/>
      <c r="G16" s="244"/>
    </row>
    <row r="17" spans="1:7" ht="15.6" hidden="1" customHeight="1" outlineLevel="1" x14ac:dyDescent="0.25">
      <c r="A17" s="93" t="s">
        <v>692</v>
      </c>
      <c r="B17" s="130" t="s">
        <v>688</v>
      </c>
      <c r="C17" s="244"/>
      <c r="D17" s="244"/>
      <c r="E17" s="245"/>
      <c r="F17" s="244"/>
      <c r="G17" s="244"/>
    </row>
    <row r="18" spans="1:7" ht="15.6" hidden="1" customHeight="1" outlineLevel="1" x14ac:dyDescent="0.25">
      <c r="A18" s="93" t="s">
        <v>135</v>
      </c>
      <c r="B18" s="167" t="s">
        <v>6</v>
      </c>
      <c r="C18" s="244"/>
      <c r="D18" s="244"/>
      <c r="E18" s="245"/>
      <c r="F18" s="244"/>
      <c r="G18" s="244"/>
    </row>
    <row r="19" spans="1:7" ht="15.6" hidden="1" customHeight="1" outlineLevel="1" x14ac:dyDescent="0.25">
      <c r="A19" s="93" t="s">
        <v>693</v>
      </c>
      <c r="B19" s="130" t="s">
        <v>686</v>
      </c>
      <c r="C19" s="244"/>
      <c r="D19" s="244"/>
      <c r="E19" s="245"/>
      <c r="F19" s="244"/>
      <c r="G19" s="244"/>
    </row>
    <row r="20" spans="1:7" ht="15.6" hidden="1" customHeight="1" outlineLevel="1" x14ac:dyDescent="0.25">
      <c r="A20" s="93" t="s">
        <v>694</v>
      </c>
      <c r="B20" s="130" t="s">
        <v>688</v>
      </c>
      <c r="C20" s="244"/>
      <c r="D20" s="244"/>
      <c r="E20" s="245"/>
      <c r="F20" s="244"/>
      <c r="G20" s="244"/>
    </row>
    <row r="21" spans="1:7" ht="15.6" hidden="1" customHeight="1" outlineLevel="1" x14ac:dyDescent="0.25">
      <c r="A21" s="93" t="s">
        <v>136</v>
      </c>
      <c r="B21" s="167" t="s">
        <v>7</v>
      </c>
      <c r="C21" s="244"/>
      <c r="D21" s="244"/>
      <c r="E21" s="245"/>
      <c r="F21" s="244"/>
      <c r="G21" s="244"/>
    </row>
    <row r="22" spans="1:7" ht="15.6" hidden="1" customHeight="1" outlineLevel="1" x14ac:dyDescent="0.25">
      <c r="A22" s="93" t="s">
        <v>695</v>
      </c>
      <c r="B22" s="130" t="s">
        <v>686</v>
      </c>
      <c r="C22" s="244"/>
      <c r="D22" s="244"/>
      <c r="E22" s="245"/>
      <c r="F22" s="244"/>
      <c r="G22" s="244"/>
    </row>
    <row r="23" spans="1:7" ht="15.6" hidden="1" customHeight="1" outlineLevel="1" x14ac:dyDescent="0.25">
      <c r="A23" s="93" t="s">
        <v>696</v>
      </c>
      <c r="B23" s="130" t="s">
        <v>688</v>
      </c>
      <c r="C23" s="244"/>
      <c r="D23" s="244"/>
      <c r="E23" s="245"/>
      <c r="F23" s="244"/>
      <c r="G23" s="244"/>
    </row>
    <row r="24" spans="1:7" ht="15.6" hidden="1" customHeight="1" outlineLevel="1" x14ac:dyDescent="0.25">
      <c r="A24" s="93" t="s">
        <v>137</v>
      </c>
      <c r="B24" s="167" t="s">
        <v>650</v>
      </c>
      <c r="C24" s="244"/>
      <c r="D24" s="244"/>
      <c r="E24" s="245"/>
      <c r="F24" s="244"/>
      <c r="G24" s="244"/>
    </row>
    <row r="25" spans="1:7" ht="15.6" hidden="1" customHeight="1" outlineLevel="1" x14ac:dyDescent="0.25">
      <c r="A25" s="93" t="s">
        <v>698</v>
      </c>
      <c r="B25" s="130" t="s">
        <v>686</v>
      </c>
      <c r="C25" s="244"/>
      <c r="D25" s="244"/>
      <c r="E25" s="245"/>
      <c r="F25" s="244"/>
      <c r="G25" s="244"/>
    </row>
    <row r="26" spans="1:7" ht="15.6" hidden="1" customHeight="1" outlineLevel="1" x14ac:dyDescent="0.25">
      <c r="A26" s="93" t="s">
        <v>699</v>
      </c>
      <c r="B26" s="130" t="s">
        <v>688</v>
      </c>
      <c r="C26" s="244"/>
      <c r="D26" s="244"/>
      <c r="E26" s="245"/>
      <c r="F26" s="244"/>
      <c r="G26" s="244"/>
    </row>
    <row r="27" spans="1:7" s="243" customFormat="1" ht="15.6" hidden="1" customHeight="1" outlineLevel="1" x14ac:dyDescent="0.25">
      <c r="A27" s="93" t="s">
        <v>138</v>
      </c>
      <c r="B27" s="240" t="s">
        <v>139</v>
      </c>
      <c r="C27" s="241"/>
      <c r="D27" s="241"/>
      <c r="E27" s="242"/>
      <c r="F27" s="241"/>
      <c r="G27" s="241"/>
    </row>
    <row r="28" spans="1:7" ht="15.6" hidden="1" customHeight="1" outlineLevel="1" x14ac:dyDescent="0.25">
      <c r="A28" s="93" t="s">
        <v>140</v>
      </c>
      <c r="B28" s="167" t="s">
        <v>4</v>
      </c>
      <c r="C28" s="244"/>
      <c r="D28" s="244"/>
      <c r="E28" s="245"/>
      <c r="F28" s="244"/>
      <c r="G28" s="244"/>
    </row>
    <row r="29" spans="1:7" ht="15.6" hidden="1" customHeight="1" outlineLevel="1" x14ac:dyDescent="0.25">
      <c r="A29" s="93" t="s">
        <v>700</v>
      </c>
      <c r="B29" s="130" t="s">
        <v>686</v>
      </c>
      <c r="C29" s="244"/>
      <c r="D29" s="244"/>
      <c r="E29" s="245"/>
      <c r="F29" s="244"/>
      <c r="G29" s="244"/>
    </row>
    <row r="30" spans="1:7" ht="15.6" hidden="1" customHeight="1" outlineLevel="1" x14ac:dyDescent="0.25">
      <c r="A30" s="93" t="s">
        <v>702</v>
      </c>
      <c r="B30" s="130" t="s">
        <v>688</v>
      </c>
      <c r="C30" s="244"/>
      <c r="D30" s="244"/>
      <c r="E30" s="245"/>
      <c r="F30" s="244"/>
      <c r="G30" s="244"/>
    </row>
    <row r="31" spans="1:7" ht="15.6" hidden="1" customHeight="1" outlineLevel="1" x14ac:dyDescent="0.25">
      <c r="A31" s="93" t="s">
        <v>141</v>
      </c>
      <c r="B31" s="167" t="s">
        <v>3</v>
      </c>
      <c r="C31" s="244"/>
      <c r="D31" s="244"/>
      <c r="E31" s="245"/>
      <c r="F31" s="244"/>
      <c r="G31" s="244"/>
    </row>
    <row r="32" spans="1:7" ht="15.6" hidden="1" customHeight="1" outlineLevel="1" x14ac:dyDescent="0.25">
      <c r="A32" s="93" t="s">
        <v>703</v>
      </c>
      <c r="B32" s="130" t="s">
        <v>686</v>
      </c>
      <c r="C32" s="244"/>
      <c r="D32" s="244"/>
      <c r="E32" s="245"/>
      <c r="F32" s="244"/>
      <c r="G32" s="244"/>
    </row>
    <row r="33" spans="1:7" ht="15.6" hidden="1" customHeight="1" x14ac:dyDescent="0.25">
      <c r="A33" s="93" t="s">
        <v>704</v>
      </c>
      <c r="B33" s="130" t="s">
        <v>688</v>
      </c>
      <c r="C33" s="244"/>
      <c r="D33" s="244"/>
      <c r="E33" s="245"/>
      <c r="F33" s="244"/>
      <c r="G33" s="244"/>
    </row>
    <row r="34" spans="1:7" ht="15.6" hidden="1" customHeight="1" x14ac:dyDescent="0.25">
      <c r="A34" s="93" t="s">
        <v>142</v>
      </c>
      <c r="B34" s="167" t="s">
        <v>5</v>
      </c>
      <c r="C34" s="244"/>
      <c r="D34" s="244"/>
      <c r="E34" s="245"/>
      <c r="F34" s="244"/>
      <c r="G34" s="244"/>
    </row>
    <row r="35" spans="1:7" ht="15.6" hidden="1" customHeight="1" x14ac:dyDescent="0.25">
      <c r="A35" s="93" t="s">
        <v>705</v>
      </c>
      <c r="B35" s="130" t="s">
        <v>686</v>
      </c>
      <c r="C35" s="244"/>
      <c r="D35" s="244"/>
      <c r="E35" s="245"/>
      <c r="F35" s="244"/>
      <c r="G35" s="244"/>
    </row>
    <row r="36" spans="1:7" ht="15.6" hidden="1" customHeight="1" x14ac:dyDescent="0.25">
      <c r="A36" s="93" t="s">
        <v>706</v>
      </c>
      <c r="B36" s="130" t="s">
        <v>688</v>
      </c>
      <c r="C36" s="244"/>
      <c r="D36" s="244"/>
      <c r="E36" s="245"/>
      <c r="F36" s="244"/>
      <c r="G36" s="244"/>
    </row>
    <row r="37" spans="1:7" ht="15.6" hidden="1" customHeight="1" x14ac:dyDescent="0.25">
      <c r="A37" s="93" t="s">
        <v>143</v>
      </c>
      <c r="B37" s="167" t="s">
        <v>6</v>
      </c>
      <c r="C37" s="244"/>
      <c r="D37" s="244"/>
      <c r="E37" s="245"/>
      <c r="F37" s="244"/>
      <c r="G37" s="244"/>
    </row>
    <row r="38" spans="1:7" ht="15.6" hidden="1" customHeight="1" x14ac:dyDescent="0.25">
      <c r="A38" s="93" t="s">
        <v>707</v>
      </c>
      <c r="B38" s="130" t="s">
        <v>686</v>
      </c>
      <c r="C38" s="244"/>
      <c r="D38" s="244"/>
      <c r="E38" s="245"/>
      <c r="F38" s="244"/>
      <c r="G38" s="244"/>
    </row>
    <row r="39" spans="1:7" ht="15.6" hidden="1" customHeight="1" x14ac:dyDescent="0.25">
      <c r="A39" s="93" t="s">
        <v>708</v>
      </c>
      <c r="B39" s="130" t="s">
        <v>688</v>
      </c>
      <c r="C39" s="244"/>
      <c r="D39" s="244"/>
      <c r="E39" s="245"/>
      <c r="F39" s="244"/>
      <c r="G39" s="244"/>
    </row>
    <row r="40" spans="1:7" ht="15.6" hidden="1" customHeight="1" x14ac:dyDescent="0.25">
      <c r="A40" s="93" t="s">
        <v>144</v>
      </c>
      <c r="B40" s="167" t="s">
        <v>7</v>
      </c>
      <c r="C40" s="244"/>
      <c r="D40" s="244"/>
      <c r="E40" s="245"/>
      <c r="F40" s="244"/>
      <c r="G40" s="244"/>
    </row>
    <row r="41" spans="1:7" ht="15.6" hidden="1" customHeight="1" x14ac:dyDescent="0.25">
      <c r="A41" s="93" t="s">
        <v>709</v>
      </c>
      <c r="B41" s="130" t="s">
        <v>686</v>
      </c>
      <c r="C41" s="244"/>
      <c r="D41" s="244"/>
      <c r="E41" s="245"/>
      <c r="F41" s="244"/>
      <c r="G41" s="244"/>
    </row>
    <row r="42" spans="1:7" ht="15.6" hidden="1" customHeight="1" x14ac:dyDescent="0.25">
      <c r="A42" s="93" t="s">
        <v>710</v>
      </c>
      <c r="B42" s="130" t="s">
        <v>688</v>
      </c>
      <c r="C42" s="244"/>
      <c r="D42" s="244"/>
      <c r="E42" s="245"/>
      <c r="F42" s="244"/>
      <c r="G42" s="244"/>
    </row>
    <row r="43" spans="1:7" ht="15.6" hidden="1" customHeight="1" x14ac:dyDescent="0.25">
      <c r="A43" s="93" t="s">
        <v>145</v>
      </c>
      <c r="B43" s="167" t="s">
        <v>650</v>
      </c>
      <c r="C43" s="244"/>
      <c r="D43" s="244"/>
      <c r="E43" s="245"/>
      <c r="F43" s="244"/>
      <c r="G43" s="244"/>
    </row>
    <row r="44" spans="1:7" ht="15.6" hidden="1" customHeight="1" x14ac:dyDescent="0.25">
      <c r="A44" s="93" t="s">
        <v>711</v>
      </c>
      <c r="B44" s="130" t="s">
        <v>686</v>
      </c>
      <c r="C44" s="244"/>
      <c r="D44" s="244"/>
      <c r="E44" s="245"/>
      <c r="F44" s="244"/>
      <c r="G44" s="244"/>
    </row>
    <row r="45" spans="1:7" ht="15.6" hidden="1" customHeight="1" x14ac:dyDescent="0.25">
      <c r="A45" s="93" t="s">
        <v>712</v>
      </c>
      <c r="B45" s="130" t="s">
        <v>688</v>
      </c>
      <c r="C45" s="244"/>
      <c r="D45" s="244"/>
      <c r="E45" s="245"/>
      <c r="F45" s="244"/>
      <c r="G45" s="244"/>
    </row>
    <row r="46" spans="1:7" s="243" customFormat="1" ht="15.6" hidden="1" customHeight="1" x14ac:dyDescent="0.25">
      <c r="A46" s="93" t="s">
        <v>146</v>
      </c>
      <c r="B46" s="240" t="s">
        <v>147</v>
      </c>
      <c r="C46" s="241"/>
      <c r="D46" s="241"/>
      <c r="E46" s="242"/>
      <c r="F46" s="241"/>
      <c r="G46" s="241"/>
    </row>
    <row r="47" spans="1:7" ht="15.6" hidden="1" customHeight="1" x14ac:dyDescent="0.25">
      <c r="A47" s="93" t="s">
        <v>148</v>
      </c>
      <c r="B47" s="167" t="s">
        <v>4</v>
      </c>
      <c r="C47" s="244"/>
      <c r="D47" s="244"/>
      <c r="E47" s="245"/>
      <c r="F47" s="244"/>
      <c r="G47" s="244"/>
    </row>
    <row r="48" spans="1:7" ht="15.6" hidden="1" customHeight="1" x14ac:dyDescent="0.25">
      <c r="A48" s="93" t="s">
        <v>713</v>
      </c>
      <c r="B48" s="130" t="s">
        <v>686</v>
      </c>
      <c r="C48" s="244"/>
      <c r="D48" s="244"/>
      <c r="E48" s="245"/>
      <c r="F48" s="244"/>
      <c r="G48" s="244"/>
    </row>
    <row r="49" spans="1:7" ht="15.6" hidden="1" customHeight="1" outlineLevel="1" x14ac:dyDescent="0.25">
      <c r="A49" s="93" t="s">
        <v>714</v>
      </c>
      <c r="B49" s="130" t="s">
        <v>688</v>
      </c>
      <c r="C49" s="244"/>
      <c r="D49" s="244"/>
      <c r="E49" s="245"/>
      <c r="F49" s="244"/>
      <c r="G49" s="244"/>
    </row>
    <row r="50" spans="1:7" ht="15.6" hidden="1" customHeight="1" outlineLevel="1" x14ac:dyDescent="0.25">
      <c r="A50" s="93" t="s">
        <v>149</v>
      </c>
      <c r="B50" s="167" t="s">
        <v>3</v>
      </c>
      <c r="C50" s="244"/>
      <c r="D50" s="244"/>
      <c r="E50" s="245"/>
      <c r="F50" s="244"/>
      <c r="G50" s="244"/>
    </row>
    <row r="51" spans="1:7" ht="15.6" hidden="1" customHeight="1" outlineLevel="1" x14ac:dyDescent="0.25">
      <c r="A51" s="93" t="s">
        <v>715</v>
      </c>
      <c r="B51" s="130" t="s">
        <v>686</v>
      </c>
      <c r="C51" s="244"/>
      <c r="D51" s="244"/>
      <c r="E51" s="245"/>
      <c r="F51" s="244"/>
      <c r="G51" s="244"/>
    </row>
    <row r="52" spans="1:7" ht="15.6" hidden="1" customHeight="1" outlineLevel="1" x14ac:dyDescent="0.25">
      <c r="A52" s="93" t="s">
        <v>716</v>
      </c>
      <c r="B52" s="130" t="s">
        <v>688</v>
      </c>
      <c r="C52" s="244"/>
      <c r="D52" s="244"/>
      <c r="E52" s="245"/>
      <c r="F52" s="244"/>
      <c r="G52" s="244"/>
    </row>
    <row r="53" spans="1:7" ht="15.6" hidden="1" customHeight="1" outlineLevel="1" x14ac:dyDescent="0.25">
      <c r="A53" s="93" t="s">
        <v>150</v>
      </c>
      <c r="B53" s="167" t="s">
        <v>5</v>
      </c>
      <c r="C53" s="244"/>
      <c r="D53" s="244"/>
      <c r="E53" s="245"/>
      <c r="F53" s="244"/>
      <c r="G53" s="244"/>
    </row>
    <row r="54" spans="1:7" ht="15.6" hidden="1" customHeight="1" outlineLevel="1" x14ac:dyDescent="0.25">
      <c r="A54" s="93" t="s">
        <v>717</v>
      </c>
      <c r="B54" s="130" t="s">
        <v>686</v>
      </c>
      <c r="C54" s="244"/>
      <c r="D54" s="244"/>
      <c r="E54" s="245"/>
      <c r="F54" s="244"/>
      <c r="G54" s="244"/>
    </row>
    <row r="55" spans="1:7" ht="15.6" hidden="1" customHeight="1" outlineLevel="1" x14ac:dyDescent="0.25">
      <c r="A55" s="93" t="s">
        <v>718</v>
      </c>
      <c r="B55" s="130" t="s">
        <v>688</v>
      </c>
      <c r="C55" s="244"/>
      <c r="D55" s="244"/>
      <c r="E55" s="245"/>
      <c r="F55" s="244"/>
      <c r="G55" s="244"/>
    </row>
    <row r="56" spans="1:7" ht="15.6" hidden="1" customHeight="1" outlineLevel="1" x14ac:dyDescent="0.25">
      <c r="A56" s="93" t="s">
        <v>151</v>
      </c>
      <c r="B56" s="167" t="s">
        <v>6</v>
      </c>
      <c r="C56" s="244"/>
      <c r="D56" s="244"/>
      <c r="E56" s="245"/>
      <c r="F56" s="244"/>
      <c r="G56" s="244"/>
    </row>
    <row r="57" spans="1:7" ht="15.6" hidden="1" customHeight="1" outlineLevel="1" x14ac:dyDescent="0.25">
      <c r="A57" s="93" t="s">
        <v>719</v>
      </c>
      <c r="B57" s="130" t="s">
        <v>686</v>
      </c>
      <c r="C57" s="244"/>
      <c r="D57" s="244"/>
      <c r="E57" s="245"/>
      <c r="F57" s="244"/>
      <c r="G57" s="244"/>
    </row>
    <row r="58" spans="1:7" ht="15.6" hidden="1" customHeight="1" outlineLevel="1" x14ac:dyDescent="0.25">
      <c r="A58" s="93" t="s">
        <v>720</v>
      </c>
      <c r="B58" s="130" t="s">
        <v>688</v>
      </c>
      <c r="C58" s="244"/>
      <c r="D58" s="244"/>
      <c r="E58" s="245"/>
      <c r="F58" s="244"/>
      <c r="G58" s="244"/>
    </row>
    <row r="59" spans="1:7" ht="15.6" hidden="1" customHeight="1" outlineLevel="1" x14ac:dyDescent="0.25">
      <c r="A59" s="93" t="s">
        <v>152</v>
      </c>
      <c r="B59" s="167" t="s">
        <v>7</v>
      </c>
      <c r="C59" s="244"/>
      <c r="D59" s="244"/>
      <c r="E59" s="245"/>
      <c r="F59" s="244"/>
      <c r="G59" s="244"/>
    </row>
    <row r="60" spans="1:7" ht="15.6" hidden="1" customHeight="1" outlineLevel="1" x14ac:dyDescent="0.25">
      <c r="A60" s="93" t="s">
        <v>721</v>
      </c>
      <c r="B60" s="130" t="s">
        <v>686</v>
      </c>
      <c r="C60" s="244"/>
      <c r="D60" s="244"/>
      <c r="E60" s="245"/>
      <c r="F60" s="244"/>
      <c r="G60" s="244"/>
    </row>
    <row r="61" spans="1:7" ht="15.6" hidden="1" customHeight="1" outlineLevel="1" x14ac:dyDescent="0.25">
      <c r="A61" s="93" t="s">
        <v>722</v>
      </c>
      <c r="B61" s="130" t="s">
        <v>688</v>
      </c>
      <c r="C61" s="244"/>
      <c r="D61" s="244"/>
      <c r="E61" s="245"/>
      <c r="F61" s="244"/>
      <c r="G61" s="244"/>
    </row>
    <row r="62" spans="1:7" ht="15.6" hidden="1" customHeight="1" outlineLevel="1" x14ac:dyDescent="0.25">
      <c r="A62" s="93" t="s">
        <v>153</v>
      </c>
      <c r="B62" s="167" t="s">
        <v>650</v>
      </c>
      <c r="C62" s="244"/>
      <c r="D62" s="244"/>
      <c r="E62" s="245"/>
      <c r="F62" s="244"/>
      <c r="G62" s="244"/>
    </row>
    <row r="63" spans="1:7" ht="15.6" hidden="1" customHeight="1" outlineLevel="1" x14ac:dyDescent="0.25">
      <c r="A63" s="93" t="s">
        <v>723</v>
      </c>
      <c r="B63" s="130" t="s">
        <v>686</v>
      </c>
      <c r="C63" s="244"/>
      <c r="D63" s="244"/>
      <c r="E63" s="245"/>
      <c r="F63" s="244"/>
      <c r="G63" s="244"/>
    </row>
    <row r="64" spans="1:7" ht="10.9" hidden="1" customHeight="1" outlineLevel="1" x14ac:dyDescent="0.25">
      <c r="A64" s="93" t="s">
        <v>724</v>
      </c>
      <c r="B64" s="130" t="s">
        <v>688</v>
      </c>
      <c r="C64" s="244"/>
      <c r="D64" s="244"/>
      <c r="E64" s="245"/>
      <c r="F64" s="244"/>
      <c r="G64" s="244"/>
    </row>
    <row r="65" spans="1:7" s="243" customFormat="1" collapsed="1" x14ac:dyDescent="0.25">
      <c r="A65" s="93" t="s">
        <v>100</v>
      </c>
      <c r="B65" s="240" t="s">
        <v>154</v>
      </c>
      <c r="C65" s="241"/>
      <c r="D65" s="241"/>
      <c r="E65" s="242"/>
      <c r="F65" s="241"/>
      <c r="G65" s="241"/>
    </row>
    <row r="66" spans="1:7" x14ac:dyDescent="0.25">
      <c r="A66" s="93" t="s">
        <v>155</v>
      </c>
      <c r="B66" s="167" t="s">
        <v>4</v>
      </c>
      <c r="C66" s="244"/>
      <c r="D66" s="244"/>
      <c r="E66" s="170"/>
      <c r="F66" s="171"/>
      <c r="G66" s="172"/>
    </row>
    <row r="67" spans="1:7" x14ac:dyDescent="0.25">
      <c r="A67" s="93" t="s">
        <v>725</v>
      </c>
      <c r="B67" s="173" t="s">
        <v>701</v>
      </c>
      <c r="C67" s="244"/>
      <c r="D67" s="244"/>
      <c r="E67" s="217">
        <f>SUM(E68:E113)</f>
        <v>12865</v>
      </c>
      <c r="F67" s="217">
        <f t="shared" ref="F67:G67" si="1">SUM(F68:F113)</f>
        <v>2698</v>
      </c>
      <c r="G67" s="209">
        <f t="shared" si="1"/>
        <v>4769.6604600000001</v>
      </c>
    </row>
    <row r="68" spans="1:7" ht="63" customHeight="1" x14ac:dyDescent="0.25">
      <c r="A68" s="93" t="s">
        <v>725</v>
      </c>
      <c r="B68" s="246" t="s">
        <v>2831</v>
      </c>
      <c r="C68" s="66">
        <v>2018</v>
      </c>
      <c r="D68" s="66">
        <v>0.4</v>
      </c>
      <c r="E68" s="69">
        <v>80</v>
      </c>
      <c r="F68" s="69">
        <v>15</v>
      </c>
      <c r="G68" s="71">
        <v>26.992349999999998</v>
      </c>
    </row>
    <row r="69" spans="1:7" ht="63" x14ac:dyDescent="0.25">
      <c r="A69" s="93" t="s">
        <v>725</v>
      </c>
      <c r="B69" s="246" t="s">
        <v>2593</v>
      </c>
      <c r="C69" s="66">
        <v>2018</v>
      </c>
      <c r="D69" s="67">
        <v>0.4</v>
      </c>
      <c r="E69" s="69">
        <v>50</v>
      </c>
      <c r="F69" s="69">
        <v>15</v>
      </c>
      <c r="G69" s="71">
        <v>7.8212700000000002</v>
      </c>
    </row>
    <row r="70" spans="1:7" ht="78.75" x14ac:dyDescent="0.25">
      <c r="A70" s="93" t="s">
        <v>725</v>
      </c>
      <c r="B70" s="248" t="s">
        <v>2594</v>
      </c>
      <c r="C70" s="66">
        <v>2018</v>
      </c>
      <c r="D70" s="66">
        <v>0.4</v>
      </c>
      <c r="E70" s="69">
        <v>142</v>
      </c>
      <c r="F70" s="69">
        <v>14</v>
      </c>
      <c r="G70" s="71">
        <v>35.672519999999999</v>
      </c>
    </row>
    <row r="71" spans="1:7" ht="78.75" x14ac:dyDescent="0.25">
      <c r="A71" s="93" t="s">
        <v>725</v>
      </c>
      <c r="B71" s="248" t="s">
        <v>2595</v>
      </c>
      <c r="C71" s="66">
        <v>2018</v>
      </c>
      <c r="D71" s="66">
        <v>0.4</v>
      </c>
      <c r="E71" s="69">
        <v>250</v>
      </c>
      <c r="F71" s="69">
        <v>15</v>
      </c>
      <c r="G71" s="71">
        <v>89.533730000000006</v>
      </c>
    </row>
    <row r="72" spans="1:7" ht="63" x14ac:dyDescent="0.25">
      <c r="A72" s="93" t="s">
        <v>725</v>
      </c>
      <c r="B72" s="246" t="s">
        <v>2596</v>
      </c>
      <c r="C72" s="66">
        <v>2019</v>
      </c>
      <c r="D72" s="66">
        <v>0.4</v>
      </c>
      <c r="E72" s="69">
        <v>196</v>
      </c>
      <c r="F72" s="69">
        <v>5</v>
      </c>
      <c r="G72" s="71">
        <v>48.724379999999996</v>
      </c>
    </row>
    <row r="73" spans="1:7" ht="63" x14ac:dyDescent="0.25">
      <c r="A73" s="93" t="s">
        <v>725</v>
      </c>
      <c r="B73" s="248" t="s">
        <v>2832</v>
      </c>
      <c r="C73" s="66">
        <v>2019</v>
      </c>
      <c r="D73" s="66">
        <v>0.4</v>
      </c>
      <c r="E73" s="69">
        <v>7</v>
      </c>
      <c r="F73" s="69">
        <v>6</v>
      </c>
      <c r="G73" s="71">
        <v>44.601779999999998</v>
      </c>
    </row>
    <row r="74" spans="1:7" ht="47.25" x14ac:dyDescent="0.25">
      <c r="A74" s="93" t="s">
        <v>725</v>
      </c>
      <c r="B74" s="248" t="s">
        <v>2597</v>
      </c>
      <c r="C74" s="66">
        <v>2019</v>
      </c>
      <c r="D74" s="66">
        <v>0.4</v>
      </c>
      <c r="E74" s="69">
        <v>14</v>
      </c>
      <c r="F74" s="69">
        <v>66</v>
      </c>
      <c r="G74" s="71">
        <v>36.091749999999998</v>
      </c>
    </row>
    <row r="75" spans="1:7" ht="63" x14ac:dyDescent="0.25">
      <c r="A75" s="93" t="s">
        <v>725</v>
      </c>
      <c r="B75" s="248" t="s">
        <v>2598</v>
      </c>
      <c r="C75" s="66">
        <v>2019</v>
      </c>
      <c r="D75" s="66">
        <v>0.4</v>
      </c>
      <c r="E75" s="69">
        <v>252</v>
      </c>
      <c r="F75" s="69">
        <v>60</v>
      </c>
      <c r="G75" s="71">
        <v>53.946339999999999</v>
      </c>
    </row>
    <row r="76" spans="1:7" ht="76.900000000000006" customHeight="1" x14ac:dyDescent="0.25">
      <c r="A76" s="93" t="s">
        <v>725</v>
      </c>
      <c r="B76" s="248" t="s">
        <v>2599</v>
      </c>
      <c r="C76" s="66">
        <v>2019</v>
      </c>
      <c r="D76" s="66">
        <v>0.4</v>
      </c>
      <c r="E76" s="69">
        <v>600</v>
      </c>
      <c r="F76" s="69">
        <v>15</v>
      </c>
      <c r="G76" s="71">
        <v>155.06380999999999</v>
      </c>
    </row>
    <row r="77" spans="1:7" ht="61.9" customHeight="1" x14ac:dyDescent="0.25">
      <c r="A77" s="93" t="s">
        <v>725</v>
      </c>
      <c r="B77" s="246" t="s">
        <v>315</v>
      </c>
      <c r="C77" s="66">
        <v>2019</v>
      </c>
      <c r="D77" s="67">
        <v>0.4</v>
      </c>
      <c r="E77" s="69">
        <v>650</v>
      </c>
      <c r="F77" s="249">
        <v>150</v>
      </c>
      <c r="G77" s="71">
        <v>162.85942</v>
      </c>
    </row>
    <row r="78" spans="1:7" ht="63" x14ac:dyDescent="0.25">
      <c r="A78" s="93" t="s">
        <v>725</v>
      </c>
      <c r="B78" s="250" t="s">
        <v>2600</v>
      </c>
      <c r="C78" s="83">
        <v>2019</v>
      </c>
      <c r="D78" s="83">
        <v>0.4</v>
      </c>
      <c r="E78" s="251">
        <v>291</v>
      </c>
      <c r="F78" s="251">
        <v>15</v>
      </c>
      <c r="G78" s="252">
        <v>81.87133</v>
      </c>
    </row>
    <row r="79" spans="1:7" ht="49.15" customHeight="1" x14ac:dyDescent="0.25">
      <c r="A79" s="93" t="s">
        <v>725</v>
      </c>
      <c r="B79" s="250" t="s">
        <v>2601</v>
      </c>
      <c r="C79" s="83">
        <v>2019</v>
      </c>
      <c r="D79" s="83">
        <v>0.4</v>
      </c>
      <c r="E79" s="251">
        <v>417</v>
      </c>
      <c r="F79" s="251">
        <v>15</v>
      </c>
      <c r="G79" s="252">
        <v>82.802959999999999</v>
      </c>
    </row>
    <row r="80" spans="1:7" ht="63" x14ac:dyDescent="0.25">
      <c r="A80" s="93" t="s">
        <v>725</v>
      </c>
      <c r="B80" s="250" t="s">
        <v>2602</v>
      </c>
      <c r="C80" s="83">
        <v>2019</v>
      </c>
      <c r="D80" s="83">
        <v>0.4</v>
      </c>
      <c r="E80" s="251">
        <v>450</v>
      </c>
      <c r="F80" s="251">
        <v>15</v>
      </c>
      <c r="G80" s="252">
        <v>92.327770000000001</v>
      </c>
    </row>
    <row r="81" spans="1:7" ht="50.45" customHeight="1" x14ac:dyDescent="0.25">
      <c r="A81" s="93" t="s">
        <v>725</v>
      </c>
      <c r="B81" s="250" t="s">
        <v>2603</v>
      </c>
      <c r="C81" s="83">
        <v>2019</v>
      </c>
      <c r="D81" s="83">
        <v>0.4</v>
      </c>
      <c r="E81" s="251">
        <v>115</v>
      </c>
      <c r="F81" s="251">
        <v>10</v>
      </c>
      <c r="G81" s="252">
        <v>61.93656</v>
      </c>
    </row>
    <row r="82" spans="1:7" ht="63" x14ac:dyDescent="0.25">
      <c r="A82" s="93" t="s">
        <v>725</v>
      </c>
      <c r="B82" s="250" t="s">
        <v>156</v>
      </c>
      <c r="C82" s="83">
        <v>2019</v>
      </c>
      <c r="D82" s="83">
        <v>0.4</v>
      </c>
      <c r="E82" s="251">
        <v>390</v>
      </c>
      <c r="F82" s="251">
        <v>15</v>
      </c>
      <c r="G82" s="252">
        <v>88.537000000000006</v>
      </c>
    </row>
    <row r="83" spans="1:7" ht="31.5" x14ac:dyDescent="0.25">
      <c r="A83" s="93" t="s">
        <v>725</v>
      </c>
      <c r="B83" s="250" t="s">
        <v>158</v>
      </c>
      <c r="C83" s="83">
        <v>2019</v>
      </c>
      <c r="D83" s="83">
        <v>0.4</v>
      </c>
      <c r="E83" s="251">
        <v>100</v>
      </c>
      <c r="F83" s="251">
        <v>75</v>
      </c>
      <c r="G83" s="252">
        <v>30.058219999999999</v>
      </c>
    </row>
    <row r="84" spans="1:7" ht="94.5" x14ac:dyDescent="0.25">
      <c r="A84" s="93" t="s">
        <v>725</v>
      </c>
      <c r="B84" s="250" t="s">
        <v>2604</v>
      </c>
      <c r="C84" s="83">
        <v>2019</v>
      </c>
      <c r="D84" s="83">
        <v>0.4</v>
      </c>
      <c r="E84" s="251">
        <v>566</v>
      </c>
      <c r="F84" s="251">
        <v>21</v>
      </c>
      <c r="G84" s="252">
        <v>85.327060000000003</v>
      </c>
    </row>
    <row r="85" spans="1:7" ht="63" customHeight="1" x14ac:dyDescent="0.25">
      <c r="A85" s="93" t="s">
        <v>725</v>
      </c>
      <c r="B85" s="145" t="s">
        <v>157</v>
      </c>
      <c r="C85" s="66">
        <v>2019</v>
      </c>
      <c r="D85" s="85">
        <v>0.4</v>
      </c>
      <c r="E85" s="95">
        <v>177</v>
      </c>
      <c r="F85" s="95">
        <v>5</v>
      </c>
      <c r="G85" s="80">
        <v>64.020110000000003</v>
      </c>
    </row>
    <row r="86" spans="1:7" ht="47.25" x14ac:dyDescent="0.25">
      <c r="A86" s="93" t="s">
        <v>725</v>
      </c>
      <c r="B86" s="145" t="s">
        <v>2873</v>
      </c>
      <c r="C86" s="39">
        <v>2019</v>
      </c>
      <c r="D86" s="253">
        <v>0.4</v>
      </c>
      <c r="E86" s="254">
        <v>280</v>
      </c>
      <c r="F86" s="254">
        <v>10</v>
      </c>
      <c r="G86" s="255">
        <v>50.717109999999998</v>
      </c>
    </row>
    <row r="87" spans="1:7" ht="63" x14ac:dyDescent="0.25">
      <c r="A87" s="93" t="s">
        <v>725</v>
      </c>
      <c r="B87" s="246" t="s">
        <v>2605</v>
      </c>
      <c r="C87" s="66">
        <v>2020</v>
      </c>
      <c r="D87" s="67">
        <v>0.4</v>
      </c>
      <c r="E87" s="69">
        <v>90</v>
      </c>
      <c r="F87" s="69">
        <v>15</v>
      </c>
      <c r="G87" s="71">
        <v>25.702459999999999</v>
      </c>
    </row>
    <row r="88" spans="1:7" ht="47.25" x14ac:dyDescent="0.25">
      <c r="A88" s="93" t="s">
        <v>725</v>
      </c>
      <c r="B88" s="256" t="s">
        <v>2606</v>
      </c>
      <c r="C88" s="83">
        <v>2020</v>
      </c>
      <c r="D88" s="83">
        <v>0.4</v>
      </c>
      <c r="E88" s="251">
        <v>480</v>
      </c>
      <c r="F88" s="251">
        <v>10</v>
      </c>
      <c r="G88" s="252">
        <v>306.27159</v>
      </c>
    </row>
    <row r="89" spans="1:7" ht="94.5" x14ac:dyDescent="0.25">
      <c r="A89" s="93" t="s">
        <v>725</v>
      </c>
      <c r="B89" s="257" t="s">
        <v>2607</v>
      </c>
      <c r="C89" s="66">
        <v>2020</v>
      </c>
      <c r="D89" s="67">
        <v>0.4</v>
      </c>
      <c r="E89" s="69">
        <v>455</v>
      </c>
      <c r="F89" s="249">
        <v>80</v>
      </c>
      <c r="G89" s="71">
        <v>161.75769</v>
      </c>
    </row>
    <row r="90" spans="1:7" ht="62.45" customHeight="1" x14ac:dyDescent="0.25">
      <c r="A90" s="93" t="s">
        <v>725</v>
      </c>
      <c r="B90" s="246" t="s">
        <v>2608</v>
      </c>
      <c r="C90" s="66">
        <v>2020</v>
      </c>
      <c r="D90" s="67">
        <v>0.4</v>
      </c>
      <c r="E90" s="69">
        <v>280</v>
      </c>
      <c r="F90" s="249">
        <v>12</v>
      </c>
      <c r="G90" s="71">
        <v>57.51735</v>
      </c>
    </row>
    <row r="91" spans="1:7" ht="62.45" customHeight="1" x14ac:dyDescent="0.25">
      <c r="A91" s="93" t="s">
        <v>725</v>
      </c>
      <c r="B91" s="246" t="s">
        <v>2609</v>
      </c>
      <c r="C91" s="66">
        <v>2020</v>
      </c>
      <c r="D91" s="67">
        <v>0.4</v>
      </c>
      <c r="E91" s="69">
        <v>180</v>
      </c>
      <c r="F91" s="249">
        <v>70</v>
      </c>
      <c r="G91" s="71">
        <v>61.516719999999999</v>
      </c>
    </row>
    <row r="92" spans="1:7" ht="62.45" customHeight="1" x14ac:dyDescent="0.25">
      <c r="A92" s="93" t="s">
        <v>725</v>
      </c>
      <c r="B92" s="258" t="s">
        <v>2610</v>
      </c>
      <c r="C92" s="77">
        <v>2020</v>
      </c>
      <c r="D92" s="83">
        <v>0.4</v>
      </c>
      <c r="E92" s="251">
        <v>426</v>
      </c>
      <c r="F92" s="95">
        <v>1500</v>
      </c>
      <c r="G92" s="71">
        <v>240.477</v>
      </c>
    </row>
    <row r="93" spans="1:7" ht="94.5" x14ac:dyDescent="0.25">
      <c r="A93" s="93" t="s">
        <v>725</v>
      </c>
      <c r="B93" s="145" t="s">
        <v>2611</v>
      </c>
      <c r="C93" s="96">
        <v>2020</v>
      </c>
      <c r="D93" s="96">
        <v>0.4</v>
      </c>
      <c r="E93" s="249">
        <v>7</v>
      </c>
      <c r="F93" s="249">
        <v>15</v>
      </c>
      <c r="G93" s="71">
        <v>15.7674</v>
      </c>
    </row>
    <row r="94" spans="1:7" ht="97.9" customHeight="1" x14ac:dyDescent="0.25">
      <c r="A94" s="93" t="s">
        <v>725</v>
      </c>
      <c r="B94" s="259" t="s">
        <v>2612</v>
      </c>
      <c r="C94" s="77">
        <v>2020</v>
      </c>
      <c r="D94" s="77">
        <v>0.4</v>
      </c>
      <c r="E94" s="95">
        <v>320</v>
      </c>
      <c r="F94" s="95">
        <v>15</v>
      </c>
      <c r="G94" s="71">
        <v>134.44968</v>
      </c>
    </row>
    <row r="95" spans="1:7" ht="78.75" x14ac:dyDescent="0.25">
      <c r="A95" s="93" t="s">
        <v>725</v>
      </c>
      <c r="B95" s="260" t="s">
        <v>2613</v>
      </c>
      <c r="C95" s="83">
        <v>2020</v>
      </c>
      <c r="D95" s="83">
        <v>0.4</v>
      </c>
      <c r="E95" s="251">
        <v>372</v>
      </c>
      <c r="F95" s="95">
        <v>30</v>
      </c>
      <c r="G95" s="71">
        <v>167.29891000000001</v>
      </c>
    </row>
    <row r="96" spans="1:7" ht="78.75" x14ac:dyDescent="0.25">
      <c r="A96" s="93" t="s">
        <v>725</v>
      </c>
      <c r="B96" s="259" t="s">
        <v>2614</v>
      </c>
      <c r="C96" s="77">
        <v>2020</v>
      </c>
      <c r="D96" s="77">
        <v>0.4</v>
      </c>
      <c r="E96" s="95">
        <v>230</v>
      </c>
      <c r="F96" s="95">
        <v>15</v>
      </c>
      <c r="G96" s="80">
        <v>82.098820000000003</v>
      </c>
    </row>
    <row r="97" spans="1:7" ht="78" customHeight="1" x14ac:dyDescent="0.25">
      <c r="A97" s="93" t="s">
        <v>725</v>
      </c>
      <c r="B97" s="261" t="s">
        <v>2615</v>
      </c>
      <c r="C97" s="77">
        <v>2020</v>
      </c>
      <c r="D97" s="77">
        <v>0.4</v>
      </c>
      <c r="E97" s="95">
        <v>329</v>
      </c>
      <c r="F97" s="95">
        <v>15</v>
      </c>
      <c r="G97" s="80">
        <v>93.397409999999994</v>
      </c>
    </row>
    <row r="98" spans="1:7" ht="78.75" x14ac:dyDescent="0.25">
      <c r="A98" s="93" t="s">
        <v>725</v>
      </c>
      <c r="B98" s="262" t="s">
        <v>2616</v>
      </c>
      <c r="C98" s="77">
        <v>2020</v>
      </c>
      <c r="D98" s="77">
        <v>0.4</v>
      </c>
      <c r="E98" s="95">
        <v>361</v>
      </c>
      <c r="F98" s="251">
        <v>15</v>
      </c>
      <c r="G98" s="80">
        <v>219.79723999999999</v>
      </c>
    </row>
    <row r="99" spans="1:7" ht="78.75" x14ac:dyDescent="0.25">
      <c r="A99" s="93" t="s">
        <v>725</v>
      </c>
      <c r="B99" s="259" t="s">
        <v>2617</v>
      </c>
      <c r="C99" s="77">
        <v>2020</v>
      </c>
      <c r="D99" s="77">
        <v>0.4</v>
      </c>
      <c r="E99" s="95">
        <v>360</v>
      </c>
      <c r="F99" s="251">
        <v>15</v>
      </c>
      <c r="G99" s="80">
        <v>72.456710000000001</v>
      </c>
    </row>
    <row r="100" spans="1:7" ht="79.150000000000006" customHeight="1" x14ac:dyDescent="0.25">
      <c r="A100" s="93" t="s">
        <v>725</v>
      </c>
      <c r="B100" s="259" t="s">
        <v>2618</v>
      </c>
      <c r="C100" s="77">
        <v>2020</v>
      </c>
      <c r="D100" s="77">
        <v>10</v>
      </c>
      <c r="E100" s="95">
        <v>16</v>
      </c>
      <c r="F100" s="95">
        <v>15</v>
      </c>
      <c r="G100" s="80">
        <v>14.190759999999999</v>
      </c>
    </row>
    <row r="101" spans="1:7" ht="63" customHeight="1" x14ac:dyDescent="0.25">
      <c r="A101" s="93" t="s">
        <v>725</v>
      </c>
      <c r="B101" s="262" t="s">
        <v>2619</v>
      </c>
      <c r="C101" s="77">
        <v>2020</v>
      </c>
      <c r="D101" s="77">
        <v>0.4</v>
      </c>
      <c r="E101" s="95">
        <v>230</v>
      </c>
      <c r="F101" s="251">
        <v>8</v>
      </c>
      <c r="G101" s="80">
        <v>41.387349999999998</v>
      </c>
    </row>
    <row r="102" spans="1:7" ht="31.5" x14ac:dyDescent="0.25">
      <c r="A102" s="93" t="s">
        <v>725</v>
      </c>
      <c r="B102" s="262" t="s">
        <v>2620</v>
      </c>
      <c r="C102" s="77">
        <v>2020</v>
      </c>
      <c r="D102" s="77">
        <v>10</v>
      </c>
      <c r="E102" s="95">
        <v>5</v>
      </c>
      <c r="F102" s="95"/>
      <c r="G102" s="80">
        <v>21.863900000000001</v>
      </c>
    </row>
    <row r="103" spans="1:7" ht="47.25" x14ac:dyDescent="0.25">
      <c r="A103" s="93" t="s">
        <v>725</v>
      </c>
      <c r="B103" s="263" t="s">
        <v>2621</v>
      </c>
      <c r="C103" s="83">
        <v>2020</v>
      </c>
      <c r="D103" s="83">
        <v>0.4</v>
      </c>
      <c r="E103" s="251">
        <v>900</v>
      </c>
      <c r="F103" s="251">
        <v>14</v>
      </c>
      <c r="G103" s="252">
        <v>73.480230000000006</v>
      </c>
    </row>
    <row r="104" spans="1:7" ht="47.25" x14ac:dyDescent="0.25">
      <c r="A104" s="93" t="s">
        <v>725</v>
      </c>
      <c r="B104" s="263" t="s">
        <v>2622</v>
      </c>
      <c r="C104" s="83">
        <v>2020</v>
      </c>
      <c r="D104" s="83">
        <v>0.4</v>
      </c>
      <c r="E104" s="251">
        <v>360</v>
      </c>
      <c r="F104" s="251">
        <v>5</v>
      </c>
      <c r="G104" s="252">
        <v>33.248950000000001</v>
      </c>
    </row>
    <row r="105" spans="1:7" ht="47.25" x14ac:dyDescent="0.25">
      <c r="A105" s="93" t="s">
        <v>725</v>
      </c>
      <c r="B105" s="259" t="s">
        <v>2623</v>
      </c>
      <c r="C105" s="77">
        <v>2020</v>
      </c>
      <c r="D105" s="77">
        <v>0.4</v>
      </c>
      <c r="E105" s="95">
        <v>290</v>
      </c>
      <c r="F105" s="95">
        <v>10</v>
      </c>
      <c r="G105" s="80">
        <v>94.603939999999994</v>
      </c>
    </row>
    <row r="106" spans="1:7" ht="47.25" x14ac:dyDescent="0.25">
      <c r="A106" s="93" t="s">
        <v>725</v>
      </c>
      <c r="B106" s="262" t="s">
        <v>2624</v>
      </c>
      <c r="C106" s="77">
        <v>2020</v>
      </c>
      <c r="D106" s="77">
        <v>0.4</v>
      </c>
      <c r="E106" s="95">
        <v>402</v>
      </c>
      <c r="F106" s="95">
        <v>5</v>
      </c>
      <c r="G106" s="80">
        <v>144.06765999999999</v>
      </c>
    </row>
    <row r="107" spans="1:7" ht="63" x14ac:dyDescent="0.25">
      <c r="A107" s="93" t="s">
        <v>725</v>
      </c>
      <c r="B107" s="262" t="s">
        <v>2625</v>
      </c>
      <c r="C107" s="77">
        <v>2020</v>
      </c>
      <c r="D107" s="264">
        <v>0.4</v>
      </c>
      <c r="E107" s="95">
        <v>281</v>
      </c>
      <c r="F107" s="95">
        <v>5</v>
      </c>
      <c r="G107" s="80">
        <v>312.66162000000003</v>
      </c>
    </row>
    <row r="108" spans="1:7" ht="63" x14ac:dyDescent="0.25">
      <c r="A108" s="93" t="s">
        <v>725</v>
      </c>
      <c r="B108" s="262" t="s">
        <v>2626</v>
      </c>
      <c r="C108" s="77">
        <v>2020</v>
      </c>
      <c r="D108" s="264">
        <v>0.4</v>
      </c>
      <c r="E108" s="95">
        <v>121</v>
      </c>
      <c r="F108" s="95">
        <v>5</v>
      </c>
      <c r="G108" s="80">
        <v>34.458880000000001</v>
      </c>
    </row>
    <row r="109" spans="1:7" ht="63" x14ac:dyDescent="0.25">
      <c r="A109" s="93" t="s">
        <v>725</v>
      </c>
      <c r="B109" s="262" t="s">
        <v>2627</v>
      </c>
      <c r="C109" s="83">
        <v>2020</v>
      </c>
      <c r="D109" s="265">
        <v>0.4</v>
      </c>
      <c r="E109" s="251">
        <v>155</v>
      </c>
      <c r="F109" s="95">
        <v>15</v>
      </c>
      <c r="G109" s="252">
        <v>44.966459999999998</v>
      </c>
    </row>
    <row r="110" spans="1:7" ht="63" x14ac:dyDescent="0.25">
      <c r="A110" s="93" t="s">
        <v>725</v>
      </c>
      <c r="B110" s="262" t="s">
        <v>2628</v>
      </c>
      <c r="C110" s="77">
        <v>2020</v>
      </c>
      <c r="D110" s="77">
        <v>0.4</v>
      </c>
      <c r="E110" s="95">
        <v>350</v>
      </c>
      <c r="F110" s="95">
        <v>117</v>
      </c>
      <c r="G110" s="80">
        <v>272.74943000000002</v>
      </c>
    </row>
    <row r="111" spans="1:7" ht="78.75" x14ac:dyDescent="0.25">
      <c r="A111" s="93" t="s">
        <v>725</v>
      </c>
      <c r="B111" s="259" t="s">
        <v>2629</v>
      </c>
      <c r="C111" s="77">
        <v>2020</v>
      </c>
      <c r="D111" s="77">
        <v>0.4</v>
      </c>
      <c r="E111" s="95">
        <v>365</v>
      </c>
      <c r="F111" s="95">
        <v>15</v>
      </c>
      <c r="G111" s="80">
        <v>25.685559999999999</v>
      </c>
    </row>
    <row r="112" spans="1:7" ht="66" customHeight="1" x14ac:dyDescent="0.25">
      <c r="A112" s="93" t="s">
        <v>725</v>
      </c>
      <c r="B112" s="259" t="s">
        <v>2630</v>
      </c>
      <c r="C112" s="96">
        <v>2020</v>
      </c>
      <c r="D112" s="96">
        <v>10</v>
      </c>
      <c r="E112" s="254">
        <v>203</v>
      </c>
      <c r="F112" s="254">
        <v>120</v>
      </c>
      <c r="G112" s="80">
        <v>659.37699999999995</v>
      </c>
    </row>
    <row r="113" spans="1:7" ht="47.25" x14ac:dyDescent="0.25">
      <c r="A113" s="93" t="s">
        <v>725</v>
      </c>
      <c r="B113" s="259" t="s">
        <v>2631</v>
      </c>
      <c r="C113" s="96">
        <v>2020</v>
      </c>
      <c r="D113" s="96">
        <v>0.4</v>
      </c>
      <c r="E113" s="254">
        <v>270</v>
      </c>
      <c r="F113" s="254">
        <v>15</v>
      </c>
      <c r="G113" s="80">
        <v>59.504269999999998</v>
      </c>
    </row>
    <row r="114" spans="1:7" collapsed="1" x14ac:dyDescent="0.25">
      <c r="A114" s="93" t="s">
        <v>159</v>
      </c>
      <c r="B114" s="167" t="s">
        <v>3</v>
      </c>
      <c r="C114" s="244"/>
      <c r="D114" s="245"/>
      <c r="E114" s="69"/>
      <c r="F114" s="69"/>
      <c r="G114" s="69"/>
    </row>
    <row r="115" spans="1:7" x14ac:dyDescent="0.25">
      <c r="A115" s="93" t="s">
        <v>729</v>
      </c>
      <c r="B115" s="173" t="s">
        <v>701</v>
      </c>
      <c r="C115" s="244"/>
      <c r="D115" s="245"/>
      <c r="E115" s="101">
        <f>SUM(E116:E122)</f>
        <v>2732</v>
      </c>
      <c r="F115" s="101">
        <f t="shared" ref="F115:G115" si="2">SUM(F116:F122)</f>
        <v>463</v>
      </c>
      <c r="G115" s="221">
        <f t="shared" si="2"/>
        <v>1413.35706</v>
      </c>
    </row>
    <row r="116" spans="1:7" ht="46.9" customHeight="1" x14ac:dyDescent="0.25">
      <c r="A116" s="93" t="s">
        <v>729</v>
      </c>
      <c r="B116" s="266" t="s">
        <v>2632</v>
      </c>
      <c r="C116" s="265">
        <v>2019</v>
      </c>
      <c r="D116" s="265">
        <v>0.4</v>
      </c>
      <c r="E116" s="84">
        <v>222</v>
      </c>
      <c r="F116" s="251">
        <v>5</v>
      </c>
      <c r="G116" s="252">
        <v>87.75273</v>
      </c>
    </row>
    <row r="117" spans="1:7" ht="63" x14ac:dyDescent="0.25">
      <c r="A117" s="93" t="s">
        <v>729</v>
      </c>
      <c r="B117" s="267" t="s">
        <v>2633</v>
      </c>
      <c r="C117" s="265">
        <v>2019</v>
      </c>
      <c r="D117" s="265">
        <v>0.4</v>
      </c>
      <c r="E117" s="84">
        <v>657</v>
      </c>
      <c r="F117" s="251">
        <v>105</v>
      </c>
      <c r="G117" s="252">
        <v>508.32335999999998</v>
      </c>
    </row>
    <row r="118" spans="1:7" ht="46.9" customHeight="1" x14ac:dyDescent="0.25">
      <c r="A118" s="93" t="s">
        <v>729</v>
      </c>
      <c r="B118" s="266" t="s">
        <v>2634</v>
      </c>
      <c r="C118" s="265">
        <v>2019</v>
      </c>
      <c r="D118" s="265">
        <v>0.4</v>
      </c>
      <c r="E118" s="84">
        <v>656</v>
      </c>
      <c r="F118" s="251">
        <v>15</v>
      </c>
      <c r="G118" s="252">
        <v>260.27085</v>
      </c>
    </row>
    <row r="119" spans="1:7" ht="63" x14ac:dyDescent="0.25">
      <c r="A119" s="93" t="s">
        <v>729</v>
      </c>
      <c r="B119" s="246" t="s">
        <v>2635</v>
      </c>
      <c r="C119" s="66">
        <v>2020</v>
      </c>
      <c r="D119" s="67">
        <v>0.4</v>
      </c>
      <c r="E119" s="69">
        <v>300</v>
      </c>
      <c r="F119" s="69">
        <v>100</v>
      </c>
      <c r="G119" s="71">
        <v>121.35603</v>
      </c>
    </row>
    <row r="120" spans="1:7" ht="110.25" x14ac:dyDescent="0.25">
      <c r="A120" s="93" t="s">
        <v>729</v>
      </c>
      <c r="B120" s="268" t="s">
        <v>2636</v>
      </c>
      <c r="C120" s="77">
        <v>2020</v>
      </c>
      <c r="D120" s="83">
        <v>0.4</v>
      </c>
      <c r="E120" s="84">
        <v>194</v>
      </c>
      <c r="F120" s="251">
        <v>103</v>
      </c>
      <c r="G120" s="80">
        <v>71.169129999999996</v>
      </c>
    </row>
    <row r="121" spans="1:7" ht="78.75" x14ac:dyDescent="0.25">
      <c r="A121" s="93" t="s">
        <v>729</v>
      </c>
      <c r="B121" s="248" t="s">
        <v>2637</v>
      </c>
      <c r="C121" s="265">
        <v>2020</v>
      </c>
      <c r="D121" s="265">
        <v>0.4</v>
      </c>
      <c r="E121" s="84">
        <v>500</v>
      </c>
      <c r="F121" s="251">
        <v>15</v>
      </c>
      <c r="G121" s="252">
        <f>182.19935-2.6572</f>
        <v>179.54215000000002</v>
      </c>
    </row>
    <row r="122" spans="1:7" ht="61.9" customHeight="1" x14ac:dyDescent="0.25">
      <c r="A122" s="93" t="s">
        <v>729</v>
      </c>
      <c r="B122" s="248" t="s">
        <v>2630</v>
      </c>
      <c r="C122" s="96">
        <v>2020</v>
      </c>
      <c r="D122" s="77">
        <v>0.4</v>
      </c>
      <c r="E122" s="81">
        <v>203</v>
      </c>
      <c r="F122" s="95">
        <v>120</v>
      </c>
      <c r="G122" s="269">
        <v>184.94281000000001</v>
      </c>
    </row>
    <row r="123" spans="1:7" hidden="1" outlineLevel="1" x14ac:dyDescent="0.25">
      <c r="A123" s="93" t="s">
        <v>730</v>
      </c>
      <c r="B123" s="130" t="s">
        <v>688</v>
      </c>
      <c r="C123" s="244"/>
      <c r="D123" s="245"/>
      <c r="E123" s="69"/>
      <c r="F123" s="69"/>
      <c r="G123" s="69"/>
    </row>
    <row r="124" spans="1:7" hidden="1" outlineLevel="1" x14ac:dyDescent="0.25">
      <c r="A124" s="93" t="s">
        <v>160</v>
      </c>
      <c r="B124" s="167" t="s">
        <v>5</v>
      </c>
      <c r="C124" s="244"/>
      <c r="D124" s="245"/>
      <c r="E124" s="270"/>
      <c r="F124" s="270"/>
      <c r="G124" s="271"/>
    </row>
    <row r="125" spans="1:7" hidden="1" outlineLevel="1" x14ac:dyDescent="0.25">
      <c r="A125" s="93" t="s">
        <v>731</v>
      </c>
      <c r="B125" s="130" t="s">
        <v>686</v>
      </c>
      <c r="C125" s="244"/>
      <c r="D125" s="245"/>
      <c r="E125" s="270"/>
      <c r="F125" s="270"/>
      <c r="G125" s="271"/>
    </row>
    <row r="126" spans="1:7" hidden="1" outlineLevel="1" x14ac:dyDescent="0.25">
      <c r="A126" s="93" t="s">
        <v>732</v>
      </c>
      <c r="B126" s="130" t="s">
        <v>688</v>
      </c>
      <c r="C126" s="244"/>
      <c r="D126" s="245"/>
      <c r="E126" s="270"/>
      <c r="F126" s="270"/>
      <c r="G126" s="271"/>
    </row>
    <row r="127" spans="1:7" hidden="1" outlineLevel="1" x14ac:dyDescent="0.25">
      <c r="A127" s="93" t="s">
        <v>161</v>
      </c>
      <c r="B127" s="167" t="s">
        <v>6</v>
      </c>
      <c r="C127" s="244"/>
      <c r="D127" s="245"/>
      <c r="E127" s="270"/>
      <c r="F127" s="270"/>
      <c r="G127" s="271"/>
    </row>
    <row r="128" spans="1:7" hidden="1" outlineLevel="1" x14ac:dyDescent="0.25">
      <c r="A128" s="93" t="s">
        <v>733</v>
      </c>
      <c r="B128" s="130" t="s">
        <v>686</v>
      </c>
      <c r="C128" s="244"/>
      <c r="D128" s="245"/>
      <c r="E128" s="270"/>
      <c r="F128" s="270"/>
      <c r="G128" s="271"/>
    </row>
    <row r="129" spans="1:7" hidden="1" outlineLevel="1" x14ac:dyDescent="0.25">
      <c r="A129" s="93" t="s">
        <v>734</v>
      </c>
      <c r="B129" s="130" t="s">
        <v>688</v>
      </c>
      <c r="C129" s="244"/>
      <c r="D129" s="245"/>
      <c r="E129" s="270"/>
      <c r="F129" s="270"/>
      <c r="G129" s="271"/>
    </row>
    <row r="130" spans="1:7" hidden="1" outlineLevel="1" x14ac:dyDescent="0.25">
      <c r="A130" s="93" t="s">
        <v>162</v>
      </c>
      <c r="B130" s="167" t="s">
        <v>7</v>
      </c>
      <c r="C130" s="244"/>
      <c r="D130" s="245"/>
      <c r="E130" s="270"/>
      <c r="F130" s="270"/>
      <c r="G130" s="271"/>
    </row>
    <row r="131" spans="1:7" hidden="1" outlineLevel="1" x14ac:dyDescent="0.25">
      <c r="A131" s="93" t="s">
        <v>735</v>
      </c>
      <c r="B131" s="130" t="s">
        <v>686</v>
      </c>
      <c r="C131" s="244"/>
      <c r="D131" s="245"/>
      <c r="E131" s="270"/>
      <c r="F131" s="270"/>
      <c r="G131" s="271"/>
    </row>
    <row r="132" spans="1:7" hidden="1" outlineLevel="1" x14ac:dyDescent="0.25">
      <c r="A132" s="93" t="s">
        <v>736</v>
      </c>
      <c r="B132" s="130" t="s">
        <v>688</v>
      </c>
      <c r="C132" s="244"/>
      <c r="D132" s="245"/>
      <c r="E132" s="270"/>
      <c r="F132" s="270"/>
      <c r="G132" s="271"/>
    </row>
    <row r="133" spans="1:7" hidden="1" outlineLevel="1" x14ac:dyDescent="0.25">
      <c r="A133" s="93" t="s">
        <v>163</v>
      </c>
      <c r="B133" s="167" t="s">
        <v>650</v>
      </c>
      <c r="C133" s="244"/>
      <c r="D133" s="245"/>
      <c r="E133" s="270"/>
      <c r="F133" s="270"/>
      <c r="G133" s="271"/>
    </row>
    <row r="134" spans="1:7" hidden="1" outlineLevel="1" x14ac:dyDescent="0.25">
      <c r="A134" s="93" t="s">
        <v>737</v>
      </c>
      <c r="B134" s="130" t="s">
        <v>686</v>
      </c>
      <c r="C134" s="244"/>
      <c r="D134" s="245"/>
      <c r="E134" s="270"/>
      <c r="F134" s="270"/>
      <c r="G134" s="271"/>
    </row>
    <row r="135" spans="1:7" hidden="1" outlineLevel="1" x14ac:dyDescent="0.25">
      <c r="A135" s="93" t="s">
        <v>738</v>
      </c>
      <c r="B135" s="130" t="s">
        <v>688</v>
      </c>
      <c r="C135" s="244"/>
      <c r="D135" s="245"/>
      <c r="E135" s="270"/>
      <c r="F135" s="270"/>
      <c r="G135" s="271"/>
    </row>
    <row r="136" spans="1:7" s="239" customFormat="1" collapsed="1" x14ac:dyDescent="0.25">
      <c r="A136" s="93" t="s">
        <v>164</v>
      </c>
      <c r="B136" s="233" t="s">
        <v>165</v>
      </c>
      <c r="C136" s="234"/>
      <c r="D136" s="235"/>
      <c r="E136" s="236"/>
      <c r="F136" s="236"/>
      <c r="G136" s="238"/>
    </row>
    <row r="137" spans="1:7" s="243" customFormat="1" hidden="1" outlineLevel="1" x14ac:dyDescent="0.25">
      <c r="A137" s="93" t="s">
        <v>166</v>
      </c>
      <c r="B137" s="240" t="s">
        <v>131</v>
      </c>
      <c r="C137" s="241"/>
      <c r="D137" s="242"/>
      <c r="E137" s="272"/>
      <c r="F137" s="272"/>
      <c r="G137" s="273"/>
    </row>
    <row r="138" spans="1:7" hidden="1" outlineLevel="1" x14ac:dyDescent="0.25">
      <c r="A138" s="93" t="s">
        <v>167</v>
      </c>
      <c r="B138" s="167" t="s">
        <v>4</v>
      </c>
      <c r="C138" s="244"/>
      <c r="D138" s="245"/>
      <c r="E138" s="270"/>
      <c r="F138" s="270"/>
      <c r="G138" s="271"/>
    </row>
    <row r="139" spans="1:7" hidden="1" outlineLevel="1" x14ac:dyDescent="0.25">
      <c r="A139" s="93" t="s">
        <v>739</v>
      </c>
      <c r="B139" s="130" t="s">
        <v>686</v>
      </c>
      <c r="C139" s="244"/>
      <c r="D139" s="245"/>
      <c r="E139" s="270"/>
      <c r="F139" s="270"/>
      <c r="G139" s="271"/>
    </row>
    <row r="140" spans="1:7" hidden="1" outlineLevel="1" x14ac:dyDescent="0.25">
      <c r="A140" s="93" t="s">
        <v>740</v>
      </c>
      <c r="B140" s="130" t="s">
        <v>688</v>
      </c>
      <c r="C140" s="244"/>
      <c r="D140" s="245"/>
      <c r="E140" s="270"/>
      <c r="F140" s="270"/>
      <c r="G140" s="271"/>
    </row>
    <row r="141" spans="1:7" hidden="1" outlineLevel="1" x14ac:dyDescent="0.25">
      <c r="A141" s="93" t="s">
        <v>168</v>
      </c>
      <c r="B141" s="167" t="s">
        <v>3</v>
      </c>
      <c r="C141" s="244"/>
      <c r="D141" s="245"/>
      <c r="E141" s="270"/>
      <c r="F141" s="270"/>
      <c r="G141" s="271"/>
    </row>
    <row r="142" spans="1:7" hidden="1" outlineLevel="1" x14ac:dyDescent="0.25">
      <c r="A142" s="93" t="s">
        <v>741</v>
      </c>
      <c r="B142" s="130" t="s">
        <v>686</v>
      </c>
      <c r="C142" s="244"/>
      <c r="D142" s="245"/>
      <c r="E142" s="270"/>
      <c r="F142" s="270"/>
      <c r="G142" s="271"/>
    </row>
    <row r="143" spans="1:7" hidden="1" outlineLevel="1" x14ac:dyDescent="0.25">
      <c r="A143" s="93" t="s">
        <v>742</v>
      </c>
      <c r="B143" s="130" t="s">
        <v>688</v>
      </c>
      <c r="C143" s="244"/>
      <c r="D143" s="245"/>
      <c r="E143" s="270"/>
      <c r="F143" s="270"/>
      <c r="G143" s="271"/>
    </row>
    <row r="144" spans="1:7" hidden="1" outlineLevel="1" x14ac:dyDescent="0.25">
      <c r="A144" s="93" t="s">
        <v>169</v>
      </c>
      <c r="B144" s="167" t="s">
        <v>5</v>
      </c>
      <c r="C144" s="244"/>
      <c r="D144" s="245"/>
      <c r="E144" s="270"/>
      <c r="F144" s="270"/>
      <c r="G144" s="271"/>
    </row>
    <row r="145" spans="1:7" hidden="1" outlineLevel="1" x14ac:dyDescent="0.25">
      <c r="A145" s="93" t="s">
        <v>743</v>
      </c>
      <c r="B145" s="130" t="s">
        <v>686</v>
      </c>
      <c r="C145" s="244"/>
      <c r="D145" s="245"/>
      <c r="E145" s="270"/>
      <c r="F145" s="270"/>
      <c r="G145" s="271"/>
    </row>
    <row r="146" spans="1:7" hidden="1" outlineLevel="1" x14ac:dyDescent="0.25">
      <c r="A146" s="93" t="s">
        <v>744</v>
      </c>
      <c r="B146" s="130" t="s">
        <v>688</v>
      </c>
      <c r="C146" s="244"/>
      <c r="D146" s="245"/>
      <c r="E146" s="270"/>
      <c r="F146" s="270"/>
      <c r="G146" s="271"/>
    </row>
    <row r="147" spans="1:7" hidden="1" outlineLevel="1" x14ac:dyDescent="0.25">
      <c r="A147" s="93" t="s">
        <v>170</v>
      </c>
      <c r="B147" s="167" t="s">
        <v>6</v>
      </c>
      <c r="C147" s="244"/>
      <c r="D147" s="245"/>
      <c r="E147" s="270"/>
      <c r="F147" s="270"/>
      <c r="G147" s="271"/>
    </row>
    <row r="148" spans="1:7" hidden="1" outlineLevel="1" x14ac:dyDescent="0.25">
      <c r="A148" s="93" t="s">
        <v>745</v>
      </c>
      <c r="B148" s="130" t="s">
        <v>686</v>
      </c>
      <c r="C148" s="244"/>
      <c r="D148" s="245"/>
      <c r="E148" s="270"/>
      <c r="F148" s="270"/>
      <c r="G148" s="271"/>
    </row>
    <row r="149" spans="1:7" hidden="1" outlineLevel="1" x14ac:dyDescent="0.25">
      <c r="A149" s="93" t="s">
        <v>746</v>
      </c>
      <c r="B149" s="130" t="s">
        <v>688</v>
      </c>
      <c r="C149" s="244"/>
      <c r="D149" s="245"/>
      <c r="E149" s="270"/>
      <c r="F149" s="270"/>
      <c r="G149" s="271"/>
    </row>
    <row r="150" spans="1:7" hidden="1" outlineLevel="1" x14ac:dyDescent="0.25">
      <c r="A150" s="93" t="s">
        <v>171</v>
      </c>
      <c r="B150" s="167" t="s">
        <v>7</v>
      </c>
      <c r="C150" s="244"/>
      <c r="D150" s="245"/>
      <c r="E150" s="270"/>
      <c r="F150" s="270"/>
      <c r="G150" s="271"/>
    </row>
    <row r="151" spans="1:7" hidden="1" outlineLevel="1" x14ac:dyDescent="0.25">
      <c r="A151" s="93" t="s">
        <v>747</v>
      </c>
      <c r="B151" s="130" t="s">
        <v>686</v>
      </c>
      <c r="C151" s="244"/>
      <c r="D151" s="245"/>
      <c r="E151" s="270"/>
      <c r="F151" s="270"/>
      <c r="G151" s="271"/>
    </row>
    <row r="152" spans="1:7" hidden="1" outlineLevel="1" x14ac:dyDescent="0.25">
      <c r="A152" s="93" t="s">
        <v>748</v>
      </c>
      <c r="B152" s="130" t="s">
        <v>688</v>
      </c>
      <c r="C152" s="244"/>
      <c r="D152" s="245"/>
      <c r="E152" s="270"/>
      <c r="F152" s="270"/>
      <c r="G152" s="271"/>
    </row>
    <row r="153" spans="1:7" hidden="1" outlineLevel="1" x14ac:dyDescent="0.25">
      <c r="A153" s="93" t="s">
        <v>172</v>
      </c>
      <c r="B153" s="167" t="s">
        <v>650</v>
      </c>
      <c r="C153" s="244"/>
      <c r="D153" s="245"/>
      <c r="E153" s="270"/>
      <c r="F153" s="270"/>
      <c r="G153" s="271"/>
    </row>
    <row r="154" spans="1:7" hidden="1" outlineLevel="1" x14ac:dyDescent="0.25">
      <c r="A154" s="93" t="s">
        <v>749</v>
      </c>
      <c r="B154" s="130" t="s">
        <v>686</v>
      </c>
      <c r="C154" s="244"/>
      <c r="D154" s="245"/>
      <c r="E154" s="270"/>
      <c r="F154" s="270"/>
      <c r="G154" s="271"/>
    </row>
    <row r="155" spans="1:7" hidden="1" outlineLevel="1" x14ac:dyDescent="0.25">
      <c r="A155" s="93" t="s">
        <v>750</v>
      </c>
      <c r="B155" s="130" t="s">
        <v>688</v>
      </c>
      <c r="C155" s="244"/>
      <c r="D155" s="245"/>
      <c r="E155" s="270"/>
      <c r="F155" s="270"/>
      <c r="G155" s="271"/>
    </row>
    <row r="156" spans="1:7" s="243" customFormat="1" hidden="1" outlineLevel="1" x14ac:dyDescent="0.25">
      <c r="A156" s="93" t="s">
        <v>173</v>
      </c>
      <c r="B156" s="240" t="s">
        <v>139</v>
      </c>
      <c r="C156" s="241"/>
      <c r="D156" s="242"/>
      <c r="E156" s="272"/>
      <c r="F156" s="272"/>
      <c r="G156" s="273"/>
    </row>
    <row r="157" spans="1:7" hidden="1" outlineLevel="1" x14ac:dyDescent="0.25">
      <c r="A157" s="93" t="s">
        <v>174</v>
      </c>
      <c r="B157" s="167" t="s">
        <v>4</v>
      </c>
      <c r="C157" s="244"/>
      <c r="D157" s="245"/>
      <c r="E157" s="270"/>
      <c r="F157" s="270"/>
      <c r="G157" s="271"/>
    </row>
    <row r="158" spans="1:7" hidden="1" outlineLevel="1" x14ac:dyDescent="0.25">
      <c r="A158" s="93" t="s">
        <v>751</v>
      </c>
      <c r="B158" s="130" t="s">
        <v>686</v>
      </c>
      <c r="C158" s="244"/>
      <c r="D158" s="245"/>
      <c r="E158" s="270"/>
      <c r="F158" s="270"/>
      <c r="G158" s="271"/>
    </row>
    <row r="159" spans="1:7" hidden="1" outlineLevel="1" x14ac:dyDescent="0.25">
      <c r="A159" s="93" t="s">
        <v>752</v>
      </c>
      <c r="B159" s="130" t="s">
        <v>688</v>
      </c>
      <c r="C159" s="244"/>
      <c r="D159" s="245"/>
      <c r="E159" s="270"/>
      <c r="F159" s="270"/>
      <c r="G159" s="271"/>
    </row>
    <row r="160" spans="1:7" hidden="1" outlineLevel="1" x14ac:dyDescent="0.25">
      <c r="A160" s="93" t="s">
        <v>175</v>
      </c>
      <c r="B160" s="167" t="s">
        <v>3</v>
      </c>
      <c r="C160" s="244"/>
      <c r="D160" s="245"/>
      <c r="E160" s="270"/>
      <c r="F160" s="270"/>
      <c r="G160" s="271"/>
    </row>
    <row r="161" spans="1:7" hidden="1" outlineLevel="1" x14ac:dyDescent="0.25">
      <c r="A161" s="93" t="s">
        <v>753</v>
      </c>
      <c r="B161" s="130" t="s">
        <v>686</v>
      </c>
      <c r="C161" s="244"/>
      <c r="D161" s="245"/>
      <c r="E161" s="270"/>
      <c r="F161" s="270"/>
      <c r="G161" s="271"/>
    </row>
    <row r="162" spans="1:7" hidden="1" outlineLevel="1" x14ac:dyDescent="0.25">
      <c r="A162" s="93" t="s">
        <v>754</v>
      </c>
      <c r="B162" s="130" t="s">
        <v>688</v>
      </c>
      <c r="C162" s="244"/>
      <c r="D162" s="245"/>
      <c r="E162" s="270"/>
      <c r="F162" s="270"/>
      <c r="G162" s="271"/>
    </row>
    <row r="163" spans="1:7" hidden="1" outlineLevel="1" x14ac:dyDescent="0.25">
      <c r="A163" s="93" t="s">
        <v>176</v>
      </c>
      <c r="B163" s="167" t="s">
        <v>5</v>
      </c>
      <c r="C163" s="244"/>
      <c r="D163" s="245"/>
      <c r="E163" s="270"/>
      <c r="F163" s="270"/>
      <c r="G163" s="271"/>
    </row>
    <row r="164" spans="1:7" hidden="1" outlineLevel="1" x14ac:dyDescent="0.25">
      <c r="A164" s="93" t="s">
        <v>755</v>
      </c>
      <c r="B164" s="130" t="s">
        <v>686</v>
      </c>
      <c r="C164" s="244"/>
      <c r="D164" s="245"/>
      <c r="E164" s="270"/>
      <c r="F164" s="270"/>
      <c r="G164" s="271"/>
    </row>
    <row r="165" spans="1:7" hidden="1" outlineLevel="1" x14ac:dyDescent="0.25">
      <c r="A165" s="93" t="s">
        <v>756</v>
      </c>
      <c r="B165" s="130" t="s">
        <v>688</v>
      </c>
      <c r="C165" s="244"/>
      <c r="D165" s="245"/>
      <c r="E165" s="270"/>
      <c r="F165" s="270"/>
      <c r="G165" s="271"/>
    </row>
    <row r="166" spans="1:7" hidden="1" outlineLevel="1" x14ac:dyDescent="0.25">
      <c r="A166" s="93" t="s">
        <v>177</v>
      </c>
      <c r="B166" s="167" t="s">
        <v>6</v>
      </c>
      <c r="C166" s="244"/>
      <c r="D166" s="245"/>
      <c r="E166" s="270"/>
      <c r="F166" s="270"/>
      <c r="G166" s="271"/>
    </row>
    <row r="167" spans="1:7" hidden="1" outlineLevel="1" x14ac:dyDescent="0.25">
      <c r="A167" s="93" t="s">
        <v>757</v>
      </c>
      <c r="B167" s="130" t="s">
        <v>686</v>
      </c>
      <c r="C167" s="244"/>
      <c r="D167" s="245"/>
      <c r="E167" s="270"/>
      <c r="F167" s="270"/>
      <c r="G167" s="271"/>
    </row>
    <row r="168" spans="1:7" hidden="1" outlineLevel="1" x14ac:dyDescent="0.25">
      <c r="A168" s="93" t="s">
        <v>758</v>
      </c>
      <c r="B168" s="130" t="s">
        <v>688</v>
      </c>
      <c r="C168" s="244"/>
      <c r="D168" s="245"/>
      <c r="E168" s="270"/>
      <c r="F168" s="270"/>
      <c r="G168" s="271"/>
    </row>
    <row r="169" spans="1:7" hidden="1" outlineLevel="1" x14ac:dyDescent="0.25">
      <c r="A169" s="93" t="s">
        <v>178</v>
      </c>
      <c r="B169" s="167" t="s">
        <v>7</v>
      </c>
      <c r="C169" s="244"/>
      <c r="D169" s="245"/>
      <c r="E169" s="270"/>
      <c r="F169" s="270"/>
      <c r="G169" s="271"/>
    </row>
    <row r="170" spans="1:7" hidden="1" outlineLevel="1" x14ac:dyDescent="0.25">
      <c r="A170" s="93" t="s">
        <v>759</v>
      </c>
      <c r="B170" s="130" t="s">
        <v>686</v>
      </c>
      <c r="C170" s="244"/>
      <c r="D170" s="245"/>
      <c r="E170" s="270"/>
      <c r="F170" s="270"/>
      <c r="G170" s="271"/>
    </row>
    <row r="171" spans="1:7" hidden="1" outlineLevel="1" x14ac:dyDescent="0.25">
      <c r="A171" s="93" t="s">
        <v>760</v>
      </c>
      <c r="B171" s="130" t="s">
        <v>688</v>
      </c>
      <c r="C171" s="244"/>
      <c r="D171" s="245"/>
      <c r="E171" s="270"/>
      <c r="F171" s="270"/>
      <c r="G171" s="271"/>
    </row>
    <row r="172" spans="1:7" hidden="1" outlineLevel="1" x14ac:dyDescent="0.25">
      <c r="A172" s="93" t="s">
        <v>179</v>
      </c>
      <c r="B172" s="167" t="s">
        <v>650</v>
      </c>
      <c r="C172" s="244"/>
      <c r="D172" s="245"/>
      <c r="E172" s="270"/>
      <c r="F172" s="270"/>
      <c r="G172" s="271"/>
    </row>
    <row r="173" spans="1:7" hidden="1" outlineLevel="1" x14ac:dyDescent="0.25">
      <c r="A173" s="93" t="s">
        <v>761</v>
      </c>
      <c r="B173" s="130" t="s">
        <v>686</v>
      </c>
      <c r="C173" s="244"/>
      <c r="D173" s="245"/>
      <c r="E173" s="270"/>
      <c r="F173" s="270"/>
      <c r="G173" s="271"/>
    </row>
    <row r="174" spans="1:7" hidden="1" outlineLevel="1" x14ac:dyDescent="0.25">
      <c r="A174" s="93" t="s">
        <v>762</v>
      </c>
      <c r="B174" s="130" t="s">
        <v>688</v>
      </c>
      <c r="C174" s="244"/>
      <c r="D174" s="245"/>
      <c r="E174" s="270"/>
      <c r="F174" s="270"/>
      <c r="G174" s="271"/>
    </row>
    <row r="175" spans="1:7" s="243" customFormat="1" collapsed="1" x14ac:dyDescent="0.25">
      <c r="A175" s="93" t="s">
        <v>180</v>
      </c>
      <c r="B175" s="240" t="s">
        <v>147</v>
      </c>
      <c r="C175" s="241"/>
      <c r="D175" s="242"/>
      <c r="E175" s="272"/>
      <c r="F175" s="272"/>
      <c r="G175" s="273"/>
    </row>
    <row r="176" spans="1:7" x14ac:dyDescent="0.25">
      <c r="A176" s="93" t="s">
        <v>181</v>
      </c>
      <c r="B176" s="167" t="s">
        <v>4</v>
      </c>
      <c r="C176" s="244"/>
      <c r="D176" s="245"/>
      <c r="E176" s="270"/>
      <c r="F176" s="270"/>
      <c r="G176" s="271"/>
    </row>
    <row r="177" spans="1:8" x14ac:dyDescent="0.25">
      <c r="A177" s="93" t="s">
        <v>763</v>
      </c>
      <c r="B177" s="173" t="s">
        <v>686</v>
      </c>
      <c r="C177" s="244"/>
      <c r="D177" s="245"/>
      <c r="E177" s="101">
        <f>SUM(E178:E179)</f>
        <v>116</v>
      </c>
      <c r="F177" s="101">
        <f t="shared" ref="F177:G177" si="3">SUM(F178:F179)</f>
        <v>158</v>
      </c>
      <c r="G177" s="222">
        <f t="shared" si="3"/>
        <v>123.37316999999999</v>
      </c>
      <c r="H177" s="104"/>
    </row>
    <row r="178" spans="1:8" ht="78.75" x14ac:dyDescent="0.25">
      <c r="A178" s="93" t="s">
        <v>763</v>
      </c>
      <c r="B178" s="248" t="s">
        <v>2638</v>
      </c>
      <c r="C178" s="66">
        <v>2019</v>
      </c>
      <c r="D178" s="66">
        <v>10</v>
      </c>
      <c r="E178" s="73">
        <v>51</v>
      </c>
      <c r="F178" s="69">
        <v>15</v>
      </c>
      <c r="G178" s="274">
        <v>94.291669999999996</v>
      </c>
      <c r="H178" s="104"/>
    </row>
    <row r="179" spans="1:8" ht="78.75" x14ac:dyDescent="0.25">
      <c r="A179" s="93" t="s">
        <v>763</v>
      </c>
      <c r="B179" s="275" t="s">
        <v>2639</v>
      </c>
      <c r="C179" s="39">
        <v>2020</v>
      </c>
      <c r="D179" s="39">
        <v>10</v>
      </c>
      <c r="E179" s="39">
        <v>65</v>
      </c>
      <c r="F179" s="254">
        <v>143</v>
      </c>
      <c r="G179" s="255">
        <v>29.081499999999998</v>
      </c>
      <c r="H179" s="104"/>
    </row>
    <row r="180" spans="1:8" hidden="1" x14ac:dyDescent="0.25">
      <c r="A180" s="93" t="s">
        <v>764</v>
      </c>
      <c r="B180" s="130" t="s">
        <v>688</v>
      </c>
      <c r="C180" s="244"/>
      <c r="D180" s="245"/>
      <c r="E180" s="270"/>
      <c r="F180" s="270"/>
      <c r="G180" s="271"/>
    </row>
    <row r="181" spans="1:8" hidden="1" x14ac:dyDescent="0.25">
      <c r="A181" s="93" t="s">
        <v>182</v>
      </c>
      <c r="B181" s="167" t="s">
        <v>3</v>
      </c>
      <c r="C181" s="244"/>
      <c r="D181" s="245"/>
      <c r="E181" s="270"/>
      <c r="F181" s="270"/>
      <c r="G181" s="271"/>
    </row>
    <row r="182" spans="1:8" hidden="1" x14ac:dyDescent="0.25">
      <c r="A182" s="93" t="s">
        <v>765</v>
      </c>
      <c r="B182" s="130" t="s">
        <v>686</v>
      </c>
      <c r="C182" s="244"/>
      <c r="D182" s="245"/>
      <c r="E182" s="270"/>
      <c r="F182" s="270"/>
      <c r="G182" s="271"/>
    </row>
    <row r="183" spans="1:8" hidden="1" x14ac:dyDescent="0.25">
      <c r="A183" s="93" t="s">
        <v>766</v>
      </c>
      <c r="B183" s="130" t="s">
        <v>688</v>
      </c>
      <c r="C183" s="244"/>
      <c r="D183" s="245"/>
      <c r="E183" s="270"/>
      <c r="F183" s="270"/>
      <c r="G183" s="271"/>
    </row>
    <row r="184" spans="1:8" hidden="1" x14ac:dyDescent="0.25">
      <c r="A184" s="93" t="s">
        <v>183</v>
      </c>
      <c r="B184" s="167" t="s">
        <v>5</v>
      </c>
      <c r="C184" s="244"/>
      <c r="D184" s="245"/>
      <c r="E184" s="270"/>
      <c r="F184" s="270"/>
      <c r="G184" s="271"/>
    </row>
    <row r="185" spans="1:8" hidden="1" x14ac:dyDescent="0.25">
      <c r="A185" s="93" t="s">
        <v>767</v>
      </c>
      <c r="B185" s="130" t="s">
        <v>686</v>
      </c>
      <c r="C185" s="244"/>
      <c r="D185" s="245"/>
      <c r="E185" s="270"/>
      <c r="F185" s="270"/>
      <c r="G185" s="271"/>
    </row>
    <row r="186" spans="1:8" hidden="1" x14ac:dyDescent="0.25">
      <c r="A186" s="93" t="s">
        <v>768</v>
      </c>
      <c r="B186" s="130" t="s">
        <v>688</v>
      </c>
      <c r="C186" s="244"/>
      <c r="D186" s="245"/>
      <c r="E186" s="270"/>
      <c r="F186" s="270"/>
      <c r="G186" s="271"/>
    </row>
    <row r="187" spans="1:8" hidden="1" x14ac:dyDescent="0.25">
      <c r="A187" s="93" t="s">
        <v>184</v>
      </c>
      <c r="B187" s="167" t="s">
        <v>6</v>
      </c>
      <c r="C187" s="244"/>
      <c r="D187" s="245"/>
      <c r="E187" s="270"/>
      <c r="F187" s="270"/>
      <c r="G187" s="271"/>
    </row>
    <row r="188" spans="1:8" hidden="1" x14ac:dyDescent="0.25">
      <c r="A188" s="93" t="s">
        <v>769</v>
      </c>
      <c r="B188" s="130" t="s">
        <v>686</v>
      </c>
      <c r="C188" s="244"/>
      <c r="D188" s="245"/>
      <c r="E188" s="270"/>
      <c r="F188" s="270"/>
      <c r="G188" s="271"/>
    </row>
    <row r="189" spans="1:8" hidden="1" x14ac:dyDescent="0.25">
      <c r="A189" s="93" t="s">
        <v>770</v>
      </c>
      <c r="B189" s="130" t="s">
        <v>688</v>
      </c>
      <c r="C189" s="244"/>
      <c r="D189" s="245"/>
      <c r="E189" s="270"/>
      <c r="F189" s="270"/>
      <c r="G189" s="271"/>
    </row>
    <row r="190" spans="1:8" hidden="1" x14ac:dyDescent="0.25">
      <c r="A190" s="93" t="s">
        <v>185</v>
      </c>
      <c r="B190" s="167" t="s">
        <v>7</v>
      </c>
      <c r="C190" s="244"/>
      <c r="D190" s="245"/>
      <c r="E190" s="270"/>
      <c r="F190" s="270"/>
      <c r="G190" s="271"/>
    </row>
    <row r="191" spans="1:8" hidden="1" x14ac:dyDescent="0.25">
      <c r="A191" s="93" t="s">
        <v>771</v>
      </c>
      <c r="B191" s="130" t="s">
        <v>686</v>
      </c>
      <c r="C191" s="244"/>
      <c r="D191" s="245"/>
      <c r="E191" s="270"/>
      <c r="F191" s="270"/>
      <c r="G191" s="271"/>
    </row>
    <row r="192" spans="1:8" hidden="1" x14ac:dyDescent="0.25">
      <c r="A192" s="93" t="s">
        <v>772</v>
      </c>
      <c r="B192" s="130" t="s">
        <v>688</v>
      </c>
      <c r="C192" s="244"/>
      <c r="D192" s="245"/>
      <c r="E192" s="270"/>
      <c r="F192" s="270"/>
      <c r="G192" s="271"/>
    </row>
    <row r="193" spans="1:7" hidden="1" outlineLevel="1" x14ac:dyDescent="0.25">
      <c r="A193" s="93" t="s">
        <v>186</v>
      </c>
      <c r="B193" s="167" t="s">
        <v>650</v>
      </c>
      <c r="C193" s="244"/>
      <c r="D193" s="245"/>
      <c r="E193" s="270"/>
      <c r="F193" s="270"/>
      <c r="G193" s="271"/>
    </row>
    <row r="194" spans="1:7" hidden="1" outlineLevel="1" x14ac:dyDescent="0.25">
      <c r="A194" s="93" t="s">
        <v>773</v>
      </c>
      <c r="B194" s="130" t="s">
        <v>686</v>
      </c>
      <c r="C194" s="244"/>
      <c r="D194" s="245"/>
      <c r="E194" s="270"/>
      <c r="F194" s="270"/>
      <c r="G194" s="271"/>
    </row>
    <row r="195" spans="1:7" hidden="1" outlineLevel="1" x14ac:dyDescent="0.25">
      <c r="A195" s="93" t="s">
        <v>774</v>
      </c>
      <c r="B195" s="130" t="s">
        <v>688</v>
      </c>
      <c r="C195" s="244"/>
      <c r="D195" s="245"/>
      <c r="E195" s="270"/>
      <c r="F195" s="270"/>
      <c r="G195" s="271"/>
    </row>
    <row r="196" spans="1:7" s="243" customFormat="1" hidden="1" outlineLevel="1" x14ac:dyDescent="0.25">
      <c r="A196" s="93" t="s">
        <v>101</v>
      </c>
      <c r="B196" s="240" t="s">
        <v>154</v>
      </c>
      <c r="C196" s="241"/>
      <c r="D196" s="242"/>
      <c r="E196" s="272"/>
      <c r="F196" s="272"/>
      <c r="G196" s="273"/>
    </row>
    <row r="197" spans="1:7" hidden="1" outlineLevel="1" x14ac:dyDescent="0.25">
      <c r="A197" s="93" t="s">
        <v>187</v>
      </c>
      <c r="B197" s="167" t="s">
        <v>4</v>
      </c>
      <c r="C197" s="244"/>
      <c r="D197" s="245"/>
      <c r="E197" s="270"/>
      <c r="F197" s="270"/>
      <c r="G197" s="271"/>
    </row>
    <row r="198" spans="1:7" hidden="1" outlineLevel="1" x14ac:dyDescent="0.25">
      <c r="A198" s="93" t="s">
        <v>775</v>
      </c>
      <c r="B198" s="130" t="s">
        <v>686</v>
      </c>
      <c r="C198" s="244"/>
      <c r="D198" s="245"/>
      <c r="E198" s="270"/>
      <c r="F198" s="270"/>
      <c r="G198" s="271"/>
    </row>
    <row r="199" spans="1:7" hidden="1" outlineLevel="1" x14ac:dyDescent="0.25">
      <c r="A199" s="93" t="s">
        <v>776</v>
      </c>
      <c r="B199" s="130" t="s">
        <v>688</v>
      </c>
      <c r="C199" s="244"/>
      <c r="D199" s="245"/>
      <c r="E199" s="270"/>
      <c r="F199" s="270"/>
      <c r="G199" s="271"/>
    </row>
    <row r="200" spans="1:7" hidden="1" outlineLevel="1" x14ac:dyDescent="0.25">
      <c r="A200" s="93" t="s">
        <v>188</v>
      </c>
      <c r="B200" s="167" t="s">
        <v>3</v>
      </c>
      <c r="C200" s="244"/>
      <c r="D200" s="245"/>
      <c r="E200" s="270"/>
      <c r="F200" s="270"/>
      <c r="G200" s="271"/>
    </row>
    <row r="201" spans="1:7" hidden="1" outlineLevel="1" x14ac:dyDescent="0.25">
      <c r="A201" s="93" t="s">
        <v>777</v>
      </c>
      <c r="B201" s="130" t="s">
        <v>686</v>
      </c>
      <c r="C201" s="244"/>
      <c r="D201" s="245"/>
      <c r="E201" s="270"/>
      <c r="F201" s="270"/>
      <c r="G201" s="271"/>
    </row>
    <row r="202" spans="1:7" hidden="1" outlineLevel="1" x14ac:dyDescent="0.25">
      <c r="A202" s="93" t="s">
        <v>778</v>
      </c>
      <c r="B202" s="130" t="s">
        <v>688</v>
      </c>
      <c r="C202" s="244"/>
      <c r="D202" s="245"/>
      <c r="E202" s="270"/>
      <c r="F202" s="270"/>
      <c r="G202" s="271"/>
    </row>
    <row r="203" spans="1:7" hidden="1" outlineLevel="1" x14ac:dyDescent="0.25">
      <c r="A203" s="93" t="s">
        <v>189</v>
      </c>
      <c r="B203" s="167" t="s">
        <v>5</v>
      </c>
      <c r="C203" s="244"/>
      <c r="D203" s="245"/>
      <c r="E203" s="270"/>
      <c r="F203" s="270"/>
      <c r="G203" s="271"/>
    </row>
    <row r="204" spans="1:7" hidden="1" outlineLevel="1" x14ac:dyDescent="0.25">
      <c r="A204" s="93" t="s">
        <v>779</v>
      </c>
      <c r="B204" s="130" t="s">
        <v>686</v>
      </c>
      <c r="C204" s="244"/>
      <c r="D204" s="245"/>
      <c r="E204" s="270"/>
      <c r="F204" s="270"/>
      <c r="G204" s="271"/>
    </row>
    <row r="205" spans="1:7" hidden="1" outlineLevel="1" x14ac:dyDescent="0.25">
      <c r="A205" s="93" t="s">
        <v>780</v>
      </c>
      <c r="B205" s="130" t="s">
        <v>688</v>
      </c>
      <c r="C205" s="244"/>
      <c r="D205" s="245"/>
      <c r="E205" s="270"/>
      <c r="F205" s="270"/>
      <c r="G205" s="271"/>
    </row>
    <row r="206" spans="1:7" hidden="1" outlineLevel="1" x14ac:dyDescent="0.25">
      <c r="A206" s="93" t="s">
        <v>190</v>
      </c>
      <c r="B206" s="167" t="s">
        <v>6</v>
      </c>
      <c r="C206" s="244"/>
      <c r="D206" s="245"/>
      <c r="E206" s="270"/>
      <c r="F206" s="270"/>
      <c r="G206" s="271"/>
    </row>
    <row r="207" spans="1:7" hidden="1" outlineLevel="1" x14ac:dyDescent="0.25">
      <c r="A207" s="93" t="s">
        <v>781</v>
      </c>
      <c r="B207" s="130" t="s">
        <v>686</v>
      </c>
      <c r="C207" s="244"/>
      <c r="D207" s="245"/>
      <c r="E207" s="270"/>
      <c r="F207" s="270"/>
      <c r="G207" s="271"/>
    </row>
    <row r="208" spans="1:7" hidden="1" outlineLevel="1" x14ac:dyDescent="0.25">
      <c r="A208" s="93" t="s">
        <v>782</v>
      </c>
      <c r="B208" s="130" t="s">
        <v>688</v>
      </c>
      <c r="C208" s="244"/>
      <c r="D208" s="245"/>
      <c r="E208" s="270"/>
      <c r="F208" s="270"/>
      <c r="G208" s="271"/>
    </row>
    <row r="209" spans="1:7" hidden="1" outlineLevel="1" x14ac:dyDescent="0.25">
      <c r="A209" s="93" t="s">
        <v>191</v>
      </c>
      <c r="B209" s="167" t="s">
        <v>7</v>
      </c>
      <c r="C209" s="244"/>
      <c r="D209" s="245"/>
      <c r="E209" s="270"/>
      <c r="F209" s="270"/>
      <c r="G209" s="271"/>
    </row>
    <row r="210" spans="1:7" hidden="1" outlineLevel="1" x14ac:dyDescent="0.25">
      <c r="A210" s="93" t="s">
        <v>783</v>
      </c>
      <c r="B210" s="130" t="s">
        <v>686</v>
      </c>
      <c r="C210" s="244"/>
      <c r="D210" s="245"/>
      <c r="E210" s="270"/>
      <c r="F210" s="270"/>
      <c r="G210" s="271"/>
    </row>
    <row r="211" spans="1:7" hidden="1" outlineLevel="1" x14ac:dyDescent="0.25">
      <c r="A211" s="93" t="s">
        <v>784</v>
      </c>
      <c r="B211" s="130" t="s">
        <v>688</v>
      </c>
      <c r="C211" s="244"/>
      <c r="D211" s="245"/>
      <c r="E211" s="270"/>
      <c r="F211" s="270"/>
      <c r="G211" s="271"/>
    </row>
    <row r="212" spans="1:7" hidden="1" outlineLevel="1" x14ac:dyDescent="0.25">
      <c r="A212" s="93" t="s">
        <v>192</v>
      </c>
      <c r="B212" s="167" t="s">
        <v>650</v>
      </c>
      <c r="C212" s="244"/>
      <c r="D212" s="245"/>
      <c r="E212" s="270"/>
      <c r="F212" s="270"/>
      <c r="G212" s="271"/>
    </row>
    <row r="213" spans="1:7" hidden="1" outlineLevel="1" x14ac:dyDescent="0.25">
      <c r="A213" s="93" t="s">
        <v>785</v>
      </c>
      <c r="B213" s="130" t="s">
        <v>686</v>
      </c>
      <c r="C213" s="244"/>
      <c r="D213" s="245"/>
      <c r="E213" s="270"/>
      <c r="F213" s="270"/>
      <c r="G213" s="271"/>
    </row>
    <row r="214" spans="1:7" hidden="1" outlineLevel="1" x14ac:dyDescent="0.25">
      <c r="A214" s="93" t="s">
        <v>786</v>
      </c>
      <c r="B214" s="130" t="s">
        <v>688</v>
      </c>
      <c r="C214" s="244"/>
      <c r="D214" s="245"/>
      <c r="E214" s="270"/>
      <c r="F214" s="270"/>
      <c r="G214" s="271"/>
    </row>
    <row r="215" spans="1:7" s="232" customFormat="1" outlineLevel="1" x14ac:dyDescent="0.25">
      <c r="A215" s="93" t="s">
        <v>193</v>
      </c>
      <c r="B215" s="229" t="s">
        <v>194</v>
      </c>
      <c r="C215" s="230"/>
      <c r="D215" s="230"/>
      <c r="E215" s="231"/>
      <c r="F215" s="276"/>
      <c r="G215" s="230"/>
    </row>
    <row r="216" spans="1:7" s="239" customFormat="1" hidden="1" outlineLevel="1" x14ac:dyDescent="0.25">
      <c r="A216" s="93" t="s">
        <v>195</v>
      </c>
      <c r="B216" s="233" t="s">
        <v>129</v>
      </c>
      <c r="C216" s="234"/>
      <c r="D216" s="235"/>
      <c r="E216" s="236"/>
      <c r="F216" s="236"/>
      <c r="G216" s="238"/>
    </row>
    <row r="217" spans="1:7" s="243" customFormat="1" hidden="1" outlineLevel="1" x14ac:dyDescent="0.25">
      <c r="A217" s="93" t="s">
        <v>196</v>
      </c>
      <c r="B217" s="240" t="s">
        <v>131</v>
      </c>
      <c r="C217" s="241"/>
      <c r="D217" s="242"/>
      <c r="E217" s="272"/>
      <c r="F217" s="272"/>
      <c r="G217" s="273"/>
    </row>
    <row r="218" spans="1:7" hidden="1" outlineLevel="1" x14ac:dyDescent="0.25">
      <c r="A218" s="93" t="s">
        <v>197</v>
      </c>
      <c r="B218" s="167" t="s">
        <v>4</v>
      </c>
      <c r="C218" s="244"/>
      <c r="D218" s="245"/>
      <c r="E218" s="270"/>
      <c r="F218" s="270"/>
      <c r="G218" s="271"/>
    </row>
    <row r="219" spans="1:7" hidden="1" outlineLevel="1" x14ac:dyDescent="0.25">
      <c r="A219" s="93" t="s">
        <v>787</v>
      </c>
      <c r="B219" s="130" t="s">
        <v>686</v>
      </c>
      <c r="C219" s="244"/>
      <c r="D219" s="245"/>
      <c r="E219" s="270"/>
      <c r="F219" s="270"/>
      <c r="G219" s="271"/>
    </row>
    <row r="220" spans="1:7" hidden="1" outlineLevel="1" x14ac:dyDescent="0.25">
      <c r="A220" s="93" t="s">
        <v>788</v>
      </c>
      <c r="B220" s="130" t="s">
        <v>789</v>
      </c>
      <c r="C220" s="244"/>
      <c r="D220" s="245"/>
      <c r="E220" s="270"/>
      <c r="F220" s="270"/>
      <c r="G220" s="271"/>
    </row>
    <row r="221" spans="1:7" hidden="1" outlineLevel="1" x14ac:dyDescent="0.25">
      <c r="A221" s="93" t="s">
        <v>790</v>
      </c>
      <c r="B221" s="130" t="s">
        <v>791</v>
      </c>
      <c r="C221" s="244"/>
      <c r="D221" s="245"/>
      <c r="E221" s="270"/>
      <c r="F221" s="270"/>
      <c r="G221" s="271"/>
    </row>
    <row r="222" spans="1:7" hidden="1" outlineLevel="1" x14ac:dyDescent="0.25">
      <c r="A222" s="93" t="s">
        <v>792</v>
      </c>
      <c r="B222" s="130" t="s">
        <v>688</v>
      </c>
      <c r="C222" s="244"/>
      <c r="D222" s="245"/>
      <c r="E222" s="270"/>
      <c r="F222" s="270"/>
      <c r="G222" s="271"/>
    </row>
    <row r="223" spans="1:7" hidden="1" outlineLevel="1" x14ac:dyDescent="0.25">
      <c r="A223" s="93" t="s">
        <v>793</v>
      </c>
      <c r="B223" s="130" t="s">
        <v>794</v>
      </c>
      <c r="C223" s="244"/>
      <c r="D223" s="245"/>
      <c r="E223" s="270"/>
      <c r="F223" s="270"/>
      <c r="G223" s="271"/>
    </row>
    <row r="224" spans="1:7" hidden="1" outlineLevel="1" x14ac:dyDescent="0.25">
      <c r="A224" s="93" t="s">
        <v>795</v>
      </c>
      <c r="B224" s="130" t="s">
        <v>796</v>
      </c>
      <c r="C224" s="244"/>
      <c r="D224" s="245"/>
      <c r="E224" s="270"/>
      <c r="F224" s="270"/>
      <c r="G224" s="271"/>
    </row>
    <row r="225" spans="1:7" hidden="1" outlineLevel="1" x14ac:dyDescent="0.25">
      <c r="A225" s="93" t="s">
        <v>198</v>
      </c>
      <c r="B225" s="167" t="s">
        <v>3</v>
      </c>
      <c r="C225" s="244"/>
      <c r="D225" s="245"/>
      <c r="E225" s="270"/>
      <c r="F225" s="270"/>
      <c r="G225" s="271"/>
    </row>
    <row r="226" spans="1:7" hidden="1" outlineLevel="1" x14ac:dyDescent="0.25">
      <c r="A226" s="93" t="s">
        <v>797</v>
      </c>
      <c r="B226" s="130" t="s">
        <v>686</v>
      </c>
      <c r="C226" s="244"/>
      <c r="D226" s="245"/>
      <c r="E226" s="270"/>
      <c r="F226" s="270"/>
      <c r="G226" s="271"/>
    </row>
    <row r="227" spans="1:7" hidden="1" outlineLevel="1" x14ac:dyDescent="0.25">
      <c r="A227" s="93" t="s">
        <v>798</v>
      </c>
      <c r="B227" s="130" t="s">
        <v>789</v>
      </c>
      <c r="C227" s="244"/>
      <c r="D227" s="245"/>
      <c r="E227" s="270"/>
      <c r="F227" s="270"/>
      <c r="G227" s="271"/>
    </row>
    <row r="228" spans="1:7" hidden="1" outlineLevel="1" x14ac:dyDescent="0.25">
      <c r="A228" s="93" t="s">
        <v>799</v>
      </c>
      <c r="B228" s="130" t="s">
        <v>791</v>
      </c>
      <c r="C228" s="244"/>
      <c r="D228" s="245"/>
      <c r="E228" s="270"/>
      <c r="F228" s="270"/>
      <c r="G228" s="271"/>
    </row>
    <row r="229" spans="1:7" hidden="1" outlineLevel="1" x14ac:dyDescent="0.25">
      <c r="A229" s="93" t="s">
        <v>800</v>
      </c>
      <c r="B229" s="130" t="s">
        <v>688</v>
      </c>
      <c r="C229" s="244"/>
      <c r="D229" s="245"/>
      <c r="E229" s="270"/>
      <c r="F229" s="270"/>
      <c r="G229" s="271"/>
    </row>
    <row r="230" spans="1:7" hidden="1" outlineLevel="1" x14ac:dyDescent="0.25">
      <c r="A230" s="93" t="s">
        <v>801</v>
      </c>
      <c r="B230" s="130" t="s">
        <v>794</v>
      </c>
      <c r="C230" s="244"/>
      <c r="D230" s="245"/>
      <c r="E230" s="270"/>
      <c r="F230" s="270"/>
      <c r="G230" s="271"/>
    </row>
    <row r="231" spans="1:7" hidden="1" outlineLevel="1" x14ac:dyDescent="0.25">
      <c r="A231" s="93" t="s">
        <v>802</v>
      </c>
      <c r="B231" s="130" t="s">
        <v>796</v>
      </c>
      <c r="C231" s="244"/>
      <c r="D231" s="245"/>
      <c r="E231" s="270"/>
      <c r="F231" s="270"/>
      <c r="G231" s="271"/>
    </row>
    <row r="232" spans="1:7" hidden="1" outlineLevel="1" x14ac:dyDescent="0.25">
      <c r="A232" s="93" t="s">
        <v>199</v>
      </c>
      <c r="B232" s="167" t="s">
        <v>5</v>
      </c>
      <c r="C232" s="244"/>
      <c r="D232" s="245"/>
      <c r="E232" s="270"/>
      <c r="F232" s="270"/>
      <c r="G232" s="271"/>
    </row>
    <row r="233" spans="1:7" hidden="1" outlineLevel="1" x14ac:dyDescent="0.25">
      <c r="A233" s="93" t="s">
        <v>803</v>
      </c>
      <c r="B233" s="130" t="s">
        <v>686</v>
      </c>
      <c r="C233" s="244"/>
      <c r="D233" s="245"/>
      <c r="E233" s="270"/>
      <c r="F233" s="270"/>
      <c r="G233" s="271"/>
    </row>
    <row r="234" spans="1:7" hidden="1" outlineLevel="1" x14ac:dyDescent="0.25">
      <c r="A234" s="93" t="s">
        <v>804</v>
      </c>
      <c r="B234" s="130" t="s">
        <v>789</v>
      </c>
      <c r="C234" s="244"/>
      <c r="D234" s="245"/>
      <c r="E234" s="270"/>
      <c r="F234" s="270"/>
      <c r="G234" s="271"/>
    </row>
    <row r="235" spans="1:7" hidden="1" outlineLevel="1" x14ac:dyDescent="0.25">
      <c r="A235" s="93" t="s">
        <v>805</v>
      </c>
      <c r="B235" s="130" t="s">
        <v>791</v>
      </c>
      <c r="C235" s="244"/>
      <c r="D235" s="245"/>
      <c r="E235" s="270"/>
      <c r="F235" s="270"/>
      <c r="G235" s="271"/>
    </row>
    <row r="236" spans="1:7" hidden="1" outlineLevel="1" x14ac:dyDescent="0.25">
      <c r="A236" s="93" t="s">
        <v>806</v>
      </c>
      <c r="B236" s="130" t="s">
        <v>688</v>
      </c>
      <c r="C236" s="244"/>
      <c r="D236" s="245"/>
      <c r="E236" s="270"/>
      <c r="F236" s="270"/>
      <c r="G236" s="271"/>
    </row>
    <row r="237" spans="1:7" hidden="1" outlineLevel="1" x14ac:dyDescent="0.25">
      <c r="A237" s="93" t="s">
        <v>807</v>
      </c>
      <c r="B237" s="130" t="s">
        <v>794</v>
      </c>
      <c r="C237" s="244"/>
      <c r="D237" s="245"/>
      <c r="E237" s="270"/>
      <c r="F237" s="270"/>
      <c r="G237" s="271"/>
    </row>
    <row r="238" spans="1:7" hidden="1" outlineLevel="1" x14ac:dyDescent="0.25">
      <c r="A238" s="93" t="s">
        <v>808</v>
      </c>
      <c r="B238" s="130" t="s">
        <v>796</v>
      </c>
      <c r="C238" s="244"/>
      <c r="D238" s="245"/>
      <c r="E238" s="270"/>
      <c r="F238" s="270"/>
      <c r="G238" s="271"/>
    </row>
    <row r="239" spans="1:7" hidden="1" outlineLevel="1" x14ac:dyDescent="0.25">
      <c r="A239" s="93" t="s">
        <v>200</v>
      </c>
      <c r="B239" s="167" t="s">
        <v>6</v>
      </c>
      <c r="C239" s="244"/>
      <c r="D239" s="245"/>
      <c r="E239" s="270"/>
      <c r="F239" s="270"/>
      <c r="G239" s="271"/>
    </row>
    <row r="240" spans="1:7" hidden="1" outlineLevel="1" x14ac:dyDescent="0.25">
      <c r="A240" s="93" t="s">
        <v>809</v>
      </c>
      <c r="B240" s="130" t="s">
        <v>686</v>
      </c>
      <c r="C240" s="244"/>
      <c r="D240" s="245"/>
      <c r="E240" s="270"/>
      <c r="F240" s="270"/>
      <c r="G240" s="271"/>
    </row>
    <row r="241" spans="1:7" hidden="1" outlineLevel="1" x14ac:dyDescent="0.25">
      <c r="A241" s="93" t="s">
        <v>810</v>
      </c>
      <c r="B241" s="130" t="s">
        <v>789</v>
      </c>
      <c r="C241" s="244"/>
      <c r="D241" s="245"/>
      <c r="E241" s="270"/>
      <c r="F241" s="270"/>
      <c r="G241" s="271"/>
    </row>
    <row r="242" spans="1:7" hidden="1" outlineLevel="1" x14ac:dyDescent="0.25">
      <c r="A242" s="93" t="s">
        <v>811</v>
      </c>
      <c r="B242" s="130" t="s">
        <v>791</v>
      </c>
      <c r="C242" s="244"/>
      <c r="D242" s="245"/>
      <c r="E242" s="270"/>
      <c r="F242" s="270"/>
      <c r="G242" s="271"/>
    </row>
    <row r="243" spans="1:7" hidden="1" outlineLevel="1" x14ac:dyDescent="0.25">
      <c r="A243" s="93" t="s">
        <v>812</v>
      </c>
      <c r="B243" s="130" t="s">
        <v>688</v>
      </c>
      <c r="C243" s="244"/>
      <c r="D243" s="245"/>
      <c r="E243" s="270"/>
      <c r="F243" s="270"/>
      <c r="G243" s="271"/>
    </row>
    <row r="244" spans="1:7" hidden="1" outlineLevel="1" x14ac:dyDescent="0.25">
      <c r="A244" s="93" t="s">
        <v>813</v>
      </c>
      <c r="B244" s="130" t="s">
        <v>794</v>
      </c>
      <c r="C244" s="244"/>
      <c r="D244" s="245"/>
      <c r="E244" s="270"/>
      <c r="F244" s="270"/>
      <c r="G244" s="271"/>
    </row>
    <row r="245" spans="1:7" hidden="1" outlineLevel="1" x14ac:dyDescent="0.25">
      <c r="A245" s="93" t="s">
        <v>814</v>
      </c>
      <c r="B245" s="130" t="s">
        <v>796</v>
      </c>
      <c r="C245" s="244"/>
      <c r="D245" s="245"/>
      <c r="E245" s="270"/>
      <c r="F245" s="270"/>
      <c r="G245" s="271"/>
    </row>
    <row r="246" spans="1:7" hidden="1" outlineLevel="1" x14ac:dyDescent="0.25">
      <c r="A246" s="93" t="s">
        <v>201</v>
      </c>
      <c r="B246" s="167" t="s">
        <v>7</v>
      </c>
      <c r="C246" s="244"/>
      <c r="D246" s="245"/>
      <c r="E246" s="270"/>
      <c r="F246" s="270"/>
      <c r="G246" s="271"/>
    </row>
    <row r="247" spans="1:7" hidden="1" outlineLevel="1" x14ac:dyDescent="0.25">
      <c r="A247" s="93" t="s">
        <v>815</v>
      </c>
      <c r="B247" s="130" t="s">
        <v>686</v>
      </c>
      <c r="C247" s="244"/>
      <c r="D247" s="245"/>
      <c r="E247" s="270"/>
      <c r="F247" s="270"/>
      <c r="G247" s="271"/>
    </row>
    <row r="248" spans="1:7" hidden="1" outlineLevel="1" x14ac:dyDescent="0.25">
      <c r="A248" s="93" t="s">
        <v>816</v>
      </c>
      <c r="B248" s="130" t="s">
        <v>789</v>
      </c>
      <c r="C248" s="244"/>
      <c r="D248" s="245"/>
      <c r="E248" s="270"/>
      <c r="F248" s="270"/>
      <c r="G248" s="271"/>
    </row>
    <row r="249" spans="1:7" hidden="1" outlineLevel="1" x14ac:dyDescent="0.25">
      <c r="A249" s="93" t="s">
        <v>817</v>
      </c>
      <c r="B249" s="130" t="s">
        <v>791</v>
      </c>
      <c r="C249" s="244"/>
      <c r="D249" s="245"/>
      <c r="E249" s="270"/>
      <c r="F249" s="270"/>
      <c r="G249" s="271"/>
    </row>
    <row r="250" spans="1:7" hidden="1" outlineLevel="1" x14ac:dyDescent="0.25">
      <c r="A250" s="93" t="s">
        <v>818</v>
      </c>
      <c r="B250" s="130" t="s">
        <v>688</v>
      </c>
      <c r="C250" s="244"/>
      <c r="D250" s="245"/>
      <c r="E250" s="270"/>
      <c r="F250" s="270"/>
      <c r="G250" s="271"/>
    </row>
    <row r="251" spans="1:7" hidden="1" outlineLevel="1" x14ac:dyDescent="0.25">
      <c r="A251" s="93" t="s">
        <v>819</v>
      </c>
      <c r="B251" s="130" t="s">
        <v>794</v>
      </c>
      <c r="C251" s="244"/>
      <c r="D251" s="245"/>
      <c r="E251" s="270"/>
      <c r="F251" s="270"/>
      <c r="G251" s="271"/>
    </row>
    <row r="252" spans="1:7" hidden="1" outlineLevel="1" x14ac:dyDescent="0.25">
      <c r="A252" s="93" t="s">
        <v>820</v>
      </c>
      <c r="B252" s="130" t="s">
        <v>796</v>
      </c>
      <c r="C252" s="244"/>
      <c r="D252" s="245"/>
      <c r="E252" s="270"/>
      <c r="F252" s="270"/>
      <c r="G252" s="271"/>
    </row>
    <row r="253" spans="1:7" hidden="1" outlineLevel="1" x14ac:dyDescent="0.25">
      <c r="A253" s="93" t="s">
        <v>202</v>
      </c>
      <c r="B253" s="167" t="s">
        <v>650</v>
      </c>
      <c r="C253" s="244"/>
      <c r="D253" s="245"/>
      <c r="E253" s="270"/>
      <c r="F253" s="270"/>
      <c r="G253" s="271"/>
    </row>
    <row r="254" spans="1:7" hidden="1" outlineLevel="1" x14ac:dyDescent="0.25">
      <c r="A254" s="93" t="s">
        <v>821</v>
      </c>
      <c r="B254" s="130" t="s">
        <v>686</v>
      </c>
      <c r="C254" s="244"/>
      <c r="D254" s="245"/>
      <c r="E254" s="270"/>
      <c r="F254" s="270"/>
      <c r="G254" s="271"/>
    </row>
    <row r="255" spans="1:7" hidden="1" outlineLevel="1" x14ac:dyDescent="0.25">
      <c r="A255" s="93" t="s">
        <v>822</v>
      </c>
      <c r="B255" s="130" t="s">
        <v>789</v>
      </c>
      <c r="C255" s="244"/>
      <c r="D255" s="245"/>
      <c r="E255" s="270"/>
      <c r="F255" s="270"/>
      <c r="G255" s="271"/>
    </row>
    <row r="256" spans="1:7" hidden="1" outlineLevel="1" x14ac:dyDescent="0.25">
      <c r="A256" s="93" t="s">
        <v>823</v>
      </c>
      <c r="B256" s="130" t="s">
        <v>791</v>
      </c>
      <c r="C256" s="244"/>
      <c r="D256" s="245"/>
      <c r="E256" s="270"/>
      <c r="F256" s="270"/>
      <c r="G256" s="271"/>
    </row>
    <row r="257" spans="1:7" hidden="1" outlineLevel="1" x14ac:dyDescent="0.25">
      <c r="A257" s="93" t="s">
        <v>824</v>
      </c>
      <c r="B257" s="130" t="s">
        <v>688</v>
      </c>
      <c r="C257" s="244"/>
      <c r="D257" s="245"/>
      <c r="E257" s="270"/>
      <c r="F257" s="270"/>
      <c r="G257" s="271"/>
    </row>
    <row r="258" spans="1:7" hidden="1" outlineLevel="1" x14ac:dyDescent="0.25">
      <c r="A258" s="93" t="s">
        <v>825</v>
      </c>
      <c r="B258" s="130" t="s">
        <v>794</v>
      </c>
      <c r="C258" s="244"/>
      <c r="D258" s="245"/>
      <c r="E258" s="270"/>
      <c r="F258" s="270"/>
      <c r="G258" s="271"/>
    </row>
    <row r="259" spans="1:7" hidden="1" outlineLevel="1" x14ac:dyDescent="0.25">
      <c r="A259" s="93" t="s">
        <v>826</v>
      </c>
      <c r="B259" s="130" t="s">
        <v>796</v>
      </c>
      <c r="C259" s="244"/>
      <c r="D259" s="245"/>
      <c r="E259" s="270"/>
      <c r="F259" s="270"/>
      <c r="G259" s="271"/>
    </row>
    <row r="260" spans="1:7" s="243" customFormat="1" hidden="1" outlineLevel="1" x14ac:dyDescent="0.25">
      <c r="A260" s="93" t="s">
        <v>203</v>
      </c>
      <c r="B260" s="240" t="s">
        <v>139</v>
      </c>
      <c r="C260" s="241"/>
      <c r="D260" s="242"/>
      <c r="E260" s="272"/>
      <c r="F260" s="272"/>
      <c r="G260" s="273"/>
    </row>
    <row r="261" spans="1:7" hidden="1" outlineLevel="1" x14ac:dyDescent="0.25">
      <c r="A261" s="93" t="s">
        <v>204</v>
      </c>
      <c r="B261" s="167" t="s">
        <v>4</v>
      </c>
      <c r="C261" s="244"/>
      <c r="D261" s="245"/>
      <c r="E261" s="270"/>
      <c r="F261" s="270"/>
      <c r="G261" s="271"/>
    </row>
    <row r="262" spans="1:7" hidden="1" outlineLevel="1" x14ac:dyDescent="0.25">
      <c r="A262" s="93" t="s">
        <v>827</v>
      </c>
      <c r="B262" s="130" t="s">
        <v>686</v>
      </c>
      <c r="C262" s="244"/>
      <c r="D262" s="245"/>
      <c r="E262" s="270"/>
      <c r="F262" s="270"/>
      <c r="G262" s="271"/>
    </row>
    <row r="263" spans="1:7" hidden="1" outlineLevel="1" x14ac:dyDescent="0.25">
      <c r="A263" s="93" t="s">
        <v>828</v>
      </c>
      <c r="B263" s="130" t="s">
        <v>789</v>
      </c>
      <c r="C263" s="244"/>
      <c r="D263" s="245"/>
      <c r="E263" s="270"/>
      <c r="F263" s="270"/>
      <c r="G263" s="271"/>
    </row>
    <row r="264" spans="1:7" hidden="1" outlineLevel="1" x14ac:dyDescent="0.25">
      <c r="A264" s="93" t="s">
        <v>829</v>
      </c>
      <c r="B264" s="130" t="s">
        <v>791</v>
      </c>
      <c r="C264" s="244"/>
      <c r="D264" s="245"/>
      <c r="E264" s="270"/>
      <c r="F264" s="270"/>
      <c r="G264" s="271"/>
    </row>
    <row r="265" spans="1:7" hidden="1" outlineLevel="1" x14ac:dyDescent="0.25">
      <c r="A265" s="93" t="s">
        <v>830</v>
      </c>
      <c r="B265" s="130" t="s">
        <v>688</v>
      </c>
      <c r="C265" s="244"/>
      <c r="D265" s="245"/>
      <c r="E265" s="270"/>
      <c r="F265" s="270"/>
      <c r="G265" s="271"/>
    </row>
    <row r="266" spans="1:7" hidden="1" outlineLevel="1" x14ac:dyDescent="0.25">
      <c r="A266" s="93" t="s">
        <v>831</v>
      </c>
      <c r="B266" s="130" t="s">
        <v>794</v>
      </c>
      <c r="C266" s="244"/>
      <c r="D266" s="245"/>
      <c r="E266" s="270"/>
      <c r="F266" s="270"/>
      <c r="G266" s="271"/>
    </row>
    <row r="267" spans="1:7" hidden="1" outlineLevel="1" x14ac:dyDescent="0.25">
      <c r="A267" s="93" t="s">
        <v>832</v>
      </c>
      <c r="B267" s="130" t="s">
        <v>796</v>
      </c>
      <c r="C267" s="244"/>
      <c r="D267" s="245"/>
      <c r="E267" s="270"/>
      <c r="F267" s="270"/>
      <c r="G267" s="271"/>
    </row>
    <row r="268" spans="1:7" hidden="1" outlineLevel="1" x14ac:dyDescent="0.25">
      <c r="A268" s="93" t="s">
        <v>205</v>
      </c>
      <c r="B268" s="167" t="s">
        <v>3</v>
      </c>
      <c r="C268" s="244"/>
      <c r="D268" s="245"/>
      <c r="E268" s="270"/>
      <c r="F268" s="270"/>
      <c r="G268" s="271"/>
    </row>
    <row r="269" spans="1:7" hidden="1" outlineLevel="1" x14ac:dyDescent="0.25">
      <c r="A269" s="93" t="s">
        <v>833</v>
      </c>
      <c r="B269" s="130" t="s">
        <v>686</v>
      </c>
      <c r="C269" s="244"/>
      <c r="D269" s="245"/>
      <c r="E269" s="270"/>
      <c r="F269" s="270"/>
      <c r="G269" s="271"/>
    </row>
    <row r="270" spans="1:7" hidden="1" outlineLevel="1" x14ac:dyDescent="0.25">
      <c r="A270" s="93" t="s">
        <v>834</v>
      </c>
      <c r="B270" s="130" t="s">
        <v>789</v>
      </c>
      <c r="C270" s="244"/>
      <c r="D270" s="245"/>
      <c r="E270" s="270"/>
      <c r="F270" s="270"/>
      <c r="G270" s="271"/>
    </row>
    <row r="271" spans="1:7" hidden="1" outlineLevel="1" x14ac:dyDescent="0.25">
      <c r="A271" s="93" t="s">
        <v>835</v>
      </c>
      <c r="B271" s="130" t="s">
        <v>791</v>
      </c>
      <c r="C271" s="244"/>
      <c r="D271" s="245"/>
      <c r="E271" s="270"/>
      <c r="F271" s="270"/>
      <c r="G271" s="271"/>
    </row>
    <row r="272" spans="1:7" hidden="1" outlineLevel="1" x14ac:dyDescent="0.25">
      <c r="A272" s="93" t="s">
        <v>836</v>
      </c>
      <c r="B272" s="130" t="s">
        <v>688</v>
      </c>
      <c r="C272" s="244"/>
      <c r="D272" s="245"/>
      <c r="E272" s="270"/>
      <c r="F272" s="270"/>
      <c r="G272" s="271"/>
    </row>
    <row r="273" spans="1:7" hidden="1" outlineLevel="1" x14ac:dyDescent="0.25">
      <c r="A273" s="93" t="s">
        <v>837</v>
      </c>
      <c r="B273" s="130" t="s">
        <v>794</v>
      </c>
      <c r="C273" s="244"/>
      <c r="D273" s="245"/>
      <c r="E273" s="270"/>
      <c r="F273" s="270"/>
      <c r="G273" s="271"/>
    </row>
    <row r="274" spans="1:7" hidden="1" outlineLevel="1" x14ac:dyDescent="0.25">
      <c r="A274" s="93" t="s">
        <v>838</v>
      </c>
      <c r="B274" s="130" t="s">
        <v>796</v>
      </c>
      <c r="C274" s="244"/>
      <c r="D274" s="245"/>
      <c r="E274" s="270"/>
      <c r="F274" s="270"/>
      <c r="G274" s="271"/>
    </row>
    <row r="275" spans="1:7" hidden="1" outlineLevel="1" x14ac:dyDescent="0.25">
      <c r="A275" s="93" t="s">
        <v>206</v>
      </c>
      <c r="B275" s="167" t="s">
        <v>5</v>
      </c>
      <c r="C275" s="244"/>
      <c r="D275" s="245"/>
      <c r="E275" s="270"/>
      <c r="F275" s="270"/>
      <c r="G275" s="271"/>
    </row>
    <row r="276" spans="1:7" hidden="1" outlineLevel="1" x14ac:dyDescent="0.25">
      <c r="A276" s="93" t="s">
        <v>839</v>
      </c>
      <c r="B276" s="130" t="s">
        <v>686</v>
      </c>
      <c r="C276" s="244"/>
      <c r="D276" s="245"/>
      <c r="E276" s="270"/>
      <c r="F276" s="270"/>
      <c r="G276" s="271"/>
    </row>
    <row r="277" spans="1:7" hidden="1" outlineLevel="1" x14ac:dyDescent="0.25">
      <c r="A277" s="93" t="s">
        <v>840</v>
      </c>
      <c r="B277" s="130" t="s">
        <v>789</v>
      </c>
      <c r="C277" s="244"/>
      <c r="D277" s="245"/>
      <c r="E277" s="270"/>
      <c r="F277" s="270"/>
      <c r="G277" s="271"/>
    </row>
    <row r="278" spans="1:7" hidden="1" outlineLevel="1" x14ac:dyDescent="0.25">
      <c r="A278" s="93" t="s">
        <v>841</v>
      </c>
      <c r="B278" s="130" t="s">
        <v>791</v>
      </c>
      <c r="C278" s="244"/>
      <c r="D278" s="245"/>
      <c r="E278" s="270"/>
      <c r="F278" s="270"/>
      <c r="G278" s="271"/>
    </row>
    <row r="279" spans="1:7" hidden="1" outlineLevel="1" x14ac:dyDescent="0.25">
      <c r="A279" s="93" t="s">
        <v>842</v>
      </c>
      <c r="B279" s="130" t="s">
        <v>688</v>
      </c>
      <c r="C279" s="244"/>
      <c r="D279" s="245"/>
      <c r="E279" s="270"/>
      <c r="F279" s="270"/>
      <c r="G279" s="271"/>
    </row>
    <row r="280" spans="1:7" hidden="1" outlineLevel="1" x14ac:dyDescent="0.25">
      <c r="A280" s="93" t="s">
        <v>843</v>
      </c>
      <c r="B280" s="130" t="s">
        <v>794</v>
      </c>
      <c r="C280" s="244"/>
      <c r="D280" s="245"/>
      <c r="E280" s="270"/>
      <c r="F280" s="270"/>
      <c r="G280" s="271"/>
    </row>
    <row r="281" spans="1:7" hidden="1" outlineLevel="1" x14ac:dyDescent="0.25">
      <c r="A281" s="93" t="s">
        <v>844</v>
      </c>
      <c r="B281" s="130" t="s">
        <v>796</v>
      </c>
      <c r="C281" s="244"/>
      <c r="D281" s="245"/>
      <c r="E281" s="270"/>
      <c r="F281" s="270"/>
      <c r="G281" s="271"/>
    </row>
    <row r="282" spans="1:7" hidden="1" outlineLevel="1" x14ac:dyDescent="0.25">
      <c r="A282" s="93" t="s">
        <v>207</v>
      </c>
      <c r="B282" s="167" t="s">
        <v>6</v>
      </c>
      <c r="C282" s="244"/>
      <c r="D282" s="245"/>
      <c r="E282" s="270"/>
      <c r="F282" s="270"/>
      <c r="G282" s="271"/>
    </row>
    <row r="283" spans="1:7" hidden="1" outlineLevel="1" x14ac:dyDescent="0.25">
      <c r="A283" s="93" t="s">
        <v>845</v>
      </c>
      <c r="B283" s="130" t="s">
        <v>686</v>
      </c>
      <c r="C283" s="244"/>
      <c r="D283" s="245"/>
      <c r="E283" s="270"/>
      <c r="F283" s="270"/>
      <c r="G283" s="271"/>
    </row>
    <row r="284" spans="1:7" hidden="1" outlineLevel="1" x14ac:dyDescent="0.25">
      <c r="A284" s="93" t="s">
        <v>846</v>
      </c>
      <c r="B284" s="130" t="s">
        <v>789</v>
      </c>
      <c r="C284" s="244"/>
      <c r="D284" s="245"/>
      <c r="E284" s="270"/>
      <c r="F284" s="270"/>
      <c r="G284" s="271"/>
    </row>
    <row r="285" spans="1:7" hidden="1" outlineLevel="1" x14ac:dyDescent="0.25">
      <c r="A285" s="93" t="s">
        <v>847</v>
      </c>
      <c r="B285" s="130" t="s">
        <v>791</v>
      </c>
      <c r="C285" s="244"/>
      <c r="D285" s="245"/>
      <c r="E285" s="270"/>
      <c r="F285" s="270"/>
      <c r="G285" s="271"/>
    </row>
    <row r="286" spans="1:7" hidden="1" outlineLevel="1" x14ac:dyDescent="0.25">
      <c r="A286" s="93" t="s">
        <v>848</v>
      </c>
      <c r="B286" s="130" t="s">
        <v>688</v>
      </c>
      <c r="C286" s="244"/>
      <c r="D286" s="245"/>
      <c r="E286" s="270"/>
      <c r="F286" s="270"/>
      <c r="G286" s="271"/>
    </row>
    <row r="287" spans="1:7" hidden="1" outlineLevel="1" x14ac:dyDescent="0.25">
      <c r="A287" s="93" t="s">
        <v>849</v>
      </c>
      <c r="B287" s="130" t="s">
        <v>794</v>
      </c>
      <c r="C287" s="244"/>
      <c r="D287" s="245"/>
      <c r="E287" s="270"/>
      <c r="F287" s="270"/>
      <c r="G287" s="271"/>
    </row>
    <row r="288" spans="1:7" hidden="1" outlineLevel="1" x14ac:dyDescent="0.25">
      <c r="A288" s="93" t="s">
        <v>850</v>
      </c>
      <c r="B288" s="130" t="s">
        <v>796</v>
      </c>
      <c r="C288" s="244"/>
      <c r="D288" s="245"/>
      <c r="E288" s="270"/>
      <c r="F288" s="270"/>
      <c r="G288" s="271"/>
    </row>
    <row r="289" spans="1:7" hidden="1" outlineLevel="1" x14ac:dyDescent="0.25">
      <c r="A289" s="93" t="s">
        <v>208</v>
      </c>
      <c r="B289" s="167" t="s">
        <v>7</v>
      </c>
      <c r="C289" s="244"/>
      <c r="D289" s="245"/>
      <c r="E289" s="270"/>
      <c r="F289" s="270"/>
      <c r="G289" s="271"/>
    </row>
    <row r="290" spans="1:7" hidden="1" outlineLevel="1" x14ac:dyDescent="0.25">
      <c r="A290" s="93" t="s">
        <v>851</v>
      </c>
      <c r="B290" s="130" t="s">
        <v>686</v>
      </c>
      <c r="C290" s="244"/>
      <c r="D290" s="245"/>
      <c r="E290" s="270"/>
      <c r="F290" s="270"/>
      <c r="G290" s="271"/>
    </row>
    <row r="291" spans="1:7" hidden="1" outlineLevel="1" x14ac:dyDescent="0.25">
      <c r="A291" s="93" t="s">
        <v>852</v>
      </c>
      <c r="B291" s="130" t="s">
        <v>789</v>
      </c>
      <c r="C291" s="244"/>
      <c r="D291" s="245"/>
      <c r="E291" s="270"/>
      <c r="F291" s="270"/>
      <c r="G291" s="271"/>
    </row>
    <row r="292" spans="1:7" hidden="1" outlineLevel="1" x14ac:dyDescent="0.25">
      <c r="A292" s="93" t="s">
        <v>853</v>
      </c>
      <c r="B292" s="130" t="s">
        <v>791</v>
      </c>
      <c r="C292" s="244"/>
      <c r="D292" s="245"/>
      <c r="E292" s="270"/>
      <c r="F292" s="270"/>
      <c r="G292" s="271"/>
    </row>
    <row r="293" spans="1:7" hidden="1" outlineLevel="1" x14ac:dyDescent="0.25">
      <c r="A293" s="93" t="s">
        <v>854</v>
      </c>
      <c r="B293" s="130" t="s">
        <v>688</v>
      </c>
      <c r="C293" s="244"/>
      <c r="D293" s="245"/>
      <c r="E293" s="270"/>
      <c r="F293" s="270"/>
      <c r="G293" s="271"/>
    </row>
    <row r="294" spans="1:7" hidden="1" outlineLevel="1" x14ac:dyDescent="0.25">
      <c r="A294" s="93" t="s">
        <v>855</v>
      </c>
      <c r="B294" s="130" t="s">
        <v>794</v>
      </c>
      <c r="C294" s="244"/>
      <c r="D294" s="245"/>
      <c r="E294" s="270"/>
      <c r="F294" s="270"/>
      <c r="G294" s="271"/>
    </row>
    <row r="295" spans="1:7" hidden="1" outlineLevel="1" x14ac:dyDescent="0.25">
      <c r="A295" s="93" t="s">
        <v>856</v>
      </c>
      <c r="B295" s="130" t="s">
        <v>796</v>
      </c>
      <c r="C295" s="244"/>
      <c r="D295" s="245"/>
      <c r="E295" s="270"/>
      <c r="F295" s="270"/>
      <c r="G295" s="271"/>
    </row>
    <row r="296" spans="1:7" hidden="1" outlineLevel="1" x14ac:dyDescent="0.25">
      <c r="A296" s="93" t="s">
        <v>209</v>
      </c>
      <c r="B296" s="167" t="s">
        <v>650</v>
      </c>
      <c r="C296" s="244"/>
      <c r="D296" s="245"/>
      <c r="E296" s="270"/>
      <c r="F296" s="270"/>
      <c r="G296" s="271"/>
    </row>
    <row r="297" spans="1:7" hidden="1" outlineLevel="1" x14ac:dyDescent="0.25">
      <c r="A297" s="93" t="s">
        <v>857</v>
      </c>
      <c r="B297" s="130" t="s">
        <v>686</v>
      </c>
      <c r="C297" s="244"/>
      <c r="D297" s="245"/>
      <c r="E297" s="270"/>
      <c r="F297" s="270"/>
      <c r="G297" s="271"/>
    </row>
    <row r="298" spans="1:7" hidden="1" outlineLevel="1" x14ac:dyDescent="0.25">
      <c r="A298" s="93" t="s">
        <v>858</v>
      </c>
      <c r="B298" s="130" t="s">
        <v>789</v>
      </c>
      <c r="C298" s="244"/>
      <c r="D298" s="245"/>
      <c r="E298" s="270"/>
      <c r="F298" s="270"/>
      <c r="G298" s="271"/>
    </row>
    <row r="299" spans="1:7" hidden="1" outlineLevel="1" x14ac:dyDescent="0.25">
      <c r="A299" s="93" t="s">
        <v>859</v>
      </c>
      <c r="B299" s="130" t="s">
        <v>791</v>
      </c>
      <c r="C299" s="244"/>
      <c r="D299" s="245"/>
      <c r="E299" s="270"/>
      <c r="F299" s="270"/>
      <c r="G299" s="271"/>
    </row>
    <row r="300" spans="1:7" hidden="1" outlineLevel="1" x14ac:dyDescent="0.25">
      <c r="A300" s="93" t="s">
        <v>860</v>
      </c>
      <c r="B300" s="130" t="s">
        <v>688</v>
      </c>
      <c r="C300" s="244"/>
      <c r="D300" s="245"/>
      <c r="E300" s="270"/>
      <c r="F300" s="270"/>
      <c r="G300" s="271"/>
    </row>
    <row r="301" spans="1:7" hidden="1" outlineLevel="1" x14ac:dyDescent="0.25">
      <c r="A301" s="93" t="s">
        <v>861</v>
      </c>
      <c r="B301" s="130" t="s">
        <v>794</v>
      </c>
      <c r="C301" s="244"/>
      <c r="D301" s="245"/>
      <c r="E301" s="270"/>
      <c r="F301" s="270"/>
      <c r="G301" s="271"/>
    </row>
    <row r="302" spans="1:7" hidden="1" outlineLevel="1" x14ac:dyDescent="0.25">
      <c r="A302" s="93" t="s">
        <v>862</v>
      </c>
      <c r="B302" s="130" t="s">
        <v>796</v>
      </c>
      <c r="C302" s="244"/>
      <c r="D302" s="245"/>
      <c r="E302" s="270"/>
      <c r="F302" s="270"/>
      <c r="G302" s="271"/>
    </row>
    <row r="303" spans="1:7" s="243" customFormat="1" hidden="1" outlineLevel="1" x14ac:dyDescent="0.25">
      <c r="A303" s="93" t="s">
        <v>210</v>
      </c>
      <c r="B303" s="240" t="s">
        <v>147</v>
      </c>
      <c r="C303" s="241"/>
      <c r="D303" s="242"/>
      <c r="E303" s="272"/>
      <c r="F303" s="272"/>
      <c r="G303" s="273"/>
    </row>
    <row r="304" spans="1:7" hidden="1" outlineLevel="1" x14ac:dyDescent="0.25">
      <c r="A304" s="93" t="s">
        <v>211</v>
      </c>
      <c r="B304" s="167" t="s">
        <v>4</v>
      </c>
      <c r="C304" s="244"/>
      <c r="D304" s="245"/>
      <c r="E304" s="270"/>
      <c r="F304" s="270"/>
      <c r="G304" s="271"/>
    </row>
    <row r="305" spans="1:7" hidden="1" outlineLevel="1" x14ac:dyDescent="0.25">
      <c r="A305" s="93" t="s">
        <v>863</v>
      </c>
      <c r="B305" s="130" t="s">
        <v>686</v>
      </c>
      <c r="C305" s="244"/>
      <c r="D305" s="245"/>
      <c r="E305" s="270"/>
      <c r="F305" s="270"/>
      <c r="G305" s="271"/>
    </row>
    <row r="306" spans="1:7" hidden="1" outlineLevel="1" x14ac:dyDescent="0.25">
      <c r="A306" s="93" t="s">
        <v>864</v>
      </c>
      <c r="B306" s="130" t="s">
        <v>789</v>
      </c>
      <c r="C306" s="244"/>
      <c r="D306" s="245"/>
      <c r="E306" s="270"/>
      <c r="F306" s="270"/>
      <c r="G306" s="271"/>
    </row>
    <row r="307" spans="1:7" hidden="1" outlineLevel="1" x14ac:dyDescent="0.25">
      <c r="A307" s="93" t="s">
        <v>865</v>
      </c>
      <c r="B307" s="130" t="s">
        <v>791</v>
      </c>
      <c r="C307" s="244"/>
      <c r="D307" s="245"/>
      <c r="E307" s="270"/>
      <c r="F307" s="270"/>
      <c r="G307" s="271"/>
    </row>
    <row r="308" spans="1:7" hidden="1" outlineLevel="1" x14ac:dyDescent="0.25">
      <c r="A308" s="93" t="s">
        <v>866</v>
      </c>
      <c r="B308" s="130" t="s">
        <v>688</v>
      </c>
      <c r="C308" s="244"/>
      <c r="D308" s="245"/>
      <c r="E308" s="270"/>
      <c r="F308" s="270"/>
      <c r="G308" s="271"/>
    </row>
    <row r="309" spans="1:7" hidden="1" outlineLevel="1" x14ac:dyDescent="0.25">
      <c r="A309" s="93" t="s">
        <v>867</v>
      </c>
      <c r="B309" s="130" t="s">
        <v>794</v>
      </c>
      <c r="C309" s="244"/>
      <c r="D309" s="245"/>
      <c r="E309" s="270"/>
      <c r="F309" s="270"/>
      <c r="G309" s="271"/>
    </row>
    <row r="310" spans="1:7" hidden="1" outlineLevel="1" x14ac:dyDescent="0.25">
      <c r="A310" s="93" t="s">
        <v>868</v>
      </c>
      <c r="B310" s="130" t="s">
        <v>796</v>
      </c>
      <c r="C310" s="244"/>
      <c r="D310" s="245"/>
      <c r="E310" s="270"/>
      <c r="F310" s="270"/>
      <c r="G310" s="271"/>
    </row>
    <row r="311" spans="1:7" hidden="1" outlineLevel="1" x14ac:dyDescent="0.25">
      <c r="A311" s="93" t="s">
        <v>212</v>
      </c>
      <c r="B311" s="167" t="s">
        <v>3</v>
      </c>
      <c r="C311" s="244"/>
      <c r="D311" s="245"/>
      <c r="E311" s="270"/>
      <c r="F311" s="270"/>
      <c r="G311" s="271"/>
    </row>
    <row r="312" spans="1:7" hidden="1" outlineLevel="1" x14ac:dyDescent="0.25">
      <c r="A312" s="93" t="s">
        <v>869</v>
      </c>
      <c r="B312" s="130" t="s">
        <v>686</v>
      </c>
      <c r="C312" s="244"/>
      <c r="D312" s="245"/>
      <c r="E312" s="270"/>
      <c r="F312" s="270"/>
      <c r="G312" s="271"/>
    </row>
    <row r="313" spans="1:7" hidden="1" outlineLevel="1" x14ac:dyDescent="0.25">
      <c r="A313" s="93" t="s">
        <v>870</v>
      </c>
      <c r="B313" s="130" t="s">
        <v>789</v>
      </c>
      <c r="C313" s="244"/>
      <c r="D313" s="245"/>
      <c r="E313" s="270"/>
      <c r="F313" s="270"/>
      <c r="G313" s="271"/>
    </row>
    <row r="314" spans="1:7" hidden="1" outlineLevel="1" x14ac:dyDescent="0.25">
      <c r="A314" s="93" t="s">
        <v>871</v>
      </c>
      <c r="B314" s="130" t="s">
        <v>791</v>
      </c>
      <c r="C314" s="244"/>
      <c r="D314" s="245"/>
      <c r="E314" s="270"/>
      <c r="F314" s="270"/>
      <c r="G314" s="271"/>
    </row>
    <row r="315" spans="1:7" hidden="1" outlineLevel="1" x14ac:dyDescent="0.25">
      <c r="A315" s="93" t="s">
        <v>872</v>
      </c>
      <c r="B315" s="130" t="s">
        <v>688</v>
      </c>
      <c r="C315" s="244"/>
      <c r="D315" s="245"/>
      <c r="E315" s="270"/>
      <c r="F315" s="270"/>
      <c r="G315" s="271"/>
    </row>
    <row r="316" spans="1:7" hidden="1" outlineLevel="1" x14ac:dyDescent="0.25">
      <c r="A316" s="93" t="s">
        <v>873</v>
      </c>
      <c r="B316" s="130" t="s">
        <v>794</v>
      </c>
      <c r="C316" s="244"/>
      <c r="D316" s="245"/>
      <c r="E316" s="270"/>
      <c r="F316" s="270"/>
      <c r="G316" s="271"/>
    </row>
    <row r="317" spans="1:7" hidden="1" outlineLevel="1" x14ac:dyDescent="0.25">
      <c r="A317" s="93" t="s">
        <v>874</v>
      </c>
      <c r="B317" s="130" t="s">
        <v>796</v>
      </c>
      <c r="C317" s="244"/>
      <c r="D317" s="245"/>
      <c r="E317" s="270"/>
      <c r="F317" s="270"/>
      <c r="G317" s="271"/>
    </row>
    <row r="318" spans="1:7" hidden="1" outlineLevel="1" x14ac:dyDescent="0.25">
      <c r="A318" s="93" t="s">
        <v>213</v>
      </c>
      <c r="B318" s="167" t="s">
        <v>5</v>
      </c>
      <c r="C318" s="244"/>
      <c r="D318" s="245"/>
      <c r="E318" s="270"/>
      <c r="F318" s="270"/>
      <c r="G318" s="271"/>
    </row>
    <row r="319" spans="1:7" hidden="1" outlineLevel="1" x14ac:dyDescent="0.25">
      <c r="A319" s="93" t="s">
        <v>875</v>
      </c>
      <c r="B319" s="130" t="s">
        <v>686</v>
      </c>
      <c r="C319" s="244"/>
      <c r="D319" s="245"/>
      <c r="E319" s="270"/>
      <c r="F319" s="270"/>
      <c r="G319" s="271"/>
    </row>
    <row r="320" spans="1:7" hidden="1" outlineLevel="1" x14ac:dyDescent="0.25">
      <c r="A320" s="93" t="s">
        <v>876</v>
      </c>
      <c r="B320" s="130" t="s">
        <v>789</v>
      </c>
      <c r="C320" s="244"/>
      <c r="D320" s="245"/>
      <c r="E320" s="270"/>
      <c r="F320" s="270"/>
      <c r="G320" s="271"/>
    </row>
    <row r="321" spans="1:7" hidden="1" outlineLevel="1" x14ac:dyDescent="0.25">
      <c r="A321" s="93" t="s">
        <v>877</v>
      </c>
      <c r="B321" s="130" t="s">
        <v>791</v>
      </c>
      <c r="C321" s="244"/>
      <c r="D321" s="245"/>
      <c r="E321" s="270"/>
      <c r="F321" s="270"/>
      <c r="G321" s="271"/>
    </row>
    <row r="322" spans="1:7" hidden="1" outlineLevel="1" x14ac:dyDescent="0.25">
      <c r="A322" s="93" t="s">
        <v>878</v>
      </c>
      <c r="B322" s="130" t="s">
        <v>688</v>
      </c>
      <c r="C322" s="244"/>
      <c r="D322" s="245"/>
      <c r="E322" s="270"/>
      <c r="F322" s="270"/>
      <c r="G322" s="271"/>
    </row>
    <row r="323" spans="1:7" hidden="1" outlineLevel="1" x14ac:dyDescent="0.25">
      <c r="A323" s="93" t="s">
        <v>879</v>
      </c>
      <c r="B323" s="130" t="s">
        <v>794</v>
      </c>
      <c r="C323" s="244"/>
      <c r="D323" s="245"/>
      <c r="E323" s="270"/>
      <c r="F323" s="270"/>
      <c r="G323" s="271"/>
    </row>
    <row r="324" spans="1:7" hidden="1" outlineLevel="1" x14ac:dyDescent="0.25">
      <c r="A324" s="93" t="s">
        <v>880</v>
      </c>
      <c r="B324" s="130" t="s">
        <v>796</v>
      </c>
      <c r="C324" s="244"/>
      <c r="D324" s="245"/>
      <c r="E324" s="270"/>
      <c r="F324" s="270"/>
      <c r="G324" s="271"/>
    </row>
    <row r="325" spans="1:7" hidden="1" outlineLevel="1" x14ac:dyDescent="0.25">
      <c r="A325" s="93" t="s">
        <v>214</v>
      </c>
      <c r="B325" s="167" t="s">
        <v>6</v>
      </c>
      <c r="C325" s="244"/>
      <c r="D325" s="245"/>
      <c r="E325" s="270"/>
      <c r="F325" s="270"/>
      <c r="G325" s="271"/>
    </row>
    <row r="326" spans="1:7" hidden="1" outlineLevel="1" x14ac:dyDescent="0.25">
      <c r="A326" s="93" t="s">
        <v>881</v>
      </c>
      <c r="B326" s="130" t="s">
        <v>686</v>
      </c>
      <c r="C326" s="244"/>
      <c r="D326" s="245"/>
      <c r="E326" s="270"/>
      <c r="F326" s="270"/>
      <c r="G326" s="271"/>
    </row>
    <row r="327" spans="1:7" hidden="1" outlineLevel="1" x14ac:dyDescent="0.25">
      <c r="A327" s="93" t="s">
        <v>882</v>
      </c>
      <c r="B327" s="130" t="s">
        <v>789</v>
      </c>
      <c r="C327" s="244"/>
      <c r="D327" s="245"/>
      <c r="E327" s="270"/>
      <c r="F327" s="270"/>
      <c r="G327" s="271"/>
    </row>
    <row r="328" spans="1:7" hidden="1" outlineLevel="1" x14ac:dyDescent="0.25">
      <c r="A328" s="93" t="s">
        <v>883</v>
      </c>
      <c r="B328" s="130" t="s">
        <v>791</v>
      </c>
      <c r="C328" s="244"/>
      <c r="D328" s="245"/>
      <c r="E328" s="270"/>
      <c r="F328" s="270"/>
      <c r="G328" s="271"/>
    </row>
    <row r="329" spans="1:7" hidden="1" outlineLevel="1" x14ac:dyDescent="0.25">
      <c r="A329" s="93" t="s">
        <v>884</v>
      </c>
      <c r="B329" s="130" t="s">
        <v>688</v>
      </c>
      <c r="C329" s="244"/>
      <c r="D329" s="245"/>
      <c r="E329" s="270"/>
      <c r="F329" s="270"/>
      <c r="G329" s="271"/>
    </row>
    <row r="330" spans="1:7" hidden="1" outlineLevel="1" x14ac:dyDescent="0.25">
      <c r="A330" s="93" t="s">
        <v>885</v>
      </c>
      <c r="B330" s="130" t="s">
        <v>794</v>
      </c>
      <c r="C330" s="244"/>
      <c r="D330" s="245"/>
      <c r="E330" s="270"/>
      <c r="F330" s="270"/>
      <c r="G330" s="271"/>
    </row>
    <row r="331" spans="1:7" hidden="1" outlineLevel="1" x14ac:dyDescent="0.25">
      <c r="A331" s="93" t="s">
        <v>886</v>
      </c>
      <c r="B331" s="130" t="s">
        <v>796</v>
      </c>
      <c r="C331" s="244"/>
      <c r="D331" s="245"/>
      <c r="E331" s="270"/>
      <c r="F331" s="270"/>
      <c r="G331" s="271"/>
    </row>
    <row r="332" spans="1:7" hidden="1" outlineLevel="1" x14ac:dyDescent="0.25">
      <c r="A332" s="93" t="s">
        <v>215</v>
      </c>
      <c r="B332" s="167" t="s">
        <v>7</v>
      </c>
      <c r="C332" s="244"/>
      <c r="D332" s="245"/>
      <c r="E332" s="270"/>
      <c r="F332" s="270"/>
      <c r="G332" s="271"/>
    </row>
    <row r="333" spans="1:7" hidden="1" outlineLevel="1" x14ac:dyDescent="0.25">
      <c r="A333" s="93" t="s">
        <v>887</v>
      </c>
      <c r="B333" s="130" t="s">
        <v>686</v>
      </c>
      <c r="C333" s="244"/>
      <c r="D333" s="245"/>
      <c r="E333" s="270"/>
      <c r="F333" s="270"/>
      <c r="G333" s="271"/>
    </row>
    <row r="334" spans="1:7" hidden="1" outlineLevel="1" x14ac:dyDescent="0.25">
      <c r="A334" s="93" t="s">
        <v>888</v>
      </c>
      <c r="B334" s="130" t="s">
        <v>789</v>
      </c>
      <c r="C334" s="244"/>
      <c r="D334" s="245"/>
      <c r="E334" s="270"/>
      <c r="F334" s="270"/>
      <c r="G334" s="271"/>
    </row>
    <row r="335" spans="1:7" hidden="1" outlineLevel="1" x14ac:dyDescent="0.25">
      <c r="A335" s="93" t="s">
        <v>889</v>
      </c>
      <c r="B335" s="130" t="s">
        <v>791</v>
      </c>
      <c r="C335" s="244"/>
      <c r="D335" s="245"/>
      <c r="E335" s="270"/>
      <c r="F335" s="270"/>
      <c r="G335" s="271"/>
    </row>
    <row r="336" spans="1:7" hidden="1" outlineLevel="1" x14ac:dyDescent="0.25">
      <c r="A336" s="93" t="s">
        <v>890</v>
      </c>
      <c r="B336" s="130" t="s">
        <v>688</v>
      </c>
      <c r="C336" s="244"/>
      <c r="D336" s="245"/>
      <c r="E336" s="270"/>
      <c r="F336" s="270"/>
      <c r="G336" s="271"/>
    </row>
    <row r="337" spans="1:7" hidden="1" outlineLevel="1" x14ac:dyDescent="0.25">
      <c r="A337" s="93" t="s">
        <v>891</v>
      </c>
      <c r="B337" s="130" t="s">
        <v>794</v>
      </c>
      <c r="C337" s="244"/>
      <c r="D337" s="245"/>
      <c r="E337" s="270"/>
      <c r="F337" s="270"/>
      <c r="G337" s="271"/>
    </row>
    <row r="338" spans="1:7" hidden="1" outlineLevel="1" x14ac:dyDescent="0.25">
      <c r="A338" s="93" t="s">
        <v>892</v>
      </c>
      <c r="B338" s="130" t="s">
        <v>796</v>
      </c>
      <c r="C338" s="244"/>
      <c r="D338" s="245"/>
      <c r="E338" s="270"/>
      <c r="F338" s="270"/>
      <c r="G338" s="271"/>
    </row>
    <row r="339" spans="1:7" hidden="1" outlineLevel="1" x14ac:dyDescent="0.25">
      <c r="A339" s="93" t="s">
        <v>216</v>
      </c>
      <c r="B339" s="167" t="s">
        <v>650</v>
      </c>
      <c r="C339" s="244"/>
      <c r="D339" s="245"/>
      <c r="E339" s="270"/>
      <c r="F339" s="270"/>
      <c r="G339" s="271"/>
    </row>
    <row r="340" spans="1:7" hidden="1" outlineLevel="1" x14ac:dyDescent="0.25">
      <c r="A340" s="93" t="s">
        <v>893</v>
      </c>
      <c r="B340" s="130" t="s">
        <v>686</v>
      </c>
      <c r="C340" s="244"/>
      <c r="D340" s="245"/>
      <c r="E340" s="270"/>
      <c r="F340" s="270"/>
      <c r="G340" s="271"/>
    </row>
    <row r="341" spans="1:7" hidden="1" outlineLevel="1" x14ac:dyDescent="0.25">
      <c r="A341" s="93" t="s">
        <v>894</v>
      </c>
      <c r="B341" s="130" t="s">
        <v>789</v>
      </c>
      <c r="C341" s="244"/>
      <c r="D341" s="245"/>
      <c r="E341" s="270"/>
      <c r="F341" s="270"/>
      <c r="G341" s="271"/>
    </row>
    <row r="342" spans="1:7" hidden="1" outlineLevel="1" x14ac:dyDescent="0.25">
      <c r="A342" s="93" t="s">
        <v>895</v>
      </c>
      <c r="B342" s="130" t="s">
        <v>791</v>
      </c>
      <c r="C342" s="244"/>
      <c r="D342" s="245"/>
      <c r="E342" s="270"/>
      <c r="F342" s="270"/>
      <c r="G342" s="271"/>
    </row>
    <row r="343" spans="1:7" hidden="1" outlineLevel="1" x14ac:dyDescent="0.25">
      <c r="A343" s="93" t="s">
        <v>896</v>
      </c>
      <c r="B343" s="130" t="s">
        <v>688</v>
      </c>
      <c r="C343" s="244"/>
      <c r="D343" s="245"/>
      <c r="E343" s="270"/>
      <c r="F343" s="270"/>
      <c r="G343" s="271"/>
    </row>
    <row r="344" spans="1:7" hidden="1" outlineLevel="1" x14ac:dyDescent="0.25">
      <c r="A344" s="93" t="s">
        <v>897</v>
      </c>
      <c r="B344" s="130" t="s">
        <v>794</v>
      </c>
      <c r="C344" s="244"/>
      <c r="D344" s="245"/>
      <c r="E344" s="270"/>
      <c r="F344" s="270"/>
      <c r="G344" s="271"/>
    </row>
    <row r="345" spans="1:7" hidden="1" outlineLevel="1" x14ac:dyDescent="0.25">
      <c r="A345" s="93" t="s">
        <v>898</v>
      </c>
      <c r="B345" s="130" t="s">
        <v>796</v>
      </c>
      <c r="C345" s="244"/>
      <c r="D345" s="245"/>
      <c r="E345" s="270"/>
      <c r="F345" s="270"/>
      <c r="G345" s="271"/>
    </row>
    <row r="346" spans="1:7" s="243" customFormat="1" hidden="1" outlineLevel="1" x14ac:dyDescent="0.25">
      <c r="A346" s="93" t="s">
        <v>102</v>
      </c>
      <c r="B346" s="240" t="s">
        <v>154</v>
      </c>
      <c r="C346" s="241"/>
      <c r="D346" s="242"/>
      <c r="E346" s="272"/>
      <c r="F346" s="272"/>
      <c r="G346" s="273"/>
    </row>
    <row r="347" spans="1:7" hidden="1" outlineLevel="1" x14ac:dyDescent="0.25">
      <c r="A347" s="93" t="s">
        <v>217</v>
      </c>
      <c r="B347" s="167" t="s">
        <v>4</v>
      </c>
      <c r="C347" s="244"/>
      <c r="D347" s="245"/>
      <c r="E347" s="270"/>
      <c r="F347" s="270"/>
      <c r="G347" s="271"/>
    </row>
    <row r="348" spans="1:7" hidden="1" outlineLevel="1" x14ac:dyDescent="0.25">
      <c r="A348" s="93" t="s">
        <v>899</v>
      </c>
      <c r="B348" s="130" t="s">
        <v>686</v>
      </c>
      <c r="C348" s="244"/>
      <c r="D348" s="245"/>
      <c r="E348" s="270"/>
      <c r="F348" s="270"/>
      <c r="G348" s="271"/>
    </row>
    <row r="349" spans="1:7" hidden="1" outlineLevel="1" x14ac:dyDescent="0.25">
      <c r="A349" s="93" t="s">
        <v>900</v>
      </c>
      <c r="B349" s="130" t="s">
        <v>789</v>
      </c>
      <c r="C349" s="244"/>
      <c r="D349" s="245"/>
      <c r="E349" s="270"/>
      <c r="F349" s="270"/>
      <c r="G349" s="271"/>
    </row>
    <row r="350" spans="1:7" hidden="1" outlineLevel="1" x14ac:dyDescent="0.25">
      <c r="A350" s="93" t="s">
        <v>901</v>
      </c>
      <c r="B350" s="130" t="s">
        <v>791</v>
      </c>
      <c r="C350" s="244"/>
      <c r="D350" s="245"/>
      <c r="E350" s="270"/>
      <c r="F350" s="270"/>
      <c r="G350" s="271"/>
    </row>
    <row r="351" spans="1:7" hidden="1" outlineLevel="1" x14ac:dyDescent="0.25">
      <c r="A351" s="93" t="s">
        <v>902</v>
      </c>
      <c r="B351" s="130" t="s">
        <v>688</v>
      </c>
      <c r="C351" s="244"/>
      <c r="D351" s="245"/>
      <c r="E351" s="270"/>
      <c r="F351" s="270"/>
      <c r="G351" s="271"/>
    </row>
    <row r="352" spans="1:7" hidden="1" outlineLevel="1" x14ac:dyDescent="0.25">
      <c r="A352" s="93" t="s">
        <v>903</v>
      </c>
      <c r="B352" s="130" t="s">
        <v>794</v>
      </c>
      <c r="C352" s="244"/>
      <c r="D352" s="245"/>
      <c r="E352" s="270"/>
      <c r="F352" s="270"/>
      <c r="G352" s="271"/>
    </row>
    <row r="353" spans="1:7" hidden="1" outlineLevel="1" x14ac:dyDescent="0.25">
      <c r="A353" s="93" t="s">
        <v>904</v>
      </c>
      <c r="B353" s="130" t="s">
        <v>796</v>
      </c>
      <c r="C353" s="244"/>
      <c r="D353" s="245"/>
      <c r="E353" s="270"/>
      <c r="F353" s="270"/>
      <c r="G353" s="271"/>
    </row>
    <row r="354" spans="1:7" hidden="1" outlineLevel="1" x14ac:dyDescent="0.25">
      <c r="A354" s="93" t="s">
        <v>218</v>
      </c>
      <c r="B354" s="167" t="s">
        <v>3</v>
      </c>
      <c r="C354" s="244"/>
      <c r="D354" s="245"/>
      <c r="E354" s="270"/>
      <c r="F354" s="270"/>
      <c r="G354" s="271"/>
    </row>
    <row r="355" spans="1:7" hidden="1" outlineLevel="1" x14ac:dyDescent="0.25">
      <c r="A355" s="93" t="s">
        <v>905</v>
      </c>
      <c r="B355" s="130" t="s">
        <v>686</v>
      </c>
      <c r="C355" s="244"/>
      <c r="D355" s="245"/>
      <c r="E355" s="270"/>
      <c r="F355" s="270"/>
      <c r="G355" s="271"/>
    </row>
    <row r="356" spans="1:7" hidden="1" outlineLevel="1" x14ac:dyDescent="0.25">
      <c r="A356" s="93" t="s">
        <v>906</v>
      </c>
      <c r="B356" s="130" t="s">
        <v>789</v>
      </c>
      <c r="C356" s="244"/>
      <c r="D356" s="245"/>
      <c r="E356" s="270"/>
      <c r="F356" s="270"/>
      <c r="G356" s="271"/>
    </row>
    <row r="357" spans="1:7" hidden="1" outlineLevel="1" x14ac:dyDescent="0.25">
      <c r="A357" s="93" t="s">
        <v>907</v>
      </c>
      <c r="B357" s="130" t="s">
        <v>791</v>
      </c>
      <c r="C357" s="244"/>
      <c r="D357" s="245"/>
      <c r="E357" s="270"/>
      <c r="F357" s="270"/>
      <c r="G357" s="271"/>
    </row>
    <row r="358" spans="1:7" hidden="1" outlineLevel="1" x14ac:dyDescent="0.25">
      <c r="A358" s="93" t="s">
        <v>908</v>
      </c>
      <c r="B358" s="130" t="s">
        <v>688</v>
      </c>
      <c r="C358" s="244"/>
      <c r="D358" s="245"/>
      <c r="E358" s="270"/>
      <c r="F358" s="270"/>
      <c r="G358" s="271"/>
    </row>
    <row r="359" spans="1:7" hidden="1" outlineLevel="1" x14ac:dyDescent="0.25">
      <c r="A359" s="93" t="s">
        <v>909</v>
      </c>
      <c r="B359" s="130" t="s">
        <v>794</v>
      </c>
      <c r="C359" s="244"/>
      <c r="D359" s="245"/>
      <c r="E359" s="270"/>
      <c r="F359" s="270"/>
      <c r="G359" s="271"/>
    </row>
    <row r="360" spans="1:7" hidden="1" outlineLevel="1" x14ac:dyDescent="0.25">
      <c r="A360" s="93" t="s">
        <v>910</v>
      </c>
      <c r="B360" s="130" t="s">
        <v>796</v>
      </c>
      <c r="C360" s="244"/>
      <c r="D360" s="245"/>
      <c r="E360" s="270"/>
      <c r="F360" s="270"/>
      <c r="G360" s="271"/>
    </row>
    <row r="361" spans="1:7" hidden="1" outlineLevel="1" x14ac:dyDescent="0.25">
      <c r="A361" s="93" t="s">
        <v>219</v>
      </c>
      <c r="B361" s="167" t="s">
        <v>5</v>
      </c>
      <c r="C361" s="244"/>
      <c r="D361" s="245"/>
      <c r="E361" s="270"/>
      <c r="F361" s="270"/>
      <c r="G361" s="271"/>
    </row>
    <row r="362" spans="1:7" hidden="1" outlineLevel="1" x14ac:dyDescent="0.25">
      <c r="A362" s="93" t="s">
        <v>911</v>
      </c>
      <c r="B362" s="130" t="s">
        <v>686</v>
      </c>
      <c r="C362" s="244"/>
      <c r="D362" s="245"/>
      <c r="E362" s="270"/>
      <c r="F362" s="270"/>
      <c r="G362" s="271"/>
    </row>
    <row r="363" spans="1:7" hidden="1" outlineLevel="1" x14ac:dyDescent="0.25">
      <c r="A363" s="93" t="s">
        <v>912</v>
      </c>
      <c r="B363" s="130" t="s">
        <v>789</v>
      </c>
      <c r="C363" s="244"/>
      <c r="D363" s="245"/>
      <c r="E363" s="270"/>
      <c r="F363" s="270"/>
      <c r="G363" s="271"/>
    </row>
    <row r="364" spans="1:7" hidden="1" outlineLevel="1" x14ac:dyDescent="0.25">
      <c r="A364" s="93" t="s">
        <v>913</v>
      </c>
      <c r="B364" s="130" t="s">
        <v>791</v>
      </c>
      <c r="C364" s="244"/>
      <c r="D364" s="245"/>
      <c r="E364" s="270"/>
      <c r="F364" s="270"/>
      <c r="G364" s="271"/>
    </row>
    <row r="365" spans="1:7" hidden="1" outlineLevel="1" x14ac:dyDescent="0.25">
      <c r="A365" s="93" t="s">
        <v>914</v>
      </c>
      <c r="B365" s="130" t="s">
        <v>688</v>
      </c>
      <c r="C365" s="244"/>
      <c r="D365" s="245"/>
      <c r="E365" s="270"/>
      <c r="F365" s="270"/>
      <c r="G365" s="271"/>
    </row>
    <row r="366" spans="1:7" hidden="1" outlineLevel="1" x14ac:dyDescent="0.25">
      <c r="A366" s="93" t="s">
        <v>915</v>
      </c>
      <c r="B366" s="130" t="s">
        <v>794</v>
      </c>
      <c r="C366" s="244"/>
      <c r="D366" s="245"/>
      <c r="E366" s="270"/>
      <c r="F366" s="270"/>
      <c r="G366" s="271"/>
    </row>
    <row r="367" spans="1:7" hidden="1" outlineLevel="1" x14ac:dyDescent="0.25">
      <c r="A367" s="93" t="s">
        <v>916</v>
      </c>
      <c r="B367" s="130" t="s">
        <v>796</v>
      </c>
      <c r="C367" s="244"/>
      <c r="D367" s="245"/>
      <c r="E367" s="270"/>
      <c r="F367" s="270"/>
      <c r="G367" s="271"/>
    </row>
    <row r="368" spans="1:7" hidden="1" outlineLevel="1" x14ac:dyDescent="0.25">
      <c r="A368" s="93" t="s">
        <v>220</v>
      </c>
      <c r="B368" s="167" t="s">
        <v>6</v>
      </c>
      <c r="C368" s="244"/>
      <c r="D368" s="245"/>
      <c r="E368" s="270"/>
      <c r="F368" s="270"/>
      <c r="G368" s="271"/>
    </row>
    <row r="369" spans="1:7" hidden="1" outlineLevel="1" x14ac:dyDescent="0.25">
      <c r="A369" s="93" t="s">
        <v>917</v>
      </c>
      <c r="B369" s="130" t="s">
        <v>686</v>
      </c>
      <c r="C369" s="244"/>
      <c r="D369" s="245"/>
      <c r="E369" s="270"/>
      <c r="F369" s="270"/>
      <c r="G369" s="271"/>
    </row>
    <row r="370" spans="1:7" hidden="1" outlineLevel="1" x14ac:dyDescent="0.25">
      <c r="A370" s="93" t="s">
        <v>918</v>
      </c>
      <c r="B370" s="130" t="s">
        <v>789</v>
      </c>
      <c r="C370" s="244"/>
      <c r="D370" s="245"/>
      <c r="E370" s="270"/>
      <c r="F370" s="270"/>
      <c r="G370" s="271"/>
    </row>
    <row r="371" spans="1:7" hidden="1" outlineLevel="1" x14ac:dyDescent="0.25">
      <c r="A371" s="93" t="s">
        <v>919</v>
      </c>
      <c r="B371" s="130" t="s">
        <v>791</v>
      </c>
      <c r="C371" s="244"/>
      <c r="D371" s="245"/>
      <c r="E371" s="270"/>
      <c r="F371" s="270"/>
      <c r="G371" s="271"/>
    </row>
    <row r="372" spans="1:7" hidden="1" outlineLevel="1" x14ac:dyDescent="0.25">
      <c r="A372" s="93" t="s">
        <v>920</v>
      </c>
      <c r="B372" s="130" t="s">
        <v>688</v>
      </c>
      <c r="C372" s="244"/>
      <c r="D372" s="245"/>
      <c r="E372" s="270"/>
      <c r="F372" s="270"/>
      <c r="G372" s="271"/>
    </row>
    <row r="373" spans="1:7" hidden="1" outlineLevel="1" x14ac:dyDescent="0.25">
      <c r="A373" s="93" t="s">
        <v>921</v>
      </c>
      <c r="B373" s="130" t="s">
        <v>794</v>
      </c>
      <c r="C373" s="244"/>
      <c r="D373" s="245"/>
      <c r="E373" s="270"/>
      <c r="F373" s="270"/>
      <c r="G373" s="271"/>
    </row>
    <row r="374" spans="1:7" hidden="1" outlineLevel="1" x14ac:dyDescent="0.25">
      <c r="A374" s="93" t="s">
        <v>922</v>
      </c>
      <c r="B374" s="130" t="s">
        <v>796</v>
      </c>
      <c r="C374" s="244"/>
      <c r="D374" s="245"/>
      <c r="E374" s="270"/>
      <c r="F374" s="270"/>
      <c r="G374" s="271"/>
    </row>
    <row r="375" spans="1:7" hidden="1" outlineLevel="1" x14ac:dyDescent="0.25">
      <c r="A375" s="93" t="s">
        <v>221</v>
      </c>
      <c r="B375" s="167" t="s">
        <v>7</v>
      </c>
      <c r="C375" s="244"/>
      <c r="D375" s="245"/>
      <c r="E375" s="270"/>
      <c r="F375" s="270"/>
      <c r="G375" s="271"/>
    </row>
    <row r="376" spans="1:7" hidden="1" outlineLevel="1" x14ac:dyDescent="0.25">
      <c r="A376" s="93" t="s">
        <v>923</v>
      </c>
      <c r="B376" s="130" t="s">
        <v>686</v>
      </c>
      <c r="C376" s="244"/>
      <c r="D376" s="245"/>
      <c r="E376" s="270"/>
      <c r="F376" s="270"/>
      <c r="G376" s="271"/>
    </row>
    <row r="377" spans="1:7" hidden="1" outlineLevel="1" x14ac:dyDescent="0.25">
      <c r="A377" s="93" t="s">
        <v>924</v>
      </c>
      <c r="B377" s="130" t="s">
        <v>789</v>
      </c>
      <c r="C377" s="244"/>
      <c r="D377" s="245"/>
      <c r="E377" s="270"/>
      <c r="F377" s="270"/>
      <c r="G377" s="271"/>
    </row>
    <row r="378" spans="1:7" hidden="1" outlineLevel="1" x14ac:dyDescent="0.25">
      <c r="A378" s="93" t="s">
        <v>925</v>
      </c>
      <c r="B378" s="130" t="s">
        <v>791</v>
      </c>
      <c r="C378" s="244"/>
      <c r="D378" s="245"/>
      <c r="E378" s="270"/>
      <c r="F378" s="270"/>
      <c r="G378" s="271"/>
    </row>
    <row r="379" spans="1:7" hidden="1" outlineLevel="1" x14ac:dyDescent="0.25">
      <c r="A379" s="93" t="s">
        <v>926</v>
      </c>
      <c r="B379" s="130" t="s">
        <v>688</v>
      </c>
      <c r="C379" s="244"/>
      <c r="D379" s="245"/>
      <c r="E379" s="270"/>
      <c r="F379" s="270"/>
      <c r="G379" s="271"/>
    </row>
    <row r="380" spans="1:7" hidden="1" outlineLevel="1" x14ac:dyDescent="0.25">
      <c r="A380" s="93" t="s">
        <v>927</v>
      </c>
      <c r="B380" s="130" t="s">
        <v>794</v>
      </c>
      <c r="C380" s="244"/>
      <c r="D380" s="245"/>
      <c r="E380" s="270"/>
      <c r="F380" s="270"/>
      <c r="G380" s="271"/>
    </row>
    <row r="381" spans="1:7" hidden="1" outlineLevel="1" x14ac:dyDescent="0.25">
      <c r="A381" s="93" t="s">
        <v>928</v>
      </c>
      <c r="B381" s="130" t="s">
        <v>796</v>
      </c>
      <c r="C381" s="244"/>
      <c r="D381" s="245"/>
      <c r="E381" s="270"/>
      <c r="F381" s="270"/>
      <c r="G381" s="271"/>
    </row>
    <row r="382" spans="1:7" hidden="1" outlineLevel="1" x14ac:dyDescent="0.25">
      <c r="A382" s="93" t="s">
        <v>222</v>
      </c>
      <c r="B382" s="167" t="s">
        <v>650</v>
      </c>
      <c r="C382" s="244"/>
      <c r="D382" s="245"/>
      <c r="E382" s="270"/>
      <c r="F382" s="270"/>
      <c r="G382" s="271"/>
    </row>
    <row r="383" spans="1:7" hidden="1" outlineLevel="1" x14ac:dyDescent="0.25">
      <c r="A383" s="93" t="s">
        <v>929</v>
      </c>
      <c r="B383" s="130" t="s">
        <v>686</v>
      </c>
      <c r="C383" s="244"/>
      <c r="D383" s="245"/>
      <c r="E383" s="270"/>
      <c r="F383" s="270"/>
      <c r="G383" s="271"/>
    </row>
    <row r="384" spans="1:7" hidden="1" outlineLevel="1" x14ac:dyDescent="0.25">
      <c r="A384" s="93" t="s">
        <v>930</v>
      </c>
      <c r="B384" s="130" t="s">
        <v>789</v>
      </c>
      <c r="C384" s="244"/>
      <c r="D384" s="245"/>
      <c r="E384" s="270"/>
      <c r="F384" s="270"/>
      <c r="G384" s="271"/>
    </row>
    <row r="385" spans="1:7" hidden="1" outlineLevel="1" x14ac:dyDescent="0.25">
      <c r="A385" s="93" t="s">
        <v>931</v>
      </c>
      <c r="B385" s="130" t="s">
        <v>791</v>
      </c>
      <c r="C385" s="244"/>
      <c r="D385" s="245"/>
      <c r="E385" s="270"/>
      <c r="F385" s="270"/>
      <c r="G385" s="271"/>
    </row>
    <row r="386" spans="1:7" hidden="1" outlineLevel="1" x14ac:dyDescent="0.25">
      <c r="A386" s="93" t="s">
        <v>932</v>
      </c>
      <c r="B386" s="130" t="s">
        <v>688</v>
      </c>
      <c r="C386" s="244"/>
      <c r="D386" s="245"/>
      <c r="E386" s="270"/>
      <c r="F386" s="270"/>
      <c r="G386" s="271"/>
    </row>
    <row r="387" spans="1:7" hidden="1" outlineLevel="1" x14ac:dyDescent="0.25">
      <c r="A387" s="93" t="s">
        <v>933</v>
      </c>
      <c r="B387" s="130" t="s">
        <v>794</v>
      </c>
      <c r="C387" s="244"/>
      <c r="D387" s="245"/>
      <c r="E387" s="270"/>
      <c r="F387" s="270"/>
      <c r="G387" s="271"/>
    </row>
    <row r="388" spans="1:7" hidden="1" outlineLevel="1" x14ac:dyDescent="0.25">
      <c r="A388" s="93" t="s">
        <v>934</v>
      </c>
      <c r="B388" s="130" t="s">
        <v>796</v>
      </c>
      <c r="C388" s="244"/>
      <c r="D388" s="245"/>
      <c r="E388" s="270"/>
      <c r="F388" s="270"/>
      <c r="G388" s="271"/>
    </row>
    <row r="389" spans="1:7" s="239" customFormat="1" collapsed="1" x14ac:dyDescent="0.25">
      <c r="A389" s="93" t="s">
        <v>223</v>
      </c>
      <c r="B389" s="233" t="s">
        <v>165</v>
      </c>
      <c r="C389" s="234"/>
      <c r="D389" s="235"/>
      <c r="E389" s="236"/>
      <c r="F389" s="236"/>
      <c r="G389" s="238"/>
    </row>
    <row r="390" spans="1:7" s="243" customFormat="1" hidden="1" outlineLevel="1" x14ac:dyDescent="0.25">
      <c r="A390" s="93" t="s">
        <v>224</v>
      </c>
      <c r="B390" s="240" t="s">
        <v>131</v>
      </c>
      <c r="C390" s="241"/>
      <c r="D390" s="242"/>
      <c r="E390" s="272"/>
      <c r="F390" s="272"/>
      <c r="G390" s="273"/>
    </row>
    <row r="391" spans="1:7" hidden="1" outlineLevel="1" x14ac:dyDescent="0.25">
      <c r="A391" s="93" t="s">
        <v>225</v>
      </c>
      <c r="B391" s="167" t="s">
        <v>4</v>
      </c>
      <c r="C391" s="244"/>
      <c r="D391" s="245"/>
      <c r="E391" s="270"/>
      <c r="F391" s="270"/>
      <c r="G391" s="271"/>
    </row>
    <row r="392" spans="1:7" hidden="1" outlineLevel="1" x14ac:dyDescent="0.25">
      <c r="A392" s="93" t="s">
        <v>935</v>
      </c>
      <c r="B392" s="130" t="s">
        <v>686</v>
      </c>
      <c r="C392" s="244"/>
      <c r="D392" s="245"/>
      <c r="E392" s="270"/>
      <c r="F392" s="270"/>
      <c r="G392" s="271"/>
    </row>
    <row r="393" spans="1:7" hidden="1" outlineLevel="1" x14ac:dyDescent="0.25">
      <c r="A393" s="93" t="s">
        <v>936</v>
      </c>
      <c r="B393" s="130" t="s">
        <v>789</v>
      </c>
      <c r="C393" s="244"/>
      <c r="D393" s="245"/>
      <c r="E393" s="270"/>
      <c r="F393" s="270"/>
      <c r="G393" s="271"/>
    </row>
    <row r="394" spans="1:7" hidden="1" outlineLevel="1" x14ac:dyDescent="0.25">
      <c r="A394" s="93" t="s">
        <v>937</v>
      </c>
      <c r="B394" s="130" t="s">
        <v>791</v>
      </c>
      <c r="C394" s="244"/>
      <c r="D394" s="245"/>
      <c r="E394" s="270"/>
      <c r="F394" s="270"/>
      <c r="G394" s="271"/>
    </row>
    <row r="395" spans="1:7" hidden="1" outlineLevel="1" x14ac:dyDescent="0.25">
      <c r="A395" s="93" t="s">
        <v>938</v>
      </c>
      <c r="B395" s="130" t="s">
        <v>688</v>
      </c>
      <c r="C395" s="244"/>
      <c r="D395" s="245"/>
      <c r="E395" s="270"/>
      <c r="F395" s="270"/>
      <c r="G395" s="271"/>
    </row>
    <row r="396" spans="1:7" hidden="1" outlineLevel="1" x14ac:dyDescent="0.25">
      <c r="A396" s="93" t="s">
        <v>939</v>
      </c>
      <c r="B396" s="130" t="s">
        <v>794</v>
      </c>
      <c r="C396" s="244"/>
      <c r="D396" s="245"/>
      <c r="E396" s="270"/>
      <c r="F396" s="270"/>
      <c r="G396" s="271"/>
    </row>
    <row r="397" spans="1:7" hidden="1" outlineLevel="1" x14ac:dyDescent="0.25">
      <c r="A397" s="93" t="s">
        <v>940</v>
      </c>
      <c r="B397" s="130" t="s">
        <v>796</v>
      </c>
      <c r="C397" s="244"/>
      <c r="D397" s="245"/>
      <c r="E397" s="270"/>
      <c r="F397" s="270"/>
      <c r="G397" s="271"/>
    </row>
    <row r="398" spans="1:7" hidden="1" outlineLevel="1" x14ac:dyDescent="0.25">
      <c r="A398" s="93" t="s">
        <v>226</v>
      </c>
      <c r="B398" s="167" t="s">
        <v>3</v>
      </c>
      <c r="C398" s="244"/>
      <c r="D398" s="245"/>
      <c r="E398" s="270"/>
      <c r="F398" s="270"/>
      <c r="G398" s="271"/>
    </row>
    <row r="399" spans="1:7" hidden="1" outlineLevel="1" x14ac:dyDescent="0.25">
      <c r="A399" s="93" t="s">
        <v>941</v>
      </c>
      <c r="B399" s="130" t="s">
        <v>686</v>
      </c>
      <c r="C399" s="244"/>
      <c r="D399" s="245"/>
      <c r="E399" s="270"/>
      <c r="F399" s="270"/>
      <c r="G399" s="271"/>
    </row>
    <row r="400" spans="1:7" hidden="1" outlineLevel="1" x14ac:dyDescent="0.25">
      <c r="A400" s="93" t="s">
        <v>942</v>
      </c>
      <c r="B400" s="130" t="s">
        <v>789</v>
      </c>
      <c r="C400" s="244"/>
      <c r="D400" s="245"/>
      <c r="E400" s="270"/>
      <c r="F400" s="270"/>
      <c r="G400" s="271"/>
    </row>
    <row r="401" spans="1:7" hidden="1" outlineLevel="1" x14ac:dyDescent="0.25">
      <c r="A401" s="93" t="s">
        <v>943</v>
      </c>
      <c r="B401" s="130" t="s">
        <v>791</v>
      </c>
      <c r="C401" s="244"/>
      <c r="D401" s="245"/>
      <c r="E401" s="270"/>
      <c r="F401" s="270"/>
      <c r="G401" s="271"/>
    </row>
    <row r="402" spans="1:7" hidden="1" outlineLevel="1" x14ac:dyDescent="0.25">
      <c r="A402" s="93" t="s">
        <v>944</v>
      </c>
      <c r="B402" s="130" t="s">
        <v>688</v>
      </c>
      <c r="C402" s="244"/>
      <c r="D402" s="245"/>
      <c r="E402" s="270"/>
      <c r="F402" s="270"/>
      <c r="G402" s="271"/>
    </row>
    <row r="403" spans="1:7" hidden="1" outlineLevel="1" x14ac:dyDescent="0.25">
      <c r="A403" s="93" t="s">
        <v>939</v>
      </c>
      <c r="B403" s="130" t="s">
        <v>794</v>
      </c>
      <c r="C403" s="244"/>
      <c r="D403" s="245"/>
      <c r="E403" s="270"/>
      <c r="F403" s="270"/>
      <c r="G403" s="271"/>
    </row>
    <row r="404" spans="1:7" hidden="1" outlineLevel="1" x14ac:dyDescent="0.25">
      <c r="A404" s="93" t="s">
        <v>940</v>
      </c>
      <c r="B404" s="130" t="s">
        <v>796</v>
      </c>
      <c r="C404" s="244"/>
      <c r="D404" s="245"/>
      <c r="E404" s="270"/>
      <c r="F404" s="270"/>
      <c r="G404" s="271"/>
    </row>
    <row r="405" spans="1:7" hidden="1" outlineLevel="1" x14ac:dyDescent="0.25">
      <c r="A405" s="93" t="s">
        <v>227</v>
      </c>
      <c r="B405" s="167" t="s">
        <v>5</v>
      </c>
      <c r="C405" s="244"/>
      <c r="D405" s="245"/>
      <c r="E405" s="270"/>
      <c r="F405" s="270"/>
      <c r="G405" s="271"/>
    </row>
    <row r="406" spans="1:7" hidden="1" outlineLevel="1" x14ac:dyDescent="0.25">
      <c r="A406" s="93" t="s">
        <v>945</v>
      </c>
      <c r="B406" s="130" t="s">
        <v>686</v>
      </c>
      <c r="C406" s="244"/>
      <c r="D406" s="245"/>
      <c r="E406" s="270"/>
      <c r="F406" s="270"/>
      <c r="G406" s="271"/>
    </row>
    <row r="407" spans="1:7" hidden="1" outlineLevel="1" x14ac:dyDescent="0.25">
      <c r="A407" s="93" t="s">
        <v>946</v>
      </c>
      <c r="B407" s="130" t="s">
        <v>789</v>
      </c>
      <c r="C407" s="244"/>
      <c r="D407" s="245"/>
      <c r="E407" s="270"/>
      <c r="F407" s="270"/>
      <c r="G407" s="271"/>
    </row>
    <row r="408" spans="1:7" hidden="1" outlineLevel="1" x14ac:dyDescent="0.25">
      <c r="A408" s="93" t="s">
        <v>947</v>
      </c>
      <c r="B408" s="130" t="s">
        <v>791</v>
      </c>
      <c r="C408" s="244"/>
      <c r="D408" s="245"/>
      <c r="E408" s="270"/>
      <c r="F408" s="270"/>
      <c r="G408" s="271"/>
    </row>
    <row r="409" spans="1:7" hidden="1" outlineLevel="1" x14ac:dyDescent="0.25">
      <c r="A409" s="93" t="s">
        <v>948</v>
      </c>
      <c r="B409" s="130" t="s">
        <v>688</v>
      </c>
      <c r="C409" s="244"/>
      <c r="D409" s="245"/>
      <c r="E409" s="270"/>
      <c r="F409" s="270"/>
      <c r="G409" s="271"/>
    </row>
    <row r="410" spans="1:7" hidden="1" outlineLevel="1" x14ac:dyDescent="0.25">
      <c r="A410" s="93" t="s">
        <v>949</v>
      </c>
      <c r="B410" s="130" t="s">
        <v>794</v>
      </c>
      <c r="C410" s="244"/>
      <c r="D410" s="245"/>
      <c r="E410" s="270"/>
      <c r="F410" s="270"/>
      <c r="G410" s="271"/>
    </row>
    <row r="411" spans="1:7" hidden="1" outlineLevel="1" x14ac:dyDescent="0.25">
      <c r="A411" s="93" t="s">
        <v>950</v>
      </c>
      <c r="B411" s="130" t="s">
        <v>796</v>
      </c>
      <c r="C411" s="244"/>
      <c r="D411" s="245"/>
      <c r="E411" s="270"/>
      <c r="F411" s="270"/>
      <c r="G411" s="271"/>
    </row>
    <row r="412" spans="1:7" hidden="1" outlineLevel="1" x14ac:dyDescent="0.25">
      <c r="A412" s="93" t="s">
        <v>228</v>
      </c>
      <c r="B412" s="167" t="s">
        <v>6</v>
      </c>
      <c r="C412" s="244"/>
      <c r="D412" s="245"/>
      <c r="E412" s="270"/>
      <c r="F412" s="270"/>
      <c r="G412" s="271"/>
    </row>
    <row r="413" spans="1:7" hidden="1" outlineLevel="1" x14ac:dyDescent="0.25">
      <c r="A413" s="93" t="s">
        <v>951</v>
      </c>
      <c r="B413" s="130" t="s">
        <v>686</v>
      </c>
      <c r="C413" s="244"/>
      <c r="D413" s="245"/>
      <c r="E413" s="270"/>
      <c r="F413" s="270"/>
      <c r="G413" s="271"/>
    </row>
    <row r="414" spans="1:7" hidden="1" outlineLevel="1" x14ac:dyDescent="0.25">
      <c r="A414" s="93" t="s">
        <v>952</v>
      </c>
      <c r="B414" s="130" t="s">
        <v>789</v>
      </c>
      <c r="C414" s="244"/>
      <c r="D414" s="245"/>
      <c r="E414" s="270"/>
      <c r="F414" s="270"/>
      <c r="G414" s="271"/>
    </row>
    <row r="415" spans="1:7" hidden="1" outlineLevel="1" x14ac:dyDescent="0.25">
      <c r="A415" s="93" t="s">
        <v>953</v>
      </c>
      <c r="B415" s="130" t="s">
        <v>791</v>
      </c>
      <c r="C415" s="244"/>
      <c r="D415" s="245"/>
      <c r="E415" s="270"/>
      <c r="F415" s="270"/>
      <c r="G415" s="271"/>
    </row>
    <row r="416" spans="1:7" hidden="1" outlineLevel="1" x14ac:dyDescent="0.25">
      <c r="A416" s="93" t="s">
        <v>954</v>
      </c>
      <c r="B416" s="130" t="s">
        <v>688</v>
      </c>
      <c r="C416" s="244"/>
      <c r="D416" s="245"/>
      <c r="E416" s="270"/>
      <c r="F416" s="270"/>
      <c r="G416" s="271"/>
    </row>
    <row r="417" spans="1:7" hidden="1" outlineLevel="1" x14ac:dyDescent="0.25">
      <c r="A417" s="93" t="s">
        <v>955</v>
      </c>
      <c r="B417" s="130" t="s">
        <v>794</v>
      </c>
      <c r="C417" s="244"/>
      <c r="D417" s="245"/>
      <c r="E417" s="270"/>
      <c r="F417" s="270"/>
      <c r="G417" s="271"/>
    </row>
    <row r="418" spans="1:7" hidden="1" outlineLevel="1" x14ac:dyDescent="0.25">
      <c r="A418" s="93" t="s">
        <v>956</v>
      </c>
      <c r="B418" s="130" t="s">
        <v>796</v>
      </c>
      <c r="C418" s="244"/>
      <c r="D418" s="245"/>
      <c r="E418" s="270"/>
      <c r="F418" s="270"/>
      <c r="G418" s="271"/>
    </row>
    <row r="419" spans="1:7" hidden="1" outlineLevel="1" x14ac:dyDescent="0.25">
      <c r="A419" s="93" t="s">
        <v>229</v>
      </c>
      <c r="B419" s="167" t="s">
        <v>7</v>
      </c>
      <c r="C419" s="244"/>
      <c r="D419" s="245"/>
      <c r="E419" s="270"/>
      <c r="F419" s="270"/>
      <c r="G419" s="271"/>
    </row>
    <row r="420" spans="1:7" hidden="1" outlineLevel="1" x14ac:dyDescent="0.25">
      <c r="A420" s="93" t="s">
        <v>957</v>
      </c>
      <c r="B420" s="130" t="s">
        <v>686</v>
      </c>
      <c r="C420" s="244"/>
      <c r="D420" s="245"/>
      <c r="E420" s="270"/>
      <c r="F420" s="270"/>
      <c r="G420" s="271"/>
    </row>
    <row r="421" spans="1:7" hidden="1" outlineLevel="1" x14ac:dyDescent="0.25">
      <c r="A421" s="93" t="s">
        <v>958</v>
      </c>
      <c r="B421" s="130" t="s">
        <v>789</v>
      </c>
      <c r="C421" s="244"/>
      <c r="D421" s="245"/>
      <c r="E421" s="270"/>
      <c r="F421" s="270"/>
      <c r="G421" s="271"/>
    </row>
    <row r="422" spans="1:7" hidden="1" outlineLevel="1" x14ac:dyDescent="0.25">
      <c r="A422" s="93" t="s">
        <v>959</v>
      </c>
      <c r="B422" s="130" t="s">
        <v>791</v>
      </c>
      <c r="C422" s="244"/>
      <c r="D422" s="245"/>
      <c r="E422" s="270"/>
      <c r="F422" s="270"/>
      <c r="G422" s="271"/>
    </row>
    <row r="423" spans="1:7" hidden="1" outlineLevel="1" x14ac:dyDescent="0.25">
      <c r="A423" s="93" t="s">
        <v>960</v>
      </c>
      <c r="B423" s="130" t="s">
        <v>688</v>
      </c>
      <c r="C423" s="244"/>
      <c r="D423" s="245"/>
      <c r="E423" s="270"/>
      <c r="F423" s="270"/>
      <c r="G423" s="271"/>
    </row>
    <row r="424" spans="1:7" hidden="1" outlineLevel="1" x14ac:dyDescent="0.25">
      <c r="A424" s="93" t="s">
        <v>961</v>
      </c>
      <c r="B424" s="130" t="s">
        <v>794</v>
      </c>
      <c r="C424" s="244"/>
      <c r="D424" s="245"/>
      <c r="E424" s="270"/>
      <c r="F424" s="270"/>
      <c r="G424" s="271"/>
    </row>
    <row r="425" spans="1:7" hidden="1" outlineLevel="1" x14ac:dyDescent="0.25">
      <c r="A425" s="93" t="s">
        <v>962</v>
      </c>
      <c r="B425" s="130" t="s">
        <v>796</v>
      </c>
      <c r="C425" s="244"/>
      <c r="D425" s="245"/>
      <c r="E425" s="270"/>
      <c r="F425" s="270"/>
      <c r="G425" s="271"/>
    </row>
    <row r="426" spans="1:7" hidden="1" outlineLevel="1" x14ac:dyDescent="0.25">
      <c r="A426" s="93" t="s">
        <v>230</v>
      </c>
      <c r="B426" s="167" t="s">
        <v>650</v>
      </c>
      <c r="C426" s="244"/>
      <c r="D426" s="245"/>
      <c r="E426" s="270"/>
      <c r="F426" s="270"/>
      <c r="G426" s="271"/>
    </row>
    <row r="427" spans="1:7" hidden="1" outlineLevel="1" x14ac:dyDescent="0.25">
      <c r="A427" s="93" t="s">
        <v>963</v>
      </c>
      <c r="B427" s="130" t="s">
        <v>686</v>
      </c>
      <c r="C427" s="244"/>
      <c r="D427" s="245"/>
      <c r="E427" s="270"/>
      <c r="F427" s="270"/>
      <c r="G427" s="271"/>
    </row>
    <row r="428" spans="1:7" hidden="1" outlineLevel="1" x14ac:dyDescent="0.25">
      <c r="A428" s="93" t="s">
        <v>964</v>
      </c>
      <c r="B428" s="130" t="s">
        <v>789</v>
      </c>
      <c r="C428" s="244"/>
      <c r="D428" s="245"/>
      <c r="E428" s="270"/>
      <c r="F428" s="270"/>
      <c r="G428" s="271"/>
    </row>
    <row r="429" spans="1:7" hidden="1" outlineLevel="1" x14ac:dyDescent="0.25">
      <c r="A429" s="93" t="s">
        <v>965</v>
      </c>
      <c r="B429" s="130" t="s">
        <v>791</v>
      </c>
      <c r="C429" s="244"/>
      <c r="D429" s="245"/>
      <c r="E429" s="270"/>
      <c r="F429" s="270"/>
      <c r="G429" s="271"/>
    </row>
    <row r="430" spans="1:7" hidden="1" outlineLevel="1" x14ac:dyDescent="0.25">
      <c r="A430" s="93" t="s">
        <v>966</v>
      </c>
      <c r="B430" s="130" t="s">
        <v>688</v>
      </c>
      <c r="C430" s="244"/>
      <c r="D430" s="245"/>
      <c r="E430" s="270"/>
      <c r="F430" s="270"/>
      <c r="G430" s="271"/>
    </row>
    <row r="431" spans="1:7" hidden="1" outlineLevel="1" x14ac:dyDescent="0.25">
      <c r="A431" s="93" t="s">
        <v>967</v>
      </c>
      <c r="B431" s="130" t="s">
        <v>794</v>
      </c>
      <c r="C431" s="244"/>
      <c r="D431" s="245"/>
      <c r="E431" s="270"/>
      <c r="F431" s="270"/>
      <c r="G431" s="271"/>
    </row>
    <row r="432" spans="1:7" hidden="1" outlineLevel="1" x14ac:dyDescent="0.25">
      <c r="A432" s="93" t="s">
        <v>968</v>
      </c>
      <c r="B432" s="130" t="s">
        <v>796</v>
      </c>
      <c r="C432" s="244"/>
      <c r="D432" s="245"/>
      <c r="E432" s="270"/>
      <c r="F432" s="270"/>
      <c r="G432" s="271"/>
    </row>
    <row r="433" spans="1:7" s="243" customFormat="1" hidden="1" outlineLevel="1" x14ac:dyDescent="0.25">
      <c r="A433" s="93" t="s">
        <v>231</v>
      </c>
      <c r="B433" s="240" t="s">
        <v>139</v>
      </c>
      <c r="C433" s="241"/>
      <c r="D433" s="242"/>
      <c r="E433" s="272"/>
      <c r="F433" s="272"/>
      <c r="G433" s="273"/>
    </row>
    <row r="434" spans="1:7" hidden="1" outlineLevel="1" x14ac:dyDescent="0.25">
      <c r="A434" s="93" t="s">
        <v>232</v>
      </c>
      <c r="B434" s="167" t="s">
        <v>4</v>
      </c>
      <c r="C434" s="244"/>
      <c r="D434" s="245"/>
      <c r="E434" s="270"/>
      <c r="F434" s="270"/>
      <c r="G434" s="271"/>
    </row>
    <row r="435" spans="1:7" hidden="1" outlineLevel="1" x14ac:dyDescent="0.25">
      <c r="A435" s="93" t="s">
        <v>969</v>
      </c>
      <c r="B435" s="130" t="s">
        <v>686</v>
      </c>
      <c r="C435" s="244"/>
      <c r="D435" s="245"/>
      <c r="E435" s="270"/>
      <c r="F435" s="270"/>
      <c r="G435" s="271"/>
    </row>
    <row r="436" spans="1:7" hidden="1" outlineLevel="1" x14ac:dyDescent="0.25">
      <c r="A436" s="93" t="s">
        <v>970</v>
      </c>
      <c r="B436" s="130" t="s">
        <v>789</v>
      </c>
      <c r="C436" s="244"/>
      <c r="D436" s="245"/>
      <c r="E436" s="270"/>
      <c r="F436" s="270"/>
      <c r="G436" s="271"/>
    </row>
    <row r="437" spans="1:7" hidden="1" outlineLevel="1" x14ac:dyDescent="0.25">
      <c r="A437" s="93" t="s">
        <v>971</v>
      </c>
      <c r="B437" s="130" t="s">
        <v>791</v>
      </c>
      <c r="C437" s="244"/>
      <c r="D437" s="245"/>
      <c r="E437" s="270"/>
      <c r="F437" s="270"/>
      <c r="G437" s="271"/>
    </row>
    <row r="438" spans="1:7" hidden="1" outlineLevel="1" x14ac:dyDescent="0.25">
      <c r="A438" s="93" t="s">
        <v>972</v>
      </c>
      <c r="B438" s="130" t="s">
        <v>688</v>
      </c>
      <c r="C438" s="244"/>
      <c r="D438" s="245"/>
      <c r="E438" s="270"/>
      <c r="F438" s="270"/>
      <c r="G438" s="271"/>
    </row>
    <row r="439" spans="1:7" hidden="1" outlineLevel="1" x14ac:dyDescent="0.25">
      <c r="A439" s="93" t="s">
        <v>973</v>
      </c>
      <c r="B439" s="130" t="s">
        <v>794</v>
      </c>
      <c r="C439" s="244"/>
      <c r="D439" s="245"/>
      <c r="E439" s="270"/>
      <c r="F439" s="270"/>
      <c r="G439" s="271"/>
    </row>
    <row r="440" spans="1:7" hidden="1" outlineLevel="1" x14ac:dyDescent="0.25">
      <c r="A440" s="93" t="s">
        <v>974</v>
      </c>
      <c r="B440" s="130" t="s">
        <v>796</v>
      </c>
      <c r="C440" s="244"/>
      <c r="D440" s="245"/>
      <c r="E440" s="270"/>
      <c r="F440" s="270"/>
      <c r="G440" s="271"/>
    </row>
    <row r="441" spans="1:7" hidden="1" outlineLevel="1" x14ac:dyDescent="0.25">
      <c r="A441" s="93" t="s">
        <v>233</v>
      </c>
      <c r="B441" s="167" t="s">
        <v>3</v>
      </c>
      <c r="C441" s="244"/>
      <c r="D441" s="245"/>
      <c r="E441" s="270"/>
      <c r="F441" s="270"/>
      <c r="G441" s="271"/>
    </row>
    <row r="442" spans="1:7" hidden="1" outlineLevel="1" x14ac:dyDescent="0.25">
      <c r="A442" s="93" t="s">
        <v>975</v>
      </c>
      <c r="B442" s="130" t="s">
        <v>686</v>
      </c>
      <c r="C442" s="244"/>
      <c r="D442" s="245"/>
      <c r="E442" s="270"/>
      <c r="F442" s="270"/>
      <c r="G442" s="271"/>
    </row>
    <row r="443" spans="1:7" hidden="1" outlineLevel="1" x14ac:dyDescent="0.25">
      <c r="A443" s="93" t="s">
        <v>976</v>
      </c>
      <c r="B443" s="130" t="s">
        <v>789</v>
      </c>
      <c r="C443" s="244"/>
      <c r="D443" s="245"/>
      <c r="E443" s="270"/>
      <c r="F443" s="270"/>
      <c r="G443" s="271"/>
    </row>
    <row r="444" spans="1:7" hidden="1" outlineLevel="1" x14ac:dyDescent="0.25">
      <c r="A444" s="93" t="s">
        <v>977</v>
      </c>
      <c r="B444" s="130" t="s">
        <v>791</v>
      </c>
      <c r="C444" s="244"/>
      <c r="D444" s="245"/>
      <c r="E444" s="270"/>
      <c r="F444" s="270"/>
      <c r="G444" s="271"/>
    </row>
    <row r="445" spans="1:7" hidden="1" outlineLevel="1" x14ac:dyDescent="0.25">
      <c r="A445" s="93" t="s">
        <v>978</v>
      </c>
      <c r="B445" s="130" t="s">
        <v>688</v>
      </c>
      <c r="C445" s="244"/>
      <c r="D445" s="245"/>
      <c r="E445" s="270"/>
      <c r="F445" s="270"/>
      <c r="G445" s="271"/>
    </row>
    <row r="446" spans="1:7" hidden="1" outlineLevel="1" x14ac:dyDescent="0.25">
      <c r="A446" s="93" t="s">
        <v>979</v>
      </c>
      <c r="B446" s="130" t="s">
        <v>794</v>
      </c>
      <c r="C446" s="244"/>
      <c r="D446" s="245"/>
      <c r="E446" s="270"/>
      <c r="F446" s="270"/>
      <c r="G446" s="271"/>
    </row>
    <row r="447" spans="1:7" hidden="1" outlineLevel="1" x14ac:dyDescent="0.25">
      <c r="A447" s="93" t="s">
        <v>980</v>
      </c>
      <c r="B447" s="130" t="s">
        <v>796</v>
      </c>
      <c r="C447" s="244"/>
      <c r="D447" s="245"/>
      <c r="E447" s="270"/>
      <c r="F447" s="270"/>
      <c r="G447" s="271"/>
    </row>
    <row r="448" spans="1:7" hidden="1" outlineLevel="1" x14ac:dyDescent="0.25">
      <c r="A448" s="93" t="s">
        <v>234</v>
      </c>
      <c r="B448" s="167" t="s">
        <v>5</v>
      </c>
      <c r="C448" s="244"/>
      <c r="D448" s="245"/>
      <c r="E448" s="270"/>
      <c r="F448" s="270"/>
      <c r="G448" s="271"/>
    </row>
    <row r="449" spans="1:7" hidden="1" outlineLevel="1" x14ac:dyDescent="0.25">
      <c r="A449" s="93" t="s">
        <v>981</v>
      </c>
      <c r="B449" s="130" t="s">
        <v>686</v>
      </c>
      <c r="C449" s="244"/>
      <c r="D449" s="245"/>
      <c r="E449" s="270"/>
      <c r="F449" s="270"/>
      <c r="G449" s="271"/>
    </row>
    <row r="450" spans="1:7" hidden="1" outlineLevel="1" x14ac:dyDescent="0.25">
      <c r="A450" s="93" t="s">
        <v>982</v>
      </c>
      <c r="B450" s="130" t="s">
        <v>789</v>
      </c>
      <c r="C450" s="244"/>
      <c r="D450" s="245"/>
      <c r="E450" s="270"/>
      <c r="F450" s="270"/>
      <c r="G450" s="271"/>
    </row>
    <row r="451" spans="1:7" hidden="1" outlineLevel="1" x14ac:dyDescent="0.25">
      <c r="A451" s="93" t="s">
        <v>983</v>
      </c>
      <c r="B451" s="130" t="s">
        <v>791</v>
      </c>
      <c r="C451" s="244"/>
      <c r="D451" s="245"/>
      <c r="E451" s="270"/>
      <c r="F451" s="270"/>
      <c r="G451" s="271"/>
    </row>
    <row r="452" spans="1:7" hidden="1" outlineLevel="1" x14ac:dyDescent="0.25">
      <c r="A452" s="93" t="s">
        <v>984</v>
      </c>
      <c r="B452" s="130" t="s">
        <v>688</v>
      </c>
      <c r="C452" s="244"/>
      <c r="D452" s="245"/>
      <c r="E452" s="270"/>
      <c r="F452" s="270"/>
      <c r="G452" s="271"/>
    </row>
    <row r="453" spans="1:7" hidden="1" outlineLevel="1" x14ac:dyDescent="0.25">
      <c r="A453" s="93" t="s">
        <v>985</v>
      </c>
      <c r="B453" s="130" t="s">
        <v>794</v>
      </c>
      <c r="C453" s="244"/>
      <c r="D453" s="245"/>
      <c r="E453" s="270"/>
      <c r="F453" s="270"/>
      <c r="G453" s="271"/>
    </row>
    <row r="454" spans="1:7" hidden="1" outlineLevel="1" x14ac:dyDescent="0.25">
      <c r="A454" s="93" t="s">
        <v>986</v>
      </c>
      <c r="B454" s="130" t="s">
        <v>796</v>
      </c>
      <c r="C454" s="244"/>
      <c r="D454" s="245"/>
      <c r="E454" s="270"/>
      <c r="F454" s="270"/>
      <c r="G454" s="271"/>
    </row>
    <row r="455" spans="1:7" hidden="1" outlineLevel="1" x14ac:dyDescent="0.25">
      <c r="A455" s="93" t="s">
        <v>235</v>
      </c>
      <c r="B455" s="167" t="s">
        <v>6</v>
      </c>
      <c r="C455" s="244"/>
      <c r="D455" s="245"/>
      <c r="E455" s="270"/>
      <c r="F455" s="270"/>
      <c r="G455" s="271"/>
    </row>
    <row r="456" spans="1:7" hidden="1" outlineLevel="1" x14ac:dyDescent="0.25">
      <c r="A456" s="93" t="s">
        <v>987</v>
      </c>
      <c r="B456" s="130" t="s">
        <v>686</v>
      </c>
      <c r="C456" s="244"/>
      <c r="D456" s="245"/>
      <c r="E456" s="270"/>
      <c r="F456" s="270"/>
      <c r="G456" s="271"/>
    </row>
    <row r="457" spans="1:7" hidden="1" outlineLevel="1" x14ac:dyDescent="0.25">
      <c r="A457" s="93" t="s">
        <v>988</v>
      </c>
      <c r="B457" s="130" t="s">
        <v>789</v>
      </c>
      <c r="C457" s="244"/>
      <c r="D457" s="245"/>
      <c r="E457" s="270"/>
      <c r="F457" s="270"/>
      <c r="G457" s="271"/>
    </row>
    <row r="458" spans="1:7" hidden="1" outlineLevel="1" x14ac:dyDescent="0.25">
      <c r="A458" s="93" t="s">
        <v>989</v>
      </c>
      <c r="B458" s="130" t="s">
        <v>791</v>
      </c>
      <c r="C458" s="244"/>
      <c r="D458" s="245"/>
      <c r="E458" s="270"/>
      <c r="F458" s="270"/>
      <c r="G458" s="271"/>
    </row>
    <row r="459" spans="1:7" hidden="1" outlineLevel="1" x14ac:dyDescent="0.25">
      <c r="A459" s="93" t="s">
        <v>990</v>
      </c>
      <c r="B459" s="130" t="s">
        <v>688</v>
      </c>
      <c r="C459" s="244"/>
      <c r="D459" s="245"/>
      <c r="E459" s="270"/>
      <c r="F459" s="270"/>
      <c r="G459" s="271"/>
    </row>
    <row r="460" spans="1:7" hidden="1" outlineLevel="1" x14ac:dyDescent="0.25">
      <c r="A460" s="93" t="s">
        <v>991</v>
      </c>
      <c r="B460" s="130" t="s">
        <v>794</v>
      </c>
      <c r="C460" s="244"/>
      <c r="D460" s="245"/>
      <c r="E460" s="270"/>
      <c r="F460" s="270"/>
      <c r="G460" s="271"/>
    </row>
    <row r="461" spans="1:7" hidden="1" outlineLevel="1" x14ac:dyDescent="0.25">
      <c r="A461" s="93" t="s">
        <v>992</v>
      </c>
      <c r="B461" s="130" t="s">
        <v>796</v>
      </c>
      <c r="C461" s="244"/>
      <c r="D461" s="245"/>
      <c r="E461" s="270"/>
      <c r="F461" s="270"/>
      <c r="G461" s="271"/>
    </row>
    <row r="462" spans="1:7" hidden="1" outlineLevel="1" x14ac:dyDescent="0.25">
      <c r="A462" s="93" t="s">
        <v>236</v>
      </c>
      <c r="B462" s="167" t="s">
        <v>7</v>
      </c>
      <c r="C462" s="244"/>
      <c r="D462" s="245"/>
      <c r="E462" s="270"/>
      <c r="F462" s="270"/>
      <c r="G462" s="271"/>
    </row>
    <row r="463" spans="1:7" hidden="1" outlineLevel="1" x14ac:dyDescent="0.25">
      <c r="A463" s="93" t="s">
        <v>993</v>
      </c>
      <c r="B463" s="130" t="s">
        <v>686</v>
      </c>
      <c r="C463" s="244"/>
      <c r="D463" s="245"/>
      <c r="E463" s="270"/>
      <c r="F463" s="270"/>
      <c r="G463" s="271"/>
    </row>
    <row r="464" spans="1:7" hidden="1" outlineLevel="1" x14ac:dyDescent="0.25">
      <c r="A464" s="93" t="s">
        <v>994</v>
      </c>
      <c r="B464" s="130" t="s">
        <v>789</v>
      </c>
      <c r="C464" s="244"/>
      <c r="D464" s="245"/>
      <c r="E464" s="270"/>
      <c r="F464" s="270"/>
      <c r="G464" s="271"/>
    </row>
    <row r="465" spans="1:7" hidden="1" outlineLevel="1" x14ac:dyDescent="0.25">
      <c r="A465" s="93" t="s">
        <v>995</v>
      </c>
      <c r="B465" s="130" t="s">
        <v>791</v>
      </c>
      <c r="C465" s="244"/>
      <c r="D465" s="245"/>
      <c r="E465" s="270"/>
      <c r="F465" s="270"/>
      <c r="G465" s="271"/>
    </row>
    <row r="466" spans="1:7" hidden="1" outlineLevel="1" x14ac:dyDescent="0.25">
      <c r="A466" s="93" t="s">
        <v>996</v>
      </c>
      <c r="B466" s="130" t="s">
        <v>688</v>
      </c>
      <c r="C466" s="244"/>
      <c r="D466" s="245"/>
      <c r="E466" s="270"/>
      <c r="F466" s="270"/>
      <c r="G466" s="271"/>
    </row>
    <row r="467" spans="1:7" hidden="1" outlineLevel="1" x14ac:dyDescent="0.25">
      <c r="A467" s="93" t="s">
        <v>997</v>
      </c>
      <c r="B467" s="130" t="s">
        <v>794</v>
      </c>
      <c r="C467" s="244"/>
      <c r="D467" s="245"/>
      <c r="E467" s="270"/>
      <c r="F467" s="270"/>
      <c r="G467" s="271"/>
    </row>
    <row r="468" spans="1:7" hidden="1" outlineLevel="1" x14ac:dyDescent="0.25">
      <c r="A468" s="93" t="s">
        <v>998</v>
      </c>
      <c r="B468" s="130" t="s">
        <v>796</v>
      </c>
      <c r="C468" s="244"/>
      <c r="D468" s="245"/>
      <c r="E468" s="270"/>
      <c r="F468" s="270"/>
      <c r="G468" s="271"/>
    </row>
    <row r="469" spans="1:7" hidden="1" outlineLevel="1" x14ac:dyDescent="0.25">
      <c r="A469" s="93" t="s">
        <v>237</v>
      </c>
      <c r="B469" s="167" t="s">
        <v>650</v>
      </c>
      <c r="C469" s="244"/>
      <c r="D469" s="245"/>
      <c r="E469" s="270"/>
      <c r="F469" s="270"/>
      <c r="G469" s="271"/>
    </row>
    <row r="470" spans="1:7" hidden="1" outlineLevel="1" x14ac:dyDescent="0.25">
      <c r="A470" s="93" t="s">
        <v>999</v>
      </c>
      <c r="B470" s="130" t="s">
        <v>686</v>
      </c>
      <c r="C470" s="244"/>
      <c r="D470" s="245"/>
      <c r="E470" s="270"/>
      <c r="F470" s="270"/>
      <c r="G470" s="271"/>
    </row>
    <row r="471" spans="1:7" hidden="1" outlineLevel="1" x14ac:dyDescent="0.25">
      <c r="A471" s="93" t="s">
        <v>1000</v>
      </c>
      <c r="B471" s="130" t="s">
        <v>789</v>
      </c>
      <c r="C471" s="244"/>
      <c r="D471" s="245"/>
      <c r="E471" s="270"/>
      <c r="F471" s="270"/>
      <c r="G471" s="271"/>
    </row>
    <row r="472" spans="1:7" hidden="1" outlineLevel="1" x14ac:dyDescent="0.25">
      <c r="A472" s="93" t="s">
        <v>1001</v>
      </c>
      <c r="B472" s="130" t="s">
        <v>791</v>
      </c>
      <c r="C472" s="244"/>
      <c r="D472" s="245"/>
      <c r="E472" s="270"/>
      <c r="F472" s="270"/>
      <c r="G472" s="271"/>
    </row>
    <row r="473" spans="1:7" hidden="1" outlineLevel="1" x14ac:dyDescent="0.25">
      <c r="A473" s="93" t="s">
        <v>1002</v>
      </c>
      <c r="B473" s="130" t="s">
        <v>688</v>
      </c>
      <c r="C473" s="244"/>
      <c r="D473" s="245"/>
      <c r="E473" s="270"/>
      <c r="F473" s="270"/>
      <c r="G473" s="271"/>
    </row>
    <row r="474" spans="1:7" hidden="1" outlineLevel="1" x14ac:dyDescent="0.25">
      <c r="A474" s="93" t="s">
        <v>1003</v>
      </c>
      <c r="B474" s="130" t="s">
        <v>794</v>
      </c>
      <c r="C474" s="244"/>
      <c r="D474" s="245"/>
      <c r="E474" s="270"/>
      <c r="F474" s="270"/>
      <c r="G474" s="271"/>
    </row>
    <row r="475" spans="1:7" hidden="1" outlineLevel="1" x14ac:dyDescent="0.25">
      <c r="A475" s="93" t="s">
        <v>1004</v>
      </c>
      <c r="B475" s="130" t="s">
        <v>796</v>
      </c>
      <c r="C475" s="244"/>
      <c r="D475" s="245"/>
      <c r="E475" s="270"/>
      <c r="F475" s="270"/>
      <c r="G475" s="271"/>
    </row>
    <row r="476" spans="1:7" s="243" customFormat="1" collapsed="1" x14ac:dyDescent="0.25">
      <c r="A476" s="93" t="s">
        <v>238</v>
      </c>
      <c r="B476" s="240" t="s">
        <v>147</v>
      </c>
      <c r="C476" s="241"/>
      <c r="D476" s="242"/>
      <c r="E476" s="272"/>
      <c r="F476" s="272"/>
      <c r="G476" s="273"/>
    </row>
    <row r="477" spans="1:7" hidden="1" outlineLevel="1" x14ac:dyDescent="0.25">
      <c r="A477" s="93" t="s">
        <v>239</v>
      </c>
      <c r="B477" s="167" t="s">
        <v>4</v>
      </c>
      <c r="C477" s="244"/>
      <c r="D477" s="245"/>
      <c r="E477" s="270"/>
      <c r="F477" s="270"/>
      <c r="G477" s="271"/>
    </row>
    <row r="478" spans="1:7" hidden="1" outlineLevel="1" x14ac:dyDescent="0.25">
      <c r="A478" s="93" t="s">
        <v>1005</v>
      </c>
      <c r="B478" s="130" t="s">
        <v>686</v>
      </c>
      <c r="C478" s="244"/>
      <c r="D478" s="245"/>
      <c r="E478" s="270"/>
      <c r="F478" s="270"/>
      <c r="G478" s="271"/>
    </row>
    <row r="479" spans="1:7" hidden="1" outlineLevel="1" x14ac:dyDescent="0.25">
      <c r="A479" s="93" t="s">
        <v>1006</v>
      </c>
      <c r="B479" s="130" t="s">
        <v>789</v>
      </c>
      <c r="C479" s="244"/>
      <c r="D479" s="245"/>
      <c r="E479" s="270"/>
      <c r="F479" s="270"/>
      <c r="G479" s="271"/>
    </row>
    <row r="480" spans="1:7" hidden="1" outlineLevel="1" x14ac:dyDescent="0.25">
      <c r="A480" s="93" t="s">
        <v>1007</v>
      </c>
      <c r="B480" s="130" t="s">
        <v>791</v>
      </c>
      <c r="C480" s="244"/>
      <c r="D480" s="245"/>
      <c r="E480" s="270"/>
      <c r="F480" s="270"/>
      <c r="G480" s="271"/>
    </row>
    <row r="481" spans="1:7" hidden="1" outlineLevel="1" x14ac:dyDescent="0.25">
      <c r="A481" s="93" t="s">
        <v>1008</v>
      </c>
      <c r="B481" s="130" t="s">
        <v>688</v>
      </c>
      <c r="C481" s="244"/>
      <c r="D481" s="245"/>
      <c r="E481" s="270"/>
      <c r="F481" s="270"/>
      <c r="G481" s="271"/>
    </row>
    <row r="482" spans="1:7" hidden="1" outlineLevel="1" x14ac:dyDescent="0.25">
      <c r="A482" s="93" t="s">
        <v>1009</v>
      </c>
      <c r="B482" s="130" t="s">
        <v>794</v>
      </c>
      <c r="C482" s="244"/>
      <c r="D482" s="245"/>
      <c r="E482" s="270"/>
      <c r="F482" s="270"/>
      <c r="G482" s="271"/>
    </row>
    <row r="483" spans="1:7" hidden="1" outlineLevel="1" x14ac:dyDescent="0.25">
      <c r="A483" s="93" t="s">
        <v>1010</v>
      </c>
      <c r="B483" s="130" t="s">
        <v>796</v>
      </c>
      <c r="C483" s="244"/>
      <c r="D483" s="245"/>
      <c r="E483" s="270"/>
      <c r="F483" s="270"/>
      <c r="G483" s="271"/>
    </row>
    <row r="484" spans="1:7" hidden="1" outlineLevel="1" x14ac:dyDescent="0.25">
      <c r="A484" s="93" t="s">
        <v>240</v>
      </c>
      <c r="B484" s="167" t="s">
        <v>3</v>
      </c>
      <c r="C484" s="244"/>
      <c r="D484" s="245"/>
      <c r="E484" s="270"/>
      <c r="F484" s="270"/>
      <c r="G484" s="271"/>
    </row>
    <row r="485" spans="1:7" hidden="1" outlineLevel="1" x14ac:dyDescent="0.25">
      <c r="A485" s="93" t="s">
        <v>1011</v>
      </c>
      <c r="B485" s="130" t="s">
        <v>686</v>
      </c>
      <c r="C485" s="244"/>
      <c r="D485" s="245"/>
      <c r="E485" s="270"/>
      <c r="F485" s="270"/>
      <c r="G485" s="271"/>
    </row>
    <row r="486" spans="1:7" hidden="1" outlineLevel="1" x14ac:dyDescent="0.25">
      <c r="A486" s="93" t="s">
        <v>1012</v>
      </c>
      <c r="B486" s="130" t="s">
        <v>789</v>
      </c>
      <c r="C486" s="244"/>
      <c r="D486" s="245"/>
      <c r="E486" s="270"/>
      <c r="F486" s="270"/>
      <c r="G486" s="271"/>
    </row>
    <row r="487" spans="1:7" hidden="1" outlineLevel="1" x14ac:dyDescent="0.25">
      <c r="A487" s="93" t="s">
        <v>1013</v>
      </c>
      <c r="B487" s="130" t="s">
        <v>791</v>
      </c>
      <c r="C487" s="244"/>
      <c r="D487" s="245"/>
      <c r="E487" s="270"/>
      <c r="F487" s="270"/>
      <c r="G487" s="271"/>
    </row>
    <row r="488" spans="1:7" hidden="1" outlineLevel="1" x14ac:dyDescent="0.25">
      <c r="A488" s="93" t="s">
        <v>1014</v>
      </c>
      <c r="B488" s="130" t="s">
        <v>688</v>
      </c>
      <c r="C488" s="244"/>
      <c r="D488" s="245"/>
      <c r="E488" s="270"/>
      <c r="F488" s="270"/>
      <c r="G488" s="271"/>
    </row>
    <row r="489" spans="1:7" hidden="1" outlineLevel="1" x14ac:dyDescent="0.25">
      <c r="A489" s="93" t="s">
        <v>1015</v>
      </c>
      <c r="B489" s="130" t="s">
        <v>794</v>
      </c>
      <c r="C489" s="244"/>
      <c r="D489" s="245"/>
      <c r="E489" s="270"/>
      <c r="F489" s="270"/>
      <c r="G489" s="271"/>
    </row>
    <row r="490" spans="1:7" hidden="1" outlineLevel="1" x14ac:dyDescent="0.25">
      <c r="A490" s="93" t="s">
        <v>1016</v>
      </c>
      <c r="B490" s="130" t="s">
        <v>796</v>
      </c>
      <c r="C490" s="244"/>
      <c r="D490" s="245"/>
      <c r="E490" s="270"/>
      <c r="F490" s="270"/>
      <c r="G490" s="271"/>
    </row>
    <row r="491" spans="1:7" outlineLevel="1" x14ac:dyDescent="0.25">
      <c r="A491" s="93" t="s">
        <v>241</v>
      </c>
      <c r="B491" s="167" t="s">
        <v>5</v>
      </c>
      <c r="C491" s="244"/>
      <c r="D491" s="245"/>
      <c r="E491" s="270"/>
      <c r="F491" s="270"/>
      <c r="G491" s="271"/>
    </row>
    <row r="492" spans="1:7" outlineLevel="1" x14ac:dyDescent="0.25">
      <c r="A492" s="93" t="s">
        <v>1017</v>
      </c>
      <c r="B492" s="173" t="s">
        <v>686</v>
      </c>
      <c r="C492" s="244"/>
      <c r="D492" s="245"/>
      <c r="E492" s="270"/>
      <c r="F492" s="270"/>
      <c r="G492" s="271"/>
    </row>
    <row r="493" spans="1:7" hidden="1" outlineLevel="1" x14ac:dyDescent="0.25">
      <c r="A493" s="93" t="s">
        <v>1018</v>
      </c>
      <c r="B493" s="130" t="s">
        <v>789</v>
      </c>
      <c r="C493" s="244"/>
      <c r="D493" s="245"/>
      <c r="E493" s="270"/>
      <c r="F493" s="270"/>
      <c r="G493" s="271"/>
    </row>
    <row r="494" spans="1:7" collapsed="1" x14ac:dyDescent="0.25">
      <c r="A494" s="93" t="s">
        <v>1019</v>
      </c>
      <c r="B494" s="173" t="s">
        <v>2640</v>
      </c>
      <c r="C494" s="244"/>
      <c r="D494" s="245"/>
      <c r="E494" s="217">
        <f>SUM(E495)</f>
        <v>255</v>
      </c>
      <c r="F494" s="217">
        <f t="shared" ref="F494:G494" si="4">SUM(F495)</f>
        <v>4000</v>
      </c>
      <c r="G494" s="209">
        <f t="shared" si="4"/>
        <v>4926.63076</v>
      </c>
    </row>
    <row r="495" spans="1:7" ht="47.25" x14ac:dyDescent="0.25">
      <c r="A495" s="93" t="s">
        <v>1019</v>
      </c>
      <c r="B495" s="275" t="s">
        <v>2641</v>
      </c>
      <c r="C495" s="66">
        <v>2020</v>
      </c>
      <c r="D495" s="87">
        <v>35</v>
      </c>
      <c r="E495" s="69">
        <v>255</v>
      </c>
      <c r="F495" s="69">
        <v>4000</v>
      </c>
      <c r="G495" s="71">
        <v>4926.63076</v>
      </c>
    </row>
    <row r="496" spans="1:7" hidden="1" outlineLevel="1" x14ac:dyDescent="0.25">
      <c r="A496" s="93" t="s">
        <v>1020</v>
      </c>
      <c r="B496" s="130" t="s">
        <v>688</v>
      </c>
      <c r="C496" s="244"/>
      <c r="D496" s="245"/>
      <c r="E496" s="270"/>
      <c r="F496" s="270"/>
      <c r="G496" s="271"/>
    </row>
    <row r="497" spans="1:7" hidden="1" outlineLevel="1" x14ac:dyDescent="0.25">
      <c r="A497" s="93" t="s">
        <v>1021</v>
      </c>
      <c r="B497" s="130" t="s">
        <v>794</v>
      </c>
      <c r="C497" s="244"/>
      <c r="D497" s="245"/>
      <c r="E497" s="270"/>
      <c r="F497" s="270"/>
      <c r="G497" s="271"/>
    </row>
    <row r="498" spans="1:7" hidden="1" outlineLevel="1" x14ac:dyDescent="0.25">
      <c r="A498" s="93" t="s">
        <v>1022</v>
      </c>
      <c r="B498" s="130" t="s">
        <v>796</v>
      </c>
      <c r="C498" s="244"/>
      <c r="D498" s="245"/>
      <c r="E498" s="270"/>
      <c r="F498" s="270"/>
      <c r="G498" s="271"/>
    </row>
    <row r="499" spans="1:7" hidden="1" outlineLevel="1" x14ac:dyDescent="0.25">
      <c r="A499" s="93" t="s">
        <v>242</v>
      </c>
      <c r="B499" s="167" t="s">
        <v>6</v>
      </c>
      <c r="C499" s="244"/>
      <c r="D499" s="245"/>
      <c r="E499" s="270"/>
      <c r="F499" s="270"/>
      <c r="G499" s="271"/>
    </row>
    <row r="500" spans="1:7" hidden="1" outlineLevel="1" x14ac:dyDescent="0.25">
      <c r="A500" s="93" t="s">
        <v>1023</v>
      </c>
      <c r="B500" s="130" t="s">
        <v>686</v>
      </c>
      <c r="C500" s="244"/>
      <c r="D500" s="245"/>
      <c r="E500" s="270"/>
      <c r="F500" s="270"/>
      <c r="G500" s="271"/>
    </row>
    <row r="501" spans="1:7" hidden="1" outlineLevel="1" x14ac:dyDescent="0.25">
      <c r="A501" s="93" t="s">
        <v>1024</v>
      </c>
      <c r="B501" s="130" t="s">
        <v>789</v>
      </c>
      <c r="C501" s="244"/>
      <c r="D501" s="245"/>
      <c r="E501" s="270"/>
      <c r="F501" s="270"/>
      <c r="G501" s="271"/>
    </row>
    <row r="502" spans="1:7" hidden="1" outlineLevel="1" x14ac:dyDescent="0.25">
      <c r="A502" s="93" t="s">
        <v>1025</v>
      </c>
      <c r="B502" s="130" t="s">
        <v>791</v>
      </c>
      <c r="C502" s="244"/>
      <c r="D502" s="245"/>
      <c r="E502" s="270"/>
      <c r="F502" s="270"/>
      <c r="G502" s="271"/>
    </row>
    <row r="503" spans="1:7" hidden="1" outlineLevel="1" x14ac:dyDescent="0.25">
      <c r="A503" s="93" t="s">
        <v>1026</v>
      </c>
      <c r="B503" s="130" t="s">
        <v>688</v>
      </c>
      <c r="C503" s="244"/>
      <c r="D503" s="245"/>
      <c r="E503" s="270"/>
      <c r="F503" s="270"/>
      <c r="G503" s="271"/>
    </row>
    <row r="504" spans="1:7" hidden="1" outlineLevel="1" x14ac:dyDescent="0.25">
      <c r="A504" s="93" t="s">
        <v>1027</v>
      </c>
      <c r="B504" s="130" t="s">
        <v>794</v>
      </c>
      <c r="C504" s="244"/>
      <c r="D504" s="245"/>
      <c r="E504" s="270"/>
      <c r="F504" s="270"/>
      <c r="G504" s="271"/>
    </row>
    <row r="505" spans="1:7" hidden="1" outlineLevel="1" x14ac:dyDescent="0.25">
      <c r="A505" s="93" t="s">
        <v>1028</v>
      </c>
      <c r="B505" s="130" t="s">
        <v>796</v>
      </c>
      <c r="C505" s="244"/>
      <c r="D505" s="245"/>
      <c r="E505" s="270"/>
      <c r="F505" s="270"/>
      <c r="G505" s="271"/>
    </row>
    <row r="506" spans="1:7" hidden="1" outlineLevel="1" x14ac:dyDescent="0.25">
      <c r="A506" s="93" t="s">
        <v>243</v>
      </c>
      <c r="B506" s="167" t="s">
        <v>7</v>
      </c>
      <c r="C506" s="244"/>
      <c r="D506" s="245"/>
      <c r="E506" s="270"/>
      <c r="F506" s="270"/>
      <c r="G506" s="271"/>
    </row>
    <row r="507" spans="1:7" hidden="1" outlineLevel="1" x14ac:dyDescent="0.25">
      <c r="A507" s="93" t="s">
        <v>1029</v>
      </c>
      <c r="B507" s="130" t="s">
        <v>686</v>
      </c>
      <c r="C507" s="244"/>
      <c r="D507" s="245"/>
      <c r="E507" s="270"/>
      <c r="F507" s="270"/>
      <c r="G507" s="271"/>
    </row>
    <row r="508" spans="1:7" hidden="1" outlineLevel="1" x14ac:dyDescent="0.25">
      <c r="A508" s="93" t="s">
        <v>1030</v>
      </c>
      <c r="B508" s="130" t="s">
        <v>789</v>
      </c>
      <c r="C508" s="244"/>
      <c r="D508" s="245"/>
      <c r="E508" s="270"/>
      <c r="F508" s="270"/>
      <c r="G508" s="271"/>
    </row>
    <row r="509" spans="1:7" hidden="1" outlineLevel="1" x14ac:dyDescent="0.25">
      <c r="A509" s="93" t="s">
        <v>1031</v>
      </c>
      <c r="B509" s="130" t="s">
        <v>791</v>
      </c>
      <c r="C509" s="244"/>
      <c r="D509" s="245"/>
      <c r="E509" s="270"/>
      <c r="F509" s="270"/>
      <c r="G509" s="271"/>
    </row>
    <row r="510" spans="1:7" hidden="1" outlineLevel="1" x14ac:dyDescent="0.25">
      <c r="A510" s="93" t="s">
        <v>1032</v>
      </c>
      <c r="B510" s="130" t="s">
        <v>688</v>
      </c>
      <c r="C510" s="244"/>
      <c r="D510" s="245"/>
      <c r="E510" s="270"/>
      <c r="F510" s="270"/>
      <c r="G510" s="271"/>
    </row>
    <row r="511" spans="1:7" hidden="1" outlineLevel="1" x14ac:dyDescent="0.25">
      <c r="A511" s="93" t="s">
        <v>1033</v>
      </c>
      <c r="B511" s="130" t="s">
        <v>794</v>
      </c>
      <c r="C511" s="244"/>
      <c r="D511" s="245"/>
      <c r="E511" s="270"/>
      <c r="F511" s="270"/>
      <c r="G511" s="271"/>
    </row>
    <row r="512" spans="1:7" hidden="1" outlineLevel="1" x14ac:dyDescent="0.25">
      <c r="A512" s="93" t="s">
        <v>1034</v>
      </c>
      <c r="B512" s="130" t="s">
        <v>796</v>
      </c>
      <c r="C512" s="244"/>
      <c r="D512" s="245"/>
      <c r="E512" s="270"/>
      <c r="F512" s="270"/>
      <c r="G512" s="271"/>
    </row>
    <row r="513" spans="1:7" hidden="1" outlineLevel="1" x14ac:dyDescent="0.25">
      <c r="A513" s="93" t="s">
        <v>244</v>
      </c>
      <c r="B513" s="167" t="s">
        <v>650</v>
      </c>
      <c r="C513" s="244"/>
      <c r="D513" s="245"/>
      <c r="E513" s="270"/>
      <c r="F513" s="270"/>
      <c r="G513" s="271"/>
    </row>
    <row r="514" spans="1:7" hidden="1" outlineLevel="1" x14ac:dyDescent="0.25">
      <c r="A514" s="93" t="s">
        <v>1035</v>
      </c>
      <c r="B514" s="130" t="s">
        <v>686</v>
      </c>
      <c r="C514" s="244"/>
      <c r="D514" s="245"/>
      <c r="E514" s="270"/>
      <c r="F514" s="270"/>
      <c r="G514" s="271"/>
    </row>
    <row r="515" spans="1:7" hidden="1" outlineLevel="1" x14ac:dyDescent="0.25">
      <c r="A515" s="93" t="s">
        <v>1036</v>
      </c>
      <c r="B515" s="130" t="s">
        <v>789</v>
      </c>
      <c r="C515" s="244"/>
      <c r="D515" s="245"/>
      <c r="E515" s="270"/>
      <c r="F515" s="270"/>
      <c r="G515" s="271"/>
    </row>
    <row r="516" spans="1:7" hidden="1" outlineLevel="1" x14ac:dyDescent="0.25">
      <c r="A516" s="93" t="s">
        <v>1037</v>
      </c>
      <c r="B516" s="130" t="s">
        <v>791</v>
      </c>
      <c r="C516" s="244"/>
      <c r="D516" s="245"/>
      <c r="E516" s="270"/>
      <c r="F516" s="270"/>
      <c r="G516" s="271"/>
    </row>
    <row r="517" spans="1:7" hidden="1" outlineLevel="1" x14ac:dyDescent="0.25">
      <c r="A517" s="93" t="s">
        <v>1038</v>
      </c>
      <c r="B517" s="130" t="s">
        <v>688</v>
      </c>
      <c r="C517" s="244"/>
      <c r="D517" s="245"/>
      <c r="E517" s="270"/>
      <c r="F517" s="270"/>
      <c r="G517" s="271"/>
    </row>
    <row r="518" spans="1:7" hidden="1" outlineLevel="1" x14ac:dyDescent="0.25">
      <c r="A518" s="93" t="s">
        <v>1039</v>
      </c>
      <c r="B518" s="130" t="s">
        <v>794</v>
      </c>
      <c r="C518" s="244"/>
      <c r="D518" s="245"/>
      <c r="E518" s="270"/>
      <c r="F518" s="270"/>
      <c r="G518" s="271"/>
    </row>
    <row r="519" spans="1:7" hidden="1" outlineLevel="1" x14ac:dyDescent="0.25">
      <c r="A519" s="93" t="s">
        <v>1040</v>
      </c>
      <c r="B519" s="130" t="s">
        <v>796</v>
      </c>
      <c r="C519" s="244"/>
      <c r="D519" s="245"/>
      <c r="E519" s="270"/>
      <c r="F519" s="270"/>
      <c r="G519" s="271"/>
    </row>
    <row r="520" spans="1:7" s="243" customFormat="1" hidden="1" outlineLevel="1" x14ac:dyDescent="0.25">
      <c r="A520" s="93" t="s">
        <v>103</v>
      </c>
      <c r="B520" s="240" t="s">
        <v>154</v>
      </c>
      <c r="C520" s="241"/>
      <c r="D520" s="242"/>
      <c r="E520" s="272"/>
      <c r="F520" s="272"/>
      <c r="G520" s="273"/>
    </row>
    <row r="521" spans="1:7" hidden="1" outlineLevel="1" x14ac:dyDescent="0.25">
      <c r="A521" s="93" t="s">
        <v>245</v>
      </c>
      <c r="B521" s="167" t="s">
        <v>4</v>
      </c>
      <c r="C521" s="244"/>
      <c r="D521" s="245"/>
      <c r="E521" s="270"/>
      <c r="F521" s="270"/>
      <c r="G521" s="271"/>
    </row>
    <row r="522" spans="1:7" hidden="1" outlineLevel="1" x14ac:dyDescent="0.25">
      <c r="A522" s="93" t="s">
        <v>1041</v>
      </c>
      <c r="B522" s="130" t="s">
        <v>686</v>
      </c>
      <c r="C522" s="244"/>
      <c r="D522" s="245"/>
      <c r="E522" s="270"/>
      <c r="F522" s="270"/>
      <c r="G522" s="271"/>
    </row>
    <row r="523" spans="1:7" hidden="1" outlineLevel="1" x14ac:dyDescent="0.25">
      <c r="A523" s="93" t="s">
        <v>1042</v>
      </c>
      <c r="B523" s="130" t="s">
        <v>789</v>
      </c>
      <c r="C523" s="244"/>
      <c r="D523" s="245"/>
      <c r="E523" s="270"/>
      <c r="F523" s="270"/>
      <c r="G523" s="271"/>
    </row>
    <row r="524" spans="1:7" hidden="1" outlineLevel="1" x14ac:dyDescent="0.25">
      <c r="A524" s="93" t="s">
        <v>1043</v>
      </c>
      <c r="B524" s="130" t="s">
        <v>791</v>
      </c>
      <c r="C524" s="244"/>
      <c r="D524" s="245"/>
      <c r="E524" s="270"/>
      <c r="F524" s="270"/>
      <c r="G524" s="271"/>
    </row>
    <row r="525" spans="1:7" hidden="1" outlineLevel="1" x14ac:dyDescent="0.25">
      <c r="A525" s="93" t="s">
        <v>1044</v>
      </c>
      <c r="B525" s="130" t="s">
        <v>688</v>
      </c>
      <c r="C525" s="244"/>
      <c r="D525" s="245"/>
      <c r="E525" s="270"/>
      <c r="F525" s="270"/>
      <c r="G525" s="271"/>
    </row>
    <row r="526" spans="1:7" hidden="1" outlineLevel="1" x14ac:dyDescent="0.25">
      <c r="A526" s="93" t="s">
        <v>1045</v>
      </c>
      <c r="B526" s="130" t="s">
        <v>794</v>
      </c>
      <c r="C526" s="244"/>
      <c r="D526" s="245"/>
      <c r="E526" s="270"/>
      <c r="F526" s="270"/>
      <c r="G526" s="271"/>
    </row>
    <row r="527" spans="1:7" hidden="1" outlineLevel="1" x14ac:dyDescent="0.25">
      <c r="A527" s="93" t="s">
        <v>1046</v>
      </c>
      <c r="B527" s="130" t="s">
        <v>796</v>
      </c>
      <c r="C527" s="244"/>
      <c r="D527" s="245"/>
      <c r="E527" s="270"/>
      <c r="F527" s="270"/>
      <c r="G527" s="271"/>
    </row>
    <row r="528" spans="1:7" hidden="1" outlineLevel="1" x14ac:dyDescent="0.25">
      <c r="A528" s="93" t="s">
        <v>246</v>
      </c>
      <c r="B528" s="167" t="s">
        <v>3</v>
      </c>
      <c r="C528" s="244"/>
      <c r="D528" s="245"/>
      <c r="E528" s="270"/>
      <c r="F528" s="270"/>
      <c r="G528" s="271"/>
    </row>
    <row r="529" spans="1:7" hidden="1" outlineLevel="1" x14ac:dyDescent="0.25">
      <c r="A529" s="93" t="s">
        <v>1047</v>
      </c>
      <c r="B529" s="130" t="s">
        <v>686</v>
      </c>
      <c r="C529" s="244"/>
      <c r="D529" s="245"/>
      <c r="E529" s="270"/>
      <c r="F529" s="270"/>
      <c r="G529" s="271"/>
    </row>
    <row r="530" spans="1:7" hidden="1" outlineLevel="1" x14ac:dyDescent="0.25">
      <c r="A530" s="93" t="s">
        <v>1048</v>
      </c>
      <c r="B530" s="130" t="s">
        <v>789</v>
      </c>
      <c r="C530" s="244"/>
      <c r="D530" s="245"/>
      <c r="E530" s="270"/>
      <c r="F530" s="270"/>
      <c r="G530" s="271"/>
    </row>
    <row r="531" spans="1:7" hidden="1" outlineLevel="1" x14ac:dyDescent="0.25">
      <c r="A531" s="93" t="s">
        <v>1049</v>
      </c>
      <c r="B531" s="130" t="s">
        <v>791</v>
      </c>
      <c r="C531" s="244"/>
      <c r="D531" s="245"/>
      <c r="E531" s="270"/>
      <c r="F531" s="270"/>
      <c r="G531" s="271"/>
    </row>
    <row r="532" spans="1:7" hidden="1" outlineLevel="1" x14ac:dyDescent="0.25">
      <c r="A532" s="93" t="s">
        <v>1050</v>
      </c>
      <c r="B532" s="130" t="s">
        <v>688</v>
      </c>
      <c r="C532" s="244"/>
      <c r="D532" s="245"/>
      <c r="E532" s="270"/>
      <c r="F532" s="270"/>
      <c r="G532" s="271"/>
    </row>
    <row r="533" spans="1:7" hidden="1" outlineLevel="1" x14ac:dyDescent="0.25">
      <c r="A533" s="93" t="s">
        <v>1051</v>
      </c>
      <c r="B533" s="130" t="s">
        <v>794</v>
      </c>
      <c r="C533" s="244"/>
      <c r="D533" s="245"/>
      <c r="E533" s="270"/>
      <c r="F533" s="270"/>
      <c r="G533" s="271"/>
    </row>
    <row r="534" spans="1:7" hidden="1" outlineLevel="1" x14ac:dyDescent="0.25">
      <c r="A534" s="93" t="s">
        <v>1052</v>
      </c>
      <c r="B534" s="130" t="s">
        <v>796</v>
      </c>
      <c r="C534" s="244"/>
      <c r="D534" s="245"/>
      <c r="E534" s="270"/>
      <c r="F534" s="270"/>
      <c r="G534" s="271"/>
    </row>
    <row r="535" spans="1:7" hidden="1" outlineLevel="1" x14ac:dyDescent="0.25">
      <c r="A535" s="93" t="s">
        <v>247</v>
      </c>
      <c r="B535" s="167" t="s">
        <v>5</v>
      </c>
      <c r="C535" s="244"/>
      <c r="D535" s="245"/>
      <c r="E535" s="270"/>
      <c r="F535" s="270"/>
      <c r="G535" s="271"/>
    </row>
    <row r="536" spans="1:7" hidden="1" outlineLevel="1" x14ac:dyDescent="0.25">
      <c r="A536" s="93" t="s">
        <v>1053</v>
      </c>
      <c r="B536" s="130" t="s">
        <v>686</v>
      </c>
      <c r="C536" s="244"/>
      <c r="D536" s="245"/>
      <c r="E536" s="270"/>
      <c r="F536" s="270"/>
      <c r="G536" s="271"/>
    </row>
    <row r="537" spans="1:7" hidden="1" outlineLevel="1" x14ac:dyDescent="0.25">
      <c r="A537" s="93" t="s">
        <v>1054</v>
      </c>
      <c r="B537" s="130" t="s">
        <v>789</v>
      </c>
      <c r="C537" s="244"/>
      <c r="D537" s="245"/>
      <c r="E537" s="270"/>
      <c r="F537" s="270"/>
      <c r="G537" s="271"/>
    </row>
    <row r="538" spans="1:7" hidden="1" outlineLevel="1" x14ac:dyDescent="0.25">
      <c r="A538" s="93" t="s">
        <v>1055</v>
      </c>
      <c r="B538" s="130" t="s">
        <v>791</v>
      </c>
      <c r="C538" s="244"/>
      <c r="D538" s="245"/>
      <c r="E538" s="270"/>
      <c r="F538" s="270"/>
      <c r="G538" s="271"/>
    </row>
    <row r="539" spans="1:7" hidden="1" outlineLevel="1" x14ac:dyDescent="0.25">
      <c r="A539" s="93" t="s">
        <v>1056</v>
      </c>
      <c r="B539" s="130" t="s">
        <v>688</v>
      </c>
      <c r="C539" s="244"/>
      <c r="D539" s="245"/>
      <c r="E539" s="270"/>
      <c r="F539" s="270"/>
      <c r="G539" s="271"/>
    </row>
    <row r="540" spans="1:7" hidden="1" outlineLevel="1" x14ac:dyDescent="0.25">
      <c r="A540" s="93" t="s">
        <v>1057</v>
      </c>
      <c r="B540" s="130" t="s">
        <v>794</v>
      </c>
      <c r="C540" s="244"/>
      <c r="D540" s="245"/>
      <c r="E540" s="270"/>
      <c r="F540" s="270"/>
      <c r="G540" s="271"/>
    </row>
    <row r="541" spans="1:7" hidden="1" outlineLevel="1" x14ac:dyDescent="0.25">
      <c r="A541" s="93" t="s">
        <v>1058</v>
      </c>
      <c r="B541" s="130" t="s">
        <v>796</v>
      </c>
      <c r="C541" s="244"/>
      <c r="D541" s="245"/>
      <c r="E541" s="270"/>
      <c r="F541" s="270"/>
      <c r="G541" s="271"/>
    </row>
    <row r="542" spans="1:7" hidden="1" outlineLevel="1" x14ac:dyDescent="0.25">
      <c r="A542" s="93" t="s">
        <v>248</v>
      </c>
      <c r="B542" s="167" t="s">
        <v>6</v>
      </c>
      <c r="C542" s="244"/>
      <c r="D542" s="245"/>
      <c r="E542" s="270"/>
      <c r="F542" s="270"/>
      <c r="G542" s="271"/>
    </row>
    <row r="543" spans="1:7" hidden="1" outlineLevel="1" x14ac:dyDescent="0.25">
      <c r="A543" s="93" t="s">
        <v>1059</v>
      </c>
      <c r="B543" s="130" t="s">
        <v>686</v>
      </c>
      <c r="C543" s="244"/>
      <c r="D543" s="245"/>
      <c r="E543" s="270"/>
      <c r="F543" s="270"/>
      <c r="G543" s="271"/>
    </row>
    <row r="544" spans="1:7" hidden="1" outlineLevel="1" x14ac:dyDescent="0.25">
      <c r="A544" s="93" t="s">
        <v>1060</v>
      </c>
      <c r="B544" s="130" t="s">
        <v>789</v>
      </c>
      <c r="C544" s="244"/>
      <c r="D544" s="245"/>
      <c r="E544" s="270"/>
      <c r="F544" s="270"/>
      <c r="G544" s="271"/>
    </row>
    <row r="545" spans="1:7" hidden="1" outlineLevel="1" x14ac:dyDescent="0.25">
      <c r="A545" s="93" t="s">
        <v>1061</v>
      </c>
      <c r="B545" s="130" t="s">
        <v>791</v>
      </c>
      <c r="C545" s="244"/>
      <c r="D545" s="245"/>
      <c r="E545" s="270"/>
      <c r="F545" s="270"/>
      <c r="G545" s="271"/>
    </row>
    <row r="546" spans="1:7" hidden="1" outlineLevel="1" x14ac:dyDescent="0.25">
      <c r="A546" s="93" t="s">
        <v>1062</v>
      </c>
      <c r="B546" s="130" t="s">
        <v>688</v>
      </c>
      <c r="C546" s="244"/>
      <c r="D546" s="245"/>
      <c r="E546" s="270"/>
      <c r="F546" s="270"/>
      <c r="G546" s="271"/>
    </row>
    <row r="547" spans="1:7" hidden="1" outlineLevel="1" x14ac:dyDescent="0.25">
      <c r="A547" s="93" t="s">
        <v>1063</v>
      </c>
      <c r="B547" s="130" t="s">
        <v>794</v>
      </c>
      <c r="C547" s="244"/>
      <c r="D547" s="245"/>
      <c r="E547" s="270"/>
      <c r="F547" s="270"/>
      <c r="G547" s="271"/>
    </row>
    <row r="548" spans="1:7" hidden="1" outlineLevel="1" x14ac:dyDescent="0.25">
      <c r="A548" s="93" t="s">
        <v>1064</v>
      </c>
      <c r="B548" s="130" t="s">
        <v>796</v>
      </c>
      <c r="C548" s="244"/>
      <c r="D548" s="245"/>
      <c r="E548" s="270"/>
      <c r="F548" s="270"/>
      <c r="G548" s="271"/>
    </row>
    <row r="549" spans="1:7" hidden="1" outlineLevel="1" x14ac:dyDescent="0.25">
      <c r="A549" s="93" t="s">
        <v>249</v>
      </c>
      <c r="B549" s="167" t="s">
        <v>7</v>
      </c>
      <c r="C549" s="244"/>
      <c r="D549" s="245"/>
      <c r="E549" s="270"/>
      <c r="F549" s="270"/>
      <c r="G549" s="271"/>
    </row>
    <row r="550" spans="1:7" hidden="1" outlineLevel="1" x14ac:dyDescent="0.25">
      <c r="A550" s="93" t="s">
        <v>1065</v>
      </c>
      <c r="B550" s="130" t="s">
        <v>686</v>
      </c>
      <c r="C550" s="244"/>
      <c r="D550" s="245"/>
      <c r="E550" s="270"/>
      <c r="F550" s="270"/>
      <c r="G550" s="271"/>
    </row>
    <row r="551" spans="1:7" hidden="1" outlineLevel="1" x14ac:dyDescent="0.25">
      <c r="A551" s="93" t="s">
        <v>1066</v>
      </c>
      <c r="B551" s="130" t="s">
        <v>789</v>
      </c>
      <c r="C551" s="244"/>
      <c r="D551" s="245"/>
      <c r="E551" s="270"/>
      <c r="F551" s="270"/>
      <c r="G551" s="271"/>
    </row>
    <row r="552" spans="1:7" hidden="1" outlineLevel="1" x14ac:dyDescent="0.25">
      <c r="A552" s="93" t="s">
        <v>1067</v>
      </c>
      <c r="B552" s="130" t="s">
        <v>791</v>
      </c>
      <c r="C552" s="244"/>
      <c r="D552" s="245"/>
      <c r="E552" s="270"/>
      <c r="F552" s="270"/>
      <c r="G552" s="271"/>
    </row>
    <row r="553" spans="1:7" hidden="1" outlineLevel="1" x14ac:dyDescent="0.25">
      <c r="A553" s="93" t="s">
        <v>1068</v>
      </c>
      <c r="B553" s="130" t="s">
        <v>688</v>
      </c>
      <c r="C553" s="244"/>
      <c r="D553" s="245"/>
      <c r="E553" s="270"/>
      <c r="F553" s="270"/>
      <c r="G553" s="271"/>
    </row>
    <row r="554" spans="1:7" hidden="1" outlineLevel="1" x14ac:dyDescent="0.25">
      <c r="A554" s="93" t="s">
        <v>1069</v>
      </c>
      <c r="B554" s="130" t="s">
        <v>794</v>
      </c>
      <c r="C554" s="244"/>
      <c r="D554" s="245"/>
      <c r="E554" s="270"/>
      <c r="F554" s="270"/>
      <c r="G554" s="271"/>
    </row>
    <row r="555" spans="1:7" hidden="1" outlineLevel="1" x14ac:dyDescent="0.25">
      <c r="A555" s="93" t="s">
        <v>1070</v>
      </c>
      <c r="B555" s="130" t="s">
        <v>796</v>
      </c>
      <c r="C555" s="244"/>
      <c r="D555" s="245"/>
      <c r="E555" s="270"/>
      <c r="F555" s="270"/>
      <c r="G555" s="271"/>
    </row>
    <row r="556" spans="1:7" hidden="1" outlineLevel="1" x14ac:dyDescent="0.25">
      <c r="A556" s="93" t="s">
        <v>250</v>
      </c>
      <c r="B556" s="167" t="s">
        <v>650</v>
      </c>
      <c r="C556" s="244"/>
      <c r="D556" s="245"/>
      <c r="E556" s="270"/>
      <c r="F556" s="270"/>
      <c r="G556" s="271"/>
    </row>
    <row r="557" spans="1:7" hidden="1" outlineLevel="1" x14ac:dyDescent="0.25">
      <c r="A557" s="93" t="s">
        <v>1071</v>
      </c>
      <c r="B557" s="130" t="s">
        <v>686</v>
      </c>
      <c r="C557" s="244"/>
      <c r="D557" s="245"/>
      <c r="E557" s="270"/>
      <c r="F557" s="270"/>
      <c r="G557" s="271"/>
    </row>
    <row r="558" spans="1:7" hidden="1" outlineLevel="1" x14ac:dyDescent="0.25">
      <c r="A558" s="93" t="s">
        <v>1072</v>
      </c>
      <c r="B558" s="130" t="s">
        <v>789</v>
      </c>
      <c r="C558" s="244"/>
      <c r="D558" s="245"/>
      <c r="E558" s="270"/>
      <c r="F558" s="270"/>
      <c r="G558" s="271"/>
    </row>
    <row r="559" spans="1:7" hidden="1" outlineLevel="1" x14ac:dyDescent="0.25">
      <c r="A559" s="93" t="s">
        <v>1073</v>
      </c>
      <c r="B559" s="130" t="s">
        <v>791</v>
      </c>
      <c r="C559" s="244"/>
      <c r="D559" s="245"/>
      <c r="E559" s="270"/>
      <c r="F559" s="270"/>
      <c r="G559" s="271"/>
    </row>
    <row r="560" spans="1:7" hidden="1" outlineLevel="1" x14ac:dyDescent="0.25">
      <c r="A560" s="93" t="s">
        <v>1074</v>
      </c>
      <c r="B560" s="130" t="s">
        <v>688</v>
      </c>
      <c r="C560" s="244"/>
      <c r="D560" s="245"/>
      <c r="E560" s="270"/>
      <c r="F560" s="270"/>
      <c r="G560" s="271"/>
    </row>
    <row r="561" spans="1:7" hidden="1" outlineLevel="1" x14ac:dyDescent="0.25">
      <c r="A561" s="93" t="s">
        <v>1075</v>
      </c>
      <c r="B561" s="130" t="s">
        <v>794</v>
      </c>
      <c r="C561" s="244"/>
      <c r="D561" s="245"/>
      <c r="E561" s="270"/>
      <c r="F561" s="270"/>
      <c r="G561" s="271"/>
    </row>
    <row r="562" spans="1:7" hidden="1" outlineLevel="1" x14ac:dyDescent="0.25">
      <c r="A562" s="93" t="s">
        <v>1076</v>
      </c>
      <c r="B562" s="130" t="s">
        <v>796</v>
      </c>
      <c r="C562" s="244"/>
      <c r="D562" s="245"/>
      <c r="E562" s="270"/>
      <c r="F562" s="270"/>
      <c r="G562" s="271"/>
    </row>
    <row r="563" spans="1:7" s="232" customFormat="1" collapsed="1" x14ac:dyDescent="0.25">
      <c r="A563" s="93" t="s">
        <v>251</v>
      </c>
      <c r="B563" s="229" t="s">
        <v>252</v>
      </c>
      <c r="C563" s="230"/>
      <c r="D563" s="230"/>
      <c r="E563" s="231"/>
      <c r="F563" s="276"/>
      <c r="G563" s="230"/>
    </row>
    <row r="564" spans="1:7" s="239" customFormat="1" x14ac:dyDescent="0.25">
      <c r="A564" s="93" t="s">
        <v>253</v>
      </c>
      <c r="B564" s="233" t="s">
        <v>129</v>
      </c>
      <c r="C564" s="234"/>
      <c r="D564" s="235"/>
      <c r="E564" s="236"/>
      <c r="F564" s="236"/>
      <c r="G564" s="238"/>
    </row>
    <row r="565" spans="1:7" s="243" customFormat="1" hidden="1" outlineLevel="1" x14ac:dyDescent="0.25">
      <c r="A565" s="93" t="s">
        <v>254</v>
      </c>
      <c r="B565" s="240" t="s">
        <v>131</v>
      </c>
      <c r="C565" s="241"/>
      <c r="D565" s="242"/>
      <c r="E565" s="272"/>
      <c r="F565" s="272"/>
      <c r="G565" s="273"/>
    </row>
    <row r="566" spans="1:7" hidden="1" outlineLevel="1" x14ac:dyDescent="0.25">
      <c r="A566" s="93" t="s">
        <v>255</v>
      </c>
      <c r="B566" s="167" t="s">
        <v>4</v>
      </c>
      <c r="C566" s="244"/>
      <c r="D566" s="245"/>
      <c r="E566" s="270"/>
      <c r="F566" s="270"/>
      <c r="G566" s="271"/>
    </row>
    <row r="567" spans="1:7" hidden="1" outlineLevel="1" x14ac:dyDescent="0.25">
      <c r="A567" s="93" t="s">
        <v>1077</v>
      </c>
      <c r="B567" s="130" t="s">
        <v>686</v>
      </c>
      <c r="C567" s="244"/>
      <c r="D567" s="245"/>
      <c r="E567" s="270"/>
      <c r="F567" s="270"/>
      <c r="G567" s="271"/>
    </row>
    <row r="568" spans="1:7" hidden="1" outlineLevel="1" x14ac:dyDescent="0.25">
      <c r="A568" s="93" t="s">
        <v>1078</v>
      </c>
      <c r="B568" s="130" t="s">
        <v>688</v>
      </c>
      <c r="C568" s="244"/>
      <c r="D568" s="245"/>
      <c r="E568" s="270"/>
      <c r="F568" s="270"/>
      <c r="G568" s="271"/>
    </row>
    <row r="569" spans="1:7" hidden="1" outlineLevel="1" x14ac:dyDescent="0.25">
      <c r="A569" s="93" t="s">
        <v>256</v>
      </c>
      <c r="B569" s="167" t="s">
        <v>3</v>
      </c>
      <c r="C569" s="244"/>
      <c r="D569" s="245"/>
      <c r="E569" s="270"/>
      <c r="F569" s="270"/>
      <c r="G569" s="271"/>
    </row>
    <row r="570" spans="1:7" hidden="1" outlineLevel="1" x14ac:dyDescent="0.25">
      <c r="A570" s="93" t="s">
        <v>1079</v>
      </c>
      <c r="B570" s="130" t="s">
        <v>686</v>
      </c>
      <c r="C570" s="244"/>
      <c r="D570" s="245"/>
      <c r="E570" s="270"/>
      <c r="F570" s="270"/>
      <c r="G570" s="271"/>
    </row>
    <row r="571" spans="1:7" hidden="1" outlineLevel="1" x14ac:dyDescent="0.25">
      <c r="A571" s="93" t="s">
        <v>1080</v>
      </c>
      <c r="B571" s="130" t="s">
        <v>688</v>
      </c>
      <c r="C571" s="244"/>
      <c r="D571" s="245"/>
      <c r="E571" s="270"/>
      <c r="F571" s="270"/>
      <c r="G571" s="271"/>
    </row>
    <row r="572" spans="1:7" hidden="1" outlineLevel="1" x14ac:dyDescent="0.25">
      <c r="A572" s="93" t="s">
        <v>257</v>
      </c>
      <c r="B572" s="167" t="s">
        <v>5</v>
      </c>
      <c r="C572" s="244"/>
      <c r="D572" s="245"/>
      <c r="E572" s="270"/>
      <c r="F572" s="270"/>
      <c r="G572" s="271"/>
    </row>
    <row r="573" spans="1:7" hidden="1" outlineLevel="1" x14ac:dyDescent="0.25">
      <c r="A573" s="93" t="s">
        <v>1081</v>
      </c>
      <c r="B573" s="130" t="s">
        <v>686</v>
      </c>
      <c r="C573" s="244"/>
      <c r="D573" s="245"/>
      <c r="E573" s="270"/>
      <c r="F573" s="270"/>
      <c r="G573" s="271"/>
    </row>
    <row r="574" spans="1:7" hidden="1" outlineLevel="1" x14ac:dyDescent="0.25">
      <c r="A574" s="93" t="s">
        <v>1082</v>
      </c>
      <c r="B574" s="130" t="s">
        <v>688</v>
      </c>
      <c r="C574" s="244"/>
      <c r="D574" s="245"/>
      <c r="E574" s="270"/>
      <c r="F574" s="270"/>
      <c r="G574" s="271"/>
    </row>
    <row r="575" spans="1:7" hidden="1" outlineLevel="1" x14ac:dyDescent="0.25">
      <c r="A575" s="93" t="s">
        <v>258</v>
      </c>
      <c r="B575" s="167" t="s">
        <v>6</v>
      </c>
      <c r="C575" s="244"/>
      <c r="D575" s="245"/>
      <c r="E575" s="270"/>
      <c r="F575" s="270"/>
      <c r="G575" s="271"/>
    </row>
    <row r="576" spans="1:7" hidden="1" outlineLevel="1" x14ac:dyDescent="0.25">
      <c r="A576" s="93" t="s">
        <v>1083</v>
      </c>
      <c r="B576" s="130" t="s">
        <v>686</v>
      </c>
      <c r="C576" s="244"/>
      <c r="D576" s="245"/>
      <c r="E576" s="270"/>
      <c r="F576" s="270"/>
      <c r="G576" s="271"/>
    </row>
    <row r="577" spans="1:7" hidden="1" outlineLevel="1" x14ac:dyDescent="0.25">
      <c r="A577" s="93" t="s">
        <v>1084</v>
      </c>
      <c r="B577" s="130" t="s">
        <v>688</v>
      </c>
      <c r="C577" s="244"/>
      <c r="D577" s="245"/>
      <c r="E577" s="270"/>
      <c r="F577" s="270"/>
      <c r="G577" s="271"/>
    </row>
    <row r="578" spans="1:7" hidden="1" outlineLevel="1" x14ac:dyDescent="0.25">
      <c r="A578" s="93" t="s">
        <v>259</v>
      </c>
      <c r="B578" s="167" t="s">
        <v>7</v>
      </c>
      <c r="C578" s="244"/>
      <c r="D578" s="245"/>
      <c r="E578" s="270"/>
      <c r="F578" s="270"/>
      <c r="G578" s="271"/>
    </row>
    <row r="579" spans="1:7" hidden="1" outlineLevel="1" x14ac:dyDescent="0.25">
      <c r="A579" s="93" t="s">
        <v>1085</v>
      </c>
      <c r="B579" s="130" t="s">
        <v>686</v>
      </c>
      <c r="C579" s="244"/>
      <c r="D579" s="245"/>
      <c r="E579" s="270"/>
      <c r="F579" s="270"/>
      <c r="G579" s="271"/>
    </row>
    <row r="580" spans="1:7" hidden="1" outlineLevel="1" x14ac:dyDescent="0.25">
      <c r="A580" s="93" t="s">
        <v>1086</v>
      </c>
      <c r="B580" s="130" t="s">
        <v>688</v>
      </c>
      <c r="C580" s="244"/>
      <c r="D580" s="245"/>
      <c r="E580" s="270"/>
      <c r="F580" s="270"/>
      <c r="G580" s="271"/>
    </row>
    <row r="581" spans="1:7" hidden="1" outlineLevel="1" x14ac:dyDescent="0.25">
      <c r="A581" s="93" t="s">
        <v>260</v>
      </c>
      <c r="B581" s="167" t="s">
        <v>650</v>
      </c>
      <c r="C581" s="244"/>
      <c r="D581" s="245"/>
      <c r="E581" s="270"/>
      <c r="F581" s="270"/>
      <c r="G581" s="271"/>
    </row>
    <row r="582" spans="1:7" hidden="1" outlineLevel="1" x14ac:dyDescent="0.25">
      <c r="A582" s="93" t="s">
        <v>1087</v>
      </c>
      <c r="B582" s="130" t="s">
        <v>686</v>
      </c>
      <c r="C582" s="244"/>
      <c r="D582" s="245"/>
      <c r="E582" s="270"/>
      <c r="F582" s="270"/>
      <c r="G582" s="271"/>
    </row>
    <row r="583" spans="1:7" hidden="1" outlineLevel="1" x14ac:dyDescent="0.25">
      <c r="A583" s="93" t="s">
        <v>1088</v>
      </c>
      <c r="B583" s="130" t="s">
        <v>688</v>
      </c>
      <c r="C583" s="244"/>
      <c r="D583" s="245"/>
      <c r="E583" s="270"/>
      <c r="F583" s="270"/>
      <c r="G583" s="271"/>
    </row>
    <row r="584" spans="1:7" s="243" customFormat="1" hidden="1" outlineLevel="1" x14ac:dyDescent="0.25">
      <c r="A584" s="93" t="s">
        <v>261</v>
      </c>
      <c r="B584" s="240" t="s">
        <v>139</v>
      </c>
      <c r="C584" s="241"/>
      <c r="D584" s="242"/>
      <c r="E584" s="272"/>
      <c r="F584" s="272"/>
      <c r="G584" s="273"/>
    </row>
    <row r="585" spans="1:7" hidden="1" outlineLevel="1" x14ac:dyDescent="0.25">
      <c r="A585" s="93" t="s">
        <v>262</v>
      </c>
      <c r="B585" s="167" t="s">
        <v>4</v>
      </c>
      <c r="C585" s="244"/>
      <c r="D585" s="245"/>
      <c r="E585" s="270"/>
      <c r="F585" s="270"/>
      <c r="G585" s="271"/>
    </row>
    <row r="586" spans="1:7" hidden="1" outlineLevel="1" x14ac:dyDescent="0.25">
      <c r="A586" s="93" t="s">
        <v>1089</v>
      </c>
      <c r="B586" s="130" t="s">
        <v>686</v>
      </c>
      <c r="C586" s="244"/>
      <c r="D586" s="245"/>
      <c r="E586" s="270"/>
      <c r="F586" s="270"/>
      <c r="G586" s="271"/>
    </row>
    <row r="587" spans="1:7" hidden="1" outlineLevel="1" x14ac:dyDescent="0.25">
      <c r="A587" s="93" t="s">
        <v>1090</v>
      </c>
      <c r="B587" s="130" t="s">
        <v>688</v>
      </c>
      <c r="C587" s="244"/>
      <c r="D587" s="245"/>
      <c r="E587" s="270"/>
      <c r="F587" s="270"/>
      <c r="G587" s="271"/>
    </row>
    <row r="588" spans="1:7" hidden="1" outlineLevel="1" x14ac:dyDescent="0.25">
      <c r="A588" s="93" t="s">
        <v>263</v>
      </c>
      <c r="B588" s="167" t="s">
        <v>3</v>
      </c>
      <c r="C588" s="244"/>
      <c r="D588" s="245"/>
      <c r="E588" s="270"/>
      <c r="F588" s="270"/>
      <c r="G588" s="271"/>
    </row>
    <row r="589" spans="1:7" hidden="1" outlineLevel="1" x14ac:dyDescent="0.25">
      <c r="A589" s="93" t="s">
        <v>1089</v>
      </c>
      <c r="B589" s="130" t="s">
        <v>686</v>
      </c>
      <c r="C589" s="244"/>
      <c r="D589" s="245"/>
      <c r="E589" s="270"/>
      <c r="F589" s="270"/>
      <c r="G589" s="271"/>
    </row>
    <row r="590" spans="1:7" hidden="1" outlineLevel="1" x14ac:dyDescent="0.25">
      <c r="A590" s="93" t="s">
        <v>1090</v>
      </c>
      <c r="B590" s="130" t="s">
        <v>688</v>
      </c>
      <c r="C590" s="244"/>
      <c r="D590" s="245"/>
      <c r="E590" s="270"/>
      <c r="F590" s="270"/>
      <c r="G590" s="271"/>
    </row>
    <row r="591" spans="1:7" hidden="1" outlineLevel="1" x14ac:dyDescent="0.25">
      <c r="A591" s="93" t="s">
        <v>264</v>
      </c>
      <c r="B591" s="167" t="s">
        <v>5</v>
      </c>
      <c r="C591" s="244"/>
      <c r="D591" s="245"/>
      <c r="E591" s="270"/>
      <c r="F591" s="270"/>
      <c r="G591" s="271"/>
    </row>
    <row r="592" spans="1:7" hidden="1" outlineLevel="1" x14ac:dyDescent="0.25">
      <c r="A592" s="93" t="s">
        <v>1089</v>
      </c>
      <c r="B592" s="130" t="s">
        <v>686</v>
      </c>
      <c r="C592" s="244"/>
      <c r="D592" s="245"/>
      <c r="E592" s="270"/>
      <c r="F592" s="270"/>
      <c r="G592" s="271"/>
    </row>
    <row r="593" spans="1:7" hidden="1" outlineLevel="1" x14ac:dyDescent="0.25">
      <c r="A593" s="93" t="s">
        <v>1090</v>
      </c>
      <c r="B593" s="130" t="s">
        <v>688</v>
      </c>
      <c r="C593" s="244"/>
      <c r="D593" s="245"/>
      <c r="E593" s="270"/>
      <c r="F593" s="270"/>
      <c r="G593" s="271"/>
    </row>
    <row r="594" spans="1:7" hidden="1" outlineLevel="1" x14ac:dyDescent="0.25">
      <c r="A594" s="93" t="s">
        <v>265</v>
      </c>
      <c r="B594" s="167" t="s">
        <v>6</v>
      </c>
      <c r="C594" s="244"/>
      <c r="D594" s="245"/>
      <c r="E594" s="270"/>
      <c r="F594" s="270"/>
      <c r="G594" s="271"/>
    </row>
    <row r="595" spans="1:7" hidden="1" outlineLevel="1" x14ac:dyDescent="0.25">
      <c r="A595" s="93" t="s">
        <v>1089</v>
      </c>
      <c r="B595" s="130" t="s">
        <v>686</v>
      </c>
      <c r="C595" s="244"/>
      <c r="D595" s="245"/>
      <c r="E595" s="270"/>
      <c r="F595" s="270"/>
      <c r="G595" s="271"/>
    </row>
    <row r="596" spans="1:7" hidden="1" outlineLevel="1" x14ac:dyDescent="0.25">
      <c r="A596" s="93" t="s">
        <v>1090</v>
      </c>
      <c r="B596" s="130" t="s">
        <v>688</v>
      </c>
      <c r="C596" s="244"/>
      <c r="D596" s="245"/>
      <c r="E596" s="270"/>
      <c r="F596" s="270"/>
      <c r="G596" s="271"/>
    </row>
    <row r="597" spans="1:7" hidden="1" outlineLevel="1" x14ac:dyDescent="0.25">
      <c r="A597" s="93" t="s">
        <v>266</v>
      </c>
      <c r="B597" s="167" t="s">
        <v>7</v>
      </c>
      <c r="C597" s="244"/>
      <c r="D597" s="245"/>
      <c r="E597" s="270"/>
      <c r="F597" s="270"/>
      <c r="G597" s="271"/>
    </row>
    <row r="598" spans="1:7" hidden="1" outlineLevel="1" x14ac:dyDescent="0.25">
      <c r="A598" s="93" t="s">
        <v>1089</v>
      </c>
      <c r="B598" s="130" t="s">
        <v>686</v>
      </c>
      <c r="C598" s="244"/>
      <c r="D598" s="245"/>
      <c r="E598" s="270"/>
      <c r="F598" s="270"/>
      <c r="G598" s="271"/>
    </row>
    <row r="599" spans="1:7" hidden="1" outlineLevel="1" x14ac:dyDescent="0.25">
      <c r="A599" s="93" t="s">
        <v>1090</v>
      </c>
      <c r="B599" s="130" t="s">
        <v>688</v>
      </c>
      <c r="C599" s="244"/>
      <c r="D599" s="245"/>
      <c r="E599" s="270"/>
      <c r="F599" s="270"/>
      <c r="G599" s="271"/>
    </row>
    <row r="600" spans="1:7" hidden="1" outlineLevel="1" x14ac:dyDescent="0.25">
      <c r="A600" s="93" t="s">
        <v>267</v>
      </c>
      <c r="B600" s="167" t="s">
        <v>650</v>
      </c>
      <c r="C600" s="244"/>
      <c r="D600" s="245"/>
      <c r="E600" s="270"/>
      <c r="F600" s="270"/>
      <c r="G600" s="271"/>
    </row>
    <row r="601" spans="1:7" hidden="1" outlineLevel="1" x14ac:dyDescent="0.25">
      <c r="A601" s="93" t="s">
        <v>1089</v>
      </c>
      <c r="B601" s="130" t="s">
        <v>686</v>
      </c>
      <c r="C601" s="244"/>
      <c r="D601" s="245"/>
      <c r="E601" s="270"/>
      <c r="F601" s="270"/>
      <c r="G601" s="271"/>
    </row>
    <row r="602" spans="1:7" hidden="1" outlineLevel="1" x14ac:dyDescent="0.25">
      <c r="A602" s="93" t="s">
        <v>1090</v>
      </c>
      <c r="B602" s="130" t="s">
        <v>688</v>
      </c>
      <c r="C602" s="244"/>
      <c r="D602" s="245"/>
      <c r="E602" s="270"/>
      <c r="F602" s="270"/>
      <c r="G602" s="271"/>
    </row>
    <row r="603" spans="1:7" s="243" customFormat="1" hidden="1" outlineLevel="1" x14ac:dyDescent="0.25">
      <c r="A603" s="93" t="s">
        <v>268</v>
      </c>
      <c r="B603" s="240" t="s">
        <v>147</v>
      </c>
      <c r="C603" s="241"/>
      <c r="D603" s="242"/>
      <c r="E603" s="272"/>
      <c r="F603" s="272"/>
      <c r="G603" s="273"/>
    </row>
    <row r="604" spans="1:7" hidden="1" outlineLevel="1" x14ac:dyDescent="0.25">
      <c r="A604" s="93" t="s">
        <v>269</v>
      </c>
      <c r="B604" s="167" t="s">
        <v>4</v>
      </c>
      <c r="C604" s="244"/>
      <c r="D604" s="245"/>
      <c r="E604" s="270"/>
      <c r="F604" s="270"/>
      <c r="G604" s="271"/>
    </row>
    <row r="605" spans="1:7" hidden="1" outlineLevel="1" x14ac:dyDescent="0.25">
      <c r="A605" s="93" t="s">
        <v>1091</v>
      </c>
      <c r="B605" s="130" t="s">
        <v>686</v>
      </c>
      <c r="C605" s="244"/>
      <c r="D605" s="245"/>
      <c r="E605" s="270"/>
      <c r="F605" s="270"/>
      <c r="G605" s="271"/>
    </row>
    <row r="606" spans="1:7" hidden="1" outlineLevel="1" x14ac:dyDescent="0.25">
      <c r="A606" s="93" t="s">
        <v>1092</v>
      </c>
      <c r="B606" s="130" t="s">
        <v>688</v>
      </c>
      <c r="C606" s="244"/>
      <c r="D606" s="245"/>
      <c r="E606" s="270"/>
      <c r="F606" s="270"/>
      <c r="G606" s="271"/>
    </row>
    <row r="607" spans="1:7" hidden="1" outlineLevel="1" x14ac:dyDescent="0.25">
      <c r="A607" s="93" t="s">
        <v>270</v>
      </c>
      <c r="B607" s="167" t="s">
        <v>3</v>
      </c>
      <c r="C607" s="244"/>
      <c r="D607" s="245"/>
      <c r="E607" s="270"/>
      <c r="F607" s="270"/>
      <c r="G607" s="271"/>
    </row>
    <row r="608" spans="1:7" hidden="1" outlineLevel="1" x14ac:dyDescent="0.25">
      <c r="A608" s="93" t="s">
        <v>1093</v>
      </c>
      <c r="B608" s="130" t="s">
        <v>686</v>
      </c>
      <c r="C608" s="244"/>
      <c r="D608" s="245"/>
      <c r="E608" s="270"/>
      <c r="F608" s="270"/>
      <c r="G608" s="271"/>
    </row>
    <row r="609" spans="1:7" hidden="1" outlineLevel="1" x14ac:dyDescent="0.25">
      <c r="A609" s="93" t="s">
        <v>1094</v>
      </c>
      <c r="B609" s="130" t="s">
        <v>688</v>
      </c>
      <c r="C609" s="244"/>
      <c r="D609" s="245"/>
      <c r="E609" s="270"/>
      <c r="F609" s="270"/>
      <c r="G609" s="271"/>
    </row>
    <row r="610" spans="1:7" hidden="1" outlineLevel="1" x14ac:dyDescent="0.25">
      <c r="A610" s="93" t="s">
        <v>271</v>
      </c>
      <c r="B610" s="167" t="s">
        <v>5</v>
      </c>
      <c r="C610" s="244"/>
      <c r="D610" s="245"/>
      <c r="E610" s="270"/>
      <c r="F610" s="270"/>
      <c r="G610" s="271"/>
    </row>
    <row r="611" spans="1:7" hidden="1" outlineLevel="1" x14ac:dyDescent="0.25">
      <c r="A611" s="93" t="s">
        <v>1095</v>
      </c>
      <c r="B611" s="130" t="s">
        <v>686</v>
      </c>
      <c r="C611" s="244"/>
      <c r="D611" s="245"/>
      <c r="E611" s="270"/>
      <c r="F611" s="270"/>
      <c r="G611" s="271"/>
    </row>
    <row r="612" spans="1:7" hidden="1" outlineLevel="1" x14ac:dyDescent="0.25">
      <c r="A612" s="93" t="s">
        <v>1096</v>
      </c>
      <c r="B612" s="130" t="s">
        <v>688</v>
      </c>
      <c r="C612" s="244"/>
      <c r="D612" s="245"/>
      <c r="E612" s="270"/>
      <c r="F612" s="270"/>
      <c r="G612" s="271"/>
    </row>
    <row r="613" spans="1:7" hidden="1" outlineLevel="1" x14ac:dyDescent="0.25">
      <c r="A613" s="93" t="s">
        <v>272</v>
      </c>
      <c r="B613" s="167" t="s">
        <v>6</v>
      </c>
      <c r="C613" s="244"/>
      <c r="D613" s="245"/>
      <c r="E613" s="270"/>
      <c r="F613" s="270"/>
      <c r="G613" s="271"/>
    </row>
    <row r="614" spans="1:7" hidden="1" outlineLevel="1" x14ac:dyDescent="0.25">
      <c r="A614" s="93" t="s">
        <v>1097</v>
      </c>
      <c r="B614" s="130" t="s">
        <v>686</v>
      </c>
      <c r="C614" s="244"/>
      <c r="D614" s="245"/>
      <c r="E614" s="270"/>
      <c r="F614" s="270"/>
      <c r="G614" s="271"/>
    </row>
    <row r="615" spans="1:7" hidden="1" outlineLevel="1" x14ac:dyDescent="0.25">
      <c r="A615" s="93" t="s">
        <v>1098</v>
      </c>
      <c r="B615" s="130" t="s">
        <v>688</v>
      </c>
      <c r="C615" s="244"/>
      <c r="D615" s="245"/>
      <c r="E615" s="270"/>
      <c r="F615" s="270"/>
      <c r="G615" s="271"/>
    </row>
    <row r="616" spans="1:7" hidden="1" outlineLevel="1" x14ac:dyDescent="0.25">
      <c r="A616" s="93" t="s">
        <v>273</v>
      </c>
      <c r="B616" s="167" t="s">
        <v>7</v>
      </c>
      <c r="C616" s="244"/>
      <c r="D616" s="245"/>
      <c r="E616" s="270"/>
      <c r="F616" s="270"/>
      <c r="G616" s="271"/>
    </row>
    <row r="617" spans="1:7" hidden="1" outlineLevel="1" x14ac:dyDescent="0.25">
      <c r="A617" s="93" t="s">
        <v>1099</v>
      </c>
      <c r="B617" s="130" t="s">
        <v>686</v>
      </c>
      <c r="C617" s="244"/>
      <c r="D617" s="245"/>
      <c r="E617" s="270"/>
      <c r="F617" s="270"/>
      <c r="G617" s="271"/>
    </row>
    <row r="618" spans="1:7" hidden="1" outlineLevel="1" x14ac:dyDescent="0.25">
      <c r="A618" s="93" t="s">
        <v>1100</v>
      </c>
      <c r="B618" s="130" t="s">
        <v>688</v>
      </c>
      <c r="C618" s="244"/>
      <c r="D618" s="245"/>
      <c r="E618" s="270"/>
      <c r="F618" s="270"/>
      <c r="G618" s="271"/>
    </row>
    <row r="619" spans="1:7" hidden="1" outlineLevel="1" x14ac:dyDescent="0.25">
      <c r="A619" s="93" t="s">
        <v>274</v>
      </c>
      <c r="B619" s="167" t="s">
        <v>650</v>
      </c>
      <c r="C619" s="244"/>
      <c r="D619" s="245"/>
      <c r="E619" s="270"/>
      <c r="F619" s="270"/>
      <c r="G619" s="271"/>
    </row>
    <row r="620" spans="1:7" hidden="1" outlineLevel="1" x14ac:dyDescent="0.25">
      <c r="A620" s="93" t="s">
        <v>1101</v>
      </c>
      <c r="B620" s="130" t="s">
        <v>686</v>
      </c>
      <c r="C620" s="244"/>
      <c r="D620" s="245"/>
      <c r="E620" s="270"/>
      <c r="F620" s="270"/>
      <c r="G620" s="271"/>
    </row>
    <row r="621" spans="1:7" hidden="1" outlineLevel="1" x14ac:dyDescent="0.25">
      <c r="A621" s="93" t="s">
        <v>1102</v>
      </c>
      <c r="B621" s="130" t="s">
        <v>688</v>
      </c>
      <c r="C621" s="244"/>
      <c r="D621" s="245"/>
      <c r="E621" s="270"/>
      <c r="F621" s="270"/>
      <c r="G621" s="271"/>
    </row>
    <row r="622" spans="1:7" s="243" customFormat="1" collapsed="1" x14ac:dyDescent="0.25">
      <c r="A622" s="93" t="s">
        <v>104</v>
      </c>
      <c r="B622" s="240" t="s">
        <v>154</v>
      </c>
      <c r="C622" s="241"/>
      <c r="D622" s="242"/>
      <c r="E622" s="272"/>
      <c r="F622" s="272"/>
      <c r="G622" s="273"/>
    </row>
    <row r="623" spans="1:7" x14ac:dyDescent="0.25">
      <c r="A623" s="93" t="s">
        <v>275</v>
      </c>
      <c r="B623" s="167" t="s">
        <v>4</v>
      </c>
      <c r="C623" s="244"/>
      <c r="D623" s="245"/>
      <c r="E623" s="69"/>
      <c r="F623" s="69"/>
      <c r="G623" s="71"/>
    </row>
    <row r="624" spans="1:7" x14ac:dyDescent="0.25">
      <c r="A624" s="93" t="s">
        <v>1103</v>
      </c>
      <c r="B624" s="173" t="s">
        <v>701</v>
      </c>
      <c r="C624" s="244"/>
      <c r="D624" s="245"/>
      <c r="E624" s="101">
        <f>SUM(E625:E1045)</f>
        <v>115012.9</v>
      </c>
      <c r="F624" s="101">
        <f t="shared" ref="F624:G624" si="5">SUM(F625:F1045)</f>
        <v>16522.099999999999</v>
      </c>
      <c r="G624" s="222">
        <f t="shared" si="5"/>
        <v>108501.68462999999</v>
      </c>
    </row>
    <row r="625" spans="1:7" ht="63.6" customHeight="1" x14ac:dyDescent="0.25">
      <c r="A625" s="93" t="s">
        <v>1103</v>
      </c>
      <c r="B625" s="144" t="s">
        <v>282</v>
      </c>
      <c r="C625" s="83">
        <v>2018</v>
      </c>
      <c r="D625" s="83">
        <v>10</v>
      </c>
      <c r="E625" s="195">
        <v>120</v>
      </c>
      <c r="F625" s="251">
        <v>260</v>
      </c>
      <c r="G625" s="252">
        <v>292.64150000000001</v>
      </c>
    </row>
    <row r="626" spans="1:7" ht="64.900000000000006" customHeight="1" x14ac:dyDescent="0.25">
      <c r="A626" s="93" t="s">
        <v>1103</v>
      </c>
      <c r="B626" s="144" t="s">
        <v>283</v>
      </c>
      <c r="C626" s="83">
        <v>2018</v>
      </c>
      <c r="D626" s="83">
        <v>10</v>
      </c>
      <c r="E626" s="195">
        <v>70</v>
      </c>
      <c r="F626" s="251">
        <v>220</v>
      </c>
      <c r="G626" s="252">
        <v>185.12024</v>
      </c>
    </row>
    <row r="627" spans="1:7" ht="81" customHeight="1" x14ac:dyDescent="0.25">
      <c r="A627" s="93" t="s">
        <v>1103</v>
      </c>
      <c r="B627" s="144" t="s">
        <v>287</v>
      </c>
      <c r="C627" s="83">
        <v>2018</v>
      </c>
      <c r="D627" s="83">
        <v>0.4</v>
      </c>
      <c r="E627" s="195">
        <v>130</v>
      </c>
      <c r="F627" s="251">
        <v>25</v>
      </c>
      <c r="G627" s="252">
        <v>109.64221000000001</v>
      </c>
    </row>
    <row r="628" spans="1:7" ht="63" x14ac:dyDescent="0.25">
      <c r="A628" s="93" t="s">
        <v>1103</v>
      </c>
      <c r="B628" s="144" t="s">
        <v>288</v>
      </c>
      <c r="C628" s="83">
        <v>2018</v>
      </c>
      <c r="D628" s="83">
        <v>0.4</v>
      </c>
      <c r="E628" s="195">
        <v>320</v>
      </c>
      <c r="F628" s="251">
        <v>12</v>
      </c>
      <c r="G628" s="252">
        <v>123.09305000000001</v>
      </c>
    </row>
    <row r="629" spans="1:7" ht="63" x14ac:dyDescent="0.25">
      <c r="A629" s="93" t="s">
        <v>1103</v>
      </c>
      <c r="B629" s="144" t="s">
        <v>289</v>
      </c>
      <c r="C629" s="83">
        <v>2018</v>
      </c>
      <c r="D629" s="83">
        <v>0.4</v>
      </c>
      <c r="E629" s="195">
        <v>270</v>
      </c>
      <c r="F629" s="251">
        <v>15</v>
      </c>
      <c r="G629" s="252">
        <v>153.09217000000001</v>
      </c>
    </row>
    <row r="630" spans="1:7" ht="63" x14ac:dyDescent="0.25">
      <c r="A630" s="93" t="s">
        <v>1103</v>
      </c>
      <c r="B630" s="144" t="s">
        <v>290</v>
      </c>
      <c r="C630" s="83">
        <v>2018</v>
      </c>
      <c r="D630" s="83">
        <v>0.4</v>
      </c>
      <c r="E630" s="195">
        <v>180</v>
      </c>
      <c r="F630" s="251">
        <v>10</v>
      </c>
      <c r="G630" s="252">
        <v>131.83702</v>
      </c>
    </row>
    <row r="631" spans="1:7" ht="110.25" x14ac:dyDescent="0.25">
      <c r="A631" s="93" t="s">
        <v>1103</v>
      </c>
      <c r="B631" s="144" t="s">
        <v>2642</v>
      </c>
      <c r="C631" s="83">
        <v>2018</v>
      </c>
      <c r="D631" s="83">
        <v>0.4</v>
      </c>
      <c r="E631" s="195">
        <v>180</v>
      </c>
      <c r="F631" s="251">
        <v>10</v>
      </c>
      <c r="G631" s="252">
        <v>116.57523</v>
      </c>
    </row>
    <row r="632" spans="1:7" ht="110.25" x14ac:dyDescent="0.25">
      <c r="A632" s="93" t="s">
        <v>1103</v>
      </c>
      <c r="B632" s="144" t="s">
        <v>2642</v>
      </c>
      <c r="C632" s="83">
        <v>2018</v>
      </c>
      <c r="D632" s="83">
        <v>10</v>
      </c>
      <c r="E632" s="195">
        <v>16</v>
      </c>
      <c r="F632" s="251">
        <v>10</v>
      </c>
      <c r="G632" s="252">
        <v>17.962589999999999</v>
      </c>
    </row>
    <row r="633" spans="1:7" ht="63" x14ac:dyDescent="0.25">
      <c r="A633" s="93" t="s">
        <v>1103</v>
      </c>
      <c r="B633" s="267" t="s">
        <v>292</v>
      </c>
      <c r="C633" s="83">
        <v>2018</v>
      </c>
      <c r="D633" s="83">
        <v>10</v>
      </c>
      <c r="E633" s="195">
        <v>75</v>
      </c>
      <c r="F633" s="251">
        <v>149</v>
      </c>
      <c r="G633" s="252">
        <v>144.86885000000001</v>
      </c>
    </row>
    <row r="634" spans="1:7" ht="63" x14ac:dyDescent="0.25">
      <c r="A634" s="93" t="s">
        <v>1103</v>
      </c>
      <c r="B634" s="144" t="s">
        <v>297</v>
      </c>
      <c r="C634" s="83">
        <v>2018</v>
      </c>
      <c r="D634" s="83">
        <v>10</v>
      </c>
      <c r="E634" s="195">
        <v>240</v>
      </c>
      <c r="F634" s="251">
        <v>50</v>
      </c>
      <c r="G634" s="252">
        <v>162.80000000000001</v>
      </c>
    </row>
    <row r="635" spans="1:7" ht="63" x14ac:dyDescent="0.25">
      <c r="A635" s="93" t="s">
        <v>1103</v>
      </c>
      <c r="B635" s="144" t="s">
        <v>2833</v>
      </c>
      <c r="C635" s="83">
        <v>2018</v>
      </c>
      <c r="D635" s="83">
        <v>0.4</v>
      </c>
      <c r="E635" s="195">
        <v>259</v>
      </c>
      <c r="F635" s="251">
        <v>7</v>
      </c>
      <c r="G635" s="252">
        <v>62.311050000000002</v>
      </c>
    </row>
    <row r="636" spans="1:7" ht="63" x14ac:dyDescent="0.25">
      <c r="A636" s="93" t="s">
        <v>1103</v>
      </c>
      <c r="B636" s="144" t="s">
        <v>2834</v>
      </c>
      <c r="C636" s="83">
        <v>2018</v>
      </c>
      <c r="D636" s="83">
        <v>0.4</v>
      </c>
      <c r="E636" s="195">
        <v>216</v>
      </c>
      <c r="F636" s="251">
        <v>7</v>
      </c>
      <c r="G636" s="252">
        <v>81.824060000000003</v>
      </c>
    </row>
    <row r="637" spans="1:7" ht="94.5" x14ac:dyDescent="0.25">
      <c r="A637" s="93" t="s">
        <v>1103</v>
      </c>
      <c r="B637" s="144" t="s">
        <v>298</v>
      </c>
      <c r="C637" s="83">
        <v>2018</v>
      </c>
      <c r="D637" s="83">
        <v>0.4</v>
      </c>
      <c r="E637" s="195">
        <v>360</v>
      </c>
      <c r="F637" s="251">
        <v>15</v>
      </c>
      <c r="G637" s="252">
        <v>217.05609999999999</v>
      </c>
    </row>
    <row r="638" spans="1:7" ht="63" x14ac:dyDescent="0.25">
      <c r="A638" s="93" t="s">
        <v>1103</v>
      </c>
      <c r="B638" s="144" t="s">
        <v>299</v>
      </c>
      <c r="C638" s="83">
        <v>2018</v>
      </c>
      <c r="D638" s="83">
        <v>0.4</v>
      </c>
      <c r="E638" s="195">
        <v>235</v>
      </c>
      <c r="F638" s="251">
        <v>15</v>
      </c>
      <c r="G638" s="252">
        <v>110.88365</v>
      </c>
    </row>
    <row r="639" spans="1:7" ht="63" x14ac:dyDescent="0.25">
      <c r="A639" s="93" t="s">
        <v>1103</v>
      </c>
      <c r="B639" s="144" t="s">
        <v>2835</v>
      </c>
      <c r="C639" s="83">
        <v>2018</v>
      </c>
      <c r="D639" s="83">
        <v>0.4</v>
      </c>
      <c r="E639" s="195">
        <v>30</v>
      </c>
      <c r="F639" s="251">
        <v>7</v>
      </c>
      <c r="G639" s="252">
        <v>18.03</v>
      </c>
    </row>
    <row r="640" spans="1:7" ht="50.45" customHeight="1" x14ac:dyDescent="0.25">
      <c r="A640" s="93" t="s">
        <v>1103</v>
      </c>
      <c r="B640" s="144" t="s">
        <v>300</v>
      </c>
      <c r="C640" s="83">
        <v>2018</v>
      </c>
      <c r="D640" s="83">
        <v>0.4</v>
      </c>
      <c r="E640" s="195">
        <v>295</v>
      </c>
      <c r="F640" s="251">
        <v>25</v>
      </c>
      <c r="G640" s="252">
        <v>182.71029999999999</v>
      </c>
    </row>
    <row r="641" spans="1:8" ht="46.15" customHeight="1" x14ac:dyDescent="0.25">
      <c r="A641" s="93" t="s">
        <v>1103</v>
      </c>
      <c r="B641" s="144" t="s">
        <v>2836</v>
      </c>
      <c r="C641" s="83">
        <v>2018</v>
      </c>
      <c r="D641" s="83">
        <v>0.4</v>
      </c>
      <c r="E641" s="195">
        <v>190</v>
      </c>
      <c r="F641" s="251">
        <v>7</v>
      </c>
      <c r="G641" s="252">
        <v>42.514519999999997</v>
      </c>
    </row>
    <row r="642" spans="1:8" ht="47.25" x14ac:dyDescent="0.25">
      <c r="A642" s="93" t="s">
        <v>1103</v>
      </c>
      <c r="B642" s="144" t="s">
        <v>2837</v>
      </c>
      <c r="C642" s="83">
        <v>2018</v>
      </c>
      <c r="D642" s="83">
        <v>0.4</v>
      </c>
      <c r="E642" s="195">
        <v>185</v>
      </c>
      <c r="F642" s="251">
        <v>5</v>
      </c>
      <c r="G642" s="252">
        <v>111.07133</v>
      </c>
    </row>
    <row r="643" spans="1:8" ht="110.25" x14ac:dyDescent="0.25">
      <c r="A643" s="93" t="s">
        <v>1103</v>
      </c>
      <c r="B643" s="144" t="s">
        <v>304</v>
      </c>
      <c r="C643" s="83">
        <v>2018</v>
      </c>
      <c r="D643" s="83">
        <v>0.4</v>
      </c>
      <c r="E643" s="195">
        <v>440</v>
      </c>
      <c r="F643" s="251">
        <v>15</v>
      </c>
      <c r="G643" s="252">
        <v>58.268940000000001</v>
      </c>
    </row>
    <row r="644" spans="1:8" ht="63" customHeight="1" x14ac:dyDescent="0.25">
      <c r="A644" s="93" t="s">
        <v>1103</v>
      </c>
      <c r="B644" s="144" t="s">
        <v>305</v>
      </c>
      <c r="C644" s="83">
        <v>2018</v>
      </c>
      <c r="D644" s="83" t="s">
        <v>276</v>
      </c>
      <c r="E644" s="195">
        <v>175</v>
      </c>
      <c r="F644" s="251">
        <v>10</v>
      </c>
      <c r="G644" s="252">
        <v>165.87953999999999</v>
      </c>
    </row>
    <row r="645" spans="1:8" ht="78.75" x14ac:dyDescent="0.25">
      <c r="A645" s="93" t="s">
        <v>1103</v>
      </c>
      <c r="B645" s="144" t="s">
        <v>308</v>
      </c>
      <c r="C645" s="83">
        <v>2018</v>
      </c>
      <c r="D645" s="83">
        <v>0.4</v>
      </c>
      <c r="E645" s="195">
        <v>140</v>
      </c>
      <c r="F645" s="251">
        <v>15</v>
      </c>
      <c r="G645" s="252">
        <v>104.53847</v>
      </c>
    </row>
    <row r="646" spans="1:8" ht="63" x14ac:dyDescent="0.25">
      <c r="A646" s="93" t="s">
        <v>1103</v>
      </c>
      <c r="B646" s="144" t="s">
        <v>309</v>
      </c>
      <c r="C646" s="83">
        <v>2018</v>
      </c>
      <c r="D646" s="83">
        <v>0.4</v>
      </c>
      <c r="E646" s="195">
        <v>570</v>
      </c>
      <c r="F646" s="251">
        <v>21</v>
      </c>
      <c r="G646" s="252">
        <v>302.75900999999999</v>
      </c>
    </row>
    <row r="647" spans="1:8" ht="78.75" x14ac:dyDescent="0.25">
      <c r="A647" s="93" t="s">
        <v>1103</v>
      </c>
      <c r="B647" s="144" t="s">
        <v>2643</v>
      </c>
      <c r="C647" s="83">
        <v>2018</v>
      </c>
      <c r="D647" s="83">
        <v>0.4</v>
      </c>
      <c r="E647" s="195">
        <v>285</v>
      </c>
      <c r="F647" s="251">
        <v>5</v>
      </c>
      <c r="G647" s="252">
        <v>76.745090000000005</v>
      </c>
    </row>
    <row r="648" spans="1:8" ht="63" x14ac:dyDescent="0.25">
      <c r="A648" s="93" t="s">
        <v>1103</v>
      </c>
      <c r="B648" s="144" t="s">
        <v>313</v>
      </c>
      <c r="C648" s="83">
        <v>2018</v>
      </c>
      <c r="D648" s="83">
        <v>10</v>
      </c>
      <c r="E648" s="195">
        <v>4065</v>
      </c>
      <c r="F648" s="251">
        <v>500</v>
      </c>
      <c r="G648" s="279">
        <v>3539.5639999999999</v>
      </c>
    </row>
    <row r="649" spans="1:8" ht="94.5" x14ac:dyDescent="0.25">
      <c r="A649" s="93" t="s">
        <v>1103</v>
      </c>
      <c r="B649" s="246" t="s">
        <v>2644</v>
      </c>
      <c r="C649" s="66">
        <v>2018</v>
      </c>
      <c r="D649" s="67">
        <v>0.4</v>
      </c>
      <c r="E649" s="69">
        <v>297</v>
      </c>
      <c r="F649" s="69">
        <v>45</v>
      </c>
      <c r="G649" s="80">
        <v>382.0478</v>
      </c>
      <c r="H649" s="104"/>
    </row>
    <row r="650" spans="1:8" ht="94.5" x14ac:dyDescent="0.25">
      <c r="A650" s="93" t="s">
        <v>1103</v>
      </c>
      <c r="B650" s="246" t="s">
        <v>2645</v>
      </c>
      <c r="C650" s="66">
        <v>2018</v>
      </c>
      <c r="D650" s="67">
        <v>0.4</v>
      </c>
      <c r="E650" s="87">
        <v>1437</v>
      </c>
      <c r="F650" s="69">
        <v>48</v>
      </c>
      <c r="G650" s="74">
        <v>1780.86554</v>
      </c>
      <c r="H650" s="104"/>
    </row>
    <row r="651" spans="1:8" ht="110.25" x14ac:dyDescent="0.25">
      <c r="A651" s="93" t="s">
        <v>1103</v>
      </c>
      <c r="B651" s="246" t="s">
        <v>2646</v>
      </c>
      <c r="C651" s="66">
        <v>2018</v>
      </c>
      <c r="D651" s="67">
        <v>0.4</v>
      </c>
      <c r="E651" s="87">
        <v>1244</v>
      </c>
      <c r="F651" s="69">
        <v>180</v>
      </c>
      <c r="G651" s="71">
        <v>1412.64861</v>
      </c>
    </row>
    <row r="652" spans="1:8" ht="110.25" x14ac:dyDescent="0.25">
      <c r="A652" s="93" t="s">
        <v>1103</v>
      </c>
      <c r="B652" s="246" t="s">
        <v>2646</v>
      </c>
      <c r="C652" s="66">
        <v>2018</v>
      </c>
      <c r="D652" s="67">
        <v>10</v>
      </c>
      <c r="E652" s="69">
        <v>470</v>
      </c>
      <c r="F652" s="69">
        <v>180</v>
      </c>
      <c r="G652" s="71">
        <v>958.37314000000003</v>
      </c>
    </row>
    <row r="653" spans="1:8" ht="141.75" x14ac:dyDescent="0.25">
      <c r="A653" s="93" t="s">
        <v>1103</v>
      </c>
      <c r="B653" s="246" t="s">
        <v>2647</v>
      </c>
      <c r="C653" s="66">
        <v>2018</v>
      </c>
      <c r="D653" s="67">
        <v>6</v>
      </c>
      <c r="E653" s="69">
        <v>1969</v>
      </c>
      <c r="F653" s="69">
        <v>80</v>
      </c>
      <c r="G653" s="71">
        <v>3656.9029099999998</v>
      </c>
    </row>
    <row r="654" spans="1:8" ht="110.25" x14ac:dyDescent="0.25">
      <c r="A654" s="93" t="s">
        <v>1103</v>
      </c>
      <c r="B654" s="280" t="s">
        <v>2648</v>
      </c>
      <c r="C654" s="66">
        <v>2018</v>
      </c>
      <c r="D654" s="67">
        <v>0.4</v>
      </c>
      <c r="E654" s="69">
        <v>3806</v>
      </c>
      <c r="F654" s="69">
        <v>1920</v>
      </c>
      <c r="G654" s="71">
        <v>2953.4268900000002</v>
      </c>
    </row>
    <row r="655" spans="1:8" ht="78.75" x14ac:dyDescent="0.25">
      <c r="A655" s="93" t="s">
        <v>1103</v>
      </c>
      <c r="B655" s="246" t="s">
        <v>2649</v>
      </c>
      <c r="C655" s="66">
        <v>2018</v>
      </c>
      <c r="D655" s="67">
        <v>0.4</v>
      </c>
      <c r="E655" s="69">
        <v>900</v>
      </c>
      <c r="F655" s="69">
        <v>135</v>
      </c>
      <c r="G655" s="80">
        <v>1235.0156100000002</v>
      </c>
    </row>
    <row r="656" spans="1:8" ht="78.75" x14ac:dyDescent="0.25">
      <c r="A656" s="93" t="s">
        <v>1103</v>
      </c>
      <c r="B656" s="246" t="s">
        <v>2650</v>
      </c>
      <c r="C656" s="66">
        <v>2018</v>
      </c>
      <c r="D656" s="67">
        <v>0.4</v>
      </c>
      <c r="E656" s="69">
        <v>320</v>
      </c>
      <c r="F656" s="69">
        <v>75</v>
      </c>
      <c r="G656" s="71">
        <v>377.46008999999998</v>
      </c>
    </row>
    <row r="657" spans="1:7" ht="63" x14ac:dyDescent="0.25">
      <c r="A657" s="93" t="s">
        <v>1103</v>
      </c>
      <c r="B657" s="246" t="s">
        <v>2651</v>
      </c>
      <c r="C657" s="66">
        <v>2018</v>
      </c>
      <c r="D657" s="67">
        <v>0.4</v>
      </c>
      <c r="E657" s="69">
        <v>623</v>
      </c>
      <c r="F657" s="69">
        <v>75</v>
      </c>
      <c r="G657" s="71">
        <v>845.69039999999995</v>
      </c>
    </row>
    <row r="658" spans="1:7" ht="63" x14ac:dyDescent="0.25">
      <c r="A658" s="93" t="s">
        <v>1103</v>
      </c>
      <c r="B658" s="280" t="s">
        <v>2652</v>
      </c>
      <c r="C658" s="66">
        <v>2018</v>
      </c>
      <c r="D658" s="67">
        <v>0.4</v>
      </c>
      <c r="E658" s="69">
        <v>544</v>
      </c>
      <c r="F658" s="69">
        <v>30</v>
      </c>
      <c r="G658" s="71">
        <v>720.33896000000004</v>
      </c>
    </row>
    <row r="659" spans="1:7" ht="63" x14ac:dyDescent="0.25">
      <c r="A659" s="93" t="s">
        <v>1103</v>
      </c>
      <c r="B659" s="246" t="s">
        <v>2838</v>
      </c>
      <c r="C659" s="66">
        <v>2018</v>
      </c>
      <c r="D659" s="67">
        <v>0.4</v>
      </c>
      <c r="E659" s="69">
        <v>250</v>
      </c>
      <c r="F659" s="69">
        <v>15</v>
      </c>
      <c r="G659" s="71">
        <v>141.68949000000001</v>
      </c>
    </row>
    <row r="660" spans="1:7" ht="63" x14ac:dyDescent="0.25">
      <c r="A660" s="93" t="s">
        <v>1103</v>
      </c>
      <c r="B660" s="246" t="s">
        <v>2839</v>
      </c>
      <c r="C660" s="66">
        <v>2018</v>
      </c>
      <c r="D660" s="67">
        <v>0.4</v>
      </c>
      <c r="E660" s="69">
        <v>350</v>
      </c>
      <c r="F660" s="69">
        <v>15</v>
      </c>
      <c r="G660" s="71">
        <v>169.21921</v>
      </c>
    </row>
    <row r="661" spans="1:7" ht="63" x14ac:dyDescent="0.25">
      <c r="A661" s="93" t="s">
        <v>1103</v>
      </c>
      <c r="B661" s="246" t="s">
        <v>2653</v>
      </c>
      <c r="C661" s="66">
        <v>2018</v>
      </c>
      <c r="D661" s="67">
        <v>10</v>
      </c>
      <c r="E661" s="69">
        <v>489</v>
      </c>
      <c r="F661" s="69">
        <v>15</v>
      </c>
      <c r="G661" s="71">
        <v>342.84165999999999</v>
      </c>
    </row>
    <row r="662" spans="1:7" ht="63" x14ac:dyDescent="0.25">
      <c r="A662" s="93" t="s">
        <v>1103</v>
      </c>
      <c r="B662" s="246" t="s">
        <v>2654</v>
      </c>
      <c r="C662" s="66">
        <v>2018</v>
      </c>
      <c r="D662" s="67">
        <v>0.4</v>
      </c>
      <c r="E662" s="69">
        <v>64</v>
      </c>
      <c r="F662" s="69">
        <v>15</v>
      </c>
      <c r="G662" s="71">
        <v>67.921660000000003</v>
      </c>
    </row>
    <row r="663" spans="1:7" ht="78.75" x14ac:dyDescent="0.25">
      <c r="A663" s="93" t="s">
        <v>1103</v>
      </c>
      <c r="B663" s="246" t="s">
        <v>2655</v>
      </c>
      <c r="C663" s="66">
        <v>2018</v>
      </c>
      <c r="D663" s="67">
        <v>10</v>
      </c>
      <c r="E663" s="69">
        <v>12</v>
      </c>
      <c r="F663" s="69">
        <v>80</v>
      </c>
      <c r="G663" s="71">
        <v>39.713349999999998</v>
      </c>
    </row>
    <row r="664" spans="1:7" ht="63" x14ac:dyDescent="0.25">
      <c r="A664" s="93" t="s">
        <v>1103</v>
      </c>
      <c r="B664" s="246" t="s">
        <v>2831</v>
      </c>
      <c r="C664" s="66">
        <v>2018</v>
      </c>
      <c r="D664" s="67">
        <v>10</v>
      </c>
      <c r="E664" s="69">
        <v>527</v>
      </c>
      <c r="F664" s="69">
        <v>15</v>
      </c>
      <c r="G664" s="71">
        <v>655.76433999999995</v>
      </c>
    </row>
    <row r="665" spans="1:7" ht="63" x14ac:dyDescent="0.25">
      <c r="A665" s="93" t="s">
        <v>1103</v>
      </c>
      <c r="B665" s="246" t="s">
        <v>2840</v>
      </c>
      <c r="C665" s="66">
        <v>2018</v>
      </c>
      <c r="D665" s="67">
        <v>6</v>
      </c>
      <c r="E665" s="69">
        <v>281</v>
      </c>
      <c r="F665" s="69">
        <v>30</v>
      </c>
      <c r="G665" s="71">
        <v>448.06412999999998</v>
      </c>
    </row>
    <row r="666" spans="1:7" ht="63" x14ac:dyDescent="0.25">
      <c r="A666" s="93" t="s">
        <v>1103</v>
      </c>
      <c r="B666" s="246" t="s">
        <v>2656</v>
      </c>
      <c r="C666" s="66">
        <v>2018</v>
      </c>
      <c r="D666" s="67">
        <v>0.4</v>
      </c>
      <c r="E666" s="69">
        <v>1150</v>
      </c>
      <c r="F666" s="69">
        <v>60</v>
      </c>
      <c r="G666" s="71">
        <v>952.52358000000004</v>
      </c>
    </row>
    <row r="667" spans="1:7" ht="80.45" customHeight="1" x14ac:dyDescent="0.25">
      <c r="A667" s="93" t="s">
        <v>1103</v>
      </c>
      <c r="B667" s="246" t="s">
        <v>2657</v>
      </c>
      <c r="C667" s="66">
        <v>2018</v>
      </c>
      <c r="D667" s="67">
        <v>10</v>
      </c>
      <c r="E667" s="69">
        <v>40</v>
      </c>
      <c r="F667" s="69">
        <v>150</v>
      </c>
      <c r="G667" s="71">
        <v>94.09742</v>
      </c>
    </row>
    <row r="668" spans="1:7" ht="78.75" x14ac:dyDescent="0.25">
      <c r="A668" s="93" t="s">
        <v>1103</v>
      </c>
      <c r="B668" s="246" t="s">
        <v>2658</v>
      </c>
      <c r="C668" s="66">
        <v>2018</v>
      </c>
      <c r="D668" s="67">
        <v>0.4</v>
      </c>
      <c r="E668" s="87">
        <v>1727</v>
      </c>
      <c r="F668" s="69">
        <v>180</v>
      </c>
      <c r="G668" s="71">
        <v>1034.9781800000001</v>
      </c>
    </row>
    <row r="669" spans="1:7" ht="78.75" x14ac:dyDescent="0.25">
      <c r="A669" s="93" t="s">
        <v>1103</v>
      </c>
      <c r="B669" s="281" t="s">
        <v>301</v>
      </c>
      <c r="C669" s="66">
        <v>2018</v>
      </c>
      <c r="D669" s="67">
        <v>10</v>
      </c>
      <c r="E669" s="69">
        <v>286</v>
      </c>
      <c r="F669" s="69">
        <v>15</v>
      </c>
      <c r="G669" s="71">
        <v>384.59309000000002</v>
      </c>
    </row>
    <row r="670" spans="1:7" ht="78.75" x14ac:dyDescent="0.25">
      <c r="A670" s="93" t="s">
        <v>1103</v>
      </c>
      <c r="B670" s="246" t="s">
        <v>2659</v>
      </c>
      <c r="C670" s="66">
        <v>2018</v>
      </c>
      <c r="D670" s="67">
        <v>0.4</v>
      </c>
      <c r="E670" s="69">
        <v>390</v>
      </c>
      <c r="F670" s="69">
        <v>15</v>
      </c>
      <c r="G670" s="71">
        <v>128.27291</v>
      </c>
    </row>
    <row r="671" spans="1:7" ht="78.75" x14ac:dyDescent="0.25">
      <c r="A671" s="93" t="s">
        <v>1103</v>
      </c>
      <c r="B671" s="246" t="s">
        <v>2660</v>
      </c>
      <c r="C671" s="66">
        <v>2018</v>
      </c>
      <c r="D671" s="67">
        <v>0.4</v>
      </c>
      <c r="E671" s="69">
        <v>590</v>
      </c>
      <c r="F671" s="69">
        <v>15</v>
      </c>
      <c r="G671" s="71">
        <v>169.62880000000001</v>
      </c>
    </row>
    <row r="672" spans="1:7" ht="78.75" x14ac:dyDescent="0.25">
      <c r="A672" s="93" t="s">
        <v>1103</v>
      </c>
      <c r="B672" s="246" t="s">
        <v>2661</v>
      </c>
      <c r="C672" s="66">
        <v>2018</v>
      </c>
      <c r="D672" s="67">
        <v>0.4</v>
      </c>
      <c r="E672" s="69">
        <v>280</v>
      </c>
      <c r="F672" s="69">
        <v>15</v>
      </c>
      <c r="G672" s="71">
        <v>167.19999000000001</v>
      </c>
    </row>
    <row r="673" spans="1:7" ht="61.9" customHeight="1" x14ac:dyDescent="0.25">
      <c r="A673" s="93" t="s">
        <v>1103</v>
      </c>
      <c r="B673" s="246" t="s">
        <v>2662</v>
      </c>
      <c r="C673" s="66">
        <v>2018</v>
      </c>
      <c r="D673" s="67">
        <v>0.4</v>
      </c>
      <c r="E673" s="69">
        <v>70</v>
      </c>
      <c r="F673" s="69">
        <v>15</v>
      </c>
      <c r="G673" s="71">
        <v>22.88984</v>
      </c>
    </row>
    <row r="674" spans="1:7" ht="63.6" customHeight="1" x14ac:dyDescent="0.25">
      <c r="A674" s="93" t="s">
        <v>1103</v>
      </c>
      <c r="B674" s="246" t="s">
        <v>306</v>
      </c>
      <c r="C674" s="66">
        <v>2018</v>
      </c>
      <c r="D674" s="67">
        <v>0.4</v>
      </c>
      <c r="E674" s="69">
        <v>130</v>
      </c>
      <c r="F674" s="69">
        <v>15</v>
      </c>
      <c r="G674" s="71">
        <v>108.44404</v>
      </c>
    </row>
    <row r="675" spans="1:7" ht="78.75" x14ac:dyDescent="0.25">
      <c r="A675" s="93" t="s">
        <v>1103</v>
      </c>
      <c r="B675" s="246" t="s">
        <v>2663</v>
      </c>
      <c r="C675" s="66">
        <v>2018</v>
      </c>
      <c r="D675" s="67">
        <v>0.4</v>
      </c>
      <c r="E675" s="69">
        <v>50</v>
      </c>
      <c r="F675" s="69">
        <v>15</v>
      </c>
      <c r="G675" s="71">
        <v>21.137419999999999</v>
      </c>
    </row>
    <row r="676" spans="1:7" ht="63" x14ac:dyDescent="0.25">
      <c r="A676" s="93" t="s">
        <v>1103</v>
      </c>
      <c r="B676" s="246" t="s">
        <v>2841</v>
      </c>
      <c r="C676" s="66">
        <v>2018</v>
      </c>
      <c r="D676" s="67">
        <v>0.4</v>
      </c>
      <c r="E676" s="69">
        <v>130</v>
      </c>
      <c r="F676" s="69">
        <v>15</v>
      </c>
      <c r="G676" s="71">
        <v>120.77297</v>
      </c>
    </row>
    <row r="677" spans="1:7" ht="78.75" x14ac:dyDescent="0.25">
      <c r="A677" s="93" t="s">
        <v>1103</v>
      </c>
      <c r="B677" s="246" t="s">
        <v>2664</v>
      </c>
      <c r="C677" s="66">
        <v>2018</v>
      </c>
      <c r="D677" s="67">
        <v>0.4</v>
      </c>
      <c r="E677" s="69">
        <v>72</v>
      </c>
      <c r="F677" s="69">
        <v>15</v>
      </c>
      <c r="G677" s="71">
        <v>43.545470000000002</v>
      </c>
    </row>
    <row r="678" spans="1:7" ht="63" x14ac:dyDescent="0.25">
      <c r="A678" s="93" t="s">
        <v>1103</v>
      </c>
      <c r="B678" s="246" t="s">
        <v>2842</v>
      </c>
      <c r="C678" s="66">
        <v>2018</v>
      </c>
      <c r="D678" s="67">
        <v>0.4</v>
      </c>
      <c r="E678" s="69">
        <v>160</v>
      </c>
      <c r="F678" s="69">
        <v>10</v>
      </c>
      <c r="G678" s="71">
        <v>211.34853000000001</v>
      </c>
    </row>
    <row r="679" spans="1:7" ht="63" x14ac:dyDescent="0.25">
      <c r="A679" s="93" t="s">
        <v>1103</v>
      </c>
      <c r="B679" s="246" t="s">
        <v>2843</v>
      </c>
      <c r="C679" s="66">
        <v>2018</v>
      </c>
      <c r="D679" s="67">
        <v>0.4</v>
      </c>
      <c r="E679" s="69">
        <v>200</v>
      </c>
      <c r="F679" s="69">
        <v>10</v>
      </c>
      <c r="G679" s="71">
        <v>102.14194999999999</v>
      </c>
    </row>
    <row r="680" spans="1:7" ht="64.900000000000006" customHeight="1" x14ac:dyDescent="0.25">
      <c r="A680" s="93" t="s">
        <v>1103</v>
      </c>
      <c r="B680" s="246" t="s">
        <v>2665</v>
      </c>
      <c r="C680" s="66">
        <v>2018</v>
      </c>
      <c r="D680" s="67">
        <v>0.4</v>
      </c>
      <c r="E680" s="69">
        <v>350</v>
      </c>
      <c r="F680" s="69">
        <v>8</v>
      </c>
      <c r="G680" s="71">
        <v>129.34028000000001</v>
      </c>
    </row>
    <row r="681" spans="1:7" ht="49.9" customHeight="1" x14ac:dyDescent="0.25">
      <c r="A681" s="93" t="s">
        <v>1103</v>
      </c>
      <c r="B681" s="246" t="s">
        <v>2844</v>
      </c>
      <c r="C681" s="66">
        <v>2018</v>
      </c>
      <c r="D681" s="67">
        <v>0.4</v>
      </c>
      <c r="E681" s="69">
        <v>25</v>
      </c>
      <c r="F681" s="69">
        <v>15</v>
      </c>
      <c r="G681" s="71">
        <v>11.972860000000001</v>
      </c>
    </row>
    <row r="682" spans="1:7" ht="78.75" x14ac:dyDescent="0.25">
      <c r="A682" s="93" t="s">
        <v>1103</v>
      </c>
      <c r="B682" s="246" t="s">
        <v>2666</v>
      </c>
      <c r="C682" s="66">
        <v>2018</v>
      </c>
      <c r="D682" s="67">
        <v>0.4</v>
      </c>
      <c r="E682" s="69">
        <v>300</v>
      </c>
      <c r="F682" s="69">
        <v>15</v>
      </c>
      <c r="G682" s="71">
        <v>130.65298999999999</v>
      </c>
    </row>
    <row r="683" spans="1:7" ht="78.75" x14ac:dyDescent="0.25">
      <c r="A683" s="93" t="s">
        <v>1103</v>
      </c>
      <c r="B683" s="246" t="s">
        <v>2667</v>
      </c>
      <c r="C683" s="66">
        <v>2018</v>
      </c>
      <c r="D683" s="67">
        <v>0.4</v>
      </c>
      <c r="E683" s="69">
        <v>100</v>
      </c>
      <c r="F683" s="69">
        <v>30</v>
      </c>
      <c r="G683" s="71">
        <v>77.389049999999997</v>
      </c>
    </row>
    <row r="684" spans="1:7" ht="63" x14ac:dyDescent="0.25">
      <c r="A684" s="93" t="s">
        <v>1103</v>
      </c>
      <c r="B684" s="246" t="s">
        <v>2845</v>
      </c>
      <c r="C684" s="66">
        <v>2018</v>
      </c>
      <c r="D684" s="67">
        <v>0.4</v>
      </c>
      <c r="E684" s="69">
        <v>160</v>
      </c>
      <c r="F684" s="69">
        <v>15</v>
      </c>
      <c r="G684" s="71">
        <v>164.22641999999999</v>
      </c>
    </row>
    <row r="685" spans="1:7" ht="78.75" x14ac:dyDescent="0.25">
      <c r="A685" s="93" t="s">
        <v>1103</v>
      </c>
      <c r="B685" s="246" t="s">
        <v>2668</v>
      </c>
      <c r="C685" s="66">
        <v>2018</v>
      </c>
      <c r="D685" s="67">
        <v>0.4</v>
      </c>
      <c r="E685" s="69">
        <v>104</v>
      </c>
      <c r="F685" s="69">
        <v>15</v>
      </c>
      <c r="G685" s="71">
        <v>68.413409999999999</v>
      </c>
    </row>
    <row r="686" spans="1:7" ht="64.900000000000006" customHeight="1" x14ac:dyDescent="0.25">
      <c r="A686" s="93" t="s">
        <v>1103</v>
      </c>
      <c r="B686" s="246" t="s">
        <v>2669</v>
      </c>
      <c r="C686" s="66">
        <v>2018</v>
      </c>
      <c r="D686" s="67">
        <v>0.4</v>
      </c>
      <c r="E686" s="69">
        <v>60</v>
      </c>
      <c r="F686" s="69">
        <v>15</v>
      </c>
      <c r="G686" s="71">
        <v>62.959710000000001</v>
      </c>
    </row>
    <row r="687" spans="1:7" ht="49.9" customHeight="1" x14ac:dyDescent="0.25">
      <c r="A687" s="93" t="s">
        <v>1103</v>
      </c>
      <c r="B687" s="246" t="s">
        <v>2846</v>
      </c>
      <c r="C687" s="66">
        <v>2018</v>
      </c>
      <c r="D687" s="67">
        <v>0.4</v>
      </c>
      <c r="E687" s="69">
        <v>220</v>
      </c>
      <c r="F687" s="69">
        <v>15</v>
      </c>
      <c r="G687" s="71">
        <v>116.16555</v>
      </c>
    </row>
    <row r="688" spans="1:7" ht="62.45" customHeight="1" x14ac:dyDescent="0.25">
      <c r="A688" s="93" t="s">
        <v>1103</v>
      </c>
      <c r="B688" s="246" t="s">
        <v>2670</v>
      </c>
      <c r="C688" s="66">
        <v>2018</v>
      </c>
      <c r="D688" s="67">
        <v>0.4</v>
      </c>
      <c r="E688" s="69">
        <v>80</v>
      </c>
      <c r="F688" s="69">
        <v>15</v>
      </c>
      <c r="G688" s="71">
        <v>55.88449</v>
      </c>
    </row>
    <row r="689" spans="1:7" ht="63" x14ac:dyDescent="0.25">
      <c r="A689" s="93" t="s">
        <v>1103</v>
      </c>
      <c r="B689" s="246" t="s">
        <v>2671</v>
      </c>
      <c r="C689" s="66">
        <v>2018</v>
      </c>
      <c r="D689" s="67">
        <v>0.4</v>
      </c>
      <c r="E689" s="69">
        <v>270</v>
      </c>
      <c r="F689" s="69">
        <v>30</v>
      </c>
      <c r="G689" s="71">
        <v>140.53031999999999</v>
      </c>
    </row>
    <row r="690" spans="1:7" ht="49.15" customHeight="1" x14ac:dyDescent="0.25">
      <c r="A690" s="93" t="s">
        <v>1103</v>
      </c>
      <c r="B690" s="246" t="s">
        <v>2672</v>
      </c>
      <c r="C690" s="66">
        <v>2018</v>
      </c>
      <c r="D690" s="67">
        <v>0.4</v>
      </c>
      <c r="E690" s="69">
        <v>65</v>
      </c>
      <c r="F690" s="69">
        <v>10</v>
      </c>
      <c r="G690" s="71">
        <v>42.536949999999997</v>
      </c>
    </row>
    <row r="691" spans="1:7" ht="63" x14ac:dyDescent="0.25">
      <c r="A691" s="93" t="s">
        <v>1103</v>
      </c>
      <c r="B691" s="246" t="s">
        <v>2847</v>
      </c>
      <c r="C691" s="66">
        <v>2018</v>
      </c>
      <c r="D691" s="67">
        <v>0.4</v>
      </c>
      <c r="E691" s="69">
        <v>150</v>
      </c>
      <c r="F691" s="69">
        <v>15</v>
      </c>
      <c r="G691" s="71">
        <v>105.75884000000001</v>
      </c>
    </row>
    <row r="692" spans="1:7" ht="63" x14ac:dyDescent="0.25">
      <c r="A692" s="93" t="s">
        <v>1103</v>
      </c>
      <c r="B692" s="246" t="s">
        <v>2673</v>
      </c>
      <c r="C692" s="66">
        <v>2018</v>
      </c>
      <c r="D692" s="67">
        <v>0.4</v>
      </c>
      <c r="E692" s="69">
        <v>170</v>
      </c>
      <c r="F692" s="69">
        <v>15</v>
      </c>
      <c r="G692" s="71">
        <v>98.347290000000001</v>
      </c>
    </row>
    <row r="693" spans="1:7" ht="65.45" customHeight="1" x14ac:dyDescent="0.25">
      <c r="A693" s="93" t="s">
        <v>1103</v>
      </c>
      <c r="B693" s="246" t="s">
        <v>667</v>
      </c>
      <c r="C693" s="66">
        <v>2018</v>
      </c>
      <c r="D693" s="67">
        <v>0.4</v>
      </c>
      <c r="E693" s="69">
        <v>90</v>
      </c>
      <c r="F693" s="69">
        <v>10</v>
      </c>
      <c r="G693" s="71">
        <v>51.365000000000002</v>
      </c>
    </row>
    <row r="694" spans="1:7" ht="63" x14ac:dyDescent="0.25">
      <c r="A694" s="93" t="s">
        <v>1103</v>
      </c>
      <c r="B694" s="263" t="s">
        <v>2848</v>
      </c>
      <c r="C694" s="83">
        <v>2018</v>
      </c>
      <c r="D694" s="195">
        <v>0.4</v>
      </c>
      <c r="E694" s="251">
        <v>30</v>
      </c>
      <c r="F694" s="251">
        <v>6</v>
      </c>
      <c r="G694" s="252">
        <v>17.391190000000002</v>
      </c>
    </row>
    <row r="695" spans="1:7" ht="63" x14ac:dyDescent="0.25">
      <c r="A695" s="93" t="s">
        <v>1103</v>
      </c>
      <c r="B695" s="263" t="s">
        <v>2849</v>
      </c>
      <c r="C695" s="83">
        <v>2018</v>
      </c>
      <c r="D695" s="195">
        <v>0.4</v>
      </c>
      <c r="E695" s="251">
        <v>125</v>
      </c>
      <c r="F695" s="251">
        <v>5</v>
      </c>
      <c r="G695" s="252">
        <v>78.379739999999998</v>
      </c>
    </row>
    <row r="696" spans="1:7" ht="63" x14ac:dyDescent="0.25">
      <c r="A696" s="93" t="s">
        <v>1103</v>
      </c>
      <c r="B696" s="263" t="s">
        <v>2850</v>
      </c>
      <c r="C696" s="83">
        <v>2018</v>
      </c>
      <c r="D696" s="195">
        <v>0.4</v>
      </c>
      <c r="E696" s="251">
        <v>47</v>
      </c>
      <c r="F696" s="251">
        <v>5</v>
      </c>
      <c r="G696" s="252">
        <v>23.119009999999999</v>
      </c>
    </row>
    <row r="697" spans="1:7" ht="78.75" x14ac:dyDescent="0.25">
      <c r="A697" s="93" t="s">
        <v>1103</v>
      </c>
      <c r="B697" s="263" t="s">
        <v>2674</v>
      </c>
      <c r="C697" s="83">
        <v>2018</v>
      </c>
      <c r="D697" s="195">
        <v>0.4</v>
      </c>
      <c r="E697" s="251">
        <v>90</v>
      </c>
      <c r="F697" s="251">
        <v>3</v>
      </c>
      <c r="G697" s="252">
        <v>33.890030000000003</v>
      </c>
    </row>
    <row r="698" spans="1:7" ht="78.75" x14ac:dyDescent="0.25">
      <c r="A698" s="93" t="s">
        <v>1103</v>
      </c>
      <c r="B698" s="263" t="s">
        <v>2675</v>
      </c>
      <c r="C698" s="83">
        <v>2018</v>
      </c>
      <c r="D698" s="195">
        <v>0.4</v>
      </c>
      <c r="E698" s="251">
        <v>152</v>
      </c>
      <c r="F698" s="251">
        <v>5</v>
      </c>
      <c r="G698" s="252">
        <v>65.675210000000007</v>
      </c>
    </row>
    <row r="699" spans="1:7" ht="63.6" customHeight="1" x14ac:dyDescent="0.25">
      <c r="A699" s="93" t="s">
        <v>1103</v>
      </c>
      <c r="B699" s="263" t="s">
        <v>2851</v>
      </c>
      <c r="C699" s="83">
        <v>2018</v>
      </c>
      <c r="D699" s="195">
        <v>0.4</v>
      </c>
      <c r="E699" s="251">
        <v>29</v>
      </c>
      <c r="F699" s="251">
        <v>7</v>
      </c>
      <c r="G699" s="252">
        <v>22.775659999999998</v>
      </c>
    </row>
    <row r="700" spans="1:7" ht="48" customHeight="1" x14ac:dyDescent="0.25">
      <c r="A700" s="93" t="s">
        <v>1103</v>
      </c>
      <c r="B700" s="263" t="s">
        <v>2852</v>
      </c>
      <c r="C700" s="83">
        <v>2018</v>
      </c>
      <c r="D700" s="195">
        <v>0.4</v>
      </c>
      <c r="E700" s="251">
        <v>42</v>
      </c>
      <c r="F700" s="251">
        <v>7</v>
      </c>
      <c r="G700" s="252">
        <v>39.081620000000001</v>
      </c>
    </row>
    <row r="701" spans="1:7" ht="49.15" customHeight="1" x14ac:dyDescent="0.25">
      <c r="A701" s="93" t="s">
        <v>1103</v>
      </c>
      <c r="B701" s="263" t="s">
        <v>2676</v>
      </c>
      <c r="C701" s="83">
        <v>2018</v>
      </c>
      <c r="D701" s="195">
        <v>0.4</v>
      </c>
      <c r="E701" s="251">
        <v>50</v>
      </c>
      <c r="F701" s="251">
        <v>7</v>
      </c>
      <c r="G701" s="252">
        <v>37.660129999999995</v>
      </c>
    </row>
    <row r="702" spans="1:7" ht="47.25" x14ac:dyDescent="0.25">
      <c r="A702" s="93" t="s">
        <v>1103</v>
      </c>
      <c r="B702" s="263" t="s">
        <v>2853</v>
      </c>
      <c r="C702" s="83">
        <v>2018</v>
      </c>
      <c r="D702" s="195">
        <v>0.4</v>
      </c>
      <c r="E702" s="251">
        <v>64</v>
      </c>
      <c r="F702" s="251">
        <v>5</v>
      </c>
      <c r="G702" s="252">
        <v>35.598089999999999</v>
      </c>
    </row>
    <row r="703" spans="1:7" ht="47.45" customHeight="1" x14ac:dyDescent="0.25">
      <c r="A703" s="93" t="s">
        <v>1103</v>
      </c>
      <c r="B703" s="266" t="s">
        <v>2874</v>
      </c>
      <c r="C703" s="83">
        <v>2018</v>
      </c>
      <c r="D703" s="195">
        <v>0.4</v>
      </c>
      <c r="E703" s="251">
        <v>56</v>
      </c>
      <c r="F703" s="251">
        <v>5</v>
      </c>
      <c r="G703" s="252">
        <v>33.049199999999999</v>
      </c>
    </row>
    <row r="704" spans="1:7" ht="46.9" customHeight="1" x14ac:dyDescent="0.25">
      <c r="A704" s="93" t="s">
        <v>1103</v>
      </c>
      <c r="B704" s="266" t="s">
        <v>2854</v>
      </c>
      <c r="C704" s="83">
        <v>2018</v>
      </c>
      <c r="D704" s="195">
        <v>0.4</v>
      </c>
      <c r="E704" s="251">
        <v>54</v>
      </c>
      <c r="F704" s="251">
        <v>5</v>
      </c>
      <c r="G704" s="252">
        <v>26.279620000000001</v>
      </c>
    </row>
    <row r="705" spans="1:7" ht="46.9" customHeight="1" x14ac:dyDescent="0.25">
      <c r="A705" s="93" t="s">
        <v>1103</v>
      </c>
      <c r="B705" s="266" t="s">
        <v>2855</v>
      </c>
      <c r="C705" s="83">
        <v>2018</v>
      </c>
      <c r="D705" s="195">
        <v>0.4</v>
      </c>
      <c r="E705" s="251">
        <v>70</v>
      </c>
      <c r="F705" s="251">
        <v>7</v>
      </c>
      <c r="G705" s="252">
        <v>45.530099999999997</v>
      </c>
    </row>
    <row r="706" spans="1:7" ht="78.75" x14ac:dyDescent="0.25">
      <c r="A706" s="93" t="s">
        <v>1103</v>
      </c>
      <c r="B706" s="266" t="s">
        <v>2677</v>
      </c>
      <c r="C706" s="83">
        <v>2018</v>
      </c>
      <c r="D706" s="195">
        <v>0.4</v>
      </c>
      <c r="E706" s="251">
        <v>55</v>
      </c>
      <c r="F706" s="251">
        <v>7</v>
      </c>
      <c r="G706" s="252">
        <v>40.537190000000002</v>
      </c>
    </row>
    <row r="707" spans="1:7" ht="78.75" x14ac:dyDescent="0.25">
      <c r="A707" s="93" t="s">
        <v>1103</v>
      </c>
      <c r="B707" s="266" t="s">
        <v>2678</v>
      </c>
      <c r="C707" s="83">
        <v>2018</v>
      </c>
      <c r="D707" s="195">
        <v>0.4</v>
      </c>
      <c r="E707" s="251">
        <v>120</v>
      </c>
      <c r="F707" s="251">
        <v>10</v>
      </c>
      <c r="G707" s="252">
        <v>83.306240000000003</v>
      </c>
    </row>
    <row r="708" spans="1:7" ht="63.6" customHeight="1" x14ac:dyDescent="0.25">
      <c r="A708" s="93" t="s">
        <v>1103</v>
      </c>
      <c r="B708" s="266" t="s">
        <v>2679</v>
      </c>
      <c r="C708" s="83">
        <v>2018</v>
      </c>
      <c r="D708" s="195">
        <v>0.4</v>
      </c>
      <c r="E708" s="251">
        <v>26</v>
      </c>
      <c r="F708" s="251">
        <v>7</v>
      </c>
      <c r="G708" s="252">
        <v>16.869289999999999</v>
      </c>
    </row>
    <row r="709" spans="1:7" ht="78.75" x14ac:dyDescent="0.25">
      <c r="A709" s="93" t="s">
        <v>1103</v>
      </c>
      <c r="B709" s="246" t="s">
        <v>2680</v>
      </c>
      <c r="C709" s="83">
        <v>2018</v>
      </c>
      <c r="D709" s="195">
        <v>0.4</v>
      </c>
      <c r="E709" s="251">
        <v>56</v>
      </c>
      <c r="F709" s="251">
        <v>5</v>
      </c>
      <c r="G709" s="252">
        <v>37.775390000000002</v>
      </c>
    </row>
    <row r="710" spans="1:7" ht="78.75" x14ac:dyDescent="0.25">
      <c r="A710" s="93" t="s">
        <v>1103</v>
      </c>
      <c r="B710" s="266" t="s">
        <v>2681</v>
      </c>
      <c r="C710" s="83">
        <v>2018</v>
      </c>
      <c r="D710" s="195">
        <v>0.4</v>
      </c>
      <c r="E710" s="251">
        <v>115</v>
      </c>
      <c r="F710" s="251">
        <v>2</v>
      </c>
      <c r="G710" s="252">
        <v>34.937159999999999</v>
      </c>
    </row>
    <row r="711" spans="1:7" ht="62.45" customHeight="1" x14ac:dyDescent="0.25">
      <c r="A711" s="93" t="s">
        <v>1103</v>
      </c>
      <c r="B711" s="266" t="s">
        <v>2856</v>
      </c>
      <c r="C711" s="83">
        <v>2018</v>
      </c>
      <c r="D711" s="195">
        <v>0.4</v>
      </c>
      <c r="E711" s="251">
        <v>41</v>
      </c>
      <c r="F711" s="251">
        <v>5</v>
      </c>
      <c r="G711" s="252">
        <v>30.400739999999999</v>
      </c>
    </row>
    <row r="712" spans="1:7" ht="47.45" customHeight="1" x14ac:dyDescent="0.25">
      <c r="A712" s="93" t="s">
        <v>1103</v>
      </c>
      <c r="B712" s="266" t="s">
        <v>2682</v>
      </c>
      <c r="C712" s="83">
        <v>2018</v>
      </c>
      <c r="D712" s="195">
        <v>0.4</v>
      </c>
      <c r="E712" s="251">
        <v>136</v>
      </c>
      <c r="F712" s="251">
        <v>15</v>
      </c>
      <c r="G712" s="252">
        <v>72.904759999999996</v>
      </c>
    </row>
    <row r="713" spans="1:7" ht="49.15" customHeight="1" x14ac:dyDescent="0.25">
      <c r="A713" s="93" t="s">
        <v>1103</v>
      </c>
      <c r="B713" s="266" t="s">
        <v>2683</v>
      </c>
      <c r="C713" s="83">
        <v>2018</v>
      </c>
      <c r="D713" s="195">
        <v>0.4</v>
      </c>
      <c r="E713" s="251">
        <v>365</v>
      </c>
      <c r="F713" s="251">
        <v>8</v>
      </c>
      <c r="G713" s="252">
        <v>219.59738999999999</v>
      </c>
    </row>
    <row r="714" spans="1:7" ht="63.6" customHeight="1" x14ac:dyDescent="0.25">
      <c r="A714" s="93" t="s">
        <v>1103</v>
      </c>
      <c r="B714" s="266" t="s">
        <v>2684</v>
      </c>
      <c r="C714" s="83">
        <v>2018</v>
      </c>
      <c r="D714" s="195">
        <v>0.4</v>
      </c>
      <c r="E714" s="251">
        <v>65</v>
      </c>
      <c r="F714" s="251">
        <v>5</v>
      </c>
      <c r="G714" s="252">
        <v>36.569690000000001</v>
      </c>
    </row>
    <row r="715" spans="1:7" ht="63" x14ac:dyDescent="0.25">
      <c r="A715" s="93" t="s">
        <v>1103</v>
      </c>
      <c r="B715" s="266" t="s">
        <v>2685</v>
      </c>
      <c r="C715" s="83">
        <v>2018</v>
      </c>
      <c r="D715" s="195">
        <v>0.4</v>
      </c>
      <c r="E715" s="251">
        <v>23</v>
      </c>
      <c r="F715" s="251">
        <v>5</v>
      </c>
      <c r="G715" s="252">
        <v>26.541239999999998</v>
      </c>
    </row>
    <row r="716" spans="1:7" ht="67.150000000000006" customHeight="1" x14ac:dyDescent="0.25">
      <c r="A716" s="93" t="s">
        <v>1103</v>
      </c>
      <c r="B716" s="266" t="s">
        <v>2686</v>
      </c>
      <c r="C716" s="83">
        <v>2018</v>
      </c>
      <c r="D716" s="195">
        <v>0.4</v>
      </c>
      <c r="E716" s="251">
        <v>31</v>
      </c>
      <c r="F716" s="251">
        <v>5</v>
      </c>
      <c r="G716" s="252">
        <v>16.120750000000001</v>
      </c>
    </row>
    <row r="717" spans="1:7" ht="63" x14ac:dyDescent="0.25">
      <c r="A717" s="93" t="s">
        <v>1103</v>
      </c>
      <c r="B717" s="266" t="s">
        <v>2687</v>
      </c>
      <c r="C717" s="83">
        <v>2018</v>
      </c>
      <c r="D717" s="195">
        <v>0.4</v>
      </c>
      <c r="E717" s="251">
        <v>80</v>
      </c>
      <c r="F717" s="251">
        <v>7</v>
      </c>
      <c r="G717" s="252">
        <v>37.433109999999999</v>
      </c>
    </row>
    <row r="718" spans="1:7" ht="61.9" customHeight="1" x14ac:dyDescent="0.25">
      <c r="A718" s="93" t="s">
        <v>1103</v>
      </c>
      <c r="B718" s="266" t="s">
        <v>2688</v>
      </c>
      <c r="C718" s="83">
        <v>2018</v>
      </c>
      <c r="D718" s="195">
        <v>0.4</v>
      </c>
      <c r="E718" s="251">
        <v>131</v>
      </c>
      <c r="F718" s="251">
        <v>5</v>
      </c>
      <c r="G718" s="252">
        <v>41.951880000000003</v>
      </c>
    </row>
    <row r="719" spans="1:7" ht="78.599999999999994" customHeight="1" x14ac:dyDescent="0.25">
      <c r="A719" s="93" t="s">
        <v>1103</v>
      </c>
      <c r="B719" s="266" t="s">
        <v>2689</v>
      </c>
      <c r="C719" s="83">
        <v>2018</v>
      </c>
      <c r="D719" s="195">
        <v>0.4</v>
      </c>
      <c r="E719" s="251">
        <v>110</v>
      </c>
      <c r="F719" s="251">
        <v>5</v>
      </c>
      <c r="G719" s="252">
        <v>48.41957</v>
      </c>
    </row>
    <row r="720" spans="1:7" ht="77.45" customHeight="1" x14ac:dyDescent="0.25">
      <c r="A720" s="93" t="s">
        <v>1103</v>
      </c>
      <c r="B720" s="266" t="s">
        <v>2690</v>
      </c>
      <c r="C720" s="83">
        <v>2018</v>
      </c>
      <c r="D720" s="195">
        <v>0.4</v>
      </c>
      <c r="E720" s="251">
        <v>120</v>
      </c>
      <c r="F720" s="251">
        <v>5</v>
      </c>
      <c r="G720" s="252">
        <v>46.579239999999999</v>
      </c>
    </row>
    <row r="721" spans="1:7" ht="63" customHeight="1" x14ac:dyDescent="0.25">
      <c r="A721" s="93" t="s">
        <v>1103</v>
      </c>
      <c r="B721" s="266" t="s">
        <v>2691</v>
      </c>
      <c r="C721" s="83">
        <v>2018</v>
      </c>
      <c r="D721" s="195">
        <v>0.4</v>
      </c>
      <c r="E721" s="251">
        <v>57</v>
      </c>
      <c r="F721" s="251">
        <v>5</v>
      </c>
      <c r="G721" s="252">
        <v>24.789870000000001</v>
      </c>
    </row>
    <row r="722" spans="1:7" ht="62.45" customHeight="1" x14ac:dyDescent="0.25">
      <c r="A722" s="93" t="s">
        <v>1103</v>
      </c>
      <c r="B722" s="246" t="s">
        <v>2692</v>
      </c>
      <c r="C722" s="83">
        <v>2018</v>
      </c>
      <c r="D722" s="195">
        <v>0.4</v>
      </c>
      <c r="E722" s="251">
        <v>70</v>
      </c>
      <c r="F722" s="251">
        <v>7</v>
      </c>
      <c r="G722" s="252">
        <v>56.472110000000001</v>
      </c>
    </row>
    <row r="723" spans="1:7" ht="66" customHeight="1" x14ac:dyDescent="0.25">
      <c r="A723" s="93" t="s">
        <v>1103</v>
      </c>
      <c r="B723" s="266" t="s">
        <v>2693</v>
      </c>
      <c r="C723" s="83">
        <v>2018</v>
      </c>
      <c r="D723" s="195">
        <v>0.4</v>
      </c>
      <c r="E723" s="251">
        <v>40</v>
      </c>
      <c r="F723" s="251">
        <v>5</v>
      </c>
      <c r="G723" s="252">
        <v>17.842269999999999</v>
      </c>
    </row>
    <row r="724" spans="1:7" ht="80.45" customHeight="1" x14ac:dyDescent="0.25">
      <c r="A724" s="93" t="s">
        <v>1103</v>
      </c>
      <c r="B724" s="266" t="s">
        <v>2694</v>
      </c>
      <c r="C724" s="83">
        <v>2018</v>
      </c>
      <c r="D724" s="195">
        <v>0.4</v>
      </c>
      <c r="E724" s="251">
        <v>30</v>
      </c>
      <c r="F724" s="251">
        <v>7.0000000000000007E-2</v>
      </c>
      <c r="G724" s="252">
        <v>23.710650000000001</v>
      </c>
    </row>
    <row r="725" spans="1:7" ht="78" customHeight="1" x14ac:dyDescent="0.25">
      <c r="A725" s="93" t="s">
        <v>1103</v>
      </c>
      <c r="B725" s="266" t="s">
        <v>2695</v>
      </c>
      <c r="C725" s="83">
        <v>2018</v>
      </c>
      <c r="D725" s="195">
        <v>0.4</v>
      </c>
      <c r="E725" s="251">
        <v>45</v>
      </c>
      <c r="F725" s="251">
        <v>7.0000000000000007E-2</v>
      </c>
      <c r="G725" s="252">
        <v>24.322299999999998</v>
      </c>
    </row>
    <row r="726" spans="1:7" ht="63.6" customHeight="1" x14ac:dyDescent="0.25">
      <c r="A726" s="93" t="s">
        <v>1103</v>
      </c>
      <c r="B726" s="266" t="s">
        <v>2696</v>
      </c>
      <c r="C726" s="83">
        <v>2018</v>
      </c>
      <c r="D726" s="195">
        <v>0.4</v>
      </c>
      <c r="E726" s="251">
        <v>126</v>
      </c>
      <c r="F726" s="251">
        <v>6</v>
      </c>
      <c r="G726" s="252">
        <v>88.149690000000007</v>
      </c>
    </row>
    <row r="727" spans="1:7" ht="78.599999999999994" customHeight="1" x14ac:dyDescent="0.25">
      <c r="A727" s="93" t="s">
        <v>1103</v>
      </c>
      <c r="B727" s="263" t="s">
        <v>2697</v>
      </c>
      <c r="C727" s="83">
        <v>2018</v>
      </c>
      <c r="D727" s="195">
        <v>0.4</v>
      </c>
      <c r="E727" s="251">
        <v>107</v>
      </c>
      <c r="F727" s="251">
        <v>15</v>
      </c>
      <c r="G727" s="252">
        <v>81.156040000000004</v>
      </c>
    </row>
    <row r="728" spans="1:7" ht="78" customHeight="1" x14ac:dyDescent="0.25">
      <c r="A728" s="93" t="s">
        <v>1103</v>
      </c>
      <c r="B728" s="246" t="s">
        <v>2698</v>
      </c>
      <c r="C728" s="66">
        <v>2018</v>
      </c>
      <c r="D728" s="67">
        <v>0.4</v>
      </c>
      <c r="E728" s="69">
        <v>84</v>
      </c>
      <c r="F728" s="249">
        <v>10</v>
      </c>
      <c r="G728" s="255">
        <v>83.025149999999996</v>
      </c>
    </row>
    <row r="729" spans="1:7" ht="63" x14ac:dyDescent="0.25">
      <c r="A729" s="93" t="s">
        <v>1103</v>
      </c>
      <c r="B729" s="246" t="s">
        <v>2699</v>
      </c>
      <c r="C729" s="66">
        <v>2018</v>
      </c>
      <c r="D729" s="67">
        <v>0.4</v>
      </c>
      <c r="E729" s="69">
        <v>300</v>
      </c>
      <c r="F729" s="249">
        <v>30</v>
      </c>
      <c r="G729" s="255">
        <v>105.20589</v>
      </c>
    </row>
    <row r="730" spans="1:7" ht="78.75" x14ac:dyDescent="0.25">
      <c r="A730" s="93" t="s">
        <v>1103</v>
      </c>
      <c r="B730" s="246" t="s">
        <v>2700</v>
      </c>
      <c r="C730" s="66">
        <v>2018</v>
      </c>
      <c r="D730" s="67">
        <v>0.4</v>
      </c>
      <c r="E730" s="69">
        <v>315</v>
      </c>
      <c r="F730" s="249">
        <v>15</v>
      </c>
      <c r="G730" s="255">
        <v>194.45695000000001</v>
      </c>
    </row>
    <row r="731" spans="1:7" ht="94.5" x14ac:dyDescent="0.25">
      <c r="A731" s="93" t="s">
        <v>1103</v>
      </c>
      <c r="B731" s="246" t="s">
        <v>2701</v>
      </c>
      <c r="C731" s="66">
        <v>2018</v>
      </c>
      <c r="D731" s="67">
        <v>0.4</v>
      </c>
      <c r="E731" s="69">
        <v>75</v>
      </c>
      <c r="F731" s="249">
        <v>8</v>
      </c>
      <c r="G731" s="255">
        <v>57.627899999999997</v>
      </c>
    </row>
    <row r="732" spans="1:7" ht="47.25" x14ac:dyDescent="0.25">
      <c r="A732" s="93" t="s">
        <v>1103</v>
      </c>
      <c r="B732" s="246" t="s">
        <v>2702</v>
      </c>
      <c r="C732" s="66">
        <v>2018</v>
      </c>
      <c r="D732" s="67">
        <v>0.4</v>
      </c>
      <c r="E732" s="69">
        <v>252</v>
      </c>
      <c r="F732" s="249">
        <v>7</v>
      </c>
      <c r="G732" s="255">
        <v>185.16904</v>
      </c>
    </row>
    <row r="733" spans="1:7" ht="63" x14ac:dyDescent="0.25">
      <c r="A733" s="93" t="s">
        <v>1103</v>
      </c>
      <c r="B733" s="246" t="s">
        <v>2703</v>
      </c>
      <c r="C733" s="66">
        <v>2018</v>
      </c>
      <c r="D733" s="67">
        <v>0.4</v>
      </c>
      <c r="E733" s="69">
        <v>40</v>
      </c>
      <c r="F733" s="249">
        <v>10</v>
      </c>
      <c r="G733" s="255">
        <v>29.937750000000001</v>
      </c>
    </row>
    <row r="734" spans="1:7" ht="31.5" x14ac:dyDescent="0.25">
      <c r="A734" s="93" t="s">
        <v>1103</v>
      </c>
      <c r="B734" s="246" t="s">
        <v>284</v>
      </c>
      <c r="C734" s="83">
        <v>2018</v>
      </c>
      <c r="D734" s="83">
        <v>0.4</v>
      </c>
      <c r="E734" s="84">
        <v>70</v>
      </c>
      <c r="F734" s="95">
        <v>14</v>
      </c>
      <c r="G734" s="252">
        <v>29.8813</v>
      </c>
    </row>
    <row r="735" spans="1:7" ht="63" x14ac:dyDescent="0.25">
      <c r="A735" s="93" t="s">
        <v>1103</v>
      </c>
      <c r="B735" s="246" t="s">
        <v>285</v>
      </c>
      <c r="C735" s="83">
        <v>2018</v>
      </c>
      <c r="D735" s="83">
        <v>0.4</v>
      </c>
      <c r="E735" s="84">
        <v>239</v>
      </c>
      <c r="F735" s="95">
        <v>5</v>
      </c>
      <c r="G735" s="252">
        <v>98.606279999999998</v>
      </c>
    </row>
    <row r="736" spans="1:7" ht="47.25" x14ac:dyDescent="0.25">
      <c r="A736" s="93" t="s">
        <v>1103</v>
      </c>
      <c r="B736" s="246" t="s">
        <v>2857</v>
      </c>
      <c r="C736" s="83">
        <v>2018</v>
      </c>
      <c r="D736" s="83">
        <v>0.4</v>
      </c>
      <c r="E736" s="84">
        <v>136</v>
      </c>
      <c r="F736" s="95">
        <v>7</v>
      </c>
      <c r="G736" s="252">
        <v>89.110529999999997</v>
      </c>
    </row>
    <row r="737" spans="1:7" ht="47.25" x14ac:dyDescent="0.25">
      <c r="A737" s="93" t="s">
        <v>1103</v>
      </c>
      <c r="B737" s="246" t="s">
        <v>286</v>
      </c>
      <c r="C737" s="83">
        <v>2018</v>
      </c>
      <c r="D737" s="83">
        <v>0.4</v>
      </c>
      <c r="E737" s="84">
        <v>184</v>
      </c>
      <c r="F737" s="95">
        <v>15</v>
      </c>
      <c r="G737" s="252">
        <v>45.506749999999997</v>
      </c>
    </row>
    <row r="738" spans="1:7" ht="63.6" customHeight="1" x14ac:dyDescent="0.25">
      <c r="A738" s="93" t="s">
        <v>1103</v>
      </c>
      <c r="B738" s="246" t="s">
        <v>294</v>
      </c>
      <c r="C738" s="83">
        <v>2018</v>
      </c>
      <c r="D738" s="83">
        <v>0.4</v>
      </c>
      <c r="E738" s="84">
        <v>480</v>
      </c>
      <c r="F738" s="95">
        <v>15</v>
      </c>
      <c r="G738" s="252">
        <v>144.83339000000001</v>
      </c>
    </row>
    <row r="739" spans="1:7" ht="48" customHeight="1" x14ac:dyDescent="0.25">
      <c r="A739" s="93" t="s">
        <v>1103</v>
      </c>
      <c r="B739" s="246" t="s">
        <v>295</v>
      </c>
      <c r="C739" s="83">
        <v>2018</v>
      </c>
      <c r="D739" s="83">
        <v>0.4</v>
      </c>
      <c r="E739" s="84">
        <v>105</v>
      </c>
      <c r="F739" s="95">
        <v>5</v>
      </c>
      <c r="G739" s="252">
        <v>47.23742</v>
      </c>
    </row>
    <row r="740" spans="1:7" ht="63" x14ac:dyDescent="0.25">
      <c r="A740" s="93" t="s">
        <v>1103</v>
      </c>
      <c r="B740" s="246" t="s">
        <v>296</v>
      </c>
      <c r="C740" s="83">
        <v>2018</v>
      </c>
      <c r="D740" s="83">
        <v>0.4</v>
      </c>
      <c r="E740" s="84">
        <v>38</v>
      </c>
      <c r="F740" s="95">
        <v>15</v>
      </c>
      <c r="G740" s="252">
        <v>31.2211</v>
      </c>
    </row>
    <row r="741" spans="1:7" ht="47.25" x14ac:dyDescent="0.25">
      <c r="A741" s="93" t="s">
        <v>1103</v>
      </c>
      <c r="B741" s="246" t="s">
        <v>302</v>
      </c>
      <c r="C741" s="83">
        <v>2018</v>
      </c>
      <c r="D741" s="83">
        <v>0.4</v>
      </c>
      <c r="E741" s="84">
        <v>360</v>
      </c>
      <c r="F741" s="95">
        <v>15</v>
      </c>
      <c r="G741" s="252">
        <v>94.528790000000001</v>
      </c>
    </row>
    <row r="742" spans="1:7" ht="47.25" x14ac:dyDescent="0.25">
      <c r="A742" s="93" t="s">
        <v>1103</v>
      </c>
      <c r="B742" s="246" t="s">
        <v>303</v>
      </c>
      <c r="C742" s="83">
        <v>2018</v>
      </c>
      <c r="D742" s="83">
        <v>0.4</v>
      </c>
      <c r="E742" s="84">
        <v>201</v>
      </c>
      <c r="F742" s="95">
        <v>15</v>
      </c>
      <c r="G742" s="252">
        <v>77.137739999999994</v>
      </c>
    </row>
    <row r="743" spans="1:7" ht="47.25" x14ac:dyDescent="0.25">
      <c r="A743" s="93" t="s">
        <v>1103</v>
      </c>
      <c r="B743" s="263" t="s">
        <v>2878</v>
      </c>
      <c r="C743" s="83">
        <v>2018</v>
      </c>
      <c r="D743" s="83">
        <v>0.4</v>
      </c>
      <c r="E743" s="84">
        <v>43</v>
      </c>
      <c r="F743" s="251">
        <v>15</v>
      </c>
      <c r="G743" s="252">
        <v>20.296959999999999</v>
      </c>
    </row>
    <row r="744" spans="1:7" ht="63" x14ac:dyDescent="0.25">
      <c r="A744" s="93" t="s">
        <v>1103</v>
      </c>
      <c r="B744" s="263" t="s">
        <v>2877</v>
      </c>
      <c r="C744" s="83">
        <v>2018</v>
      </c>
      <c r="D744" s="83">
        <v>0.4</v>
      </c>
      <c r="E744" s="84">
        <v>330</v>
      </c>
      <c r="F744" s="251">
        <v>15</v>
      </c>
      <c r="G744" s="252">
        <v>118.42314</v>
      </c>
    </row>
    <row r="745" spans="1:7" ht="47.25" x14ac:dyDescent="0.25">
      <c r="A745" s="93" t="s">
        <v>1103</v>
      </c>
      <c r="B745" s="263" t="s">
        <v>2876</v>
      </c>
      <c r="C745" s="83">
        <v>2018</v>
      </c>
      <c r="D745" s="83">
        <v>0.4</v>
      </c>
      <c r="E745" s="84">
        <v>272</v>
      </c>
      <c r="F745" s="251">
        <v>15</v>
      </c>
      <c r="G745" s="252">
        <v>65.014219999999995</v>
      </c>
    </row>
    <row r="746" spans="1:7" ht="47.25" x14ac:dyDescent="0.25">
      <c r="A746" s="93" t="s">
        <v>1103</v>
      </c>
      <c r="B746" s="263" t="s">
        <v>2875</v>
      </c>
      <c r="C746" s="83">
        <v>2018</v>
      </c>
      <c r="D746" s="83">
        <v>0.4</v>
      </c>
      <c r="E746" s="84">
        <v>165</v>
      </c>
      <c r="F746" s="251">
        <v>15</v>
      </c>
      <c r="G746" s="252">
        <v>85.323570000000004</v>
      </c>
    </row>
    <row r="747" spans="1:7" ht="31.9" customHeight="1" x14ac:dyDescent="0.25">
      <c r="A747" s="93" t="s">
        <v>1103</v>
      </c>
      <c r="B747" s="263" t="s">
        <v>2879</v>
      </c>
      <c r="C747" s="83">
        <v>2018</v>
      </c>
      <c r="D747" s="83">
        <v>0.4</v>
      </c>
      <c r="E747" s="84">
        <v>175</v>
      </c>
      <c r="F747" s="251">
        <v>10</v>
      </c>
      <c r="G747" s="252">
        <v>95.969610000000003</v>
      </c>
    </row>
    <row r="748" spans="1:7" ht="47.25" x14ac:dyDescent="0.25">
      <c r="A748" s="93" t="s">
        <v>1103</v>
      </c>
      <c r="B748" s="263" t="s">
        <v>2704</v>
      </c>
      <c r="C748" s="83">
        <v>2018</v>
      </c>
      <c r="D748" s="83">
        <v>0.4</v>
      </c>
      <c r="E748" s="84">
        <v>70</v>
      </c>
      <c r="F748" s="251">
        <v>14</v>
      </c>
      <c r="G748" s="252">
        <v>29.8813</v>
      </c>
    </row>
    <row r="749" spans="1:7" ht="47.25" x14ac:dyDescent="0.25">
      <c r="A749" s="93" t="s">
        <v>1103</v>
      </c>
      <c r="B749" s="263" t="s">
        <v>2880</v>
      </c>
      <c r="C749" s="83">
        <v>2018</v>
      </c>
      <c r="D749" s="83">
        <v>0.4</v>
      </c>
      <c r="E749" s="84">
        <v>325</v>
      </c>
      <c r="F749" s="251">
        <v>15</v>
      </c>
      <c r="G749" s="252">
        <v>137.80463</v>
      </c>
    </row>
    <row r="750" spans="1:7" ht="47.25" x14ac:dyDescent="0.25">
      <c r="A750" s="93" t="s">
        <v>1103</v>
      </c>
      <c r="B750" s="263" t="s">
        <v>2881</v>
      </c>
      <c r="C750" s="83">
        <v>2018</v>
      </c>
      <c r="D750" s="83">
        <v>0.4</v>
      </c>
      <c r="E750" s="84">
        <v>60</v>
      </c>
      <c r="F750" s="251">
        <v>15</v>
      </c>
      <c r="G750" s="252">
        <v>66.454980000000006</v>
      </c>
    </row>
    <row r="751" spans="1:7" ht="47.25" x14ac:dyDescent="0.25">
      <c r="A751" s="93" t="s">
        <v>1103</v>
      </c>
      <c r="B751" s="263" t="s">
        <v>281</v>
      </c>
      <c r="C751" s="83">
        <v>2018</v>
      </c>
      <c r="D751" s="83">
        <v>0.4</v>
      </c>
      <c r="E751" s="84">
        <v>120</v>
      </c>
      <c r="F751" s="251">
        <v>5</v>
      </c>
      <c r="G751" s="252">
        <v>111.7389</v>
      </c>
    </row>
    <row r="752" spans="1:7" ht="78.75" x14ac:dyDescent="0.25">
      <c r="A752" s="93" t="s">
        <v>1103</v>
      </c>
      <c r="B752" s="263" t="s">
        <v>2882</v>
      </c>
      <c r="C752" s="83">
        <v>2018</v>
      </c>
      <c r="D752" s="83">
        <v>0.4</v>
      </c>
      <c r="E752" s="84">
        <v>200</v>
      </c>
      <c r="F752" s="251">
        <v>14.26</v>
      </c>
      <c r="G752" s="252">
        <v>171.38695000000001</v>
      </c>
    </row>
    <row r="753" spans="1:7" ht="31.5" x14ac:dyDescent="0.25">
      <c r="A753" s="93" t="s">
        <v>1103</v>
      </c>
      <c r="B753" s="263" t="s">
        <v>291</v>
      </c>
      <c r="C753" s="83">
        <v>2018</v>
      </c>
      <c r="D753" s="83">
        <v>0.4</v>
      </c>
      <c r="E753" s="84">
        <v>34</v>
      </c>
      <c r="F753" s="251">
        <v>7</v>
      </c>
      <c r="G753" s="252">
        <v>41.182810000000003</v>
      </c>
    </row>
    <row r="754" spans="1:7" ht="63" x14ac:dyDescent="0.25">
      <c r="A754" s="93" t="s">
        <v>1103</v>
      </c>
      <c r="B754" s="263" t="s">
        <v>2883</v>
      </c>
      <c r="C754" s="83">
        <v>2018</v>
      </c>
      <c r="D754" s="83">
        <v>0.4</v>
      </c>
      <c r="E754" s="84">
        <v>80</v>
      </c>
      <c r="F754" s="251">
        <v>7</v>
      </c>
      <c r="G754" s="252">
        <v>79.612830000000002</v>
      </c>
    </row>
    <row r="755" spans="1:7" ht="63" x14ac:dyDescent="0.25">
      <c r="A755" s="93" t="s">
        <v>1103</v>
      </c>
      <c r="B755" s="263" t="s">
        <v>2884</v>
      </c>
      <c r="C755" s="83">
        <v>2018</v>
      </c>
      <c r="D755" s="83">
        <v>0.4</v>
      </c>
      <c r="E755" s="84">
        <v>240</v>
      </c>
      <c r="F755" s="251">
        <v>10</v>
      </c>
      <c r="G755" s="252">
        <v>122.53475</v>
      </c>
    </row>
    <row r="756" spans="1:7" ht="63" x14ac:dyDescent="0.25">
      <c r="A756" s="93" t="s">
        <v>1103</v>
      </c>
      <c r="B756" s="263" t="s">
        <v>2885</v>
      </c>
      <c r="C756" s="83">
        <v>2018</v>
      </c>
      <c r="D756" s="83">
        <v>0.4</v>
      </c>
      <c r="E756" s="84">
        <v>35</v>
      </c>
      <c r="F756" s="251">
        <v>15</v>
      </c>
      <c r="G756" s="252">
        <v>35.015740000000001</v>
      </c>
    </row>
    <row r="757" spans="1:7" ht="47.25" x14ac:dyDescent="0.25">
      <c r="A757" s="93" t="s">
        <v>1103</v>
      </c>
      <c r="B757" s="282" t="s">
        <v>280</v>
      </c>
      <c r="C757" s="77">
        <v>2018</v>
      </c>
      <c r="D757" s="81">
        <v>10</v>
      </c>
      <c r="E757" s="95">
        <v>26</v>
      </c>
      <c r="F757" s="95">
        <v>15</v>
      </c>
      <c r="G757" s="80">
        <f>55.66986-10.32563</f>
        <v>45.344229999999996</v>
      </c>
    </row>
    <row r="758" spans="1:7" ht="47.25" x14ac:dyDescent="0.25">
      <c r="A758" s="93" t="s">
        <v>1103</v>
      </c>
      <c r="B758" s="282" t="s">
        <v>293</v>
      </c>
      <c r="C758" s="77">
        <v>2018</v>
      </c>
      <c r="D758" s="85">
        <v>0.4</v>
      </c>
      <c r="E758" s="95">
        <v>1767</v>
      </c>
      <c r="F758" s="95">
        <v>127</v>
      </c>
      <c r="G758" s="80">
        <v>845.47396000000003</v>
      </c>
    </row>
    <row r="759" spans="1:7" ht="63" x14ac:dyDescent="0.25">
      <c r="A759" s="93" t="s">
        <v>1103</v>
      </c>
      <c r="B759" s="282" t="s">
        <v>2886</v>
      </c>
      <c r="C759" s="77">
        <v>2018</v>
      </c>
      <c r="D759" s="85">
        <v>0.4</v>
      </c>
      <c r="E759" s="95">
        <v>60</v>
      </c>
      <c r="F759" s="95">
        <v>15</v>
      </c>
      <c r="G759" s="80">
        <v>80.256590000000003</v>
      </c>
    </row>
    <row r="760" spans="1:7" ht="78.75" x14ac:dyDescent="0.25">
      <c r="A760" s="93" t="s">
        <v>1103</v>
      </c>
      <c r="B760" s="275" t="s">
        <v>278</v>
      </c>
      <c r="C760" s="77">
        <v>2018</v>
      </c>
      <c r="D760" s="85">
        <v>0.4</v>
      </c>
      <c r="E760" s="95">
        <v>98</v>
      </c>
      <c r="F760" s="95">
        <v>15</v>
      </c>
      <c r="G760" s="80">
        <v>45.00517</v>
      </c>
    </row>
    <row r="761" spans="1:7" ht="47.45" customHeight="1" x14ac:dyDescent="0.25">
      <c r="A761" s="93" t="s">
        <v>1103</v>
      </c>
      <c r="B761" s="275" t="s">
        <v>2887</v>
      </c>
      <c r="C761" s="77">
        <v>2018</v>
      </c>
      <c r="D761" s="85">
        <v>0.4</v>
      </c>
      <c r="E761" s="95">
        <v>156</v>
      </c>
      <c r="F761" s="95">
        <v>5</v>
      </c>
      <c r="G761" s="80">
        <v>61.903829999999999</v>
      </c>
    </row>
    <row r="762" spans="1:7" ht="63" x14ac:dyDescent="0.25">
      <c r="A762" s="93" t="s">
        <v>1103</v>
      </c>
      <c r="B762" s="275" t="s">
        <v>2888</v>
      </c>
      <c r="C762" s="77">
        <v>2018</v>
      </c>
      <c r="D762" s="85">
        <v>0.4</v>
      </c>
      <c r="E762" s="95">
        <v>30</v>
      </c>
      <c r="F762" s="95">
        <v>5</v>
      </c>
      <c r="G762" s="80">
        <v>16.58811</v>
      </c>
    </row>
    <row r="763" spans="1:7" ht="47.25" x14ac:dyDescent="0.25">
      <c r="A763" s="93" t="s">
        <v>1103</v>
      </c>
      <c r="B763" s="282" t="s">
        <v>307</v>
      </c>
      <c r="C763" s="77">
        <v>2018</v>
      </c>
      <c r="D763" s="85">
        <v>0.4</v>
      </c>
      <c r="E763" s="95">
        <v>175</v>
      </c>
      <c r="F763" s="95">
        <v>7</v>
      </c>
      <c r="G763" s="80">
        <v>128.44580999999999</v>
      </c>
    </row>
    <row r="764" spans="1:7" ht="78.75" x14ac:dyDescent="0.25">
      <c r="A764" s="93" t="s">
        <v>1103</v>
      </c>
      <c r="B764" s="275" t="s">
        <v>310</v>
      </c>
      <c r="C764" s="77">
        <v>2018</v>
      </c>
      <c r="D764" s="85">
        <v>0.4</v>
      </c>
      <c r="E764" s="95">
        <v>163</v>
      </c>
      <c r="F764" s="95">
        <v>10</v>
      </c>
      <c r="G764" s="80">
        <v>38.924210000000002</v>
      </c>
    </row>
    <row r="765" spans="1:7" ht="47.25" x14ac:dyDescent="0.25">
      <c r="A765" s="93" t="s">
        <v>1103</v>
      </c>
      <c r="B765" s="282" t="s">
        <v>311</v>
      </c>
      <c r="C765" s="77">
        <v>2018</v>
      </c>
      <c r="D765" s="81">
        <v>10</v>
      </c>
      <c r="E765" s="95">
        <v>6</v>
      </c>
      <c r="F765" s="95">
        <v>272</v>
      </c>
      <c r="G765" s="80">
        <v>6.7289700000000003</v>
      </c>
    </row>
    <row r="766" spans="1:7" ht="47.25" x14ac:dyDescent="0.25">
      <c r="A766" s="93" t="s">
        <v>1103</v>
      </c>
      <c r="B766" s="282" t="s">
        <v>311</v>
      </c>
      <c r="C766" s="77">
        <v>2018</v>
      </c>
      <c r="D766" s="85">
        <v>0.4</v>
      </c>
      <c r="E766" s="95">
        <v>1376</v>
      </c>
      <c r="F766" s="95">
        <v>272</v>
      </c>
      <c r="G766" s="80">
        <v>1140.96054</v>
      </c>
    </row>
    <row r="767" spans="1:7" ht="63" x14ac:dyDescent="0.25">
      <c r="A767" s="93" t="s">
        <v>1103</v>
      </c>
      <c r="B767" s="282" t="s">
        <v>312</v>
      </c>
      <c r="C767" s="77">
        <v>2018</v>
      </c>
      <c r="D767" s="85">
        <v>0.4</v>
      </c>
      <c r="E767" s="92">
        <v>7847.2</v>
      </c>
      <c r="F767" s="95">
        <v>205</v>
      </c>
      <c r="G767" s="80">
        <v>7633.6610000000001</v>
      </c>
    </row>
    <row r="768" spans="1:7" ht="63" x14ac:dyDescent="0.25">
      <c r="A768" s="93" t="s">
        <v>1103</v>
      </c>
      <c r="B768" s="282" t="str">
        <f>B767</f>
        <v>Строительство ВЛ-10 кВ Ф-135 ПС 110/35/10/6 кВ Промкомплекс, строительство ВЛИ-0,4 кВ и ТП-10/0,4 кВ  для техприса индив. ж/д по улицам Изумрудная, Степная, Березовая, Хуторская, Васильковая, Радужная, Северная в с. Верхнерусском  Шпаковского района</v>
      </c>
      <c r="C768" s="39">
        <v>2018</v>
      </c>
      <c r="D768" s="283">
        <v>10</v>
      </c>
      <c r="E768" s="284">
        <v>542.20000000000005</v>
      </c>
      <c r="F768" s="254">
        <v>205</v>
      </c>
      <c r="G768" s="255">
        <v>1081.037</v>
      </c>
    </row>
    <row r="769" spans="1:7" ht="78.75" x14ac:dyDescent="0.25">
      <c r="A769" s="93" t="s">
        <v>1103</v>
      </c>
      <c r="B769" s="275" t="s">
        <v>2889</v>
      </c>
      <c r="C769" s="77">
        <v>2018</v>
      </c>
      <c r="D769" s="85">
        <v>0.4</v>
      </c>
      <c r="E769" s="95">
        <v>120</v>
      </c>
      <c r="F769" s="95">
        <v>10</v>
      </c>
      <c r="G769" s="80">
        <v>60.817779999999999</v>
      </c>
    </row>
    <row r="770" spans="1:7" ht="63" x14ac:dyDescent="0.25">
      <c r="A770" s="93" t="s">
        <v>1103</v>
      </c>
      <c r="B770" s="275" t="s">
        <v>2890</v>
      </c>
      <c r="C770" s="77">
        <v>2018</v>
      </c>
      <c r="D770" s="85">
        <v>0.4</v>
      </c>
      <c r="E770" s="95">
        <v>160</v>
      </c>
      <c r="F770" s="95">
        <v>7</v>
      </c>
      <c r="G770" s="80">
        <v>58.103949999999998</v>
      </c>
    </row>
    <row r="771" spans="1:7" ht="60.6" customHeight="1" x14ac:dyDescent="0.25">
      <c r="A771" s="93" t="s">
        <v>1103</v>
      </c>
      <c r="B771" s="275" t="s">
        <v>314</v>
      </c>
      <c r="C771" s="77">
        <v>2018</v>
      </c>
      <c r="D771" s="81">
        <v>10</v>
      </c>
      <c r="E771" s="95">
        <v>60</v>
      </c>
      <c r="F771" s="95">
        <v>15</v>
      </c>
      <c r="G771" s="80">
        <v>50.889780000000002</v>
      </c>
    </row>
    <row r="772" spans="1:7" ht="31.9" customHeight="1" x14ac:dyDescent="0.25">
      <c r="A772" s="93" t="s">
        <v>1103</v>
      </c>
      <c r="B772" s="282" t="s">
        <v>279</v>
      </c>
      <c r="C772" s="77">
        <v>2018</v>
      </c>
      <c r="D772" s="85">
        <v>0.4</v>
      </c>
      <c r="E772" s="95">
        <v>75</v>
      </c>
      <c r="F772" s="95">
        <v>15</v>
      </c>
      <c r="G772" s="80">
        <v>53.066380000000002</v>
      </c>
    </row>
    <row r="773" spans="1:7" ht="63" x14ac:dyDescent="0.25">
      <c r="A773" s="93" t="s">
        <v>1103</v>
      </c>
      <c r="B773" s="267" t="s">
        <v>2891</v>
      </c>
      <c r="C773" s="107">
        <v>2019</v>
      </c>
      <c r="D773" s="107">
        <v>0.4</v>
      </c>
      <c r="E773" s="107">
        <v>55</v>
      </c>
      <c r="F773" s="285">
        <v>10</v>
      </c>
      <c r="G773" s="286">
        <v>31.245709999999999</v>
      </c>
    </row>
    <row r="774" spans="1:7" ht="63" x14ac:dyDescent="0.25">
      <c r="A774" s="93" t="s">
        <v>1103</v>
      </c>
      <c r="B774" s="267" t="s">
        <v>2858</v>
      </c>
      <c r="C774" s="107">
        <v>2019</v>
      </c>
      <c r="D774" s="107">
        <v>0.4</v>
      </c>
      <c r="E774" s="107">
        <v>280</v>
      </c>
      <c r="F774" s="285">
        <v>15</v>
      </c>
      <c r="G774" s="286">
        <v>157.81236999999999</v>
      </c>
    </row>
    <row r="775" spans="1:7" ht="49.15" customHeight="1" x14ac:dyDescent="0.25">
      <c r="A775" s="93" t="s">
        <v>1103</v>
      </c>
      <c r="B775" s="267" t="s">
        <v>2859</v>
      </c>
      <c r="C775" s="107">
        <v>2019</v>
      </c>
      <c r="D775" s="107">
        <v>0.4</v>
      </c>
      <c r="E775" s="107">
        <v>120</v>
      </c>
      <c r="F775" s="285">
        <v>15</v>
      </c>
      <c r="G775" s="286">
        <v>63.418770000000002</v>
      </c>
    </row>
    <row r="776" spans="1:7" ht="47.45" customHeight="1" x14ac:dyDescent="0.25">
      <c r="A776" s="93" t="s">
        <v>1103</v>
      </c>
      <c r="B776" s="267" t="s">
        <v>365</v>
      </c>
      <c r="C776" s="107">
        <v>2019</v>
      </c>
      <c r="D776" s="107">
        <v>0.4</v>
      </c>
      <c r="E776" s="107">
        <v>110</v>
      </c>
      <c r="F776" s="285">
        <v>5</v>
      </c>
      <c r="G776" s="286">
        <v>70.116720000000001</v>
      </c>
    </row>
    <row r="777" spans="1:7" ht="46.9" customHeight="1" x14ac:dyDescent="0.25">
      <c r="A777" s="93" t="s">
        <v>1103</v>
      </c>
      <c r="B777" s="267" t="s">
        <v>2860</v>
      </c>
      <c r="C777" s="107">
        <v>2019</v>
      </c>
      <c r="D777" s="107">
        <v>0.4</v>
      </c>
      <c r="E777" s="107">
        <v>60</v>
      </c>
      <c r="F777" s="285">
        <v>7</v>
      </c>
      <c r="G777" s="286">
        <v>25.24728</v>
      </c>
    </row>
    <row r="778" spans="1:7" ht="63" x14ac:dyDescent="0.25">
      <c r="A778" s="93" t="s">
        <v>1103</v>
      </c>
      <c r="B778" s="267" t="s">
        <v>366</v>
      </c>
      <c r="C778" s="107">
        <v>2019</v>
      </c>
      <c r="D778" s="107">
        <v>10</v>
      </c>
      <c r="E778" s="107">
        <v>16.5</v>
      </c>
      <c r="F778" s="285">
        <v>30</v>
      </c>
      <c r="G778" s="286">
        <v>35.150269999999999</v>
      </c>
    </row>
    <row r="779" spans="1:7" ht="63" x14ac:dyDescent="0.25">
      <c r="A779" s="93" t="s">
        <v>1103</v>
      </c>
      <c r="B779" s="267" t="s">
        <v>366</v>
      </c>
      <c r="C779" s="107">
        <v>2019</v>
      </c>
      <c r="D779" s="107">
        <v>0.4</v>
      </c>
      <c r="E779" s="107">
        <v>120</v>
      </c>
      <c r="F779" s="285">
        <v>30</v>
      </c>
      <c r="G779" s="286">
        <v>65.755430000000004</v>
      </c>
    </row>
    <row r="780" spans="1:7" ht="63" x14ac:dyDescent="0.25">
      <c r="A780" s="93" t="s">
        <v>1103</v>
      </c>
      <c r="B780" s="267" t="s">
        <v>2861</v>
      </c>
      <c r="C780" s="107">
        <v>2019</v>
      </c>
      <c r="D780" s="107">
        <v>0.4</v>
      </c>
      <c r="E780" s="107">
        <v>10</v>
      </c>
      <c r="F780" s="285">
        <v>7</v>
      </c>
      <c r="G780" s="286">
        <v>14.792289999999999</v>
      </c>
    </row>
    <row r="781" spans="1:7" ht="48" customHeight="1" x14ac:dyDescent="0.25">
      <c r="A781" s="93" t="s">
        <v>1103</v>
      </c>
      <c r="B781" s="144" t="s">
        <v>367</v>
      </c>
      <c r="C781" s="83">
        <v>2019</v>
      </c>
      <c r="D781" s="83">
        <v>0.4</v>
      </c>
      <c r="E781" s="84">
        <v>300</v>
      </c>
      <c r="F781" s="251">
        <v>15</v>
      </c>
      <c r="G781" s="279">
        <v>141.49718999999999</v>
      </c>
    </row>
    <row r="782" spans="1:7" ht="63" x14ac:dyDescent="0.25">
      <c r="A782" s="93" t="s">
        <v>1103</v>
      </c>
      <c r="B782" s="144" t="s">
        <v>368</v>
      </c>
      <c r="C782" s="83">
        <v>2019</v>
      </c>
      <c r="D782" s="83">
        <v>0.4</v>
      </c>
      <c r="E782" s="84">
        <v>75</v>
      </c>
      <c r="F782" s="251">
        <v>15</v>
      </c>
      <c r="G782" s="279">
        <v>19.399190000000001</v>
      </c>
    </row>
    <row r="783" spans="1:7" ht="63" x14ac:dyDescent="0.25">
      <c r="A783" s="93" t="s">
        <v>1103</v>
      </c>
      <c r="B783" s="287" t="s">
        <v>369</v>
      </c>
      <c r="C783" s="107">
        <v>2019</v>
      </c>
      <c r="D783" s="107">
        <v>0.4</v>
      </c>
      <c r="E783" s="107">
        <v>100</v>
      </c>
      <c r="F783" s="285">
        <v>15</v>
      </c>
      <c r="G783" s="286">
        <v>55.783650000000002</v>
      </c>
    </row>
    <row r="784" spans="1:7" ht="63" x14ac:dyDescent="0.25">
      <c r="A784" s="93" t="s">
        <v>1103</v>
      </c>
      <c r="B784" s="267" t="s">
        <v>370</v>
      </c>
      <c r="C784" s="107">
        <v>2019</v>
      </c>
      <c r="D784" s="107">
        <v>0.4</v>
      </c>
      <c r="E784" s="107">
        <v>290</v>
      </c>
      <c r="F784" s="285">
        <v>15</v>
      </c>
      <c r="G784" s="286">
        <v>129.15509</v>
      </c>
    </row>
    <row r="785" spans="1:7" ht="63" x14ac:dyDescent="0.25">
      <c r="A785" s="93" t="s">
        <v>1103</v>
      </c>
      <c r="B785" s="267" t="s">
        <v>371</v>
      </c>
      <c r="C785" s="107">
        <v>2019</v>
      </c>
      <c r="D785" s="107">
        <v>0.4</v>
      </c>
      <c r="E785" s="107">
        <v>225</v>
      </c>
      <c r="F785" s="285">
        <v>15</v>
      </c>
      <c r="G785" s="119">
        <v>147.02373</v>
      </c>
    </row>
    <row r="786" spans="1:7" ht="63" x14ac:dyDescent="0.25">
      <c r="A786" s="93" t="s">
        <v>1103</v>
      </c>
      <c r="B786" s="267" t="s">
        <v>2633</v>
      </c>
      <c r="C786" s="107">
        <v>2019</v>
      </c>
      <c r="D786" s="107">
        <v>10</v>
      </c>
      <c r="E786" s="107">
        <v>232</v>
      </c>
      <c r="F786" s="285">
        <v>250</v>
      </c>
      <c r="G786" s="119">
        <v>1242.0337300000001</v>
      </c>
    </row>
    <row r="787" spans="1:7" ht="62.45" customHeight="1" x14ac:dyDescent="0.25">
      <c r="A787" s="93" t="s">
        <v>1103</v>
      </c>
      <c r="B787" s="246" t="s">
        <v>315</v>
      </c>
      <c r="C787" s="66">
        <v>2019</v>
      </c>
      <c r="D787" s="67">
        <v>10</v>
      </c>
      <c r="E787" s="69">
        <v>530</v>
      </c>
      <c r="F787" s="249">
        <v>150</v>
      </c>
      <c r="G787" s="255">
        <v>571.36077999999998</v>
      </c>
    </row>
    <row r="788" spans="1:7" s="292" customFormat="1" ht="63" x14ac:dyDescent="0.25">
      <c r="A788" s="93" t="s">
        <v>1103</v>
      </c>
      <c r="B788" s="246" t="s">
        <v>2705</v>
      </c>
      <c r="C788" s="288">
        <v>2019</v>
      </c>
      <c r="D788" s="289">
        <v>10</v>
      </c>
      <c r="E788" s="290">
        <v>60</v>
      </c>
      <c r="F788" s="290">
        <v>15</v>
      </c>
      <c r="G788" s="291">
        <v>61.370710000000003</v>
      </c>
    </row>
    <row r="789" spans="1:7" ht="78.75" x14ac:dyDescent="0.25">
      <c r="A789" s="93" t="s">
        <v>1103</v>
      </c>
      <c r="B789" s="257" t="s">
        <v>316</v>
      </c>
      <c r="C789" s="66">
        <v>2019</v>
      </c>
      <c r="D789" s="67">
        <v>0.4</v>
      </c>
      <c r="E789" s="69">
        <v>100</v>
      </c>
      <c r="F789" s="249">
        <v>15</v>
      </c>
      <c r="G789" s="255">
        <v>124.49318</v>
      </c>
    </row>
    <row r="790" spans="1:7" ht="63" customHeight="1" x14ac:dyDescent="0.25">
      <c r="A790" s="93" t="s">
        <v>1103</v>
      </c>
      <c r="B790" s="257" t="s">
        <v>2892</v>
      </c>
      <c r="C790" s="66">
        <v>2019</v>
      </c>
      <c r="D790" s="67">
        <v>0.4</v>
      </c>
      <c r="E790" s="69">
        <v>150</v>
      </c>
      <c r="F790" s="249">
        <v>15</v>
      </c>
      <c r="G790" s="255">
        <v>129.28515999999999</v>
      </c>
    </row>
    <row r="791" spans="1:7" ht="63" x14ac:dyDescent="0.25">
      <c r="A791" s="93" t="s">
        <v>1103</v>
      </c>
      <c r="B791" s="257" t="s">
        <v>317</v>
      </c>
      <c r="C791" s="66">
        <v>2019</v>
      </c>
      <c r="D791" s="67">
        <v>10</v>
      </c>
      <c r="E791" s="69">
        <v>303</v>
      </c>
      <c r="F791" s="249">
        <v>15</v>
      </c>
      <c r="G791" s="255">
        <v>231.63578999999999</v>
      </c>
    </row>
    <row r="792" spans="1:7" ht="47.25" x14ac:dyDescent="0.25">
      <c r="A792" s="93" t="s">
        <v>1103</v>
      </c>
      <c r="B792" s="257" t="s">
        <v>318</v>
      </c>
      <c r="C792" s="66">
        <v>2019</v>
      </c>
      <c r="D792" s="67">
        <v>0.4</v>
      </c>
      <c r="E792" s="69">
        <v>350</v>
      </c>
      <c r="F792" s="249">
        <v>15</v>
      </c>
      <c r="G792" s="80">
        <v>252.92366999999999</v>
      </c>
    </row>
    <row r="793" spans="1:7" ht="93" customHeight="1" x14ac:dyDescent="0.25">
      <c r="A793" s="93" t="s">
        <v>1103</v>
      </c>
      <c r="B793" s="257" t="s">
        <v>319</v>
      </c>
      <c r="C793" s="66">
        <v>2019</v>
      </c>
      <c r="D793" s="67">
        <v>0.4</v>
      </c>
      <c r="E793" s="69">
        <v>1100</v>
      </c>
      <c r="F793" s="249">
        <v>15</v>
      </c>
      <c r="G793" s="80">
        <v>645.66228000000001</v>
      </c>
    </row>
    <row r="794" spans="1:7" ht="63" x14ac:dyDescent="0.25">
      <c r="A794" s="93" t="s">
        <v>1103</v>
      </c>
      <c r="B794" s="257" t="s">
        <v>2893</v>
      </c>
      <c r="C794" s="66">
        <v>2019</v>
      </c>
      <c r="D794" s="67">
        <v>0.4</v>
      </c>
      <c r="E794" s="69">
        <v>80</v>
      </c>
      <c r="F794" s="249">
        <v>15</v>
      </c>
      <c r="G794" s="80">
        <v>63.754800000000003</v>
      </c>
    </row>
    <row r="795" spans="1:7" ht="78.75" x14ac:dyDescent="0.25">
      <c r="A795" s="93" t="s">
        <v>1103</v>
      </c>
      <c r="B795" s="257" t="s">
        <v>320</v>
      </c>
      <c r="C795" s="66">
        <v>2019</v>
      </c>
      <c r="D795" s="67">
        <v>0.4</v>
      </c>
      <c r="E795" s="69">
        <v>200</v>
      </c>
      <c r="F795" s="249">
        <v>15</v>
      </c>
      <c r="G795" s="80">
        <v>169.77996999999999</v>
      </c>
    </row>
    <row r="796" spans="1:7" ht="63" x14ac:dyDescent="0.25">
      <c r="A796" s="93" t="s">
        <v>1103</v>
      </c>
      <c r="B796" s="257" t="s">
        <v>321</v>
      </c>
      <c r="C796" s="66">
        <v>2019</v>
      </c>
      <c r="D796" s="67">
        <v>0.4</v>
      </c>
      <c r="E796" s="69">
        <v>35</v>
      </c>
      <c r="F796" s="249">
        <v>15</v>
      </c>
      <c r="G796" s="80">
        <v>57.193190000000001</v>
      </c>
    </row>
    <row r="797" spans="1:7" ht="63" x14ac:dyDescent="0.25">
      <c r="A797" s="93" t="s">
        <v>1103</v>
      </c>
      <c r="B797" s="257" t="s">
        <v>322</v>
      </c>
      <c r="C797" s="66">
        <v>2019</v>
      </c>
      <c r="D797" s="67">
        <v>0.4</v>
      </c>
      <c r="E797" s="69">
        <v>280</v>
      </c>
      <c r="F797" s="249">
        <v>10</v>
      </c>
      <c r="G797" s="80">
        <v>35.112990000000003</v>
      </c>
    </row>
    <row r="798" spans="1:7" ht="63" x14ac:dyDescent="0.25">
      <c r="A798" s="93" t="s">
        <v>1103</v>
      </c>
      <c r="B798" s="257" t="s">
        <v>2894</v>
      </c>
      <c r="C798" s="66">
        <v>2019</v>
      </c>
      <c r="D798" s="67">
        <v>0.4</v>
      </c>
      <c r="E798" s="69">
        <v>80</v>
      </c>
      <c r="F798" s="249">
        <v>15</v>
      </c>
      <c r="G798" s="80">
        <v>111.29855000000001</v>
      </c>
    </row>
    <row r="799" spans="1:7" ht="61.9" customHeight="1" x14ac:dyDescent="0.25">
      <c r="A799" s="93" t="s">
        <v>1103</v>
      </c>
      <c r="B799" s="257" t="s">
        <v>2895</v>
      </c>
      <c r="C799" s="66">
        <v>2019</v>
      </c>
      <c r="D799" s="67">
        <v>0.4</v>
      </c>
      <c r="E799" s="69">
        <v>60</v>
      </c>
      <c r="F799" s="249">
        <v>15</v>
      </c>
      <c r="G799" s="80">
        <v>74.950509999999994</v>
      </c>
    </row>
    <row r="800" spans="1:7" ht="63" x14ac:dyDescent="0.25">
      <c r="A800" s="93" t="s">
        <v>1103</v>
      </c>
      <c r="B800" s="257" t="s">
        <v>2896</v>
      </c>
      <c r="C800" s="66">
        <v>2019</v>
      </c>
      <c r="D800" s="67">
        <v>10</v>
      </c>
      <c r="E800" s="69">
        <v>3780</v>
      </c>
      <c r="F800" s="249">
        <v>570</v>
      </c>
      <c r="G800" s="80">
        <v>4796.87961</v>
      </c>
    </row>
    <row r="801" spans="1:7" ht="78.75" x14ac:dyDescent="0.25">
      <c r="A801" s="93" t="s">
        <v>1103</v>
      </c>
      <c r="B801" s="257" t="s">
        <v>2897</v>
      </c>
      <c r="C801" s="66">
        <v>2019</v>
      </c>
      <c r="D801" s="67">
        <v>0.4</v>
      </c>
      <c r="E801" s="95">
        <v>136</v>
      </c>
      <c r="F801" s="95">
        <v>15</v>
      </c>
      <c r="G801" s="80">
        <v>109.33271999999999</v>
      </c>
    </row>
    <row r="802" spans="1:7" ht="78.75" x14ac:dyDescent="0.25">
      <c r="A802" s="93" t="s">
        <v>1103</v>
      </c>
      <c r="B802" s="257" t="s">
        <v>324</v>
      </c>
      <c r="C802" s="66">
        <v>2019</v>
      </c>
      <c r="D802" s="67">
        <v>0.4</v>
      </c>
      <c r="E802" s="95">
        <v>100</v>
      </c>
      <c r="F802" s="95">
        <v>15</v>
      </c>
      <c r="G802" s="80">
        <v>53.042430000000003</v>
      </c>
    </row>
    <row r="803" spans="1:7" ht="78.75" x14ac:dyDescent="0.25">
      <c r="A803" s="93" t="s">
        <v>1103</v>
      </c>
      <c r="B803" s="257" t="s">
        <v>325</v>
      </c>
      <c r="C803" s="66">
        <v>2019</v>
      </c>
      <c r="D803" s="67">
        <v>0.4</v>
      </c>
      <c r="E803" s="95">
        <v>145</v>
      </c>
      <c r="F803" s="95">
        <v>15</v>
      </c>
      <c r="G803" s="80">
        <v>104.59349</v>
      </c>
    </row>
    <row r="804" spans="1:7" ht="78.75" x14ac:dyDescent="0.25">
      <c r="A804" s="93" t="s">
        <v>1103</v>
      </c>
      <c r="B804" s="257" t="s">
        <v>326</v>
      </c>
      <c r="C804" s="66">
        <v>2019</v>
      </c>
      <c r="D804" s="67">
        <v>0.4</v>
      </c>
      <c r="E804" s="95">
        <v>150</v>
      </c>
      <c r="F804" s="95">
        <v>15</v>
      </c>
      <c r="G804" s="80">
        <v>87.351830000000007</v>
      </c>
    </row>
    <row r="805" spans="1:7" ht="63" x14ac:dyDescent="0.25">
      <c r="A805" s="93" t="s">
        <v>1103</v>
      </c>
      <c r="B805" s="257" t="s">
        <v>2900</v>
      </c>
      <c r="C805" s="66">
        <v>2019</v>
      </c>
      <c r="D805" s="67">
        <v>0.4</v>
      </c>
      <c r="E805" s="95">
        <v>180</v>
      </c>
      <c r="F805" s="95">
        <v>15</v>
      </c>
      <c r="G805" s="80">
        <v>112.36387999999999</v>
      </c>
    </row>
    <row r="806" spans="1:7" ht="63" x14ac:dyDescent="0.25">
      <c r="A806" s="93" t="s">
        <v>1103</v>
      </c>
      <c r="B806" s="257" t="s">
        <v>327</v>
      </c>
      <c r="C806" s="66">
        <v>2019</v>
      </c>
      <c r="D806" s="67">
        <v>10</v>
      </c>
      <c r="E806" s="69">
        <v>36</v>
      </c>
      <c r="F806" s="249">
        <v>15</v>
      </c>
      <c r="G806" s="80">
        <v>78.659760000000006</v>
      </c>
    </row>
    <row r="807" spans="1:7" ht="63" x14ac:dyDescent="0.25">
      <c r="A807" s="93" t="s">
        <v>1103</v>
      </c>
      <c r="B807" s="257" t="s">
        <v>2898</v>
      </c>
      <c r="C807" s="66">
        <v>2019</v>
      </c>
      <c r="D807" s="67">
        <v>0.4</v>
      </c>
      <c r="E807" s="69">
        <v>550</v>
      </c>
      <c r="F807" s="249">
        <v>15</v>
      </c>
      <c r="G807" s="80">
        <v>267.63287000000003</v>
      </c>
    </row>
    <row r="808" spans="1:7" ht="93.6" customHeight="1" x14ac:dyDescent="0.25">
      <c r="A808" s="93" t="s">
        <v>1103</v>
      </c>
      <c r="B808" s="257" t="s">
        <v>2899</v>
      </c>
      <c r="C808" s="66">
        <v>2019</v>
      </c>
      <c r="D808" s="67">
        <v>10</v>
      </c>
      <c r="E808" s="69">
        <v>355</v>
      </c>
      <c r="F808" s="249">
        <v>705</v>
      </c>
      <c r="G808" s="80">
        <v>1805.5999899999999</v>
      </c>
    </row>
    <row r="809" spans="1:7" ht="62.45" customHeight="1" x14ac:dyDescent="0.25">
      <c r="A809" s="93" t="s">
        <v>1103</v>
      </c>
      <c r="B809" s="257" t="s">
        <v>2901</v>
      </c>
      <c r="C809" s="77">
        <v>2019</v>
      </c>
      <c r="D809" s="85">
        <v>0.4</v>
      </c>
      <c r="E809" s="95">
        <v>120</v>
      </c>
      <c r="F809" s="95">
        <v>10</v>
      </c>
      <c r="G809" s="80">
        <v>84.487070000000003</v>
      </c>
    </row>
    <row r="810" spans="1:7" ht="61.9" customHeight="1" x14ac:dyDescent="0.25">
      <c r="A810" s="93" t="s">
        <v>1103</v>
      </c>
      <c r="B810" s="257" t="s">
        <v>2902</v>
      </c>
      <c r="C810" s="77">
        <v>2019</v>
      </c>
      <c r="D810" s="85">
        <v>0.4</v>
      </c>
      <c r="E810" s="95">
        <v>130</v>
      </c>
      <c r="F810" s="95">
        <v>15</v>
      </c>
      <c r="G810" s="80">
        <v>72.236040000000003</v>
      </c>
    </row>
    <row r="811" spans="1:7" ht="66" customHeight="1" x14ac:dyDescent="0.25">
      <c r="A811" s="93" t="s">
        <v>1103</v>
      </c>
      <c r="B811" s="257" t="s">
        <v>328</v>
      </c>
      <c r="C811" s="77">
        <v>2019</v>
      </c>
      <c r="D811" s="85">
        <v>0.4</v>
      </c>
      <c r="E811" s="95">
        <v>210</v>
      </c>
      <c r="F811" s="95">
        <v>15</v>
      </c>
      <c r="G811" s="80">
        <v>83.054239999999993</v>
      </c>
    </row>
    <row r="812" spans="1:7" ht="63" x14ac:dyDescent="0.25">
      <c r="A812" s="93" t="s">
        <v>1103</v>
      </c>
      <c r="B812" s="257" t="s">
        <v>329</v>
      </c>
      <c r="C812" s="77">
        <v>2019</v>
      </c>
      <c r="D812" s="85">
        <v>0.4</v>
      </c>
      <c r="E812" s="95">
        <v>80</v>
      </c>
      <c r="F812" s="95">
        <v>15</v>
      </c>
      <c r="G812" s="80">
        <v>95.804820000000007</v>
      </c>
    </row>
    <row r="813" spans="1:7" ht="63" x14ac:dyDescent="0.25">
      <c r="A813" s="93" t="s">
        <v>1103</v>
      </c>
      <c r="B813" s="257" t="s">
        <v>2903</v>
      </c>
      <c r="C813" s="77">
        <v>2019</v>
      </c>
      <c r="D813" s="85">
        <v>0.4</v>
      </c>
      <c r="E813" s="95">
        <v>180</v>
      </c>
      <c r="F813" s="95">
        <v>15</v>
      </c>
      <c r="G813" s="80">
        <v>118.47684</v>
      </c>
    </row>
    <row r="814" spans="1:7" ht="63" x14ac:dyDescent="0.25">
      <c r="A814" s="93" t="s">
        <v>1103</v>
      </c>
      <c r="B814" s="257" t="s">
        <v>2904</v>
      </c>
      <c r="C814" s="77">
        <v>2019</v>
      </c>
      <c r="D814" s="85">
        <v>0.4</v>
      </c>
      <c r="E814" s="95">
        <v>30</v>
      </c>
      <c r="F814" s="95">
        <v>15</v>
      </c>
      <c r="G814" s="80">
        <v>43.836979999999997</v>
      </c>
    </row>
    <row r="815" spans="1:7" ht="78.75" x14ac:dyDescent="0.25">
      <c r="A815" s="93" t="s">
        <v>1103</v>
      </c>
      <c r="B815" s="257" t="s">
        <v>2905</v>
      </c>
      <c r="C815" s="77">
        <v>2019</v>
      </c>
      <c r="D815" s="85">
        <v>0.4</v>
      </c>
      <c r="E815" s="95">
        <v>110</v>
      </c>
      <c r="F815" s="95">
        <v>15</v>
      </c>
      <c r="G815" s="80">
        <v>104.44871000000001</v>
      </c>
    </row>
    <row r="816" spans="1:7" ht="63" x14ac:dyDescent="0.25">
      <c r="A816" s="93" t="s">
        <v>1103</v>
      </c>
      <c r="B816" s="257" t="s">
        <v>330</v>
      </c>
      <c r="C816" s="77">
        <v>2019</v>
      </c>
      <c r="D816" s="85">
        <v>0.4</v>
      </c>
      <c r="E816" s="95">
        <v>70</v>
      </c>
      <c r="F816" s="95">
        <v>15</v>
      </c>
      <c r="G816" s="80">
        <v>51.59243</v>
      </c>
    </row>
    <row r="817" spans="1:7" ht="78.75" x14ac:dyDescent="0.25">
      <c r="A817" s="93" t="s">
        <v>1103</v>
      </c>
      <c r="B817" s="257" t="s">
        <v>2906</v>
      </c>
      <c r="C817" s="77">
        <v>2019</v>
      </c>
      <c r="D817" s="81">
        <v>6</v>
      </c>
      <c r="E817" s="95">
        <v>22</v>
      </c>
      <c r="F817" s="95">
        <v>5</v>
      </c>
      <c r="G817" s="80">
        <v>47.284669999999998</v>
      </c>
    </row>
    <row r="818" spans="1:7" ht="78.75" x14ac:dyDescent="0.25">
      <c r="A818" s="93" t="s">
        <v>1103</v>
      </c>
      <c r="B818" s="257" t="s">
        <v>331</v>
      </c>
      <c r="C818" s="77">
        <v>2019</v>
      </c>
      <c r="D818" s="85">
        <v>0.4</v>
      </c>
      <c r="E818" s="95">
        <v>410</v>
      </c>
      <c r="F818" s="95">
        <v>5</v>
      </c>
      <c r="G818" s="80">
        <v>281.7525</v>
      </c>
    </row>
    <row r="819" spans="1:7" ht="63" x14ac:dyDescent="0.25">
      <c r="A819" s="93" t="s">
        <v>1103</v>
      </c>
      <c r="B819" s="257" t="s">
        <v>332</v>
      </c>
      <c r="C819" s="77">
        <v>2019</v>
      </c>
      <c r="D819" s="85">
        <v>0.4</v>
      </c>
      <c r="E819" s="95">
        <v>210</v>
      </c>
      <c r="F819" s="95">
        <v>5</v>
      </c>
      <c r="G819" s="80">
        <v>166.77283</v>
      </c>
    </row>
    <row r="820" spans="1:7" ht="80.45" customHeight="1" x14ac:dyDescent="0.25">
      <c r="A820" s="93" t="s">
        <v>1103</v>
      </c>
      <c r="B820" s="257" t="s">
        <v>2907</v>
      </c>
      <c r="C820" s="77">
        <v>2019</v>
      </c>
      <c r="D820" s="81">
        <v>10</v>
      </c>
      <c r="E820" s="95">
        <v>710</v>
      </c>
      <c r="F820" s="95">
        <v>80</v>
      </c>
      <c r="G820" s="80">
        <v>759.05</v>
      </c>
    </row>
    <row r="821" spans="1:7" ht="77.45" customHeight="1" x14ac:dyDescent="0.25">
      <c r="A821" s="93" t="s">
        <v>1103</v>
      </c>
      <c r="B821" s="257" t="s">
        <v>2907</v>
      </c>
      <c r="C821" s="77">
        <v>2019</v>
      </c>
      <c r="D821" s="85">
        <v>0.4</v>
      </c>
      <c r="E821" s="95">
        <v>700</v>
      </c>
      <c r="F821" s="95">
        <v>80</v>
      </c>
      <c r="G821" s="80">
        <v>167.06637000000001</v>
      </c>
    </row>
    <row r="822" spans="1:7" ht="63" x14ac:dyDescent="0.25">
      <c r="A822" s="93" t="s">
        <v>1103</v>
      </c>
      <c r="B822" s="257" t="s">
        <v>2908</v>
      </c>
      <c r="C822" s="77">
        <v>2019</v>
      </c>
      <c r="D822" s="81">
        <v>10</v>
      </c>
      <c r="E822" s="95">
        <v>150</v>
      </c>
      <c r="F822" s="95">
        <v>60</v>
      </c>
      <c r="G822" s="80">
        <v>130.11743999999999</v>
      </c>
    </row>
    <row r="823" spans="1:7" ht="47.25" x14ac:dyDescent="0.25">
      <c r="A823" s="93" t="s">
        <v>1103</v>
      </c>
      <c r="B823" s="257" t="s">
        <v>333</v>
      </c>
      <c r="C823" s="77">
        <v>2019</v>
      </c>
      <c r="D823" s="85">
        <v>0.4</v>
      </c>
      <c r="E823" s="95">
        <v>100</v>
      </c>
      <c r="F823" s="95">
        <v>15</v>
      </c>
      <c r="G823" s="80">
        <v>88.377319999999997</v>
      </c>
    </row>
    <row r="824" spans="1:7" ht="63" x14ac:dyDescent="0.25">
      <c r="A824" s="93" t="s">
        <v>1103</v>
      </c>
      <c r="B824" s="257" t="s">
        <v>2909</v>
      </c>
      <c r="C824" s="77">
        <v>2019</v>
      </c>
      <c r="D824" s="85">
        <v>0.4</v>
      </c>
      <c r="E824" s="95">
        <v>360</v>
      </c>
      <c r="F824" s="95">
        <v>15</v>
      </c>
      <c r="G824" s="80">
        <v>244.97861</v>
      </c>
    </row>
    <row r="825" spans="1:7" ht="63" x14ac:dyDescent="0.25">
      <c r="A825" s="93" t="s">
        <v>1103</v>
      </c>
      <c r="B825" s="257" t="s">
        <v>334</v>
      </c>
      <c r="C825" s="77">
        <v>2019</v>
      </c>
      <c r="D825" s="85">
        <v>0.4</v>
      </c>
      <c r="E825" s="95">
        <v>550</v>
      </c>
      <c r="F825" s="95">
        <v>15</v>
      </c>
      <c r="G825" s="80">
        <v>212.78406000000001</v>
      </c>
    </row>
    <row r="826" spans="1:7" ht="63" x14ac:dyDescent="0.25">
      <c r="A826" s="93" t="s">
        <v>1103</v>
      </c>
      <c r="B826" s="257" t="s">
        <v>335</v>
      </c>
      <c r="C826" s="77">
        <v>2019</v>
      </c>
      <c r="D826" s="85">
        <v>0.4</v>
      </c>
      <c r="E826" s="95">
        <v>93</v>
      </c>
      <c r="F826" s="95">
        <v>15</v>
      </c>
      <c r="G826" s="80">
        <v>118.82012</v>
      </c>
    </row>
    <row r="827" spans="1:7" ht="63" customHeight="1" x14ac:dyDescent="0.25">
      <c r="A827" s="93" t="s">
        <v>1103</v>
      </c>
      <c r="B827" s="257" t="s">
        <v>2910</v>
      </c>
      <c r="C827" s="77">
        <v>2019</v>
      </c>
      <c r="D827" s="85">
        <v>0.4</v>
      </c>
      <c r="E827" s="95">
        <v>45</v>
      </c>
      <c r="F827" s="95">
        <v>15</v>
      </c>
      <c r="G827" s="80">
        <v>22.61252</v>
      </c>
    </row>
    <row r="828" spans="1:7" ht="78.75" x14ac:dyDescent="0.25">
      <c r="A828" s="93" t="s">
        <v>1103</v>
      </c>
      <c r="B828" s="257" t="s">
        <v>2911</v>
      </c>
      <c r="C828" s="77">
        <v>2019</v>
      </c>
      <c r="D828" s="85">
        <v>0.4</v>
      </c>
      <c r="E828" s="95">
        <v>100</v>
      </c>
      <c r="F828" s="95">
        <v>15</v>
      </c>
      <c r="G828" s="80">
        <v>97.167410000000004</v>
      </c>
    </row>
    <row r="829" spans="1:7" ht="63" x14ac:dyDescent="0.25">
      <c r="A829" s="93" t="s">
        <v>1103</v>
      </c>
      <c r="B829" s="257" t="s">
        <v>336</v>
      </c>
      <c r="C829" s="77">
        <v>2019</v>
      </c>
      <c r="D829" s="85">
        <v>0.4</v>
      </c>
      <c r="E829" s="95">
        <v>260</v>
      </c>
      <c r="F829" s="95">
        <v>15</v>
      </c>
      <c r="G829" s="80">
        <v>136.81609</v>
      </c>
    </row>
    <row r="830" spans="1:7" ht="63" x14ac:dyDescent="0.25">
      <c r="A830" s="93" t="s">
        <v>1103</v>
      </c>
      <c r="B830" s="257" t="s">
        <v>2912</v>
      </c>
      <c r="C830" s="77">
        <v>2019</v>
      </c>
      <c r="D830" s="85">
        <v>0.4</v>
      </c>
      <c r="E830" s="95">
        <v>110</v>
      </c>
      <c r="F830" s="95">
        <v>15</v>
      </c>
      <c r="G830" s="80">
        <v>85.816519999999997</v>
      </c>
    </row>
    <row r="831" spans="1:7" ht="78.75" x14ac:dyDescent="0.25">
      <c r="A831" s="93" t="s">
        <v>1103</v>
      </c>
      <c r="B831" s="257" t="s">
        <v>2913</v>
      </c>
      <c r="C831" s="77">
        <v>2019</v>
      </c>
      <c r="D831" s="85">
        <v>0.4</v>
      </c>
      <c r="E831" s="95">
        <v>130</v>
      </c>
      <c r="F831" s="95">
        <v>15</v>
      </c>
      <c r="G831" s="80">
        <v>94.604479999999995</v>
      </c>
    </row>
    <row r="832" spans="1:7" ht="78.75" x14ac:dyDescent="0.25">
      <c r="A832" s="93" t="s">
        <v>1103</v>
      </c>
      <c r="B832" s="257" t="s">
        <v>337</v>
      </c>
      <c r="C832" s="77">
        <v>2019</v>
      </c>
      <c r="D832" s="85">
        <v>0.4</v>
      </c>
      <c r="E832" s="95">
        <v>270</v>
      </c>
      <c r="F832" s="95">
        <v>15</v>
      </c>
      <c r="G832" s="80">
        <v>173.70044999999999</v>
      </c>
    </row>
    <row r="833" spans="1:7" ht="63" x14ac:dyDescent="0.25">
      <c r="A833" s="93" t="s">
        <v>1103</v>
      </c>
      <c r="B833" s="257" t="s">
        <v>338</v>
      </c>
      <c r="C833" s="77">
        <v>2019</v>
      </c>
      <c r="D833" s="85">
        <v>0.4</v>
      </c>
      <c r="E833" s="95">
        <v>576</v>
      </c>
      <c r="F833" s="95">
        <v>15</v>
      </c>
      <c r="G833" s="80">
        <v>385.36045999999999</v>
      </c>
    </row>
    <row r="834" spans="1:7" ht="78.75" x14ac:dyDescent="0.25">
      <c r="A834" s="93" t="s">
        <v>1103</v>
      </c>
      <c r="B834" s="257" t="s">
        <v>339</v>
      </c>
      <c r="C834" s="77">
        <v>2019</v>
      </c>
      <c r="D834" s="85">
        <v>0.4</v>
      </c>
      <c r="E834" s="95">
        <v>55</v>
      </c>
      <c r="F834" s="95">
        <v>15</v>
      </c>
      <c r="G834" s="80">
        <v>40.679139999999997</v>
      </c>
    </row>
    <row r="835" spans="1:7" ht="78.75" x14ac:dyDescent="0.25">
      <c r="A835" s="93" t="s">
        <v>1103</v>
      </c>
      <c r="B835" s="257" t="s">
        <v>2914</v>
      </c>
      <c r="C835" s="77">
        <v>2019</v>
      </c>
      <c r="D835" s="85">
        <v>0.4</v>
      </c>
      <c r="E835" s="95">
        <v>140</v>
      </c>
      <c r="F835" s="95">
        <v>15</v>
      </c>
      <c r="G835" s="80">
        <v>119.81946000000001</v>
      </c>
    </row>
    <row r="836" spans="1:7" ht="63" x14ac:dyDescent="0.25">
      <c r="A836" s="93" t="s">
        <v>1103</v>
      </c>
      <c r="B836" s="257" t="s">
        <v>340</v>
      </c>
      <c r="C836" s="77">
        <v>2019</v>
      </c>
      <c r="D836" s="85">
        <v>0.4</v>
      </c>
      <c r="E836" s="95">
        <v>251</v>
      </c>
      <c r="F836" s="95">
        <v>15</v>
      </c>
      <c r="G836" s="80">
        <v>176.91925000000001</v>
      </c>
    </row>
    <row r="837" spans="1:7" ht="63" x14ac:dyDescent="0.25">
      <c r="A837" s="93" t="s">
        <v>1103</v>
      </c>
      <c r="B837" s="257" t="s">
        <v>2915</v>
      </c>
      <c r="C837" s="77">
        <v>2019</v>
      </c>
      <c r="D837" s="85">
        <v>0.4</v>
      </c>
      <c r="E837" s="95">
        <v>304</v>
      </c>
      <c r="F837" s="95">
        <v>15</v>
      </c>
      <c r="G837" s="80">
        <v>79.552440000000004</v>
      </c>
    </row>
    <row r="838" spans="1:7" ht="94.5" x14ac:dyDescent="0.25">
      <c r="A838" s="93" t="s">
        <v>1103</v>
      </c>
      <c r="B838" s="257" t="s">
        <v>2916</v>
      </c>
      <c r="C838" s="77">
        <v>2019</v>
      </c>
      <c r="D838" s="85">
        <v>6</v>
      </c>
      <c r="E838" s="95">
        <v>15</v>
      </c>
      <c r="F838" s="95">
        <v>100</v>
      </c>
      <c r="G838" s="80">
        <v>37.751469999999998</v>
      </c>
    </row>
    <row r="839" spans="1:7" ht="78.75" x14ac:dyDescent="0.25">
      <c r="A839" s="93" t="s">
        <v>1103</v>
      </c>
      <c r="B839" s="257" t="s">
        <v>2917</v>
      </c>
      <c r="C839" s="77">
        <v>2019</v>
      </c>
      <c r="D839" s="81">
        <v>6</v>
      </c>
      <c r="E839" s="95">
        <v>149</v>
      </c>
      <c r="F839" s="95">
        <v>15</v>
      </c>
      <c r="G839" s="80">
        <v>115.48312</v>
      </c>
    </row>
    <row r="840" spans="1:7" ht="110.25" x14ac:dyDescent="0.25">
      <c r="A840" s="93" t="s">
        <v>1103</v>
      </c>
      <c r="B840" s="257" t="s">
        <v>2918</v>
      </c>
      <c r="C840" s="77">
        <v>2019</v>
      </c>
      <c r="D840" s="85">
        <v>0.4</v>
      </c>
      <c r="E840" s="95">
        <v>284</v>
      </c>
      <c r="F840" s="95">
        <v>15</v>
      </c>
      <c r="G840" s="80">
        <f>180.03408-12.72913</f>
        <v>167.30494999999999</v>
      </c>
    </row>
    <row r="841" spans="1:7" ht="63" x14ac:dyDescent="0.25">
      <c r="A841" s="93" t="s">
        <v>1103</v>
      </c>
      <c r="B841" s="257" t="s">
        <v>2919</v>
      </c>
      <c r="C841" s="77">
        <v>2019</v>
      </c>
      <c r="D841" s="81">
        <v>10</v>
      </c>
      <c r="E841" s="95">
        <v>20</v>
      </c>
      <c r="F841" s="95">
        <v>100</v>
      </c>
      <c r="G841" s="80">
        <v>77.960970000000003</v>
      </c>
    </row>
    <row r="842" spans="1:7" ht="63" x14ac:dyDescent="0.25">
      <c r="A842" s="93" t="s">
        <v>1103</v>
      </c>
      <c r="B842" s="257" t="s">
        <v>2821</v>
      </c>
      <c r="C842" s="77">
        <v>2019</v>
      </c>
      <c r="D842" s="81">
        <v>6</v>
      </c>
      <c r="E842" s="95">
        <v>45</v>
      </c>
      <c r="F842" s="95">
        <v>140</v>
      </c>
      <c r="G842" s="80">
        <v>157.04459</v>
      </c>
    </row>
    <row r="843" spans="1:7" ht="78.75" x14ac:dyDescent="0.25">
      <c r="A843" s="93" t="s">
        <v>1103</v>
      </c>
      <c r="B843" s="257" t="s">
        <v>346</v>
      </c>
      <c r="C843" s="77">
        <v>2019</v>
      </c>
      <c r="D843" s="85">
        <v>0.4</v>
      </c>
      <c r="E843" s="95">
        <v>170</v>
      </c>
      <c r="F843" s="95">
        <v>15</v>
      </c>
      <c r="G843" s="80">
        <v>137.20723000000001</v>
      </c>
    </row>
    <row r="844" spans="1:7" ht="64.150000000000006" customHeight="1" x14ac:dyDescent="0.25">
      <c r="A844" s="93" t="s">
        <v>1103</v>
      </c>
      <c r="B844" s="257" t="s">
        <v>347</v>
      </c>
      <c r="C844" s="77">
        <v>2019</v>
      </c>
      <c r="D844" s="85">
        <v>0.4</v>
      </c>
      <c r="E844" s="95">
        <v>90</v>
      </c>
      <c r="F844" s="95">
        <v>15</v>
      </c>
      <c r="G844" s="80">
        <v>45.113799999999998</v>
      </c>
    </row>
    <row r="845" spans="1:7" ht="78.75" x14ac:dyDescent="0.25">
      <c r="A845" s="93" t="s">
        <v>1103</v>
      </c>
      <c r="B845" s="257" t="s">
        <v>2924</v>
      </c>
      <c r="C845" s="77">
        <v>2019</v>
      </c>
      <c r="D845" s="81">
        <v>10</v>
      </c>
      <c r="E845" s="95">
        <v>244</v>
      </c>
      <c r="F845" s="95">
        <v>150</v>
      </c>
      <c r="G845" s="80">
        <v>162.18995000000001</v>
      </c>
    </row>
    <row r="846" spans="1:7" ht="78.75" x14ac:dyDescent="0.25">
      <c r="A846" s="93" t="s">
        <v>1103</v>
      </c>
      <c r="B846" s="257" t="s">
        <v>2924</v>
      </c>
      <c r="C846" s="77">
        <v>2019</v>
      </c>
      <c r="D846" s="85">
        <v>0.4</v>
      </c>
      <c r="E846" s="95">
        <v>575</v>
      </c>
      <c r="F846" s="95">
        <v>150</v>
      </c>
      <c r="G846" s="80">
        <v>263.49290999999999</v>
      </c>
    </row>
    <row r="847" spans="1:7" ht="63" x14ac:dyDescent="0.25">
      <c r="A847" s="93" t="s">
        <v>1103</v>
      </c>
      <c r="B847" s="257" t="s">
        <v>2925</v>
      </c>
      <c r="C847" s="77">
        <v>2019</v>
      </c>
      <c r="D847" s="81">
        <v>10</v>
      </c>
      <c r="E847" s="95">
        <v>11</v>
      </c>
      <c r="F847" s="95">
        <v>15</v>
      </c>
      <c r="G847" s="80">
        <v>35.693179999999998</v>
      </c>
    </row>
    <row r="848" spans="1:7" ht="63" x14ac:dyDescent="0.25">
      <c r="A848" s="93" t="s">
        <v>1103</v>
      </c>
      <c r="B848" s="257" t="s">
        <v>2925</v>
      </c>
      <c r="C848" s="77">
        <v>2019</v>
      </c>
      <c r="D848" s="85">
        <v>0.4</v>
      </c>
      <c r="E848" s="95">
        <v>100</v>
      </c>
      <c r="F848" s="95">
        <v>15</v>
      </c>
      <c r="G848" s="80">
        <v>106.45469</v>
      </c>
    </row>
    <row r="849" spans="1:7" ht="47.45" customHeight="1" x14ac:dyDescent="0.25">
      <c r="A849" s="93" t="s">
        <v>1103</v>
      </c>
      <c r="B849" s="257" t="s">
        <v>348</v>
      </c>
      <c r="C849" s="77">
        <v>2019</v>
      </c>
      <c r="D849" s="85">
        <v>0.4</v>
      </c>
      <c r="E849" s="95">
        <v>196</v>
      </c>
      <c r="F849" s="95">
        <v>25</v>
      </c>
      <c r="G849" s="80">
        <v>126.69883</v>
      </c>
    </row>
    <row r="850" spans="1:7" ht="46.9" customHeight="1" x14ac:dyDescent="0.25">
      <c r="A850" s="93" t="s">
        <v>1103</v>
      </c>
      <c r="B850" s="257" t="s">
        <v>349</v>
      </c>
      <c r="C850" s="77">
        <v>2019</v>
      </c>
      <c r="D850" s="85">
        <v>0.4</v>
      </c>
      <c r="E850" s="95">
        <v>55</v>
      </c>
      <c r="F850" s="95">
        <v>5</v>
      </c>
      <c r="G850" s="80">
        <v>48.150149999999996</v>
      </c>
    </row>
    <row r="851" spans="1:7" ht="51.6" customHeight="1" x14ac:dyDescent="0.25">
      <c r="A851" s="93" t="s">
        <v>1103</v>
      </c>
      <c r="B851" s="257" t="s">
        <v>350</v>
      </c>
      <c r="C851" s="77">
        <v>2019</v>
      </c>
      <c r="D851" s="85">
        <v>0.4</v>
      </c>
      <c r="E851" s="95">
        <v>24</v>
      </c>
      <c r="F851" s="95">
        <v>7</v>
      </c>
      <c r="G851" s="80">
        <v>27.529240000000001</v>
      </c>
    </row>
    <row r="852" spans="1:7" ht="63" x14ac:dyDescent="0.25">
      <c r="A852" s="93" t="s">
        <v>1103</v>
      </c>
      <c r="B852" s="257" t="s">
        <v>2920</v>
      </c>
      <c r="C852" s="77">
        <v>2019</v>
      </c>
      <c r="D852" s="85">
        <v>0.4</v>
      </c>
      <c r="E852" s="95">
        <v>145</v>
      </c>
      <c r="F852" s="95">
        <v>5</v>
      </c>
      <c r="G852" s="80">
        <v>135.41139999999999</v>
      </c>
    </row>
    <row r="853" spans="1:7" ht="48" customHeight="1" x14ac:dyDescent="0.25">
      <c r="A853" s="93" t="s">
        <v>1103</v>
      </c>
      <c r="B853" s="257" t="s">
        <v>2922</v>
      </c>
      <c r="C853" s="77">
        <v>2019</v>
      </c>
      <c r="D853" s="85">
        <v>0.4</v>
      </c>
      <c r="E853" s="95">
        <v>190</v>
      </c>
      <c r="F853" s="95">
        <v>5</v>
      </c>
      <c r="G853" s="80">
        <v>85.987700000000004</v>
      </c>
    </row>
    <row r="854" spans="1:7" ht="63" x14ac:dyDescent="0.25">
      <c r="A854" s="93" t="s">
        <v>1103</v>
      </c>
      <c r="B854" s="257" t="s">
        <v>351</v>
      </c>
      <c r="C854" s="77">
        <v>2019</v>
      </c>
      <c r="D854" s="85">
        <v>0.4</v>
      </c>
      <c r="E854" s="95">
        <v>92</v>
      </c>
      <c r="F854" s="95">
        <v>5</v>
      </c>
      <c r="G854" s="80">
        <v>60.706220000000002</v>
      </c>
    </row>
    <row r="855" spans="1:7" ht="61.15" customHeight="1" x14ac:dyDescent="0.25">
      <c r="A855" s="93" t="s">
        <v>1103</v>
      </c>
      <c r="B855" s="257" t="s">
        <v>2921</v>
      </c>
      <c r="C855" s="77">
        <v>2019</v>
      </c>
      <c r="D855" s="81">
        <v>10</v>
      </c>
      <c r="E855" s="95">
        <v>135</v>
      </c>
      <c r="F855" s="95">
        <v>15</v>
      </c>
      <c r="G855" s="80">
        <v>247.9366</v>
      </c>
    </row>
    <row r="856" spans="1:7" ht="63" x14ac:dyDescent="0.25">
      <c r="A856" s="93" t="s">
        <v>1103</v>
      </c>
      <c r="B856" s="257" t="s">
        <v>353</v>
      </c>
      <c r="C856" s="77">
        <v>2019</v>
      </c>
      <c r="D856" s="85">
        <v>0.4</v>
      </c>
      <c r="E856" s="95">
        <v>35</v>
      </c>
      <c r="F856" s="95">
        <v>5</v>
      </c>
      <c r="G856" s="80">
        <v>42.064019999999999</v>
      </c>
    </row>
    <row r="857" spans="1:7" ht="49.15" customHeight="1" x14ac:dyDescent="0.25">
      <c r="A857" s="93" t="s">
        <v>1103</v>
      </c>
      <c r="B857" s="257" t="s">
        <v>354</v>
      </c>
      <c r="C857" s="77">
        <v>2019</v>
      </c>
      <c r="D857" s="85">
        <v>0.4</v>
      </c>
      <c r="E857" s="95">
        <v>282</v>
      </c>
      <c r="F857" s="95">
        <v>5</v>
      </c>
      <c r="G857" s="80">
        <v>175.34082000000001</v>
      </c>
    </row>
    <row r="858" spans="1:7" ht="49.9" customHeight="1" x14ac:dyDescent="0.25">
      <c r="A858" s="93" t="s">
        <v>1103</v>
      </c>
      <c r="B858" s="257" t="s">
        <v>2923</v>
      </c>
      <c r="C858" s="77">
        <v>2019</v>
      </c>
      <c r="D858" s="85">
        <v>0.4</v>
      </c>
      <c r="E858" s="95">
        <v>40</v>
      </c>
      <c r="F858" s="95">
        <v>10</v>
      </c>
      <c r="G858" s="80">
        <v>47.58717</v>
      </c>
    </row>
    <row r="859" spans="1:7" ht="50.45" customHeight="1" x14ac:dyDescent="0.25">
      <c r="A859" s="93" t="s">
        <v>1103</v>
      </c>
      <c r="B859" s="257" t="s">
        <v>355</v>
      </c>
      <c r="C859" s="77">
        <v>2019</v>
      </c>
      <c r="D859" s="85">
        <v>0.4</v>
      </c>
      <c r="E859" s="95">
        <v>25</v>
      </c>
      <c r="F859" s="95">
        <v>5</v>
      </c>
      <c r="G859" s="80">
        <v>27.745999999999999</v>
      </c>
    </row>
    <row r="860" spans="1:7" ht="46.9" customHeight="1" x14ac:dyDescent="0.25">
      <c r="A860" s="93" t="s">
        <v>1103</v>
      </c>
      <c r="B860" s="257" t="s">
        <v>2926</v>
      </c>
      <c r="C860" s="77">
        <v>2019</v>
      </c>
      <c r="D860" s="85">
        <v>0.4</v>
      </c>
      <c r="E860" s="95">
        <v>60</v>
      </c>
      <c r="F860" s="95">
        <v>130</v>
      </c>
      <c r="G860" s="80">
        <v>59.795569999999998</v>
      </c>
    </row>
    <row r="861" spans="1:7" ht="47.25" x14ac:dyDescent="0.25">
      <c r="A861" s="93" t="s">
        <v>1103</v>
      </c>
      <c r="B861" s="257" t="s">
        <v>2927</v>
      </c>
      <c r="C861" s="77">
        <v>2019</v>
      </c>
      <c r="D861" s="85">
        <v>0.4</v>
      </c>
      <c r="E861" s="95">
        <v>40</v>
      </c>
      <c r="F861" s="95">
        <v>14</v>
      </c>
      <c r="G861" s="80">
        <v>34.644710000000003</v>
      </c>
    </row>
    <row r="862" spans="1:7" ht="63" x14ac:dyDescent="0.25">
      <c r="A862" s="93" t="s">
        <v>1103</v>
      </c>
      <c r="B862" s="257" t="s">
        <v>2706</v>
      </c>
      <c r="C862" s="77">
        <v>2019</v>
      </c>
      <c r="D862" s="85">
        <v>0.4</v>
      </c>
      <c r="E862" s="95">
        <v>105</v>
      </c>
      <c r="F862" s="95">
        <v>7</v>
      </c>
      <c r="G862" s="80">
        <v>47.145440000000001</v>
      </c>
    </row>
    <row r="863" spans="1:7" ht="47.25" x14ac:dyDescent="0.25">
      <c r="A863" s="93" t="s">
        <v>1103</v>
      </c>
      <c r="B863" s="257" t="s">
        <v>2928</v>
      </c>
      <c r="C863" s="77">
        <v>2019</v>
      </c>
      <c r="D863" s="85">
        <v>0.4</v>
      </c>
      <c r="E863" s="95">
        <v>150</v>
      </c>
      <c r="F863" s="95">
        <v>5</v>
      </c>
      <c r="G863" s="80">
        <v>93.359039999999993</v>
      </c>
    </row>
    <row r="864" spans="1:7" ht="47.25" x14ac:dyDescent="0.25">
      <c r="A864" s="93" t="s">
        <v>1103</v>
      </c>
      <c r="B864" s="257" t="s">
        <v>2929</v>
      </c>
      <c r="C864" s="77">
        <v>2019</v>
      </c>
      <c r="D864" s="85">
        <v>0.4</v>
      </c>
      <c r="E864" s="95">
        <v>24</v>
      </c>
      <c r="F864" s="95">
        <v>5</v>
      </c>
      <c r="G864" s="80">
        <v>21.706479999999999</v>
      </c>
    </row>
    <row r="865" spans="1:7" ht="63" x14ac:dyDescent="0.25">
      <c r="A865" s="93" t="s">
        <v>1103</v>
      </c>
      <c r="B865" s="257" t="s">
        <v>2930</v>
      </c>
      <c r="C865" s="77">
        <v>2019</v>
      </c>
      <c r="D865" s="85">
        <v>0.4</v>
      </c>
      <c r="E865" s="95">
        <v>190</v>
      </c>
      <c r="F865" s="95">
        <v>5</v>
      </c>
      <c r="G865" s="80">
        <v>113.00029000000001</v>
      </c>
    </row>
    <row r="866" spans="1:7" ht="47.25" x14ac:dyDescent="0.25">
      <c r="A866" s="93" t="s">
        <v>1103</v>
      </c>
      <c r="B866" s="257" t="s">
        <v>2931</v>
      </c>
      <c r="C866" s="77">
        <v>2019</v>
      </c>
      <c r="D866" s="85">
        <v>0.4</v>
      </c>
      <c r="E866" s="95">
        <v>35</v>
      </c>
      <c r="F866" s="95">
        <v>15</v>
      </c>
      <c r="G866" s="80">
        <v>41.358530000000002</v>
      </c>
    </row>
    <row r="867" spans="1:7" ht="47.25" x14ac:dyDescent="0.25">
      <c r="A867" s="93" t="s">
        <v>1103</v>
      </c>
      <c r="B867" s="257" t="s">
        <v>2932</v>
      </c>
      <c r="C867" s="77">
        <v>2019</v>
      </c>
      <c r="D867" s="85">
        <v>0.4</v>
      </c>
      <c r="E867" s="95">
        <v>110</v>
      </c>
      <c r="F867" s="95">
        <v>16</v>
      </c>
      <c r="G867" s="80">
        <v>110.84408000000001</v>
      </c>
    </row>
    <row r="868" spans="1:7" ht="47.25" x14ac:dyDescent="0.25">
      <c r="A868" s="93" t="s">
        <v>1103</v>
      </c>
      <c r="B868" s="257" t="s">
        <v>2933</v>
      </c>
      <c r="C868" s="77">
        <v>2019</v>
      </c>
      <c r="D868" s="85">
        <v>0.4</v>
      </c>
      <c r="E868" s="95">
        <v>265</v>
      </c>
      <c r="F868" s="95">
        <v>100</v>
      </c>
      <c r="G868" s="80">
        <v>214.48656</v>
      </c>
    </row>
    <row r="869" spans="1:7" ht="48" customHeight="1" x14ac:dyDescent="0.25">
      <c r="A869" s="93" t="s">
        <v>1103</v>
      </c>
      <c r="B869" s="257" t="s">
        <v>2934</v>
      </c>
      <c r="C869" s="77">
        <v>2019</v>
      </c>
      <c r="D869" s="85">
        <v>0.4</v>
      </c>
      <c r="E869" s="95">
        <v>40</v>
      </c>
      <c r="F869" s="95">
        <v>5</v>
      </c>
      <c r="G869" s="80">
        <v>26.203749999999999</v>
      </c>
    </row>
    <row r="870" spans="1:7" ht="63" x14ac:dyDescent="0.25">
      <c r="A870" s="93" t="s">
        <v>1103</v>
      </c>
      <c r="B870" s="257" t="s">
        <v>2935</v>
      </c>
      <c r="C870" s="77">
        <v>2019</v>
      </c>
      <c r="D870" s="85">
        <v>0.4</v>
      </c>
      <c r="E870" s="95">
        <v>40</v>
      </c>
      <c r="F870" s="95">
        <v>5</v>
      </c>
      <c r="G870" s="80">
        <v>21.60547</v>
      </c>
    </row>
    <row r="871" spans="1:7" ht="47.25" x14ac:dyDescent="0.25">
      <c r="A871" s="93" t="s">
        <v>1103</v>
      </c>
      <c r="B871" s="257" t="s">
        <v>2936</v>
      </c>
      <c r="C871" s="77">
        <v>2019</v>
      </c>
      <c r="D871" s="85">
        <v>0.4</v>
      </c>
      <c r="E871" s="95">
        <v>16</v>
      </c>
      <c r="F871" s="95">
        <v>5</v>
      </c>
      <c r="G871" s="80">
        <v>23.849789999999999</v>
      </c>
    </row>
    <row r="872" spans="1:7" ht="48" customHeight="1" x14ac:dyDescent="0.25">
      <c r="A872" s="93" t="s">
        <v>1103</v>
      </c>
      <c r="B872" s="246" t="s">
        <v>356</v>
      </c>
      <c r="C872" s="83">
        <v>2019</v>
      </c>
      <c r="D872" s="83">
        <v>0.4</v>
      </c>
      <c r="E872" s="84">
        <v>145</v>
      </c>
      <c r="F872" s="95">
        <v>15</v>
      </c>
      <c r="G872" s="252">
        <v>87.847399999999993</v>
      </c>
    </row>
    <row r="873" spans="1:7" ht="47.45" customHeight="1" x14ac:dyDescent="0.25">
      <c r="A873" s="93" t="s">
        <v>1103</v>
      </c>
      <c r="B873" s="246" t="s">
        <v>357</v>
      </c>
      <c r="C873" s="83">
        <v>2019</v>
      </c>
      <c r="D873" s="83">
        <v>0.4</v>
      </c>
      <c r="E873" s="84">
        <v>70</v>
      </c>
      <c r="F873" s="95">
        <v>5</v>
      </c>
      <c r="G873" s="252">
        <v>51.510109999999997</v>
      </c>
    </row>
    <row r="874" spans="1:7" ht="63" x14ac:dyDescent="0.25">
      <c r="A874" s="93" t="s">
        <v>1103</v>
      </c>
      <c r="B874" s="275" t="s">
        <v>2707</v>
      </c>
      <c r="C874" s="83">
        <v>2019</v>
      </c>
      <c r="D874" s="83">
        <v>0.4</v>
      </c>
      <c r="E874" s="84">
        <v>125</v>
      </c>
      <c r="F874" s="95">
        <v>15</v>
      </c>
      <c r="G874" s="252">
        <v>115.25579</v>
      </c>
    </row>
    <row r="875" spans="1:7" ht="46.15" customHeight="1" x14ac:dyDescent="0.25">
      <c r="A875" s="93" t="s">
        <v>1103</v>
      </c>
      <c r="B875" s="246" t="s">
        <v>359</v>
      </c>
      <c r="C875" s="83">
        <v>2019</v>
      </c>
      <c r="D875" s="83">
        <v>0.4</v>
      </c>
      <c r="E875" s="84">
        <v>150</v>
      </c>
      <c r="F875" s="95">
        <v>15</v>
      </c>
      <c r="G875" s="252">
        <v>138.26787999999999</v>
      </c>
    </row>
    <row r="876" spans="1:7" ht="63" x14ac:dyDescent="0.25">
      <c r="A876" s="93" t="s">
        <v>1103</v>
      </c>
      <c r="B876" s="246" t="s">
        <v>360</v>
      </c>
      <c r="C876" s="83">
        <v>2019</v>
      </c>
      <c r="D876" s="83">
        <v>0.4</v>
      </c>
      <c r="E876" s="84">
        <v>150</v>
      </c>
      <c r="F876" s="95">
        <v>15</v>
      </c>
      <c r="G876" s="252">
        <v>108.87634</v>
      </c>
    </row>
    <row r="877" spans="1:7" ht="65.45" customHeight="1" x14ac:dyDescent="0.25">
      <c r="A877" s="93" t="s">
        <v>1103</v>
      </c>
      <c r="B877" s="246" t="s">
        <v>364</v>
      </c>
      <c r="C877" s="83">
        <v>2019</v>
      </c>
      <c r="D877" s="85">
        <v>0.4</v>
      </c>
      <c r="E877" s="95">
        <v>450</v>
      </c>
      <c r="F877" s="95">
        <v>15</v>
      </c>
      <c r="G877" s="80">
        <v>92.327770000000001</v>
      </c>
    </row>
    <row r="878" spans="1:7" ht="78.75" x14ac:dyDescent="0.25">
      <c r="A878" s="93" t="s">
        <v>1103</v>
      </c>
      <c r="B878" s="263" t="s">
        <v>364</v>
      </c>
      <c r="C878" s="83">
        <v>2019</v>
      </c>
      <c r="D878" s="83">
        <v>0.4</v>
      </c>
      <c r="E878" s="84">
        <v>18</v>
      </c>
      <c r="F878" s="251">
        <v>15</v>
      </c>
      <c r="G878" s="252">
        <v>22.651019999999999</v>
      </c>
    </row>
    <row r="879" spans="1:7" ht="63" x14ac:dyDescent="0.25">
      <c r="A879" s="93" t="s">
        <v>1103</v>
      </c>
      <c r="B879" s="263" t="s">
        <v>2937</v>
      </c>
      <c r="C879" s="83">
        <v>2019</v>
      </c>
      <c r="D879" s="83">
        <v>0.4</v>
      </c>
      <c r="E879" s="84">
        <v>320</v>
      </c>
      <c r="F879" s="251">
        <v>60</v>
      </c>
      <c r="G879" s="252">
        <v>93.0488</v>
      </c>
    </row>
    <row r="880" spans="1:7" ht="61.15" customHeight="1" x14ac:dyDescent="0.25">
      <c r="A880" s="93" t="s">
        <v>1103</v>
      </c>
      <c r="B880" s="263" t="s">
        <v>2938</v>
      </c>
      <c r="C880" s="83">
        <v>2019</v>
      </c>
      <c r="D880" s="83">
        <v>0.4</v>
      </c>
      <c r="E880" s="84">
        <v>123</v>
      </c>
      <c r="F880" s="251">
        <v>10</v>
      </c>
      <c r="G880" s="252">
        <v>86.447209999999998</v>
      </c>
    </row>
    <row r="881" spans="1:7" ht="62.45" customHeight="1" x14ac:dyDescent="0.25">
      <c r="A881" s="93" t="s">
        <v>1103</v>
      </c>
      <c r="B881" s="257" t="str">
        <f>B880</f>
        <v xml:space="preserve">Реконструкция ВЛ-10 кВ Ф-320 от ПС 35/10 кВ Путь Ленина, строительство ТП 10/0,4кВ, строительство ВЛ-0,4 кВ для осуществления технологического присоединения энергопринимающих устройств на земельном участке по адресу: ст.Новотроицкая, пер.Грейдерный, 57 в Изобильненском районе </v>
      </c>
      <c r="C881" s="83">
        <v>2019</v>
      </c>
      <c r="D881" s="83">
        <v>10</v>
      </c>
      <c r="E881" s="84">
        <v>38</v>
      </c>
      <c r="F881" s="251">
        <v>10</v>
      </c>
      <c r="G881" s="252">
        <v>45.267910000000001</v>
      </c>
    </row>
    <row r="882" spans="1:7" ht="63" x14ac:dyDescent="0.25">
      <c r="A882" s="93" t="s">
        <v>1103</v>
      </c>
      <c r="B882" s="263" t="s">
        <v>361</v>
      </c>
      <c r="C882" s="83">
        <v>2019</v>
      </c>
      <c r="D882" s="83">
        <v>0.4</v>
      </c>
      <c r="E882" s="84">
        <v>242</v>
      </c>
      <c r="F882" s="251">
        <v>15</v>
      </c>
      <c r="G882" s="252">
        <v>130.42227</v>
      </c>
    </row>
    <row r="883" spans="1:7" ht="62.45" customHeight="1" x14ac:dyDescent="0.25">
      <c r="A883" s="93" t="s">
        <v>1103</v>
      </c>
      <c r="B883" s="257" t="str">
        <f>B882</f>
        <v>Реконструкция ВЛ 10кВ Ф-279, строительство ТП 10/0,4 кВ, строительство ВЛ 0,4 кВ для осуществления технологического присоединения энергопринимающих устройств на земельном участке по адресу: с. Московское, ул. Новомосковская, 9 в Изобильненском районе</v>
      </c>
      <c r="C883" s="83">
        <v>2019</v>
      </c>
      <c r="D883" s="83">
        <v>10</v>
      </c>
      <c r="E883" s="84">
        <v>32</v>
      </c>
      <c r="F883" s="251">
        <v>15</v>
      </c>
      <c r="G883" s="252">
        <v>51.446510000000004</v>
      </c>
    </row>
    <row r="884" spans="1:7" ht="78.75" x14ac:dyDescent="0.25">
      <c r="A884" s="93" t="s">
        <v>1103</v>
      </c>
      <c r="B884" s="263" t="s">
        <v>2939</v>
      </c>
      <c r="C884" s="83">
        <v>2019</v>
      </c>
      <c r="D884" s="83">
        <v>0.4</v>
      </c>
      <c r="E884" s="84">
        <v>5</v>
      </c>
      <c r="F884" s="251">
        <v>15</v>
      </c>
      <c r="G884" s="252">
        <v>30.708580000000001</v>
      </c>
    </row>
    <row r="885" spans="1:7" ht="81" customHeight="1" x14ac:dyDescent="0.25">
      <c r="A885" s="93" t="s">
        <v>1103</v>
      </c>
      <c r="B885" s="257" t="str">
        <f>B884</f>
        <v>Реконструкция ВЛ 10 кВ Ф-203 ПС 110/10 кВ Красная Заря путем строительства участка ВЛ-10 кВ, с установкой доп. ТП 10/0,4 кВ, строительство участка ВЛ-0,4 кВ для обеспечения технологического присоединения ВРУ 0,4 кВ ООО СХП «Южная Губерния» в Новоалександровском районе</v>
      </c>
      <c r="C885" s="83">
        <v>2019</v>
      </c>
      <c r="D885" s="83">
        <v>10</v>
      </c>
      <c r="E885" s="84">
        <v>1076</v>
      </c>
      <c r="F885" s="251">
        <v>15</v>
      </c>
      <c r="G885" s="252">
        <v>756.58006999999998</v>
      </c>
    </row>
    <row r="886" spans="1:7" ht="63" x14ac:dyDescent="0.25">
      <c r="A886" s="93" t="s">
        <v>1103</v>
      </c>
      <c r="B886" s="263" t="s">
        <v>2940</v>
      </c>
      <c r="C886" s="83">
        <v>2019</v>
      </c>
      <c r="D886" s="83">
        <v>0.4</v>
      </c>
      <c r="E886" s="84">
        <v>18</v>
      </c>
      <c r="F886" s="251">
        <v>15</v>
      </c>
      <c r="G886" s="252">
        <v>42.723419999999997</v>
      </c>
    </row>
    <row r="887" spans="1:7" ht="66" customHeight="1" x14ac:dyDescent="0.25">
      <c r="A887" s="93" t="s">
        <v>1103</v>
      </c>
      <c r="B887" s="263" t="s">
        <v>2941</v>
      </c>
      <c r="C887" s="83">
        <v>2019</v>
      </c>
      <c r="D887" s="83">
        <v>10</v>
      </c>
      <c r="E887" s="84">
        <v>490</v>
      </c>
      <c r="F887" s="251">
        <v>75</v>
      </c>
      <c r="G887" s="252">
        <v>214.64760999999999</v>
      </c>
    </row>
    <row r="888" spans="1:7" ht="63" x14ac:dyDescent="0.25">
      <c r="A888" s="93" t="s">
        <v>1103</v>
      </c>
      <c r="B888" s="263" t="s">
        <v>362</v>
      </c>
      <c r="C888" s="83">
        <v>2019</v>
      </c>
      <c r="D888" s="83">
        <v>10</v>
      </c>
      <c r="E888" s="84">
        <v>20</v>
      </c>
      <c r="F888" s="251">
        <v>5</v>
      </c>
      <c r="G888" s="252">
        <v>71.103490000000008</v>
      </c>
    </row>
    <row r="889" spans="1:7" ht="47.45" customHeight="1" x14ac:dyDescent="0.25">
      <c r="A889" s="93" t="s">
        <v>1103</v>
      </c>
      <c r="B889" s="263" t="s">
        <v>2942</v>
      </c>
      <c r="C889" s="83">
        <v>2019</v>
      </c>
      <c r="D889" s="83">
        <v>10</v>
      </c>
      <c r="E889" s="84">
        <v>1250</v>
      </c>
      <c r="F889" s="251">
        <v>145</v>
      </c>
      <c r="G889" s="252">
        <v>1642.05645</v>
      </c>
    </row>
    <row r="890" spans="1:7" ht="47.25" x14ac:dyDescent="0.25">
      <c r="A890" s="93" t="s">
        <v>1103</v>
      </c>
      <c r="B890" s="263" t="s">
        <v>2943</v>
      </c>
      <c r="C890" s="83">
        <v>2019</v>
      </c>
      <c r="D890" s="83">
        <v>0.4</v>
      </c>
      <c r="E890" s="84">
        <v>270</v>
      </c>
      <c r="F890" s="251">
        <v>55</v>
      </c>
      <c r="G890" s="252">
        <v>188.52118999999999</v>
      </c>
    </row>
    <row r="891" spans="1:7" ht="80.45" customHeight="1" x14ac:dyDescent="0.25">
      <c r="A891" s="93" t="s">
        <v>1103</v>
      </c>
      <c r="B891" s="263" t="s">
        <v>2944</v>
      </c>
      <c r="C891" s="83">
        <v>2019</v>
      </c>
      <c r="D891" s="83">
        <v>0.4</v>
      </c>
      <c r="E891" s="84">
        <v>75</v>
      </c>
      <c r="F891" s="251">
        <v>15</v>
      </c>
      <c r="G891" s="252">
        <v>94.312650000000005</v>
      </c>
    </row>
    <row r="892" spans="1:7" ht="94.5" x14ac:dyDescent="0.25">
      <c r="A892" s="93" t="s">
        <v>1103</v>
      </c>
      <c r="B892" s="263" t="s">
        <v>2945</v>
      </c>
      <c r="C892" s="83">
        <v>2019</v>
      </c>
      <c r="D892" s="83">
        <v>0.4</v>
      </c>
      <c r="E892" s="84">
        <v>120</v>
      </c>
      <c r="F892" s="251">
        <v>75</v>
      </c>
      <c r="G892" s="252">
        <v>48.992809999999999</v>
      </c>
    </row>
    <row r="893" spans="1:7" ht="63" x14ac:dyDescent="0.25">
      <c r="A893" s="93" t="s">
        <v>1103</v>
      </c>
      <c r="B893" s="263" t="s">
        <v>2946</v>
      </c>
      <c r="C893" s="83">
        <v>2019</v>
      </c>
      <c r="D893" s="83">
        <v>0.4</v>
      </c>
      <c r="E893" s="84">
        <v>120</v>
      </c>
      <c r="F893" s="251">
        <v>2.5</v>
      </c>
      <c r="G893" s="252">
        <v>119.27133000000001</v>
      </c>
    </row>
    <row r="894" spans="1:7" ht="63" x14ac:dyDescent="0.25">
      <c r="A894" s="93" t="s">
        <v>1103</v>
      </c>
      <c r="B894" s="263" t="s">
        <v>2947</v>
      </c>
      <c r="C894" s="83">
        <v>2019</v>
      </c>
      <c r="D894" s="83">
        <v>0.4</v>
      </c>
      <c r="E894" s="84">
        <v>100</v>
      </c>
      <c r="F894" s="251">
        <v>15</v>
      </c>
      <c r="G894" s="252">
        <v>82.039680000000004</v>
      </c>
    </row>
    <row r="895" spans="1:7" ht="96.6" customHeight="1" x14ac:dyDescent="0.25">
      <c r="A895" s="93" t="s">
        <v>1103</v>
      </c>
      <c r="B895" s="263" t="s">
        <v>2948</v>
      </c>
      <c r="C895" s="83">
        <v>2019</v>
      </c>
      <c r="D895" s="83">
        <v>0.4</v>
      </c>
      <c r="E895" s="84">
        <v>133</v>
      </c>
      <c r="F895" s="251">
        <v>93.2</v>
      </c>
      <c r="G895" s="252">
        <v>163.62051</v>
      </c>
    </row>
    <row r="896" spans="1:7" ht="78.75" x14ac:dyDescent="0.25">
      <c r="A896" s="93" t="s">
        <v>1103</v>
      </c>
      <c r="B896" s="263" t="s">
        <v>372</v>
      </c>
      <c r="C896" s="83">
        <v>2019</v>
      </c>
      <c r="D896" s="83">
        <v>10</v>
      </c>
      <c r="E896" s="84">
        <v>22</v>
      </c>
      <c r="F896" s="251">
        <v>75</v>
      </c>
      <c r="G896" s="252">
        <f>77.7848-12.40091</f>
        <v>65.383890000000008</v>
      </c>
    </row>
    <row r="897" spans="1:7" ht="78.75" x14ac:dyDescent="0.25">
      <c r="A897" s="93" t="s">
        <v>1103</v>
      </c>
      <c r="B897" s="263" t="s">
        <v>2949</v>
      </c>
      <c r="C897" s="83">
        <v>2019</v>
      </c>
      <c r="D897" s="83">
        <v>10</v>
      </c>
      <c r="E897" s="84">
        <v>56</v>
      </c>
      <c r="F897" s="251">
        <v>5</v>
      </c>
      <c r="G897" s="252">
        <v>67.472759999999994</v>
      </c>
    </row>
    <row r="898" spans="1:7" ht="93" customHeight="1" x14ac:dyDescent="0.25">
      <c r="A898" s="93" t="s">
        <v>1103</v>
      </c>
      <c r="B898" s="263" t="s">
        <v>2950</v>
      </c>
      <c r="C898" s="83">
        <v>2019</v>
      </c>
      <c r="D898" s="83">
        <v>10</v>
      </c>
      <c r="E898" s="84">
        <v>565</v>
      </c>
      <c r="F898" s="251">
        <v>7</v>
      </c>
      <c r="G898" s="252">
        <f>450.32108-23.69697</f>
        <v>426.62410999999997</v>
      </c>
    </row>
    <row r="899" spans="1:7" ht="47.25" x14ac:dyDescent="0.25">
      <c r="A899" s="93" t="s">
        <v>1103</v>
      </c>
      <c r="B899" s="246" t="s">
        <v>2708</v>
      </c>
      <c r="C899" s="66">
        <v>2020</v>
      </c>
      <c r="D899" s="67">
        <v>0.4</v>
      </c>
      <c r="E899" s="69">
        <v>350</v>
      </c>
      <c r="F899" s="249">
        <v>10</v>
      </c>
      <c r="G899" s="255">
        <v>247.11848000000001</v>
      </c>
    </row>
    <row r="900" spans="1:7" ht="49.15" customHeight="1" x14ac:dyDescent="0.25">
      <c r="A900" s="93" t="s">
        <v>1103</v>
      </c>
      <c r="B900" s="246" t="s">
        <v>2709</v>
      </c>
      <c r="C900" s="66">
        <v>2020</v>
      </c>
      <c r="D900" s="67">
        <v>0.4</v>
      </c>
      <c r="E900" s="69">
        <v>350</v>
      </c>
      <c r="F900" s="249">
        <v>14</v>
      </c>
      <c r="G900" s="255">
        <v>90.019850000000005</v>
      </c>
    </row>
    <row r="901" spans="1:7" ht="63" x14ac:dyDescent="0.25">
      <c r="A901" s="93" t="s">
        <v>1103</v>
      </c>
      <c r="B901" s="246" t="s">
        <v>2710</v>
      </c>
      <c r="C901" s="66">
        <v>2020</v>
      </c>
      <c r="D901" s="67">
        <v>0.4</v>
      </c>
      <c r="E901" s="69">
        <v>500</v>
      </c>
      <c r="F901" s="249">
        <v>28</v>
      </c>
      <c r="G901" s="255">
        <v>325.56427000000002</v>
      </c>
    </row>
    <row r="902" spans="1:7" ht="63.6" customHeight="1" x14ac:dyDescent="0.25">
      <c r="A902" s="93" t="s">
        <v>1103</v>
      </c>
      <c r="B902" s="246" t="s">
        <v>2711</v>
      </c>
      <c r="C902" s="66">
        <v>2020</v>
      </c>
      <c r="D902" s="67">
        <v>0.4</v>
      </c>
      <c r="E902" s="69">
        <v>324</v>
      </c>
      <c r="F902" s="249">
        <v>15</v>
      </c>
      <c r="G902" s="255">
        <v>211.62488999999999</v>
      </c>
    </row>
    <row r="903" spans="1:7" ht="63" x14ac:dyDescent="0.25">
      <c r="A903" s="93" t="s">
        <v>1103</v>
      </c>
      <c r="B903" s="246" t="s">
        <v>2712</v>
      </c>
      <c r="C903" s="66">
        <v>2020</v>
      </c>
      <c r="D903" s="67">
        <v>0.4</v>
      </c>
      <c r="E903" s="69">
        <v>150</v>
      </c>
      <c r="F903" s="249">
        <v>9</v>
      </c>
      <c r="G903" s="255">
        <v>139.30179000000001</v>
      </c>
    </row>
    <row r="904" spans="1:7" ht="48" customHeight="1" x14ac:dyDescent="0.25">
      <c r="A904" s="93" t="s">
        <v>1103</v>
      </c>
      <c r="B904" s="246" t="s">
        <v>2713</v>
      </c>
      <c r="C904" s="66">
        <v>2020</v>
      </c>
      <c r="D904" s="67">
        <v>0.4</v>
      </c>
      <c r="E904" s="69">
        <v>240</v>
      </c>
      <c r="F904" s="249">
        <v>16</v>
      </c>
      <c r="G904" s="255">
        <v>88.194829999999996</v>
      </c>
    </row>
    <row r="905" spans="1:7" ht="61.9" customHeight="1" x14ac:dyDescent="0.25">
      <c r="A905" s="93" t="s">
        <v>1103</v>
      </c>
      <c r="B905" s="246" t="s">
        <v>2714</v>
      </c>
      <c r="C905" s="66">
        <v>2020</v>
      </c>
      <c r="D905" s="67">
        <v>0.4</v>
      </c>
      <c r="E905" s="69">
        <v>105</v>
      </c>
      <c r="F905" s="249">
        <v>70</v>
      </c>
      <c r="G905" s="255">
        <v>123.56075</v>
      </c>
    </row>
    <row r="906" spans="1:7" ht="47.25" x14ac:dyDescent="0.25">
      <c r="A906" s="93" t="s">
        <v>1103</v>
      </c>
      <c r="B906" s="246" t="s">
        <v>2715</v>
      </c>
      <c r="C906" s="66">
        <v>2020</v>
      </c>
      <c r="D906" s="67">
        <v>0.4</v>
      </c>
      <c r="E906" s="69">
        <v>30</v>
      </c>
      <c r="F906" s="69">
        <v>14</v>
      </c>
      <c r="G906" s="80">
        <v>36.110520000000001</v>
      </c>
    </row>
    <row r="907" spans="1:7" ht="63" x14ac:dyDescent="0.25">
      <c r="A907" s="93" t="s">
        <v>1103</v>
      </c>
      <c r="B907" s="246" t="s">
        <v>2716</v>
      </c>
      <c r="C907" s="66">
        <v>2020</v>
      </c>
      <c r="D907" s="67">
        <v>0.4</v>
      </c>
      <c r="E907" s="69">
        <v>355</v>
      </c>
      <c r="F907" s="249">
        <v>9</v>
      </c>
      <c r="G907" s="255">
        <v>275.04845999999998</v>
      </c>
    </row>
    <row r="908" spans="1:7" ht="63" x14ac:dyDescent="0.25">
      <c r="A908" s="93" t="s">
        <v>1103</v>
      </c>
      <c r="B908" s="246" t="s">
        <v>2717</v>
      </c>
      <c r="C908" s="66">
        <v>2020</v>
      </c>
      <c r="D908" s="67">
        <v>0.4</v>
      </c>
      <c r="E908" s="69">
        <v>47</v>
      </c>
      <c r="F908" s="249">
        <v>15</v>
      </c>
      <c r="G908" s="255">
        <v>35.394509999999997</v>
      </c>
    </row>
    <row r="909" spans="1:7" ht="63" x14ac:dyDescent="0.25">
      <c r="A909" s="93" t="s">
        <v>1103</v>
      </c>
      <c r="B909" s="246" t="s">
        <v>2951</v>
      </c>
      <c r="C909" s="66">
        <v>2020</v>
      </c>
      <c r="D909" s="67">
        <v>0.4</v>
      </c>
      <c r="E909" s="69">
        <v>282</v>
      </c>
      <c r="F909" s="249">
        <v>15</v>
      </c>
      <c r="G909" s="255">
        <v>113.06131999999999</v>
      </c>
    </row>
    <row r="910" spans="1:7" ht="47.25" x14ac:dyDescent="0.25">
      <c r="A910" s="93" t="s">
        <v>1103</v>
      </c>
      <c r="B910" s="246" t="s">
        <v>2718</v>
      </c>
      <c r="C910" s="66">
        <v>2020</v>
      </c>
      <c r="D910" s="67">
        <v>0.4</v>
      </c>
      <c r="E910" s="69">
        <v>35</v>
      </c>
      <c r="F910" s="249">
        <v>7</v>
      </c>
      <c r="G910" s="255">
        <v>30.9558</v>
      </c>
    </row>
    <row r="911" spans="1:7" ht="63" x14ac:dyDescent="0.25">
      <c r="A911" s="93" t="s">
        <v>1103</v>
      </c>
      <c r="B911" s="246" t="s">
        <v>2719</v>
      </c>
      <c r="C911" s="66">
        <v>2020</v>
      </c>
      <c r="D911" s="67">
        <v>10</v>
      </c>
      <c r="E911" s="69">
        <v>218</v>
      </c>
      <c r="F911" s="249">
        <v>50</v>
      </c>
      <c r="G911" s="255">
        <v>236.48718</v>
      </c>
    </row>
    <row r="912" spans="1:7" ht="63.6" customHeight="1" x14ac:dyDescent="0.25">
      <c r="A912" s="93" t="s">
        <v>1103</v>
      </c>
      <c r="B912" s="246" t="s">
        <v>2720</v>
      </c>
      <c r="C912" s="66">
        <v>2020</v>
      </c>
      <c r="D912" s="67">
        <v>0.4</v>
      </c>
      <c r="E912" s="69">
        <v>17</v>
      </c>
      <c r="F912" s="249">
        <v>60</v>
      </c>
      <c r="G912" s="255">
        <v>40.221310000000003</v>
      </c>
    </row>
    <row r="913" spans="1:7" ht="63" customHeight="1" x14ac:dyDescent="0.25">
      <c r="A913" s="93" t="s">
        <v>1103</v>
      </c>
      <c r="B913" s="246" t="s">
        <v>2721</v>
      </c>
      <c r="C913" s="66">
        <v>2020</v>
      </c>
      <c r="D913" s="67">
        <v>10</v>
      </c>
      <c r="E913" s="69">
        <v>15</v>
      </c>
      <c r="F913" s="249">
        <v>80</v>
      </c>
      <c r="G913" s="255">
        <v>81.387180000000001</v>
      </c>
    </row>
    <row r="914" spans="1:7" ht="63" x14ac:dyDescent="0.25">
      <c r="A914" s="93" t="s">
        <v>1103</v>
      </c>
      <c r="B914" s="246" t="s">
        <v>2722</v>
      </c>
      <c r="C914" s="66">
        <v>2020</v>
      </c>
      <c r="D914" s="67">
        <v>0.4</v>
      </c>
      <c r="E914" s="69">
        <v>512</v>
      </c>
      <c r="F914" s="249">
        <v>5</v>
      </c>
      <c r="G914" s="255">
        <v>370.56481000000002</v>
      </c>
    </row>
    <row r="915" spans="1:7" ht="63" x14ac:dyDescent="0.25">
      <c r="A915" s="93" t="s">
        <v>1103</v>
      </c>
      <c r="B915" s="246" t="s">
        <v>2723</v>
      </c>
      <c r="C915" s="66">
        <v>2020</v>
      </c>
      <c r="D915" s="67">
        <v>10</v>
      </c>
      <c r="E915" s="69">
        <v>400</v>
      </c>
      <c r="F915" s="249">
        <v>14</v>
      </c>
      <c r="G915" s="255">
        <v>385.31007</v>
      </c>
    </row>
    <row r="916" spans="1:7" ht="63" x14ac:dyDescent="0.25">
      <c r="A916" s="93" t="s">
        <v>1103</v>
      </c>
      <c r="B916" s="257" t="s">
        <v>2952</v>
      </c>
      <c r="C916" s="66">
        <v>2020</v>
      </c>
      <c r="D916" s="67">
        <v>0.4</v>
      </c>
      <c r="E916" s="69">
        <v>58</v>
      </c>
      <c r="F916" s="249">
        <v>10</v>
      </c>
      <c r="G916" s="80">
        <v>63.664819999999999</v>
      </c>
    </row>
    <row r="917" spans="1:7" ht="94.5" x14ac:dyDescent="0.25">
      <c r="A917" s="93" t="s">
        <v>1103</v>
      </c>
      <c r="B917" s="257" t="s">
        <v>2953</v>
      </c>
      <c r="C917" s="66">
        <v>2020</v>
      </c>
      <c r="D917" s="67">
        <v>0.4</v>
      </c>
      <c r="E917" s="69">
        <v>170</v>
      </c>
      <c r="F917" s="249">
        <v>80</v>
      </c>
      <c r="G917" s="80">
        <v>146.72765999999999</v>
      </c>
    </row>
    <row r="918" spans="1:7" ht="61.15" customHeight="1" x14ac:dyDescent="0.25">
      <c r="A918" s="93" t="s">
        <v>1103</v>
      </c>
      <c r="B918" s="257" t="s">
        <v>2954</v>
      </c>
      <c r="C918" s="66">
        <v>2020</v>
      </c>
      <c r="D918" s="67">
        <v>0.4</v>
      </c>
      <c r="E918" s="69">
        <v>60</v>
      </c>
      <c r="F918" s="249">
        <v>10</v>
      </c>
      <c r="G918" s="80">
        <v>47.457470000000001</v>
      </c>
    </row>
    <row r="919" spans="1:7" ht="65.45" customHeight="1" x14ac:dyDescent="0.25">
      <c r="A919" s="93" t="s">
        <v>1103</v>
      </c>
      <c r="B919" s="257" t="s">
        <v>2955</v>
      </c>
      <c r="C919" s="66">
        <v>2020</v>
      </c>
      <c r="D919" s="67">
        <v>0.4</v>
      </c>
      <c r="E919" s="69">
        <v>105</v>
      </c>
      <c r="F919" s="249">
        <v>5</v>
      </c>
      <c r="G919" s="80">
        <v>83.78586</v>
      </c>
    </row>
    <row r="920" spans="1:7" ht="49.9" customHeight="1" x14ac:dyDescent="0.25">
      <c r="A920" s="93" t="s">
        <v>1103</v>
      </c>
      <c r="B920" s="282" t="s">
        <v>2956</v>
      </c>
      <c r="C920" s="66">
        <v>2020</v>
      </c>
      <c r="D920" s="67">
        <v>0.4</v>
      </c>
      <c r="E920" s="69">
        <v>120</v>
      </c>
      <c r="F920" s="249">
        <v>7</v>
      </c>
      <c r="G920" s="80">
        <v>71.448419999999999</v>
      </c>
    </row>
    <row r="921" spans="1:7" ht="78.75" x14ac:dyDescent="0.25">
      <c r="A921" s="93" t="s">
        <v>1103</v>
      </c>
      <c r="B921" s="246" t="s">
        <v>2957</v>
      </c>
      <c r="C921" s="66">
        <v>2020</v>
      </c>
      <c r="D921" s="67">
        <v>0.4</v>
      </c>
      <c r="E921" s="69">
        <v>205</v>
      </c>
      <c r="F921" s="249">
        <f>F91</f>
        <v>70</v>
      </c>
      <c r="G921" s="255">
        <v>20.459320000000002</v>
      </c>
    </row>
    <row r="922" spans="1:7" ht="94.5" x14ac:dyDescent="0.25">
      <c r="A922" s="93" t="s">
        <v>1103</v>
      </c>
      <c r="B922" s="257" t="s">
        <v>2958</v>
      </c>
      <c r="C922" s="66">
        <v>2020</v>
      </c>
      <c r="D922" s="67">
        <v>10</v>
      </c>
      <c r="E922" s="69">
        <v>730</v>
      </c>
      <c r="F922" s="249">
        <v>80</v>
      </c>
      <c r="G922" s="80">
        <v>773.68517999999995</v>
      </c>
    </row>
    <row r="923" spans="1:7" ht="60.6" customHeight="1" x14ac:dyDescent="0.25">
      <c r="A923" s="93" t="s">
        <v>1103</v>
      </c>
      <c r="B923" s="258" t="s">
        <v>2959</v>
      </c>
      <c r="C923" s="77">
        <v>2020</v>
      </c>
      <c r="D923" s="85">
        <v>0.4</v>
      </c>
      <c r="E923" s="95">
        <v>62</v>
      </c>
      <c r="F923" s="95">
        <v>5</v>
      </c>
      <c r="G923" s="80">
        <v>31.282869999999999</v>
      </c>
    </row>
    <row r="924" spans="1:7" ht="50.45" customHeight="1" x14ac:dyDescent="0.25">
      <c r="A924" s="93" t="s">
        <v>1103</v>
      </c>
      <c r="B924" s="293" t="s">
        <v>2960</v>
      </c>
      <c r="C924" s="96">
        <v>2020</v>
      </c>
      <c r="D924" s="96">
        <v>0.4</v>
      </c>
      <c r="E924" s="96">
        <v>160</v>
      </c>
      <c r="F924" s="249">
        <f>80-6</f>
        <v>74</v>
      </c>
      <c r="G924" s="97">
        <f>172.40926+15.55643</f>
        <v>187.96569</v>
      </c>
    </row>
    <row r="925" spans="1:7" ht="63" x14ac:dyDescent="0.25">
      <c r="A925" s="93" t="s">
        <v>1103</v>
      </c>
      <c r="B925" s="282" t="s">
        <v>2961</v>
      </c>
      <c r="C925" s="96">
        <v>2020</v>
      </c>
      <c r="D925" s="96">
        <v>0.4</v>
      </c>
      <c r="E925" s="96">
        <v>40</v>
      </c>
      <c r="F925" s="249">
        <v>5</v>
      </c>
      <c r="G925" s="97">
        <v>51.568629999999999</v>
      </c>
    </row>
    <row r="926" spans="1:7" ht="63" x14ac:dyDescent="0.25">
      <c r="A926" s="93" t="s">
        <v>1103</v>
      </c>
      <c r="B926" s="282" t="s">
        <v>2962</v>
      </c>
      <c r="C926" s="96">
        <v>2020</v>
      </c>
      <c r="D926" s="96">
        <v>0.4</v>
      </c>
      <c r="E926" s="96">
        <v>280</v>
      </c>
      <c r="F926" s="249">
        <v>15</v>
      </c>
      <c r="G926" s="97">
        <v>267.04201</v>
      </c>
    </row>
    <row r="927" spans="1:7" ht="50.45" customHeight="1" x14ac:dyDescent="0.25">
      <c r="A927" s="93" t="s">
        <v>1103</v>
      </c>
      <c r="B927" s="294" t="s">
        <v>2963</v>
      </c>
      <c r="C927" s="96">
        <v>2020</v>
      </c>
      <c r="D927" s="96">
        <v>0.4</v>
      </c>
      <c r="E927" s="196">
        <v>100</v>
      </c>
      <c r="F927" s="69">
        <v>15</v>
      </c>
      <c r="G927" s="97">
        <v>139.25742</v>
      </c>
    </row>
    <row r="928" spans="1:7" ht="63.6" customHeight="1" x14ac:dyDescent="0.25">
      <c r="A928" s="93" t="s">
        <v>1103</v>
      </c>
      <c r="B928" s="294" t="s">
        <v>2964</v>
      </c>
      <c r="C928" s="96">
        <v>2020</v>
      </c>
      <c r="D928" s="96">
        <v>0.4</v>
      </c>
      <c r="E928" s="96">
        <v>130</v>
      </c>
      <c r="F928" s="69">
        <v>15</v>
      </c>
      <c r="G928" s="97">
        <v>115.38181</v>
      </c>
    </row>
    <row r="929" spans="1:7" ht="78.75" x14ac:dyDescent="0.25">
      <c r="A929" s="93" t="s">
        <v>1103</v>
      </c>
      <c r="B929" s="294" t="s">
        <v>2965</v>
      </c>
      <c r="C929" s="96">
        <v>2020</v>
      </c>
      <c r="D929" s="96">
        <v>10</v>
      </c>
      <c r="E929" s="96">
        <v>4</v>
      </c>
      <c r="F929" s="69">
        <v>15</v>
      </c>
      <c r="G929" s="97">
        <v>10.78477</v>
      </c>
    </row>
    <row r="930" spans="1:7" ht="78.75" x14ac:dyDescent="0.25">
      <c r="A930" s="93" t="s">
        <v>1103</v>
      </c>
      <c r="B930" s="294" t="s">
        <v>2966</v>
      </c>
      <c r="C930" s="96">
        <v>2020</v>
      </c>
      <c r="D930" s="96">
        <v>0.4</v>
      </c>
      <c r="E930" s="96">
        <v>117</v>
      </c>
      <c r="F930" s="69">
        <v>15</v>
      </c>
      <c r="G930" s="99">
        <f>36.75077+32.65767</f>
        <v>69.408440000000013</v>
      </c>
    </row>
    <row r="931" spans="1:7" ht="78.75" x14ac:dyDescent="0.25">
      <c r="A931" s="93" t="s">
        <v>1103</v>
      </c>
      <c r="B931" s="293" t="s">
        <v>2967</v>
      </c>
      <c r="C931" s="96">
        <v>2020</v>
      </c>
      <c r="D931" s="96">
        <v>0.4</v>
      </c>
      <c r="E931" s="96">
        <v>800</v>
      </c>
      <c r="F931" s="249">
        <v>15</v>
      </c>
      <c r="G931" s="97">
        <v>364.72964000000002</v>
      </c>
    </row>
    <row r="932" spans="1:7" ht="61.9" customHeight="1" x14ac:dyDescent="0.25">
      <c r="A932" s="93" t="s">
        <v>1103</v>
      </c>
      <c r="B932" s="293" t="s">
        <v>2968</v>
      </c>
      <c r="C932" s="96">
        <v>2020</v>
      </c>
      <c r="D932" s="96">
        <v>10</v>
      </c>
      <c r="E932" s="96">
        <v>5</v>
      </c>
      <c r="F932" s="249">
        <v>100</v>
      </c>
      <c r="G932" s="97">
        <v>42.502769999999998</v>
      </c>
    </row>
    <row r="933" spans="1:7" ht="63" customHeight="1" x14ac:dyDescent="0.25">
      <c r="A933" s="93" t="s">
        <v>1103</v>
      </c>
      <c r="B933" s="294" t="s">
        <v>2972</v>
      </c>
      <c r="C933" s="96">
        <v>2020</v>
      </c>
      <c r="D933" s="96">
        <v>0.4</v>
      </c>
      <c r="E933" s="96">
        <v>20</v>
      </c>
      <c r="F933" s="249">
        <v>15</v>
      </c>
      <c r="G933" s="97">
        <v>36.713230000000003</v>
      </c>
    </row>
    <row r="934" spans="1:7" ht="63" x14ac:dyDescent="0.25">
      <c r="A934" s="93" t="s">
        <v>1103</v>
      </c>
      <c r="B934" s="293" t="s">
        <v>2973</v>
      </c>
      <c r="C934" s="295">
        <v>2020</v>
      </c>
      <c r="D934" s="32">
        <v>0.4</v>
      </c>
      <c r="E934" s="96">
        <v>410</v>
      </c>
      <c r="F934" s="249">
        <v>15</v>
      </c>
      <c r="G934" s="269">
        <v>280.74005</v>
      </c>
    </row>
    <row r="935" spans="1:7" ht="51" customHeight="1" x14ac:dyDescent="0.25">
      <c r="A935" s="93" t="s">
        <v>1103</v>
      </c>
      <c r="B935" s="293" t="s">
        <v>2974</v>
      </c>
      <c r="C935" s="295">
        <v>2020</v>
      </c>
      <c r="D935" s="32">
        <v>0.4</v>
      </c>
      <c r="E935" s="96">
        <v>20</v>
      </c>
      <c r="F935" s="249">
        <v>15</v>
      </c>
      <c r="G935" s="269">
        <v>40.448160000000001</v>
      </c>
    </row>
    <row r="936" spans="1:7" ht="63" x14ac:dyDescent="0.25">
      <c r="A936" s="93" t="s">
        <v>1103</v>
      </c>
      <c r="B936" s="293" t="s">
        <v>2975</v>
      </c>
      <c r="C936" s="295">
        <v>2020</v>
      </c>
      <c r="D936" s="32">
        <v>0.4</v>
      </c>
      <c r="E936" s="96">
        <v>216</v>
      </c>
      <c r="F936" s="249">
        <v>15</v>
      </c>
      <c r="G936" s="269">
        <v>119.54067000000001</v>
      </c>
    </row>
    <row r="937" spans="1:7" ht="63" x14ac:dyDescent="0.25">
      <c r="A937" s="93" t="s">
        <v>1103</v>
      </c>
      <c r="B937" s="293" t="s">
        <v>2976</v>
      </c>
      <c r="C937" s="295">
        <v>2020</v>
      </c>
      <c r="D937" s="32">
        <v>0.4</v>
      </c>
      <c r="E937" s="96">
        <v>100</v>
      </c>
      <c r="F937" s="249">
        <v>15</v>
      </c>
      <c r="G937" s="269">
        <v>76.301289999999995</v>
      </c>
    </row>
    <row r="938" spans="1:7" ht="61.9" customHeight="1" x14ac:dyDescent="0.25">
      <c r="A938" s="93" t="s">
        <v>1103</v>
      </c>
      <c r="B938" s="281" t="s">
        <v>2977</v>
      </c>
      <c r="C938" s="87">
        <v>2020</v>
      </c>
      <c r="D938" s="32">
        <v>0.4</v>
      </c>
      <c r="E938" s="96">
        <v>21</v>
      </c>
      <c r="F938" s="69">
        <v>15</v>
      </c>
      <c r="G938" s="80">
        <v>29.736329999999999</v>
      </c>
    </row>
    <row r="939" spans="1:7" ht="94.5" x14ac:dyDescent="0.25">
      <c r="A939" s="93" t="s">
        <v>1103</v>
      </c>
      <c r="B939" s="281" t="s">
        <v>2750</v>
      </c>
      <c r="C939" s="87">
        <v>2020</v>
      </c>
      <c r="D939" s="70">
        <v>0.4</v>
      </c>
      <c r="E939" s="66">
        <v>240</v>
      </c>
      <c r="F939" s="95">
        <v>15</v>
      </c>
      <c r="G939" s="80">
        <v>201.34270000000001</v>
      </c>
    </row>
    <row r="940" spans="1:7" ht="30.6" customHeight="1" x14ac:dyDescent="0.25">
      <c r="A940" s="93" t="s">
        <v>1103</v>
      </c>
      <c r="B940" s="263" t="s">
        <v>2978</v>
      </c>
      <c r="C940" s="83">
        <v>2020</v>
      </c>
      <c r="D940" s="83">
        <v>0.4</v>
      </c>
      <c r="E940" s="84">
        <v>20</v>
      </c>
      <c r="F940" s="251">
        <v>15</v>
      </c>
      <c r="G940" s="80">
        <v>57.962389999999999</v>
      </c>
    </row>
    <row r="941" spans="1:7" ht="47.25" x14ac:dyDescent="0.25">
      <c r="A941" s="93" t="s">
        <v>1103</v>
      </c>
      <c r="B941" s="266" t="s">
        <v>2979</v>
      </c>
      <c r="C941" s="83">
        <v>2020</v>
      </c>
      <c r="D941" s="83">
        <v>0.4</v>
      </c>
      <c r="E941" s="84">
        <v>163</v>
      </c>
      <c r="F941" s="251">
        <v>15</v>
      </c>
      <c r="G941" s="80">
        <v>122.83435</v>
      </c>
    </row>
    <row r="942" spans="1:7" ht="78.75" x14ac:dyDescent="0.25">
      <c r="A942" s="93" t="s">
        <v>1103</v>
      </c>
      <c r="B942" s="257" t="s">
        <v>2980</v>
      </c>
      <c r="C942" s="87">
        <v>2020</v>
      </c>
      <c r="D942" s="265">
        <v>0.4</v>
      </c>
      <c r="E942" s="84">
        <v>390</v>
      </c>
      <c r="F942" s="251">
        <v>15</v>
      </c>
      <c r="G942" s="80">
        <v>290.29897999999997</v>
      </c>
    </row>
    <row r="943" spans="1:7" ht="63" x14ac:dyDescent="0.25">
      <c r="A943" s="93" t="s">
        <v>1103</v>
      </c>
      <c r="B943" s="140" t="s">
        <v>2981</v>
      </c>
      <c r="C943" s="265">
        <v>2020</v>
      </c>
      <c r="D943" s="265">
        <v>0.4</v>
      </c>
      <c r="E943" s="84">
        <v>170</v>
      </c>
      <c r="F943" s="251">
        <v>15</v>
      </c>
      <c r="G943" s="80">
        <v>261.63441</v>
      </c>
    </row>
    <row r="944" spans="1:7" ht="94.9" customHeight="1" x14ac:dyDescent="0.25">
      <c r="A944" s="93" t="s">
        <v>1103</v>
      </c>
      <c r="B944" s="140" t="s">
        <v>2982</v>
      </c>
      <c r="C944" s="265">
        <v>2020</v>
      </c>
      <c r="D944" s="265">
        <v>10</v>
      </c>
      <c r="E944" s="84">
        <v>30</v>
      </c>
      <c r="F944" s="251">
        <v>122</v>
      </c>
      <c r="G944" s="252">
        <v>49.086440000000003</v>
      </c>
    </row>
    <row r="945" spans="1:7" ht="78.75" x14ac:dyDescent="0.25">
      <c r="A945" s="93" t="s">
        <v>1103</v>
      </c>
      <c r="B945" s="248" t="s">
        <v>2983</v>
      </c>
      <c r="C945" s="265">
        <v>2020</v>
      </c>
      <c r="D945" s="265">
        <v>0.4</v>
      </c>
      <c r="E945" s="84">
        <v>280</v>
      </c>
      <c r="F945" s="251">
        <v>15</v>
      </c>
      <c r="G945" s="252">
        <v>122.89261</v>
      </c>
    </row>
    <row r="946" spans="1:7" ht="63" x14ac:dyDescent="0.25">
      <c r="A946" s="93" t="s">
        <v>1103</v>
      </c>
      <c r="B946" s="248" t="s">
        <v>2984</v>
      </c>
      <c r="C946" s="83">
        <v>2020</v>
      </c>
      <c r="D946" s="83">
        <v>10</v>
      </c>
      <c r="E946" s="84">
        <v>905</v>
      </c>
      <c r="F946" s="251">
        <v>30</v>
      </c>
      <c r="G946" s="80">
        <v>726.10808999999995</v>
      </c>
    </row>
    <row r="947" spans="1:7" ht="63.6" customHeight="1" x14ac:dyDescent="0.25">
      <c r="A947" s="93" t="s">
        <v>1103</v>
      </c>
      <c r="B947" s="296" t="s">
        <v>2724</v>
      </c>
      <c r="C947" s="265">
        <v>2020</v>
      </c>
      <c r="D947" s="265">
        <v>0.4</v>
      </c>
      <c r="E947" s="84">
        <v>200</v>
      </c>
      <c r="F947" s="251">
        <v>15</v>
      </c>
      <c r="G947" s="80">
        <v>229.29393999999999</v>
      </c>
    </row>
    <row r="948" spans="1:7" ht="68.45" customHeight="1" x14ac:dyDescent="0.25">
      <c r="A948" s="93" t="s">
        <v>1103</v>
      </c>
      <c r="B948" s="296" t="s">
        <v>2724</v>
      </c>
      <c r="C948" s="265">
        <v>2020</v>
      </c>
      <c r="D948" s="265">
        <v>10</v>
      </c>
      <c r="E948" s="84">
        <v>10</v>
      </c>
      <c r="F948" s="251">
        <v>15</v>
      </c>
      <c r="G948" s="80">
        <v>45.115259999999999</v>
      </c>
    </row>
    <row r="949" spans="1:7" ht="63" x14ac:dyDescent="0.25">
      <c r="A949" s="93" t="s">
        <v>1103</v>
      </c>
      <c r="B949" s="140" t="s">
        <v>2985</v>
      </c>
      <c r="C949" s="87">
        <v>2020</v>
      </c>
      <c r="D949" s="265">
        <v>0.4</v>
      </c>
      <c r="E949" s="84">
        <v>125</v>
      </c>
      <c r="F949" s="251">
        <v>15</v>
      </c>
      <c r="G949" s="80">
        <v>273.88161000000002</v>
      </c>
    </row>
    <row r="950" spans="1:7" ht="78.75" x14ac:dyDescent="0.25">
      <c r="A950" s="93" t="s">
        <v>1103</v>
      </c>
      <c r="B950" s="266" t="s">
        <v>2790</v>
      </c>
      <c r="C950" s="265">
        <v>2020</v>
      </c>
      <c r="D950" s="265">
        <v>0.4</v>
      </c>
      <c r="E950" s="84">
        <v>180</v>
      </c>
      <c r="F950" s="251">
        <v>120</v>
      </c>
      <c r="G950" s="80">
        <v>454.94776999999999</v>
      </c>
    </row>
    <row r="951" spans="1:7" ht="78.75" x14ac:dyDescent="0.25">
      <c r="A951" s="93" t="s">
        <v>1103</v>
      </c>
      <c r="B951" s="266" t="s">
        <v>2790</v>
      </c>
      <c r="C951" s="265">
        <v>2020</v>
      </c>
      <c r="D951" s="265">
        <v>10</v>
      </c>
      <c r="E951" s="84">
        <v>309</v>
      </c>
      <c r="F951" s="251">
        <v>120</v>
      </c>
      <c r="G951" s="80">
        <v>773.18757000000005</v>
      </c>
    </row>
    <row r="952" spans="1:7" ht="63" x14ac:dyDescent="0.25">
      <c r="A952" s="93" t="s">
        <v>1103</v>
      </c>
      <c r="B952" s="266" t="s">
        <v>2986</v>
      </c>
      <c r="C952" s="265">
        <v>2020</v>
      </c>
      <c r="D952" s="265">
        <v>0.4</v>
      </c>
      <c r="E952" s="84">
        <v>113</v>
      </c>
      <c r="F952" s="251">
        <v>10</v>
      </c>
      <c r="G952" s="80">
        <v>229.19617</v>
      </c>
    </row>
    <row r="953" spans="1:7" ht="49.9" customHeight="1" x14ac:dyDescent="0.25">
      <c r="A953" s="93" t="s">
        <v>1103</v>
      </c>
      <c r="B953" s="266" t="s">
        <v>2987</v>
      </c>
      <c r="C953" s="265">
        <v>2020</v>
      </c>
      <c r="D953" s="265">
        <v>0.4</v>
      </c>
      <c r="E953" s="84">
        <v>135</v>
      </c>
      <c r="F953" s="251">
        <v>15</v>
      </c>
      <c r="G953" s="80">
        <v>286.26033999999999</v>
      </c>
    </row>
    <row r="954" spans="1:7" ht="78.75" x14ac:dyDescent="0.25">
      <c r="A954" s="93" t="s">
        <v>1103</v>
      </c>
      <c r="B954" s="261" t="s">
        <v>2988</v>
      </c>
      <c r="C954" s="265">
        <v>2020</v>
      </c>
      <c r="D954" s="265">
        <v>10</v>
      </c>
      <c r="E954" s="84">
        <v>159</v>
      </c>
      <c r="F954" s="251">
        <v>15</v>
      </c>
      <c r="G954" s="80">
        <v>566.00027</v>
      </c>
    </row>
    <row r="955" spans="1:7" ht="63" x14ac:dyDescent="0.25">
      <c r="A955" s="93" t="s">
        <v>1103</v>
      </c>
      <c r="B955" s="266" t="s">
        <v>2989</v>
      </c>
      <c r="C955" s="265">
        <v>2020</v>
      </c>
      <c r="D955" s="265">
        <v>0.4</v>
      </c>
      <c r="E955" s="84">
        <v>180</v>
      </c>
      <c r="F955" s="251">
        <v>40</v>
      </c>
      <c r="G955" s="80">
        <v>416.28194000000002</v>
      </c>
    </row>
    <row r="956" spans="1:7" ht="78.75" x14ac:dyDescent="0.25">
      <c r="A956" s="93" t="s">
        <v>1103</v>
      </c>
      <c r="B956" s="266" t="s">
        <v>2613</v>
      </c>
      <c r="C956" s="265">
        <v>2020</v>
      </c>
      <c r="D956" s="265">
        <v>0.4</v>
      </c>
      <c r="E956" s="84">
        <v>178</v>
      </c>
      <c r="F956" s="251">
        <v>30</v>
      </c>
      <c r="G956" s="80">
        <v>238.95907</v>
      </c>
    </row>
    <row r="957" spans="1:7" ht="78.75" x14ac:dyDescent="0.25">
      <c r="A957" s="93" t="s">
        <v>1103</v>
      </c>
      <c r="B957" s="266" t="s">
        <v>2613</v>
      </c>
      <c r="C957" s="265">
        <v>2020</v>
      </c>
      <c r="D957" s="265">
        <v>10</v>
      </c>
      <c r="E957" s="84">
        <v>566</v>
      </c>
      <c r="F957" s="251">
        <v>30</v>
      </c>
      <c r="G957" s="80">
        <v>834.13558999999998</v>
      </c>
    </row>
    <row r="958" spans="1:7" ht="78.75" x14ac:dyDescent="0.25">
      <c r="A958" s="93" t="s">
        <v>1103</v>
      </c>
      <c r="B958" s="257" t="s">
        <v>2990</v>
      </c>
      <c r="C958" s="265">
        <v>2020</v>
      </c>
      <c r="D958" s="265">
        <v>0.4</v>
      </c>
      <c r="E958" s="84">
        <v>120</v>
      </c>
      <c r="F958" s="251">
        <v>15</v>
      </c>
      <c r="G958" s="80">
        <v>102.03421</v>
      </c>
    </row>
    <row r="959" spans="1:7" ht="78.75" x14ac:dyDescent="0.25">
      <c r="A959" s="93" t="s">
        <v>1103</v>
      </c>
      <c r="B959" s="257" t="s">
        <v>2991</v>
      </c>
      <c r="C959" s="265">
        <v>2020</v>
      </c>
      <c r="D959" s="265">
        <v>0.4</v>
      </c>
      <c r="E959" s="84">
        <v>275</v>
      </c>
      <c r="F959" s="251">
        <v>15</v>
      </c>
      <c r="G959" s="80">
        <v>196.82035999999999</v>
      </c>
    </row>
    <row r="960" spans="1:7" ht="94.5" x14ac:dyDescent="0.25">
      <c r="A960" s="93" t="s">
        <v>1103</v>
      </c>
      <c r="B960" s="257" t="s">
        <v>2992</v>
      </c>
      <c r="C960" s="265">
        <v>2020</v>
      </c>
      <c r="D960" s="265">
        <v>0.4</v>
      </c>
      <c r="E960" s="84">
        <v>108</v>
      </c>
      <c r="F960" s="251">
        <v>15</v>
      </c>
      <c r="G960" s="80">
        <v>82.178610000000006</v>
      </c>
    </row>
    <row r="961" spans="1:7" ht="63" x14ac:dyDescent="0.25">
      <c r="A961" s="93" t="s">
        <v>1103</v>
      </c>
      <c r="B961" s="261" t="s">
        <v>2993</v>
      </c>
      <c r="C961" s="265">
        <v>2020</v>
      </c>
      <c r="D961" s="265">
        <v>0.4</v>
      </c>
      <c r="E961" s="84">
        <v>300</v>
      </c>
      <c r="F961" s="251">
        <v>15</v>
      </c>
      <c r="G961" s="80">
        <v>218.56809999999999</v>
      </c>
    </row>
    <row r="962" spans="1:7" ht="63" x14ac:dyDescent="0.25">
      <c r="A962" s="93" t="s">
        <v>1103</v>
      </c>
      <c r="B962" s="257" t="s">
        <v>2994</v>
      </c>
      <c r="C962" s="264">
        <v>2020</v>
      </c>
      <c r="D962" s="264">
        <v>0.4</v>
      </c>
      <c r="E962" s="81">
        <v>30</v>
      </c>
      <c r="F962" s="251">
        <v>15</v>
      </c>
      <c r="G962" s="80">
        <v>15.984819999999999</v>
      </c>
    </row>
    <row r="963" spans="1:7" ht="63" x14ac:dyDescent="0.25">
      <c r="A963" s="93" t="s">
        <v>1103</v>
      </c>
      <c r="B963" s="261" t="s">
        <v>2995</v>
      </c>
      <c r="C963" s="265">
        <v>2020</v>
      </c>
      <c r="D963" s="265">
        <v>6</v>
      </c>
      <c r="E963" s="84">
        <v>32</v>
      </c>
      <c r="F963" s="251">
        <v>70</v>
      </c>
      <c r="G963" s="252">
        <v>103.99469000000001</v>
      </c>
    </row>
    <row r="964" spans="1:7" ht="82.15" customHeight="1" x14ac:dyDescent="0.25">
      <c r="A964" s="93" t="s">
        <v>1103</v>
      </c>
      <c r="B964" s="261" t="s">
        <v>2615</v>
      </c>
      <c r="C964" s="264">
        <v>2020</v>
      </c>
      <c r="D964" s="264">
        <v>0.4</v>
      </c>
      <c r="E964" s="81">
        <v>58</v>
      </c>
      <c r="F964" s="95">
        <v>15</v>
      </c>
      <c r="G964" s="80">
        <v>69.60181</v>
      </c>
    </row>
    <row r="965" spans="1:7" ht="48" customHeight="1" x14ac:dyDescent="0.25">
      <c r="A965" s="93" t="s">
        <v>1103</v>
      </c>
      <c r="B965" s="144" t="s">
        <v>2862</v>
      </c>
      <c r="C965" s="265">
        <v>2020</v>
      </c>
      <c r="D965" s="265">
        <v>0.4</v>
      </c>
      <c r="E965" s="84">
        <v>130</v>
      </c>
      <c r="F965" s="95">
        <v>30</v>
      </c>
      <c r="G965" s="252">
        <v>143.29755</v>
      </c>
    </row>
    <row r="966" spans="1:7" ht="47.25" x14ac:dyDescent="0.25">
      <c r="A966" s="93" t="s">
        <v>1103</v>
      </c>
      <c r="B966" s="144" t="s">
        <v>2863</v>
      </c>
      <c r="C966" s="265">
        <v>2020</v>
      </c>
      <c r="D966" s="265">
        <v>0.4</v>
      </c>
      <c r="E966" s="84">
        <v>120</v>
      </c>
      <c r="F966" s="95">
        <v>15</v>
      </c>
      <c r="G966" s="252">
        <v>143.89132000000001</v>
      </c>
    </row>
    <row r="967" spans="1:7" ht="58.9" customHeight="1" x14ac:dyDescent="0.25">
      <c r="A967" s="93" t="s">
        <v>1103</v>
      </c>
      <c r="B967" s="144" t="s">
        <v>2725</v>
      </c>
      <c r="C967" s="265">
        <v>2020</v>
      </c>
      <c r="D967" s="265">
        <v>10</v>
      </c>
      <c r="E967" s="84">
        <v>13</v>
      </c>
      <c r="F967" s="95">
        <v>105</v>
      </c>
      <c r="G967" s="252">
        <v>81.995859999999993</v>
      </c>
    </row>
    <row r="968" spans="1:7" ht="63" customHeight="1" x14ac:dyDescent="0.25">
      <c r="A968" s="93" t="s">
        <v>1103</v>
      </c>
      <c r="B968" s="261" t="str">
        <f>B967</f>
        <v>Реконструкция ВЛ-10 кВ Ф-103 19.6 км строительство ВЛ-0,4 кВ и ТП-10/0,4 кВ для осуществления технологического присоединения энергопринимающих устройств объектов незавершенного строительства (жилой дом), в Предгорном районе, х. Новая Пролетарка, ул. Приозерная»</v>
      </c>
      <c r="C968" s="265">
        <v>2020</v>
      </c>
      <c r="D968" s="265">
        <v>0.4</v>
      </c>
      <c r="E968" s="84">
        <v>250</v>
      </c>
      <c r="F968" s="95">
        <v>105</v>
      </c>
      <c r="G968" s="252">
        <v>209.73294999999999</v>
      </c>
    </row>
    <row r="969" spans="1:7" ht="78.75" x14ac:dyDescent="0.25">
      <c r="A969" s="93" t="s">
        <v>1103</v>
      </c>
      <c r="B969" s="144" t="s">
        <v>2996</v>
      </c>
      <c r="C969" s="264">
        <v>2020</v>
      </c>
      <c r="D969" s="265">
        <v>0.4</v>
      </c>
      <c r="E969" s="84">
        <v>39</v>
      </c>
      <c r="F969" s="95">
        <v>15</v>
      </c>
      <c r="G969" s="252">
        <v>72.906700000000001</v>
      </c>
    </row>
    <row r="970" spans="1:7" ht="63" x14ac:dyDescent="0.25">
      <c r="A970" s="93" t="s">
        <v>1103</v>
      </c>
      <c r="B970" s="261" t="s">
        <v>2997</v>
      </c>
      <c r="C970" s="96">
        <v>2020</v>
      </c>
      <c r="D970" s="96">
        <v>0.4</v>
      </c>
      <c r="E970" s="96">
        <v>40</v>
      </c>
      <c r="F970" s="249">
        <v>8</v>
      </c>
      <c r="G970" s="97">
        <v>22.311430000000001</v>
      </c>
    </row>
    <row r="971" spans="1:7" ht="78.75" x14ac:dyDescent="0.25">
      <c r="A971" s="93" t="s">
        <v>1103</v>
      </c>
      <c r="B971" s="261" t="s">
        <v>2998</v>
      </c>
      <c r="C971" s="264">
        <v>2020</v>
      </c>
      <c r="D971" s="264">
        <v>0.4</v>
      </c>
      <c r="E971" s="81">
        <v>305</v>
      </c>
      <c r="F971" s="95">
        <v>15</v>
      </c>
      <c r="G971" s="80">
        <v>200.18136000000001</v>
      </c>
    </row>
    <row r="972" spans="1:7" ht="63" x14ac:dyDescent="0.25">
      <c r="A972" s="93" t="s">
        <v>1103</v>
      </c>
      <c r="B972" s="261" t="s">
        <v>2999</v>
      </c>
      <c r="C972" s="264">
        <v>2020</v>
      </c>
      <c r="D972" s="264">
        <v>0.4</v>
      </c>
      <c r="E972" s="81">
        <v>60</v>
      </c>
      <c r="F972" s="95">
        <v>10</v>
      </c>
      <c r="G972" s="80">
        <v>21.92285</v>
      </c>
    </row>
    <row r="973" spans="1:7" ht="63" x14ac:dyDescent="0.25">
      <c r="A973" s="93" t="s">
        <v>1103</v>
      </c>
      <c r="B973" s="261" t="s">
        <v>2726</v>
      </c>
      <c r="C973" s="264">
        <v>2020</v>
      </c>
      <c r="D973" s="264">
        <v>0.4</v>
      </c>
      <c r="E973" s="81">
        <v>246</v>
      </c>
      <c r="F973" s="251">
        <v>15</v>
      </c>
      <c r="G973" s="80">
        <v>402.7432</v>
      </c>
    </row>
    <row r="974" spans="1:7" ht="78.75" x14ac:dyDescent="0.25">
      <c r="A974" s="93" t="s">
        <v>1103</v>
      </c>
      <c r="B974" s="261" t="s">
        <v>3000</v>
      </c>
      <c r="C974" s="264">
        <v>2020</v>
      </c>
      <c r="D974" s="264">
        <v>0.4</v>
      </c>
      <c r="E974" s="81">
        <v>35</v>
      </c>
      <c r="F974" s="251">
        <v>8</v>
      </c>
      <c r="G974" s="80">
        <v>21.659520000000001</v>
      </c>
    </row>
    <row r="975" spans="1:7" ht="63" x14ac:dyDescent="0.25">
      <c r="A975" s="93" t="s">
        <v>1103</v>
      </c>
      <c r="B975" s="246" t="s">
        <v>3001</v>
      </c>
      <c r="C975" s="66">
        <v>2020</v>
      </c>
      <c r="D975" s="67">
        <v>0.4</v>
      </c>
      <c r="E975" s="69">
        <v>221</v>
      </c>
      <c r="F975" s="285">
        <v>15</v>
      </c>
      <c r="G975" s="297">
        <v>481.71728000000002</v>
      </c>
    </row>
    <row r="976" spans="1:7" ht="47.25" x14ac:dyDescent="0.25">
      <c r="A976" s="93" t="s">
        <v>1103</v>
      </c>
      <c r="B976" s="246" t="s">
        <v>3002</v>
      </c>
      <c r="C976" s="66">
        <v>2020</v>
      </c>
      <c r="D976" s="67">
        <v>0.4</v>
      </c>
      <c r="E976" s="69">
        <v>400</v>
      </c>
      <c r="F976" s="285">
        <v>65</v>
      </c>
      <c r="G976" s="255">
        <v>107.83881</v>
      </c>
    </row>
    <row r="977" spans="1:7" ht="78.75" x14ac:dyDescent="0.25">
      <c r="A977" s="93" t="s">
        <v>1103</v>
      </c>
      <c r="B977" s="299" t="s">
        <v>3003</v>
      </c>
      <c r="C977" s="83">
        <v>2020</v>
      </c>
      <c r="D977" s="77">
        <v>10</v>
      </c>
      <c r="E977" s="84">
        <v>152</v>
      </c>
      <c r="F977" s="251">
        <v>122</v>
      </c>
      <c r="G977" s="252">
        <v>165.76703000000001</v>
      </c>
    </row>
    <row r="978" spans="1:7" ht="63" x14ac:dyDescent="0.25">
      <c r="A978" s="93" t="s">
        <v>1103</v>
      </c>
      <c r="B978" s="246" t="s">
        <v>3004</v>
      </c>
      <c r="C978" s="66">
        <v>2020</v>
      </c>
      <c r="D978" s="83">
        <v>0.4</v>
      </c>
      <c r="E978" s="95">
        <v>84</v>
      </c>
      <c r="F978" s="251">
        <v>15</v>
      </c>
      <c r="G978" s="252">
        <v>255.55058</v>
      </c>
    </row>
    <row r="979" spans="1:7" ht="78.75" x14ac:dyDescent="0.25">
      <c r="A979" s="93" t="s">
        <v>1103</v>
      </c>
      <c r="B979" s="246" t="s">
        <v>2754</v>
      </c>
      <c r="C979" s="66">
        <v>2020</v>
      </c>
      <c r="D979" s="83">
        <v>10</v>
      </c>
      <c r="E979" s="84">
        <v>139</v>
      </c>
      <c r="F979" s="95">
        <v>200</v>
      </c>
      <c r="G979" s="252">
        <v>337.24236000000002</v>
      </c>
    </row>
    <row r="980" spans="1:7" ht="63" x14ac:dyDescent="0.25">
      <c r="A980" s="93" t="s">
        <v>1103</v>
      </c>
      <c r="B980" s="246" t="s">
        <v>3005</v>
      </c>
      <c r="C980" s="83">
        <v>2020</v>
      </c>
      <c r="D980" s="83">
        <v>10</v>
      </c>
      <c r="E980" s="84">
        <v>547</v>
      </c>
      <c r="F980" s="95">
        <v>150</v>
      </c>
      <c r="G980" s="252">
        <v>988.22335999999996</v>
      </c>
    </row>
    <row r="981" spans="1:7" ht="64.900000000000006" customHeight="1" x14ac:dyDescent="0.25">
      <c r="A981" s="93" t="s">
        <v>1103</v>
      </c>
      <c r="B981" s="246" t="s">
        <v>2630</v>
      </c>
      <c r="C981" s="39">
        <v>2020</v>
      </c>
      <c r="D981" s="39">
        <v>10</v>
      </c>
      <c r="E981" s="81">
        <v>101</v>
      </c>
      <c r="F981" s="95">
        <v>120</v>
      </c>
      <c r="G981" s="80">
        <v>329.012</v>
      </c>
    </row>
    <row r="982" spans="1:7" ht="78.75" x14ac:dyDescent="0.25">
      <c r="A982" s="93" t="s">
        <v>1103</v>
      </c>
      <c r="B982" s="246" t="s">
        <v>3006</v>
      </c>
      <c r="C982" s="77">
        <v>2020</v>
      </c>
      <c r="D982" s="77">
        <v>10</v>
      </c>
      <c r="E982" s="81">
        <v>291</v>
      </c>
      <c r="F982" s="95">
        <v>15</v>
      </c>
      <c r="G982" s="80">
        <v>699.78422</v>
      </c>
    </row>
    <row r="983" spans="1:7" ht="97.15" customHeight="1" x14ac:dyDescent="0.25">
      <c r="A983" s="93" t="s">
        <v>1103</v>
      </c>
      <c r="B983" s="246" t="s">
        <v>2796</v>
      </c>
      <c r="C983" s="83">
        <v>2020</v>
      </c>
      <c r="D983" s="83">
        <v>10</v>
      </c>
      <c r="E983" s="84">
        <v>1491</v>
      </c>
      <c r="F983" s="95">
        <v>15</v>
      </c>
      <c r="G983" s="252">
        <v>2365.73189</v>
      </c>
    </row>
    <row r="984" spans="1:7" ht="78.75" x14ac:dyDescent="0.25">
      <c r="A984" s="93" t="s">
        <v>1103</v>
      </c>
      <c r="B984" s="246" t="s">
        <v>3007</v>
      </c>
      <c r="C984" s="83">
        <v>2020</v>
      </c>
      <c r="D984" s="83">
        <v>0.4</v>
      </c>
      <c r="E984" s="84">
        <v>400</v>
      </c>
      <c r="F984" s="95">
        <v>10</v>
      </c>
      <c r="G984" s="252">
        <v>164.71113</v>
      </c>
    </row>
    <row r="985" spans="1:7" ht="62.45" customHeight="1" x14ac:dyDescent="0.25">
      <c r="A985" s="93" t="s">
        <v>1103</v>
      </c>
      <c r="B985" s="246" t="s">
        <v>3008</v>
      </c>
      <c r="C985" s="83">
        <v>2020</v>
      </c>
      <c r="D985" s="83">
        <v>0.4</v>
      </c>
      <c r="E985" s="84">
        <v>40</v>
      </c>
      <c r="F985" s="251">
        <v>15</v>
      </c>
      <c r="G985" s="252">
        <v>28.988289999999999</v>
      </c>
    </row>
    <row r="986" spans="1:7" ht="61.15" customHeight="1" x14ac:dyDescent="0.25">
      <c r="A986" s="93" t="s">
        <v>1103</v>
      </c>
      <c r="B986" s="246" t="s">
        <v>3009</v>
      </c>
      <c r="C986" s="83">
        <v>2020</v>
      </c>
      <c r="D986" s="83">
        <v>0.4</v>
      </c>
      <c r="E986" s="84">
        <v>330</v>
      </c>
      <c r="F986" s="251">
        <v>15</v>
      </c>
      <c r="G986" s="252">
        <v>131.07131000000001</v>
      </c>
    </row>
    <row r="987" spans="1:7" ht="63" x14ac:dyDescent="0.25">
      <c r="A987" s="93" t="s">
        <v>1103</v>
      </c>
      <c r="B987" s="246" t="s">
        <v>2727</v>
      </c>
      <c r="C987" s="83">
        <v>2020</v>
      </c>
      <c r="D987" s="83">
        <v>0.4</v>
      </c>
      <c r="E987" s="84">
        <v>300</v>
      </c>
      <c r="F987" s="251">
        <v>45</v>
      </c>
      <c r="G987" s="252">
        <v>71.719409999999996</v>
      </c>
    </row>
    <row r="988" spans="1:7" ht="47.25" x14ac:dyDescent="0.25">
      <c r="A988" s="93" t="s">
        <v>1103</v>
      </c>
      <c r="B988" s="246" t="s">
        <v>3010</v>
      </c>
      <c r="C988" s="83">
        <v>2020</v>
      </c>
      <c r="D988" s="83">
        <v>0.4</v>
      </c>
      <c r="E988" s="84">
        <v>195</v>
      </c>
      <c r="F988" s="251">
        <v>15</v>
      </c>
      <c r="G988" s="252">
        <v>351.77440999999999</v>
      </c>
    </row>
    <row r="989" spans="1:7" ht="78.75" x14ac:dyDescent="0.25">
      <c r="A989" s="93" t="s">
        <v>1103</v>
      </c>
      <c r="B989" s="246" t="s">
        <v>3011</v>
      </c>
      <c r="C989" s="83">
        <v>2020</v>
      </c>
      <c r="D989" s="83">
        <v>0.4</v>
      </c>
      <c r="E989" s="84">
        <v>180</v>
      </c>
      <c r="F989" s="95">
        <v>15</v>
      </c>
      <c r="G989" s="252">
        <v>60.822420000000001</v>
      </c>
    </row>
    <row r="990" spans="1:7" ht="49.9" customHeight="1" x14ac:dyDescent="0.25">
      <c r="A990" s="93" t="s">
        <v>1103</v>
      </c>
      <c r="B990" s="246" t="s">
        <v>3012</v>
      </c>
      <c r="C990" s="83">
        <v>2020</v>
      </c>
      <c r="D990" s="83">
        <v>0.4</v>
      </c>
      <c r="E990" s="69">
        <v>279</v>
      </c>
      <c r="F990" s="69">
        <v>15</v>
      </c>
      <c r="G990" s="80">
        <v>495.68966999999998</v>
      </c>
    </row>
    <row r="991" spans="1:7" ht="78.75" x14ac:dyDescent="0.25">
      <c r="A991" s="93" t="s">
        <v>1103</v>
      </c>
      <c r="B991" s="246" t="s">
        <v>2799</v>
      </c>
      <c r="C991" s="83">
        <v>2020</v>
      </c>
      <c r="D991" s="83">
        <v>10</v>
      </c>
      <c r="E991" s="84">
        <v>12</v>
      </c>
      <c r="F991" s="251">
        <v>7</v>
      </c>
      <c r="G991" s="252">
        <v>24.893730000000001</v>
      </c>
    </row>
    <row r="992" spans="1:7" ht="78.75" x14ac:dyDescent="0.25">
      <c r="A992" s="93" t="s">
        <v>1103</v>
      </c>
      <c r="B992" s="246" t="s">
        <v>2814</v>
      </c>
      <c r="C992" s="83">
        <v>2020</v>
      </c>
      <c r="D992" s="83">
        <v>0.4</v>
      </c>
      <c r="E992" s="84">
        <v>120</v>
      </c>
      <c r="F992" s="251">
        <v>75</v>
      </c>
      <c r="G992" s="252">
        <v>121.34211999999999</v>
      </c>
    </row>
    <row r="993" spans="1:7" ht="63" x14ac:dyDescent="0.25">
      <c r="A993" s="93" t="s">
        <v>1103</v>
      </c>
      <c r="B993" s="82" t="s">
        <v>2728</v>
      </c>
      <c r="C993" s="83">
        <v>2020</v>
      </c>
      <c r="D993" s="83">
        <v>0.4</v>
      </c>
      <c r="E993" s="84">
        <v>66</v>
      </c>
      <c r="F993" s="251">
        <v>15</v>
      </c>
      <c r="G993" s="252">
        <v>104.11649</v>
      </c>
    </row>
    <row r="994" spans="1:7" ht="63" x14ac:dyDescent="0.25">
      <c r="A994" s="93" t="s">
        <v>1103</v>
      </c>
      <c r="B994" s="246" t="s">
        <v>3013</v>
      </c>
      <c r="C994" s="83">
        <v>2020</v>
      </c>
      <c r="D994" s="83">
        <v>0.4</v>
      </c>
      <c r="E994" s="84">
        <v>300</v>
      </c>
      <c r="F994" s="69">
        <v>15</v>
      </c>
      <c r="G994" s="80">
        <v>503.20197999999999</v>
      </c>
    </row>
    <row r="995" spans="1:7" ht="47.25" x14ac:dyDescent="0.25">
      <c r="A995" s="93" t="s">
        <v>1103</v>
      </c>
      <c r="B995" s="246" t="s">
        <v>3014</v>
      </c>
      <c r="C995" s="83">
        <v>2020</v>
      </c>
      <c r="D995" s="83">
        <v>0.4</v>
      </c>
      <c r="E995" s="84">
        <v>170</v>
      </c>
      <c r="F995" s="251">
        <v>10</v>
      </c>
      <c r="G995" s="252">
        <v>96.594220000000007</v>
      </c>
    </row>
    <row r="996" spans="1:7" ht="47.25" x14ac:dyDescent="0.25">
      <c r="A996" s="93" t="s">
        <v>1103</v>
      </c>
      <c r="B996" s="246" t="s">
        <v>3015</v>
      </c>
      <c r="C996" s="83">
        <v>2020</v>
      </c>
      <c r="D996" s="83">
        <v>0.4</v>
      </c>
      <c r="E996" s="195">
        <v>200</v>
      </c>
      <c r="F996" s="251">
        <v>10</v>
      </c>
      <c r="G996" s="252">
        <v>138.34630999999999</v>
      </c>
    </row>
    <row r="997" spans="1:7" ht="47.25" x14ac:dyDescent="0.25">
      <c r="A997" s="93" t="s">
        <v>1103</v>
      </c>
      <c r="B997" s="246" t="s">
        <v>3016</v>
      </c>
      <c r="C997" s="83">
        <v>2020</v>
      </c>
      <c r="D997" s="83">
        <v>10</v>
      </c>
      <c r="E997" s="195">
        <v>140</v>
      </c>
      <c r="F997" s="251">
        <v>15</v>
      </c>
      <c r="G997" s="252">
        <v>107.72332</v>
      </c>
    </row>
    <row r="998" spans="1:7" ht="47.25" x14ac:dyDescent="0.25">
      <c r="A998" s="93" t="s">
        <v>1103</v>
      </c>
      <c r="B998" s="246" t="s">
        <v>3017</v>
      </c>
      <c r="C998" s="83">
        <v>2020</v>
      </c>
      <c r="D998" s="83">
        <v>0.4</v>
      </c>
      <c r="E998" s="195">
        <v>350</v>
      </c>
      <c r="F998" s="251">
        <v>15</v>
      </c>
      <c r="G998" s="252">
        <v>175.48867000000001</v>
      </c>
    </row>
    <row r="999" spans="1:7" ht="47.25" x14ac:dyDescent="0.25">
      <c r="A999" s="93" t="s">
        <v>1103</v>
      </c>
      <c r="B999" s="246" t="s">
        <v>3018</v>
      </c>
      <c r="C999" s="83">
        <v>2020</v>
      </c>
      <c r="D999" s="83">
        <v>10</v>
      </c>
      <c r="E999" s="300">
        <v>77</v>
      </c>
      <c r="F999" s="301">
        <v>150</v>
      </c>
      <c r="G999" s="302">
        <v>88.990459999999999</v>
      </c>
    </row>
    <row r="1000" spans="1:7" ht="63" x14ac:dyDescent="0.25">
      <c r="A1000" s="93" t="s">
        <v>1103</v>
      </c>
      <c r="B1000" s="246" t="s">
        <v>2729</v>
      </c>
      <c r="C1000" s="83">
        <v>2020</v>
      </c>
      <c r="D1000" s="83">
        <v>10</v>
      </c>
      <c r="E1000" s="84">
        <v>10</v>
      </c>
      <c r="F1000" s="251">
        <v>100</v>
      </c>
      <c r="G1000" s="252">
        <v>58.50732</v>
      </c>
    </row>
    <row r="1001" spans="1:7" ht="63" x14ac:dyDescent="0.25">
      <c r="A1001" s="93" t="s">
        <v>1103</v>
      </c>
      <c r="B1001" s="246" t="s">
        <v>3019</v>
      </c>
      <c r="C1001" s="83">
        <v>2020</v>
      </c>
      <c r="D1001" s="83">
        <v>0.4</v>
      </c>
      <c r="E1001" s="84">
        <v>441</v>
      </c>
      <c r="F1001" s="95">
        <v>7</v>
      </c>
      <c r="G1001" s="252">
        <v>463.16978</v>
      </c>
    </row>
    <row r="1002" spans="1:7" ht="63" x14ac:dyDescent="0.25">
      <c r="A1002" s="93" t="s">
        <v>1103</v>
      </c>
      <c r="B1002" s="246" t="s">
        <v>3020</v>
      </c>
      <c r="C1002" s="83">
        <v>2020</v>
      </c>
      <c r="D1002" s="83">
        <v>0.4</v>
      </c>
      <c r="E1002" s="84">
        <v>129</v>
      </c>
      <c r="F1002" s="251">
        <v>15</v>
      </c>
      <c r="G1002" s="252">
        <v>95.319890000000001</v>
      </c>
    </row>
    <row r="1003" spans="1:7" ht="48" customHeight="1" x14ac:dyDescent="0.25">
      <c r="A1003" s="93" t="s">
        <v>1103</v>
      </c>
      <c r="B1003" s="246" t="s">
        <v>3021</v>
      </c>
      <c r="C1003" s="83">
        <v>2020</v>
      </c>
      <c r="D1003" s="83">
        <v>0.4</v>
      </c>
      <c r="E1003" s="84">
        <v>159</v>
      </c>
      <c r="F1003" s="95">
        <v>15</v>
      </c>
      <c r="G1003" s="252">
        <v>90.377309999999994</v>
      </c>
    </row>
    <row r="1004" spans="1:7" ht="63" x14ac:dyDescent="0.25">
      <c r="A1004" s="93" t="s">
        <v>1103</v>
      </c>
      <c r="B1004" s="246" t="s">
        <v>3022</v>
      </c>
      <c r="C1004" s="83">
        <v>2020</v>
      </c>
      <c r="D1004" s="83">
        <v>0.4</v>
      </c>
      <c r="E1004" s="84">
        <v>273</v>
      </c>
      <c r="F1004" s="95">
        <v>15</v>
      </c>
      <c r="G1004" s="252">
        <v>483.65051999999997</v>
      </c>
    </row>
    <row r="1005" spans="1:7" ht="47.45" customHeight="1" x14ac:dyDescent="0.25">
      <c r="A1005" s="93" t="s">
        <v>1103</v>
      </c>
      <c r="B1005" s="246" t="s">
        <v>3023</v>
      </c>
      <c r="C1005" s="83">
        <v>2020</v>
      </c>
      <c r="D1005" s="83">
        <v>0.4</v>
      </c>
      <c r="E1005" s="84">
        <v>190</v>
      </c>
      <c r="F1005" s="251">
        <v>15</v>
      </c>
      <c r="G1005" s="252">
        <v>122.02623</v>
      </c>
    </row>
    <row r="1006" spans="1:7" ht="47.25" x14ac:dyDescent="0.25">
      <c r="A1006" s="93" t="s">
        <v>1103</v>
      </c>
      <c r="B1006" s="246" t="s">
        <v>3024</v>
      </c>
      <c r="C1006" s="83">
        <v>2020</v>
      </c>
      <c r="D1006" s="83">
        <v>0.4</v>
      </c>
      <c r="E1006" s="84">
        <v>210</v>
      </c>
      <c r="F1006" s="251">
        <v>12</v>
      </c>
      <c r="G1006" s="252">
        <v>153.60041000000001</v>
      </c>
    </row>
    <row r="1007" spans="1:7" ht="63" x14ac:dyDescent="0.25">
      <c r="A1007" s="93" t="s">
        <v>1103</v>
      </c>
      <c r="B1007" s="246" t="s">
        <v>3025</v>
      </c>
      <c r="C1007" s="83">
        <v>2020</v>
      </c>
      <c r="D1007" s="83">
        <v>0.4</v>
      </c>
      <c r="E1007" s="84">
        <v>81</v>
      </c>
      <c r="F1007" s="251">
        <v>15</v>
      </c>
      <c r="G1007" s="252">
        <v>70.923199999999994</v>
      </c>
    </row>
    <row r="1008" spans="1:7" ht="63" x14ac:dyDescent="0.25">
      <c r="A1008" s="93" t="s">
        <v>1103</v>
      </c>
      <c r="B1008" s="246" t="s">
        <v>3026</v>
      </c>
      <c r="C1008" s="83">
        <v>2020</v>
      </c>
      <c r="D1008" s="83">
        <v>0.4</v>
      </c>
      <c r="E1008" s="84">
        <v>110</v>
      </c>
      <c r="F1008" s="251">
        <v>12</v>
      </c>
      <c r="G1008" s="252">
        <v>118.80191000000001</v>
      </c>
    </row>
    <row r="1009" spans="1:7" ht="31.5" x14ac:dyDescent="0.25">
      <c r="A1009" s="93" t="s">
        <v>1103</v>
      </c>
      <c r="B1009" s="246" t="s">
        <v>2730</v>
      </c>
      <c r="C1009" s="83">
        <v>2020</v>
      </c>
      <c r="D1009" s="83">
        <v>0.4</v>
      </c>
      <c r="E1009" s="84">
        <v>2800</v>
      </c>
      <c r="F1009" s="251"/>
      <c r="G1009" s="252">
        <v>2471.1540500000001</v>
      </c>
    </row>
    <row r="1010" spans="1:7" ht="34.9" customHeight="1" x14ac:dyDescent="0.25">
      <c r="A1010" s="93" t="s">
        <v>1103</v>
      </c>
      <c r="B1010" s="246" t="s">
        <v>2731</v>
      </c>
      <c r="C1010" s="83">
        <v>2020</v>
      </c>
      <c r="D1010" s="83">
        <v>0.4</v>
      </c>
      <c r="E1010" s="84">
        <v>560</v>
      </c>
      <c r="F1010" s="251"/>
      <c r="G1010" s="252">
        <v>494.64832999999999</v>
      </c>
    </row>
    <row r="1011" spans="1:7" ht="33.6" customHeight="1" x14ac:dyDescent="0.25">
      <c r="A1011" s="93" t="s">
        <v>1103</v>
      </c>
      <c r="B1011" s="246" t="s">
        <v>2731</v>
      </c>
      <c r="C1011" s="83">
        <v>2020</v>
      </c>
      <c r="D1011" s="83">
        <v>10</v>
      </c>
      <c r="E1011" s="84">
        <v>20</v>
      </c>
      <c r="F1011" s="251"/>
      <c r="G1011" s="252">
        <v>86.937550000000002</v>
      </c>
    </row>
    <row r="1012" spans="1:7" ht="20.45" customHeight="1" x14ac:dyDescent="0.25">
      <c r="A1012" s="93" t="s">
        <v>1103</v>
      </c>
      <c r="B1012" s="246" t="s">
        <v>2732</v>
      </c>
      <c r="C1012" s="83">
        <v>2020</v>
      </c>
      <c r="D1012" s="83">
        <v>0.4</v>
      </c>
      <c r="E1012" s="84">
        <v>1005</v>
      </c>
      <c r="F1012" s="251"/>
      <c r="G1012" s="252">
        <v>1299.94262</v>
      </c>
    </row>
    <row r="1013" spans="1:7" ht="94.5" x14ac:dyDescent="0.25">
      <c r="A1013" s="93" t="s">
        <v>1103</v>
      </c>
      <c r="B1013" s="266" t="s">
        <v>2817</v>
      </c>
      <c r="C1013" s="83">
        <v>2020</v>
      </c>
      <c r="D1013" s="83">
        <v>10</v>
      </c>
      <c r="E1013" s="251">
        <v>653</v>
      </c>
      <c r="F1013" s="251">
        <v>15</v>
      </c>
      <c r="G1013" s="252">
        <v>960.05461000000003</v>
      </c>
    </row>
    <row r="1014" spans="1:7" ht="47.25" x14ac:dyDescent="0.25">
      <c r="A1014" s="93" t="s">
        <v>1103</v>
      </c>
      <c r="B1014" s="266" t="s">
        <v>3027</v>
      </c>
      <c r="C1014" s="83">
        <v>2020</v>
      </c>
      <c r="D1014" s="83">
        <v>0.4</v>
      </c>
      <c r="E1014" s="84">
        <v>532</v>
      </c>
      <c r="F1014" s="251">
        <v>15</v>
      </c>
      <c r="G1014" s="252">
        <v>164.64068</v>
      </c>
    </row>
    <row r="1015" spans="1:7" ht="63" x14ac:dyDescent="0.25">
      <c r="A1015" s="93" t="s">
        <v>1103</v>
      </c>
      <c r="B1015" s="246" t="s">
        <v>3028</v>
      </c>
      <c r="C1015" s="77">
        <v>2020</v>
      </c>
      <c r="D1015" s="264">
        <v>0.4</v>
      </c>
      <c r="E1015" s="264">
        <v>310</v>
      </c>
      <c r="F1015" s="95">
        <v>50</v>
      </c>
      <c r="G1015" s="78">
        <v>105.76964</v>
      </c>
    </row>
    <row r="1016" spans="1:7" ht="55.9" customHeight="1" x14ac:dyDescent="0.25">
      <c r="A1016" s="93" t="s">
        <v>1103</v>
      </c>
      <c r="B1016" s="82" t="s">
        <v>2733</v>
      </c>
      <c r="C1016" s="77">
        <v>2020</v>
      </c>
      <c r="D1016" s="264">
        <v>0.4</v>
      </c>
      <c r="E1016" s="264">
        <v>255</v>
      </c>
      <c r="F1016" s="95">
        <v>15</v>
      </c>
      <c r="G1016" s="78">
        <v>363.34084000000001</v>
      </c>
    </row>
    <row r="1017" spans="1:7" ht="63" x14ac:dyDescent="0.25">
      <c r="A1017" s="93" t="s">
        <v>1103</v>
      </c>
      <c r="B1017" s="246" t="s">
        <v>3029</v>
      </c>
      <c r="C1017" s="77">
        <v>2020</v>
      </c>
      <c r="D1017" s="264">
        <v>0.4</v>
      </c>
      <c r="E1017" s="264">
        <v>307</v>
      </c>
      <c r="F1017" s="95">
        <v>15</v>
      </c>
      <c r="G1017" s="78">
        <v>648.66836999999998</v>
      </c>
    </row>
    <row r="1018" spans="1:7" ht="63" x14ac:dyDescent="0.25">
      <c r="A1018" s="93" t="s">
        <v>1103</v>
      </c>
      <c r="B1018" s="246" t="s">
        <v>3030</v>
      </c>
      <c r="C1018" s="77">
        <v>2020</v>
      </c>
      <c r="D1018" s="264">
        <v>0.4</v>
      </c>
      <c r="E1018" s="81">
        <v>206</v>
      </c>
      <c r="F1018" s="251">
        <v>12</v>
      </c>
      <c r="G1018" s="80">
        <v>233.41076000000001</v>
      </c>
    </row>
    <row r="1019" spans="1:7" ht="63" x14ac:dyDescent="0.25">
      <c r="A1019" s="93" t="s">
        <v>1103</v>
      </c>
      <c r="B1019" s="246" t="s">
        <v>2801</v>
      </c>
      <c r="C1019" s="77">
        <v>2020</v>
      </c>
      <c r="D1019" s="77">
        <v>0.4</v>
      </c>
      <c r="E1019" s="81">
        <v>20</v>
      </c>
      <c r="F1019" s="251">
        <v>12</v>
      </c>
      <c r="G1019" s="80">
        <v>35.626049999999999</v>
      </c>
    </row>
    <row r="1020" spans="1:7" ht="63" x14ac:dyDescent="0.25">
      <c r="A1020" s="93" t="s">
        <v>1103</v>
      </c>
      <c r="B1020" s="303" t="s">
        <v>3031</v>
      </c>
      <c r="C1020" s="96">
        <v>2020</v>
      </c>
      <c r="D1020" s="96">
        <v>0.4</v>
      </c>
      <c r="E1020" s="96">
        <v>320</v>
      </c>
      <c r="F1020" s="249">
        <v>15</v>
      </c>
      <c r="G1020" s="97">
        <v>104.27789</v>
      </c>
    </row>
    <row r="1021" spans="1:7" ht="47.25" x14ac:dyDescent="0.25">
      <c r="A1021" s="93" t="s">
        <v>1103</v>
      </c>
      <c r="B1021" s="304" t="s">
        <v>3032</v>
      </c>
      <c r="C1021" s="96">
        <v>2020</v>
      </c>
      <c r="D1021" s="96">
        <v>0.4</v>
      </c>
      <c r="E1021" s="96">
        <v>60</v>
      </c>
      <c r="F1021" s="249">
        <v>7</v>
      </c>
      <c r="G1021" s="97">
        <v>78.227930000000001</v>
      </c>
    </row>
    <row r="1022" spans="1:7" ht="63.6" customHeight="1" x14ac:dyDescent="0.25">
      <c r="A1022" s="93" t="s">
        <v>1103</v>
      </c>
      <c r="B1022" s="257" t="s">
        <v>2803</v>
      </c>
      <c r="C1022" s="77">
        <v>2020</v>
      </c>
      <c r="D1022" s="77">
        <v>10</v>
      </c>
      <c r="E1022" s="81">
        <v>800</v>
      </c>
      <c r="F1022" s="251">
        <v>14</v>
      </c>
      <c r="G1022" s="80">
        <v>794.04459999999995</v>
      </c>
    </row>
    <row r="1023" spans="1:7" ht="65.45" customHeight="1" x14ac:dyDescent="0.25">
      <c r="A1023" s="93" t="s">
        <v>1103</v>
      </c>
      <c r="B1023" s="257" t="s">
        <v>3033</v>
      </c>
      <c r="C1023" s="77">
        <v>2020</v>
      </c>
      <c r="D1023" s="77">
        <v>10</v>
      </c>
      <c r="E1023" s="81">
        <v>1060</v>
      </c>
      <c r="F1023" s="251">
        <v>15</v>
      </c>
      <c r="G1023" s="80">
        <v>860.33130000000006</v>
      </c>
    </row>
    <row r="1024" spans="1:7" ht="64.900000000000006" customHeight="1" x14ac:dyDescent="0.25">
      <c r="A1024" s="93" t="s">
        <v>1103</v>
      </c>
      <c r="B1024" s="257" t="s">
        <v>3034</v>
      </c>
      <c r="C1024" s="77">
        <v>2020</v>
      </c>
      <c r="D1024" s="77">
        <v>0.4</v>
      </c>
      <c r="E1024" s="81">
        <v>35</v>
      </c>
      <c r="F1024" s="95">
        <v>15</v>
      </c>
      <c r="G1024" s="80">
        <v>88.335759999999993</v>
      </c>
    </row>
    <row r="1025" spans="1:7" ht="78.75" x14ac:dyDescent="0.25">
      <c r="A1025" s="93" t="s">
        <v>1103</v>
      </c>
      <c r="B1025" s="257" t="s">
        <v>3035</v>
      </c>
      <c r="C1025" s="77">
        <v>2020</v>
      </c>
      <c r="D1025" s="77">
        <v>10</v>
      </c>
      <c r="E1025" s="81">
        <v>200</v>
      </c>
      <c r="F1025" s="95">
        <v>12</v>
      </c>
      <c r="G1025" s="80">
        <v>390.66640999999998</v>
      </c>
    </row>
    <row r="1026" spans="1:7" ht="63.6" customHeight="1" x14ac:dyDescent="0.25">
      <c r="A1026" s="93" t="s">
        <v>1103</v>
      </c>
      <c r="B1026" s="257" t="s">
        <v>3036</v>
      </c>
      <c r="C1026" s="77">
        <v>2020</v>
      </c>
      <c r="D1026" s="77">
        <v>10</v>
      </c>
      <c r="E1026" s="81">
        <v>46</v>
      </c>
      <c r="F1026" s="95">
        <v>15</v>
      </c>
      <c r="G1026" s="80">
        <v>63.098509999999997</v>
      </c>
    </row>
    <row r="1027" spans="1:7" ht="78.75" x14ac:dyDescent="0.25">
      <c r="A1027" s="93" t="s">
        <v>1103</v>
      </c>
      <c r="B1027" s="257" t="s">
        <v>2761</v>
      </c>
      <c r="C1027" s="77">
        <v>2020</v>
      </c>
      <c r="D1027" s="77">
        <v>0.4</v>
      </c>
      <c r="E1027" s="81">
        <v>30</v>
      </c>
      <c r="F1027" s="95">
        <v>15</v>
      </c>
      <c r="G1027" s="80">
        <v>45.569099999999999</v>
      </c>
    </row>
    <row r="1028" spans="1:7" ht="31.5" x14ac:dyDescent="0.25">
      <c r="A1028" s="93" t="s">
        <v>1103</v>
      </c>
      <c r="B1028" s="266" t="s">
        <v>3037</v>
      </c>
      <c r="C1028" s="83">
        <v>2020</v>
      </c>
      <c r="D1028" s="83">
        <v>0.4</v>
      </c>
      <c r="E1028" s="84">
        <v>1300</v>
      </c>
      <c r="F1028" s="95"/>
      <c r="G1028" s="252">
        <f>816.51188+150</f>
        <v>966.51188000000002</v>
      </c>
    </row>
    <row r="1029" spans="1:7" ht="47.25" x14ac:dyDescent="0.25">
      <c r="A1029" s="93" t="s">
        <v>1103</v>
      </c>
      <c r="B1029" s="266" t="s">
        <v>3038</v>
      </c>
      <c r="C1029" s="83">
        <v>2020</v>
      </c>
      <c r="D1029" s="83">
        <v>0.4</v>
      </c>
      <c r="E1029" s="84">
        <v>191</v>
      </c>
      <c r="F1029" s="95">
        <v>7</v>
      </c>
      <c r="G1029" s="80">
        <v>127.89224</v>
      </c>
    </row>
    <row r="1030" spans="1:7" ht="63" x14ac:dyDescent="0.25">
      <c r="A1030" s="93" t="s">
        <v>1103</v>
      </c>
      <c r="B1030" s="266" t="s">
        <v>3039</v>
      </c>
      <c r="C1030" s="83">
        <v>2020</v>
      </c>
      <c r="D1030" s="83">
        <v>10</v>
      </c>
      <c r="E1030" s="84">
        <v>23</v>
      </c>
      <c r="F1030" s="95">
        <v>50</v>
      </c>
      <c r="G1030" s="252">
        <v>81.688329999999993</v>
      </c>
    </row>
    <row r="1031" spans="1:7" ht="94.5" x14ac:dyDescent="0.25">
      <c r="A1031" s="93" t="s">
        <v>1103</v>
      </c>
      <c r="B1031" s="246" t="s">
        <v>2818</v>
      </c>
      <c r="C1031" s="83">
        <v>2020</v>
      </c>
      <c r="D1031" s="83">
        <v>0.4</v>
      </c>
      <c r="E1031" s="84">
        <v>46</v>
      </c>
      <c r="F1031" s="95">
        <v>95</v>
      </c>
      <c r="G1031" s="252">
        <v>245.4248</v>
      </c>
    </row>
    <row r="1032" spans="1:7" ht="94.5" x14ac:dyDescent="0.25">
      <c r="A1032" s="93" t="s">
        <v>1103</v>
      </c>
      <c r="B1032" s="246" t="s">
        <v>2804</v>
      </c>
      <c r="C1032" s="83">
        <v>2020</v>
      </c>
      <c r="D1032" s="83">
        <v>10</v>
      </c>
      <c r="E1032" s="84">
        <v>712</v>
      </c>
      <c r="F1032" s="95">
        <v>95</v>
      </c>
      <c r="G1032" s="252">
        <f>1780.86667-59.75986</f>
        <v>1721.1068100000002</v>
      </c>
    </row>
    <row r="1033" spans="1:7" ht="61.9" customHeight="1" x14ac:dyDescent="0.25">
      <c r="A1033" s="93" t="s">
        <v>1103</v>
      </c>
      <c r="B1033" s="246" t="s">
        <v>3040</v>
      </c>
      <c r="C1033" s="83">
        <v>2020</v>
      </c>
      <c r="D1033" s="83">
        <v>10</v>
      </c>
      <c r="E1033" s="84">
        <v>123</v>
      </c>
      <c r="F1033" s="95">
        <v>150</v>
      </c>
      <c r="G1033" s="252">
        <f>341.53375-30.265</f>
        <v>311.26875000000001</v>
      </c>
    </row>
    <row r="1034" spans="1:7" ht="94.5" x14ac:dyDescent="0.25">
      <c r="A1034" s="93" t="s">
        <v>1103</v>
      </c>
      <c r="B1034" s="246" t="s">
        <v>3041</v>
      </c>
      <c r="C1034" s="83">
        <v>2020</v>
      </c>
      <c r="D1034" s="83">
        <v>0.4</v>
      </c>
      <c r="E1034" s="84">
        <v>1022</v>
      </c>
      <c r="F1034" s="95">
        <v>210</v>
      </c>
      <c r="G1034" s="252">
        <v>1655.1091799999999</v>
      </c>
    </row>
    <row r="1035" spans="1:7" ht="67.150000000000006" customHeight="1" x14ac:dyDescent="0.25">
      <c r="A1035" s="93" t="s">
        <v>1103</v>
      </c>
      <c r="B1035" s="246" t="s">
        <v>3042</v>
      </c>
      <c r="C1035" s="83">
        <v>2020</v>
      </c>
      <c r="D1035" s="83">
        <v>0.4</v>
      </c>
      <c r="E1035" s="84">
        <v>201</v>
      </c>
      <c r="F1035" s="95">
        <v>60</v>
      </c>
      <c r="G1035" s="252">
        <v>383.80455999999998</v>
      </c>
    </row>
    <row r="1036" spans="1:7" ht="65.45" customHeight="1" x14ac:dyDescent="0.25">
      <c r="A1036" s="93" t="s">
        <v>1103</v>
      </c>
      <c r="B1036" s="246" t="s">
        <v>2797</v>
      </c>
      <c r="C1036" s="83">
        <v>2020</v>
      </c>
      <c r="D1036" s="83">
        <v>10</v>
      </c>
      <c r="E1036" s="84">
        <v>31</v>
      </c>
      <c r="F1036" s="95">
        <v>60</v>
      </c>
      <c r="G1036" s="252">
        <v>159.26204000000001</v>
      </c>
    </row>
    <row r="1037" spans="1:7" ht="63" x14ac:dyDescent="0.25">
      <c r="A1037" s="93" t="s">
        <v>1103</v>
      </c>
      <c r="B1037" s="246" t="s">
        <v>2793</v>
      </c>
      <c r="C1037" s="83">
        <v>2020</v>
      </c>
      <c r="D1037" s="83">
        <v>10</v>
      </c>
      <c r="E1037" s="84">
        <v>5</v>
      </c>
      <c r="F1037" s="95">
        <v>60</v>
      </c>
      <c r="G1037" s="252">
        <v>45.50732</v>
      </c>
    </row>
    <row r="1038" spans="1:7" ht="94.5" x14ac:dyDescent="0.25">
      <c r="A1038" s="93" t="s">
        <v>1103</v>
      </c>
      <c r="B1038" s="246" t="s">
        <v>2794</v>
      </c>
      <c r="C1038" s="83">
        <v>2020</v>
      </c>
      <c r="D1038" s="83">
        <v>10</v>
      </c>
      <c r="E1038" s="84">
        <v>487</v>
      </c>
      <c r="F1038" s="95">
        <v>145</v>
      </c>
      <c r="G1038" s="252">
        <v>682.16225999999995</v>
      </c>
    </row>
    <row r="1039" spans="1:7" ht="63" x14ac:dyDescent="0.25">
      <c r="A1039" s="93" t="s">
        <v>1103</v>
      </c>
      <c r="B1039" s="246" t="s">
        <v>2822</v>
      </c>
      <c r="C1039" s="83">
        <v>2020</v>
      </c>
      <c r="D1039" s="83">
        <v>0.4</v>
      </c>
      <c r="E1039" s="84">
        <v>74</v>
      </c>
      <c r="F1039" s="95">
        <v>100</v>
      </c>
      <c r="G1039" s="252">
        <v>36.148600000000002</v>
      </c>
    </row>
    <row r="1040" spans="1:7" ht="78.75" x14ac:dyDescent="0.25">
      <c r="A1040" s="93" t="s">
        <v>1103</v>
      </c>
      <c r="B1040" s="256" t="s">
        <v>2734</v>
      </c>
      <c r="C1040" s="83">
        <v>2020</v>
      </c>
      <c r="D1040" s="83">
        <v>10</v>
      </c>
      <c r="E1040" s="84">
        <v>266</v>
      </c>
      <c r="F1040" s="95">
        <v>45</v>
      </c>
      <c r="G1040" s="252">
        <f>610.62983-39.987</f>
        <v>570.64283</v>
      </c>
    </row>
    <row r="1041" spans="1:7" ht="49.15" customHeight="1" x14ac:dyDescent="0.25">
      <c r="A1041" s="93" t="s">
        <v>1103</v>
      </c>
      <c r="B1041" s="266" t="s">
        <v>3043</v>
      </c>
      <c r="C1041" s="83">
        <v>2020</v>
      </c>
      <c r="D1041" s="83">
        <v>0.4</v>
      </c>
      <c r="E1041" s="84">
        <v>41</v>
      </c>
      <c r="F1041" s="95">
        <v>8</v>
      </c>
      <c r="G1041" s="252">
        <v>53.569920000000003</v>
      </c>
    </row>
    <row r="1042" spans="1:7" ht="31.5" x14ac:dyDescent="0.25">
      <c r="A1042" s="93" t="s">
        <v>1103</v>
      </c>
      <c r="B1042" s="266" t="s">
        <v>3044</v>
      </c>
      <c r="C1042" s="83">
        <v>2020</v>
      </c>
      <c r="D1042" s="83">
        <v>0.4</v>
      </c>
      <c r="E1042" s="84">
        <v>120</v>
      </c>
      <c r="F1042" s="95">
        <v>15</v>
      </c>
      <c r="G1042" s="252">
        <v>78.736930000000001</v>
      </c>
    </row>
    <row r="1043" spans="1:7" ht="47.25" x14ac:dyDescent="0.25">
      <c r="A1043" s="93" t="s">
        <v>1103</v>
      </c>
      <c r="B1043" s="266" t="s">
        <v>2735</v>
      </c>
      <c r="C1043" s="83">
        <v>2020</v>
      </c>
      <c r="D1043" s="83">
        <v>0.4</v>
      </c>
      <c r="E1043" s="84">
        <v>60</v>
      </c>
      <c r="F1043" s="95">
        <v>10</v>
      </c>
      <c r="G1043" s="252">
        <v>59.276490000000003</v>
      </c>
    </row>
    <row r="1044" spans="1:7" ht="31.5" x14ac:dyDescent="0.25">
      <c r="A1044" s="93" t="s">
        <v>1103</v>
      </c>
      <c r="B1044" s="266" t="s">
        <v>3045</v>
      </c>
      <c r="C1044" s="83">
        <v>2020</v>
      </c>
      <c r="D1044" s="83">
        <v>0.4</v>
      </c>
      <c r="E1044" s="84">
        <v>590</v>
      </c>
      <c r="F1044" s="95">
        <v>14</v>
      </c>
      <c r="G1044" s="252">
        <v>234.7218</v>
      </c>
    </row>
    <row r="1045" spans="1:7" ht="47.25" x14ac:dyDescent="0.25">
      <c r="A1045" s="93" t="s">
        <v>1103</v>
      </c>
      <c r="B1045" s="266" t="s">
        <v>2736</v>
      </c>
      <c r="C1045" s="83">
        <v>2020</v>
      </c>
      <c r="D1045" s="83">
        <v>0.4</v>
      </c>
      <c r="E1045" s="84">
        <v>32</v>
      </c>
      <c r="F1045" s="95">
        <v>10</v>
      </c>
      <c r="G1045" s="252">
        <v>31.562439999999999</v>
      </c>
    </row>
    <row r="1046" spans="1:7" hidden="1" outlineLevel="1" x14ac:dyDescent="0.25">
      <c r="A1046" s="378"/>
      <c r="B1046" s="130" t="s">
        <v>688</v>
      </c>
      <c r="C1046" s="244"/>
      <c r="D1046" s="245"/>
      <c r="E1046" s="69"/>
      <c r="F1046" s="69"/>
      <c r="G1046" s="71"/>
    </row>
    <row r="1047" spans="1:7" collapsed="1" x14ac:dyDescent="0.25">
      <c r="A1047" s="378" t="s">
        <v>374</v>
      </c>
      <c r="B1047" s="94" t="s">
        <v>3</v>
      </c>
      <c r="C1047" s="77"/>
      <c r="D1047" s="85"/>
      <c r="E1047" s="95"/>
      <c r="F1047" s="95"/>
      <c r="G1047" s="80"/>
    </row>
    <row r="1048" spans="1:7" x14ac:dyDescent="0.25">
      <c r="A1048" s="378" t="s">
        <v>1113</v>
      </c>
      <c r="B1048" s="173" t="s">
        <v>701</v>
      </c>
      <c r="C1048" s="77"/>
      <c r="D1048" s="85"/>
      <c r="E1048" s="103">
        <f>SUM(E1049:E1105)</f>
        <v>43254.8</v>
      </c>
      <c r="F1048" s="103">
        <f t="shared" ref="F1048:G1048" si="6">SUM(F1049:F1105)</f>
        <v>12551.4</v>
      </c>
      <c r="G1048" s="220">
        <f t="shared" si="6"/>
        <v>67503.133047999989</v>
      </c>
    </row>
    <row r="1049" spans="1:7" ht="63" x14ac:dyDescent="0.25">
      <c r="A1049" s="378" t="s">
        <v>1113</v>
      </c>
      <c r="B1049" s="246" t="s">
        <v>376</v>
      </c>
      <c r="C1049" s="77">
        <v>2018</v>
      </c>
      <c r="D1049" s="85">
        <v>10</v>
      </c>
      <c r="E1049" s="85">
        <v>1198</v>
      </c>
      <c r="F1049" s="95">
        <v>669</v>
      </c>
      <c r="G1049" s="80">
        <v>1301.19472</v>
      </c>
    </row>
    <row r="1050" spans="1:7" ht="78.75" x14ac:dyDescent="0.25">
      <c r="A1050" s="378" t="s">
        <v>1113</v>
      </c>
      <c r="B1050" s="280" t="s">
        <v>2737</v>
      </c>
      <c r="C1050" s="77">
        <v>2018</v>
      </c>
      <c r="D1050" s="85">
        <v>10</v>
      </c>
      <c r="E1050" s="95">
        <v>7100</v>
      </c>
      <c r="F1050" s="95">
        <v>1200</v>
      </c>
      <c r="G1050" s="80">
        <v>10941.06925</v>
      </c>
    </row>
    <row r="1051" spans="1:7" ht="63" x14ac:dyDescent="0.25">
      <c r="A1051" s="378" t="s">
        <v>1113</v>
      </c>
      <c r="B1051" s="246" t="s">
        <v>2969</v>
      </c>
      <c r="C1051" s="77">
        <v>2018</v>
      </c>
      <c r="D1051" s="85">
        <v>10</v>
      </c>
      <c r="E1051" s="95">
        <v>340</v>
      </c>
      <c r="F1051" s="95">
        <v>280</v>
      </c>
      <c r="G1051" s="80">
        <v>439.33704</v>
      </c>
    </row>
    <row r="1052" spans="1:7" ht="110.45" customHeight="1" x14ac:dyDescent="0.25">
      <c r="A1052" s="378" t="s">
        <v>1113</v>
      </c>
      <c r="B1052" s="246" t="s">
        <v>2738</v>
      </c>
      <c r="C1052" s="77">
        <v>2018</v>
      </c>
      <c r="D1052" s="85">
        <v>0.4</v>
      </c>
      <c r="E1052" s="95">
        <v>230</v>
      </c>
      <c r="F1052" s="95">
        <v>180</v>
      </c>
      <c r="G1052" s="80">
        <v>261.10566799999998</v>
      </c>
    </row>
    <row r="1053" spans="1:7" ht="63" x14ac:dyDescent="0.25">
      <c r="A1053" s="378" t="s">
        <v>1113</v>
      </c>
      <c r="B1053" s="246" t="s">
        <v>2970</v>
      </c>
      <c r="C1053" s="77">
        <v>2018</v>
      </c>
      <c r="D1053" s="85">
        <v>0.4</v>
      </c>
      <c r="E1053" s="81">
        <v>810</v>
      </c>
      <c r="F1053" s="95">
        <v>1920</v>
      </c>
      <c r="G1053" s="80">
        <v>624.34253000000001</v>
      </c>
    </row>
    <row r="1054" spans="1:7" ht="78.75" x14ac:dyDescent="0.25">
      <c r="A1054" s="378" t="s">
        <v>1113</v>
      </c>
      <c r="B1054" s="246" t="s">
        <v>2739</v>
      </c>
      <c r="C1054" s="77">
        <v>2018</v>
      </c>
      <c r="D1054" s="85">
        <v>0.4</v>
      </c>
      <c r="E1054" s="95">
        <v>1202</v>
      </c>
      <c r="F1054" s="95">
        <v>270</v>
      </c>
      <c r="G1054" s="80">
        <v>1570.2878599999999</v>
      </c>
    </row>
    <row r="1055" spans="1:7" ht="78.75" x14ac:dyDescent="0.25">
      <c r="A1055" s="378" t="s">
        <v>1113</v>
      </c>
      <c r="B1055" s="246" t="s">
        <v>2658</v>
      </c>
      <c r="C1055" s="77">
        <v>2018</v>
      </c>
      <c r="D1055" s="85">
        <v>10</v>
      </c>
      <c r="E1055" s="95">
        <v>416</v>
      </c>
      <c r="F1055" s="95">
        <v>180</v>
      </c>
      <c r="G1055" s="80">
        <v>472.46233999999998</v>
      </c>
    </row>
    <row r="1056" spans="1:7" ht="63" x14ac:dyDescent="0.25">
      <c r="A1056" s="378" t="s">
        <v>1113</v>
      </c>
      <c r="B1056" s="246" t="s">
        <v>2740</v>
      </c>
      <c r="C1056" s="77">
        <v>2018</v>
      </c>
      <c r="D1056" s="85">
        <v>0.4</v>
      </c>
      <c r="E1056" s="95">
        <v>43</v>
      </c>
      <c r="F1056" s="95">
        <v>14</v>
      </c>
      <c r="G1056" s="80">
        <v>41.934579999999997</v>
      </c>
    </row>
    <row r="1057" spans="1:7" ht="47.25" x14ac:dyDescent="0.25">
      <c r="A1057" s="378" t="s">
        <v>1113</v>
      </c>
      <c r="B1057" s="263" t="s">
        <v>2741</v>
      </c>
      <c r="C1057" s="83">
        <v>2018</v>
      </c>
      <c r="D1057" s="83">
        <v>0.4</v>
      </c>
      <c r="E1057" s="84">
        <v>40</v>
      </c>
      <c r="F1057" s="251">
        <v>5</v>
      </c>
      <c r="G1057" s="252">
        <v>52.423960000000001</v>
      </c>
    </row>
    <row r="1058" spans="1:7" ht="47.25" x14ac:dyDescent="0.25">
      <c r="A1058" s="378" t="s">
        <v>1113</v>
      </c>
      <c r="B1058" s="263" t="s">
        <v>2864</v>
      </c>
      <c r="C1058" s="83">
        <v>2018</v>
      </c>
      <c r="D1058" s="83">
        <v>0.4</v>
      </c>
      <c r="E1058" s="84">
        <v>340</v>
      </c>
      <c r="F1058" s="251">
        <v>15</v>
      </c>
      <c r="G1058" s="252">
        <v>125.93311</v>
      </c>
    </row>
    <row r="1059" spans="1:7" ht="47.25" x14ac:dyDescent="0.25">
      <c r="A1059" s="378" t="s">
        <v>1113</v>
      </c>
      <c r="B1059" s="263" t="str">
        <f>B758</f>
        <v xml:space="preserve">Строительство отпайки ВЛ-10кВ от опоры №77 ВЛ-10кВ Ф-163 ПС 330/110/10 кВ Ставрополь-330 до МТП-29/163 для э/снабжения жил. массива на 64 уч. под ИЖС </v>
      </c>
      <c r="C1059" s="77">
        <v>2018</v>
      </c>
      <c r="D1059" s="81">
        <v>10</v>
      </c>
      <c r="E1059" s="95">
        <v>328</v>
      </c>
      <c r="F1059" s="95">
        <v>127</v>
      </c>
      <c r="G1059" s="80">
        <v>275.42624000000001</v>
      </c>
    </row>
    <row r="1060" spans="1:7" ht="94.15" customHeight="1" x14ac:dyDescent="0.25">
      <c r="A1060" s="378" t="s">
        <v>1113</v>
      </c>
      <c r="B1060" s="305" t="s">
        <v>377</v>
      </c>
      <c r="C1060" s="77">
        <v>2018</v>
      </c>
      <c r="D1060" s="85">
        <v>0.4</v>
      </c>
      <c r="E1060" s="95">
        <v>385</v>
      </c>
      <c r="F1060" s="95">
        <v>5</v>
      </c>
      <c r="G1060" s="80">
        <v>138.07769999999999</v>
      </c>
    </row>
    <row r="1061" spans="1:7" ht="93" customHeight="1" x14ac:dyDescent="0.25">
      <c r="A1061" s="378" t="s">
        <v>1113</v>
      </c>
      <c r="B1061" s="258" t="s">
        <v>2742</v>
      </c>
      <c r="C1061" s="77">
        <v>2019</v>
      </c>
      <c r="D1061" s="81">
        <v>10</v>
      </c>
      <c r="E1061" s="95">
        <v>250</v>
      </c>
      <c r="F1061" s="95">
        <v>15</v>
      </c>
      <c r="G1061" s="80">
        <v>308.9237</v>
      </c>
    </row>
    <row r="1062" spans="1:7" ht="63" x14ac:dyDescent="0.25">
      <c r="A1062" s="378" t="s">
        <v>1113</v>
      </c>
      <c r="B1062" s="258" t="s">
        <v>2971</v>
      </c>
      <c r="C1062" s="77">
        <v>2019</v>
      </c>
      <c r="D1062" s="81">
        <v>10</v>
      </c>
      <c r="E1062" s="95">
        <v>2600</v>
      </c>
      <c r="F1062" s="95">
        <v>570</v>
      </c>
      <c r="G1062" s="80">
        <v>3654.7311300000001</v>
      </c>
    </row>
    <row r="1063" spans="1:7" ht="94.15" customHeight="1" x14ac:dyDescent="0.25">
      <c r="A1063" s="378" t="s">
        <v>1113</v>
      </c>
      <c r="B1063" s="258" t="s">
        <v>2743</v>
      </c>
      <c r="C1063" s="77">
        <v>2019</v>
      </c>
      <c r="D1063" s="85">
        <v>0.4</v>
      </c>
      <c r="E1063" s="95">
        <v>3571</v>
      </c>
      <c r="F1063" s="95">
        <f>F903</f>
        <v>9</v>
      </c>
      <c r="G1063" s="80">
        <v>3893.36825</v>
      </c>
    </row>
    <row r="1064" spans="1:7" ht="64.900000000000006" customHeight="1" x14ac:dyDescent="0.25">
      <c r="A1064" s="378" t="s">
        <v>1113</v>
      </c>
      <c r="B1064" s="258" t="s">
        <v>2744</v>
      </c>
      <c r="C1064" s="77">
        <v>2019</v>
      </c>
      <c r="D1064" s="81">
        <v>10</v>
      </c>
      <c r="E1064" s="95">
        <v>2404</v>
      </c>
      <c r="F1064" s="95">
        <v>1250</v>
      </c>
      <c r="G1064" s="80">
        <v>4297.5720000000001</v>
      </c>
    </row>
    <row r="1065" spans="1:7" ht="50.45" customHeight="1" x14ac:dyDescent="0.25">
      <c r="A1065" s="378" t="s">
        <v>1113</v>
      </c>
      <c r="B1065" s="258" t="s">
        <v>3047</v>
      </c>
      <c r="C1065" s="77">
        <v>2019</v>
      </c>
      <c r="D1065" s="81">
        <v>10</v>
      </c>
      <c r="E1065" s="95">
        <v>104</v>
      </c>
      <c r="F1065" s="95">
        <v>400</v>
      </c>
      <c r="G1065" s="80">
        <v>147.77194</v>
      </c>
    </row>
    <row r="1066" spans="1:7" ht="65.45" customHeight="1" x14ac:dyDescent="0.25">
      <c r="A1066" s="378" t="s">
        <v>1113</v>
      </c>
      <c r="B1066" s="258" t="s">
        <v>2745</v>
      </c>
      <c r="C1066" s="77">
        <v>2019</v>
      </c>
      <c r="D1066" s="85">
        <v>0.4</v>
      </c>
      <c r="E1066" s="95">
        <v>300</v>
      </c>
      <c r="F1066" s="95">
        <v>60</v>
      </c>
      <c r="G1066" s="80">
        <v>103.66584</v>
      </c>
    </row>
    <row r="1067" spans="1:7" ht="64.900000000000006" customHeight="1" x14ac:dyDescent="0.25">
      <c r="A1067" s="378" t="s">
        <v>1113</v>
      </c>
      <c r="B1067" s="258" t="s">
        <v>3046</v>
      </c>
      <c r="C1067" s="77">
        <v>2019</v>
      </c>
      <c r="D1067" s="81">
        <v>10</v>
      </c>
      <c r="E1067" s="95">
        <v>427</v>
      </c>
      <c r="F1067" s="95">
        <v>15</v>
      </c>
      <c r="G1067" s="80">
        <v>228.90126000000001</v>
      </c>
    </row>
    <row r="1068" spans="1:7" ht="82.9" customHeight="1" x14ac:dyDescent="0.25">
      <c r="A1068" s="378" t="s">
        <v>1113</v>
      </c>
      <c r="B1068" s="258" t="s">
        <v>3048</v>
      </c>
      <c r="C1068" s="77">
        <v>2019</v>
      </c>
      <c r="D1068" s="85">
        <v>0.4</v>
      </c>
      <c r="E1068" s="95">
        <v>410</v>
      </c>
      <c r="F1068" s="95">
        <v>150</v>
      </c>
      <c r="G1068" s="80">
        <v>145.68646000000001</v>
      </c>
    </row>
    <row r="1069" spans="1:7" ht="47.25" x14ac:dyDescent="0.25">
      <c r="A1069" s="378" t="s">
        <v>1113</v>
      </c>
      <c r="B1069" s="258" t="s">
        <v>2746</v>
      </c>
      <c r="C1069" s="77">
        <v>2019</v>
      </c>
      <c r="D1069" s="85">
        <v>0.4</v>
      </c>
      <c r="E1069" s="95">
        <v>265</v>
      </c>
      <c r="F1069" s="95">
        <v>100</v>
      </c>
      <c r="G1069" s="80">
        <v>110.77419999999999</v>
      </c>
    </row>
    <row r="1070" spans="1:7" ht="49.9" customHeight="1" x14ac:dyDescent="0.25">
      <c r="A1070" s="378" t="s">
        <v>1113</v>
      </c>
      <c r="B1070" s="263" t="s">
        <v>378</v>
      </c>
      <c r="C1070" s="83">
        <v>2019</v>
      </c>
      <c r="D1070" s="83">
        <v>0.4</v>
      </c>
      <c r="E1070" s="84">
        <v>300</v>
      </c>
      <c r="F1070" s="251">
        <v>15</v>
      </c>
      <c r="G1070" s="252">
        <v>175.58977999999999</v>
      </c>
    </row>
    <row r="1071" spans="1:7" ht="64.900000000000006" customHeight="1" x14ac:dyDescent="0.25">
      <c r="A1071" s="378" t="s">
        <v>1113</v>
      </c>
      <c r="B1071" s="263" t="s">
        <v>2747</v>
      </c>
      <c r="C1071" s="83">
        <v>2019</v>
      </c>
      <c r="D1071" s="83">
        <v>0.4</v>
      </c>
      <c r="E1071" s="84">
        <v>904</v>
      </c>
      <c r="F1071" s="251">
        <v>105</v>
      </c>
      <c r="G1071" s="80">
        <v>1348.3404800000001</v>
      </c>
    </row>
    <row r="1072" spans="1:7" ht="62.45" customHeight="1" x14ac:dyDescent="0.25">
      <c r="A1072" s="378" t="s">
        <v>1113</v>
      </c>
      <c r="B1072" s="263" t="s">
        <v>2747</v>
      </c>
      <c r="C1072" s="83">
        <v>2019</v>
      </c>
      <c r="D1072" s="83">
        <v>0.4</v>
      </c>
      <c r="E1072" s="84">
        <v>83</v>
      </c>
      <c r="F1072" s="251">
        <v>5</v>
      </c>
      <c r="G1072" s="252">
        <v>79.04759</v>
      </c>
    </row>
    <row r="1073" spans="1:7" ht="63.6" customHeight="1" x14ac:dyDescent="0.25">
      <c r="A1073" s="378" t="s">
        <v>1113</v>
      </c>
      <c r="B1073" s="263" t="s">
        <v>2747</v>
      </c>
      <c r="C1073" s="83">
        <v>2019</v>
      </c>
      <c r="D1073" s="83">
        <v>10</v>
      </c>
      <c r="E1073" s="84">
        <v>12</v>
      </c>
      <c r="F1073" s="251">
        <v>5</v>
      </c>
      <c r="G1073" s="252">
        <f>39.1349-12.68997</f>
        <v>26.444929999999999</v>
      </c>
    </row>
    <row r="1074" spans="1:7" ht="63" x14ac:dyDescent="0.25">
      <c r="A1074" s="378" t="s">
        <v>1113</v>
      </c>
      <c r="B1074" s="263" t="s">
        <v>380</v>
      </c>
      <c r="C1074" s="83">
        <v>2019</v>
      </c>
      <c r="D1074" s="83">
        <v>0.4</v>
      </c>
      <c r="E1074" s="84">
        <v>90</v>
      </c>
      <c r="F1074" s="251">
        <v>15</v>
      </c>
      <c r="G1074" s="252">
        <v>103.22409</v>
      </c>
    </row>
    <row r="1075" spans="1:7" ht="48.6" customHeight="1" x14ac:dyDescent="0.25">
      <c r="A1075" s="378" t="s">
        <v>1113</v>
      </c>
      <c r="B1075" s="258" t="s">
        <v>3049</v>
      </c>
      <c r="C1075" s="77">
        <v>2020</v>
      </c>
      <c r="D1075" s="83">
        <v>10</v>
      </c>
      <c r="E1075" s="84">
        <v>2711</v>
      </c>
      <c r="F1075" s="95">
        <v>1500</v>
      </c>
      <c r="G1075" s="252">
        <f>4351.391-21.262</f>
        <v>4330.1289999999999</v>
      </c>
    </row>
    <row r="1076" spans="1:7" ht="78.75" x14ac:dyDescent="0.25">
      <c r="A1076" s="378" t="s">
        <v>1113</v>
      </c>
      <c r="B1076" s="294" t="s">
        <v>2748</v>
      </c>
      <c r="C1076" s="96">
        <v>2020</v>
      </c>
      <c r="D1076" s="96">
        <v>10</v>
      </c>
      <c r="E1076" s="96">
        <v>15</v>
      </c>
      <c r="F1076" s="69">
        <v>27</v>
      </c>
      <c r="G1076" s="97">
        <v>47.776400000000002</v>
      </c>
    </row>
    <row r="1077" spans="1:7" ht="78.75" x14ac:dyDescent="0.25">
      <c r="A1077" s="378" t="s">
        <v>1113</v>
      </c>
      <c r="B1077" s="294" t="s">
        <v>2749</v>
      </c>
      <c r="C1077" s="96">
        <v>2020</v>
      </c>
      <c r="D1077" s="77">
        <v>6</v>
      </c>
      <c r="E1077" s="96">
        <v>33</v>
      </c>
      <c r="F1077" s="254">
        <v>15</v>
      </c>
      <c r="G1077" s="97">
        <v>84.814350000000005</v>
      </c>
    </row>
    <row r="1078" spans="1:7" ht="94.5" x14ac:dyDescent="0.25">
      <c r="A1078" s="378" t="s">
        <v>1113</v>
      </c>
      <c r="B1078" s="246" t="s">
        <v>2750</v>
      </c>
      <c r="C1078" s="87">
        <v>2020</v>
      </c>
      <c r="D1078" s="77">
        <v>10</v>
      </c>
      <c r="E1078" s="66">
        <v>930</v>
      </c>
      <c r="F1078" s="95">
        <v>15</v>
      </c>
      <c r="G1078" s="71">
        <v>1717.23108</v>
      </c>
    </row>
    <row r="1079" spans="1:7" ht="94.5" x14ac:dyDescent="0.25">
      <c r="A1079" s="378" t="s">
        <v>1113</v>
      </c>
      <c r="B1079" s="246" t="s">
        <v>2751</v>
      </c>
      <c r="C1079" s="96">
        <v>2020</v>
      </c>
      <c r="D1079" s="77">
        <v>6</v>
      </c>
      <c r="E1079" s="96">
        <v>2.8</v>
      </c>
      <c r="F1079" s="249">
        <v>55</v>
      </c>
      <c r="G1079" s="306">
        <v>4404.5068300000003</v>
      </c>
    </row>
    <row r="1080" spans="1:7" ht="94.5" x14ac:dyDescent="0.25">
      <c r="A1080" s="378" t="s">
        <v>1113</v>
      </c>
      <c r="B1080" s="268" t="s">
        <v>3050</v>
      </c>
      <c r="C1080" s="77">
        <v>2020</v>
      </c>
      <c r="D1080" s="83">
        <v>10</v>
      </c>
      <c r="E1080" s="84">
        <v>133</v>
      </c>
      <c r="F1080" s="251">
        <v>103</v>
      </c>
      <c r="G1080" s="80">
        <v>290.06682000000001</v>
      </c>
    </row>
    <row r="1081" spans="1:7" ht="66" customHeight="1" x14ac:dyDescent="0.25">
      <c r="A1081" s="378" t="s">
        <v>1113</v>
      </c>
      <c r="B1081" s="248" t="s">
        <v>2981</v>
      </c>
      <c r="C1081" s="66">
        <v>2020</v>
      </c>
      <c r="D1081" s="83">
        <v>10</v>
      </c>
      <c r="E1081" s="84">
        <v>95</v>
      </c>
      <c r="F1081" s="251">
        <v>15</v>
      </c>
      <c r="G1081" s="71">
        <v>218.28433000000001</v>
      </c>
    </row>
    <row r="1082" spans="1:7" ht="78.75" x14ac:dyDescent="0.25">
      <c r="A1082" s="378" t="s">
        <v>1113</v>
      </c>
      <c r="B1082" s="248" t="s">
        <v>2752</v>
      </c>
      <c r="C1082" s="83">
        <v>2020</v>
      </c>
      <c r="D1082" s="83">
        <v>10</v>
      </c>
      <c r="E1082" s="84">
        <v>1940</v>
      </c>
      <c r="F1082" s="251">
        <v>115</v>
      </c>
      <c r="G1082" s="71">
        <v>3139.3820999999998</v>
      </c>
    </row>
    <row r="1083" spans="1:7" ht="78" customHeight="1" x14ac:dyDescent="0.25">
      <c r="A1083" s="378" t="s">
        <v>1113</v>
      </c>
      <c r="B1083" s="248" t="s">
        <v>2753</v>
      </c>
      <c r="C1083" s="83">
        <v>2020</v>
      </c>
      <c r="D1083" s="265">
        <v>10</v>
      </c>
      <c r="E1083" s="84">
        <v>432</v>
      </c>
      <c r="F1083" s="251">
        <v>45</v>
      </c>
      <c r="G1083" s="71">
        <v>1126.9682299999999</v>
      </c>
    </row>
    <row r="1084" spans="1:7" ht="77.45" customHeight="1" x14ac:dyDescent="0.25">
      <c r="A1084" s="378" t="s">
        <v>1113</v>
      </c>
      <c r="B1084" s="248" t="s">
        <v>2753</v>
      </c>
      <c r="C1084" s="83">
        <v>2020</v>
      </c>
      <c r="D1084" s="265">
        <v>0.4</v>
      </c>
      <c r="E1084" s="84">
        <v>536</v>
      </c>
      <c r="F1084" s="251">
        <v>45</v>
      </c>
      <c r="G1084" s="71">
        <v>854.54789000000005</v>
      </c>
    </row>
    <row r="1085" spans="1:7" ht="78.75" x14ac:dyDescent="0.25">
      <c r="A1085" s="378" t="s">
        <v>1113</v>
      </c>
      <c r="B1085" s="307" t="s">
        <v>3051</v>
      </c>
      <c r="C1085" s="83">
        <v>2020</v>
      </c>
      <c r="D1085" s="77">
        <v>0.4</v>
      </c>
      <c r="E1085" s="81">
        <v>328</v>
      </c>
      <c r="F1085" s="95">
        <v>15</v>
      </c>
      <c r="G1085" s="74">
        <v>521.15620000000001</v>
      </c>
    </row>
    <row r="1086" spans="1:7" ht="78.75" x14ac:dyDescent="0.25">
      <c r="A1086" s="378" t="s">
        <v>1113</v>
      </c>
      <c r="B1086" s="248" t="s">
        <v>3052</v>
      </c>
      <c r="C1086" s="77">
        <v>2020</v>
      </c>
      <c r="D1086" s="83">
        <v>0.4</v>
      </c>
      <c r="E1086" s="84">
        <v>210</v>
      </c>
      <c r="F1086" s="251">
        <v>15</v>
      </c>
      <c r="G1086" s="71">
        <v>154.33761000000001</v>
      </c>
    </row>
    <row r="1087" spans="1:7" ht="78.75" x14ac:dyDescent="0.25">
      <c r="A1087" s="378" t="s">
        <v>1113</v>
      </c>
      <c r="B1087" s="248" t="s">
        <v>3053</v>
      </c>
      <c r="C1087" s="83">
        <v>2020</v>
      </c>
      <c r="D1087" s="83">
        <v>10</v>
      </c>
      <c r="E1087" s="84">
        <v>1027</v>
      </c>
      <c r="F1087" s="251">
        <v>100</v>
      </c>
      <c r="G1087" s="71">
        <v>1988.1473900000001</v>
      </c>
    </row>
    <row r="1088" spans="1:7" ht="63" x14ac:dyDescent="0.25">
      <c r="A1088" s="378" t="s">
        <v>1113</v>
      </c>
      <c r="B1088" s="246" t="s">
        <v>3054</v>
      </c>
      <c r="C1088" s="66">
        <v>2020</v>
      </c>
      <c r="D1088" s="83">
        <v>0.4</v>
      </c>
      <c r="E1088" s="84">
        <v>400</v>
      </c>
      <c r="F1088" s="95">
        <v>45</v>
      </c>
      <c r="G1088" s="252">
        <v>164.71113</v>
      </c>
    </row>
    <row r="1089" spans="1:7" ht="78.75" x14ac:dyDescent="0.25">
      <c r="A1089" s="378" t="s">
        <v>1113</v>
      </c>
      <c r="B1089" s="246" t="s">
        <v>2754</v>
      </c>
      <c r="C1089" s="66">
        <v>2020</v>
      </c>
      <c r="D1089" s="83">
        <v>0.4</v>
      </c>
      <c r="E1089" s="84">
        <v>129</v>
      </c>
      <c r="F1089" s="95">
        <v>200</v>
      </c>
      <c r="G1089" s="252">
        <v>173.18176</v>
      </c>
    </row>
    <row r="1090" spans="1:7" ht="63" x14ac:dyDescent="0.25">
      <c r="A1090" s="378" t="s">
        <v>1113</v>
      </c>
      <c r="B1090" s="246" t="s">
        <v>2755</v>
      </c>
      <c r="C1090" s="77">
        <v>2020</v>
      </c>
      <c r="D1090" s="83">
        <v>0.4</v>
      </c>
      <c r="E1090" s="84">
        <v>181</v>
      </c>
      <c r="F1090" s="95">
        <v>30</v>
      </c>
      <c r="G1090" s="252">
        <v>154.50399999999999</v>
      </c>
    </row>
    <row r="1091" spans="1:7" ht="51.6" customHeight="1" x14ac:dyDescent="0.25">
      <c r="A1091" s="378" t="s">
        <v>1113</v>
      </c>
      <c r="B1091" s="246" t="s">
        <v>3055</v>
      </c>
      <c r="C1091" s="96">
        <v>2020</v>
      </c>
      <c r="D1091" s="83">
        <v>10</v>
      </c>
      <c r="E1091" s="84">
        <v>635</v>
      </c>
      <c r="F1091" s="95">
        <v>89.4</v>
      </c>
      <c r="G1091" s="252">
        <v>611.29543999999999</v>
      </c>
    </row>
    <row r="1092" spans="1:7" ht="62.45" customHeight="1" x14ac:dyDescent="0.25">
      <c r="A1092" s="378" t="s">
        <v>1113</v>
      </c>
      <c r="B1092" s="246" t="s">
        <v>2795</v>
      </c>
      <c r="C1092" s="39">
        <v>2020</v>
      </c>
      <c r="D1092" s="77">
        <v>0.4</v>
      </c>
      <c r="E1092" s="81">
        <v>590</v>
      </c>
      <c r="F1092" s="95">
        <v>120</v>
      </c>
      <c r="G1092" s="80">
        <v>961.68448000000001</v>
      </c>
    </row>
    <row r="1093" spans="1:7" ht="63" x14ac:dyDescent="0.25">
      <c r="A1093" s="378" t="s">
        <v>1113</v>
      </c>
      <c r="B1093" s="246" t="s">
        <v>3056</v>
      </c>
      <c r="C1093" s="66">
        <v>2020</v>
      </c>
      <c r="D1093" s="83">
        <v>0.4</v>
      </c>
      <c r="E1093" s="84">
        <v>56</v>
      </c>
      <c r="F1093" s="251">
        <v>149</v>
      </c>
      <c r="G1093" s="252">
        <v>187.2869</v>
      </c>
    </row>
    <row r="1094" spans="1:7" ht="78.75" x14ac:dyDescent="0.25">
      <c r="A1094" s="378" t="s">
        <v>1113</v>
      </c>
      <c r="B1094" s="246" t="s">
        <v>2757</v>
      </c>
      <c r="C1094" s="66">
        <v>2020</v>
      </c>
      <c r="D1094" s="83">
        <v>10</v>
      </c>
      <c r="E1094" s="84">
        <v>6</v>
      </c>
      <c r="F1094" s="95">
        <v>100</v>
      </c>
      <c r="G1094" s="252">
        <v>87.288700000000006</v>
      </c>
    </row>
    <row r="1095" spans="1:7" ht="63" x14ac:dyDescent="0.25">
      <c r="A1095" s="378" t="s">
        <v>1113</v>
      </c>
      <c r="B1095" s="246" t="s">
        <v>3057</v>
      </c>
      <c r="C1095" s="66">
        <v>2020</v>
      </c>
      <c r="D1095" s="83">
        <v>10</v>
      </c>
      <c r="E1095" s="84">
        <v>5</v>
      </c>
      <c r="F1095" s="251">
        <v>250</v>
      </c>
      <c r="G1095" s="252">
        <v>98.957849999999993</v>
      </c>
    </row>
    <row r="1096" spans="1:7" ht="63" x14ac:dyDescent="0.25">
      <c r="A1096" s="378" t="s">
        <v>1113</v>
      </c>
      <c r="B1096" s="266" t="s">
        <v>3058</v>
      </c>
      <c r="C1096" s="83">
        <v>2020</v>
      </c>
      <c r="D1096" s="83">
        <v>0.4</v>
      </c>
      <c r="E1096" s="251">
        <v>84</v>
      </c>
      <c r="F1096" s="251">
        <v>15</v>
      </c>
      <c r="G1096" s="252">
        <v>256.22347000000002</v>
      </c>
    </row>
    <row r="1097" spans="1:7" ht="31.5" x14ac:dyDescent="0.25">
      <c r="A1097" s="378" t="s">
        <v>1113</v>
      </c>
      <c r="B1097" s="246" t="s">
        <v>3059</v>
      </c>
      <c r="C1097" s="66">
        <v>2020</v>
      </c>
      <c r="D1097" s="77">
        <v>10</v>
      </c>
      <c r="E1097" s="81">
        <v>2700</v>
      </c>
      <c r="F1097" s="251">
        <v>12</v>
      </c>
      <c r="G1097" s="80">
        <v>3858.1432599999998</v>
      </c>
    </row>
    <row r="1098" spans="1:7" ht="63" x14ac:dyDescent="0.25">
      <c r="A1098" s="378" t="s">
        <v>1113</v>
      </c>
      <c r="B1098" s="282" t="s">
        <v>2759</v>
      </c>
      <c r="C1098" s="96">
        <v>2020</v>
      </c>
      <c r="D1098" s="96">
        <v>10</v>
      </c>
      <c r="E1098" s="96">
        <v>15</v>
      </c>
      <c r="F1098" s="249">
        <v>15</v>
      </c>
      <c r="G1098" s="97">
        <v>75.437889999999996</v>
      </c>
    </row>
    <row r="1099" spans="1:7" ht="78.75" x14ac:dyDescent="0.25">
      <c r="A1099" s="378" t="s">
        <v>1113</v>
      </c>
      <c r="B1099" s="266" t="s">
        <v>2760</v>
      </c>
      <c r="C1099" s="83">
        <v>2020</v>
      </c>
      <c r="D1099" s="83">
        <v>10</v>
      </c>
      <c r="E1099" s="84">
        <v>109</v>
      </c>
      <c r="F1099" s="95">
        <v>350</v>
      </c>
      <c r="G1099" s="252">
        <v>332.79586</v>
      </c>
    </row>
    <row r="1100" spans="1:7" ht="78.75" x14ac:dyDescent="0.25">
      <c r="A1100" s="378" t="s">
        <v>1113</v>
      </c>
      <c r="B1100" s="308" t="s">
        <v>2761</v>
      </c>
      <c r="C1100" s="83">
        <v>2020</v>
      </c>
      <c r="D1100" s="83">
        <v>10</v>
      </c>
      <c r="E1100" s="84">
        <v>40</v>
      </c>
      <c r="F1100" s="95">
        <v>14</v>
      </c>
      <c r="G1100" s="252">
        <v>110.01971</v>
      </c>
    </row>
    <row r="1101" spans="1:7" ht="78.75" x14ac:dyDescent="0.25">
      <c r="A1101" s="378" t="s">
        <v>1113</v>
      </c>
      <c r="B1101" s="246" t="s">
        <v>3060</v>
      </c>
      <c r="C1101" s="66">
        <v>2020</v>
      </c>
      <c r="D1101" s="83">
        <v>10</v>
      </c>
      <c r="E1101" s="84">
        <v>1568</v>
      </c>
      <c r="F1101" s="95">
        <v>1261</v>
      </c>
      <c r="G1101" s="252">
        <f>4398.71403-91.127-29.365</f>
        <v>4278.2220299999999</v>
      </c>
    </row>
    <row r="1102" spans="1:7" ht="63" x14ac:dyDescent="0.25">
      <c r="A1102" s="378" t="s">
        <v>1113</v>
      </c>
      <c r="B1102" s="246" t="s">
        <v>3061</v>
      </c>
      <c r="C1102" s="66">
        <v>2020</v>
      </c>
      <c r="D1102" s="83">
        <v>10</v>
      </c>
      <c r="E1102" s="84">
        <v>61</v>
      </c>
      <c r="F1102" s="95" t="s">
        <v>2763</v>
      </c>
      <c r="G1102" s="252">
        <f>409.34003-57.20347</f>
        <v>352.13656000000003</v>
      </c>
    </row>
    <row r="1103" spans="1:7" ht="60.6" customHeight="1" x14ac:dyDescent="0.25">
      <c r="A1103" s="378" t="s">
        <v>1113</v>
      </c>
      <c r="B1103" s="246" t="s">
        <v>2734</v>
      </c>
      <c r="C1103" s="83">
        <v>2020</v>
      </c>
      <c r="D1103" s="83">
        <v>0.4</v>
      </c>
      <c r="E1103" s="84">
        <v>306</v>
      </c>
      <c r="F1103" s="95">
        <v>45</v>
      </c>
      <c r="G1103" s="252">
        <v>286.50954999999999</v>
      </c>
    </row>
    <row r="1104" spans="1:7" ht="78.75" x14ac:dyDescent="0.25">
      <c r="A1104" s="378" t="s">
        <v>1113</v>
      </c>
      <c r="B1104" s="309" t="s">
        <v>379</v>
      </c>
      <c r="C1104" s="77">
        <v>2019</v>
      </c>
      <c r="D1104" s="81">
        <v>10</v>
      </c>
      <c r="E1104" s="95">
        <v>250</v>
      </c>
      <c r="F1104" s="95">
        <v>106</v>
      </c>
      <c r="G1104" s="80">
        <f>1478.71811-50.286</f>
        <v>1428.43211</v>
      </c>
    </row>
    <row r="1105" spans="1:7" ht="78.75" x14ac:dyDescent="0.25">
      <c r="A1105" s="378" t="s">
        <v>1113</v>
      </c>
      <c r="B1105" s="309" t="s">
        <v>379</v>
      </c>
      <c r="C1105" s="77">
        <v>2019</v>
      </c>
      <c r="D1105" s="85">
        <v>0.4</v>
      </c>
      <c r="E1105" s="95">
        <v>3575</v>
      </c>
      <c r="F1105" s="95">
        <v>106</v>
      </c>
      <c r="G1105" s="80">
        <v>4341.31747</v>
      </c>
    </row>
    <row r="1106" spans="1:7" hidden="1" x14ac:dyDescent="0.25">
      <c r="A1106" s="93" t="s">
        <v>1114</v>
      </c>
      <c r="B1106" s="130" t="s">
        <v>688</v>
      </c>
      <c r="C1106" s="77"/>
      <c r="D1106" s="85"/>
      <c r="E1106" s="95"/>
      <c r="F1106" s="95"/>
      <c r="G1106" s="80"/>
    </row>
    <row r="1107" spans="1:7" hidden="1" x14ac:dyDescent="0.25">
      <c r="A1107" s="93" t="s">
        <v>381</v>
      </c>
      <c r="B1107" s="65" t="s">
        <v>5</v>
      </c>
      <c r="C1107" s="66"/>
      <c r="D1107" s="67"/>
      <c r="E1107" s="69"/>
      <c r="F1107" s="69"/>
      <c r="G1107" s="71"/>
    </row>
    <row r="1108" spans="1:7" hidden="1" x14ac:dyDescent="0.25">
      <c r="A1108" s="93" t="s">
        <v>1115</v>
      </c>
      <c r="B1108" s="173" t="s">
        <v>686</v>
      </c>
      <c r="C1108" s="66"/>
      <c r="D1108" s="67"/>
      <c r="E1108" s="101">
        <f>SUM(E1109)</f>
        <v>2189</v>
      </c>
      <c r="F1108" s="101">
        <f t="shared" ref="F1108:G1108" si="7">SUM(F1109)</f>
        <v>669</v>
      </c>
      <c r="G1108" s="222">
        <f t="shared" si="7"/>
        <v>2482.8200499999998</v>
      </c>
    </row>
    <row r="1109" spans="1:7" hidden="1" x14ac:dyDescent="0.25">
      <c r="A1109" s="93" t="s">
        <v>1115</v>
      </c>
      <c r="B1109" s="130" t="s">
        <v>2764</v>
      </c>
      <c r="C1109" s="77">
        <v>2018</v>
      </c>
      <c r="D1109" s="85">
        <v>10</v>
      </c>
      <c r="E1109" s="81">
        <v>2189</v>
      </c>
      <c r="F1109" s="95">
        <v>669</v>
      </c>
      <c r="G1109" s="80">
        <v>2482.8200499999998</v>
      </c>
    </row>
    <row r="1110" spans="1:7" hidden="1" x14ac:dyDescent="0.25">
      <c r="A1110" s="93" t="s">
        <v>1116</v>
      </c>
      <c r="B1110" s="130" t="s">
        <v>688</v>
      </c>
      <c r="C1110" s="66"/>
      <c r="D1110" s="67"/>
      <c r="E1110" s="69"/>
      <c r="F1110" s="69"/>
      <c r="G1110" s="71"/>
    </row>
    <row r="1111" spans="1:7" hidden="1" x14ac:dyDescent="0.25">
      <c r="A1111" s="93" t="s">
        <v>382</v>
      </c>
      <c r="B1111" s="167" t="s">
        <v>6</v>
      </c>
      <c r="C1111" s="66"/>
      <c r="D1111" s="67"/>
      <c r="E1111" s="69"/>
      <c r="F1111" s="69"/>
      <c r="G1111" s="71"/>
    </row>
    <row r="1112" spans="1:7" hidden="1" x14ac:dyDescent="0.25">
      <c r="A1112" s="93" t="s">
        <v>1117</v>
      </c>
      <c r="B1112" s="130" t="s">
        <v>686</v>
      </c>
      <c r="C1112" s="66"/>
      <c r="D1112" s="67"/>
      <c r="E1112" s="69"/>
      <c r="F1112" s="69"/>
      <c r="G1112" s="71"/>
    </row>
    <row r="1113" spans="1:7" hidden="1" x14ac:dyDescent="0.25">
      <c r="A1113" s="93" t="s">
        <v>1118</v>
      </c>
      <c r="B1113" s="130" t="s">
        <v>688</v>
      </c>
      <c r="C1113" s="66"/>
      <c r="D1113" s="67"/>
      <c r="E1113" s="69"/>
      <c r="F1113" s="69"/>
      <c r="G1113" s="71"/>
    </row>
    <row r="1114" spans="1:7" hidden="1" x14ac:dyDescent="0.25">
      <c r="A1114" s="93" t="s">
        <v>383</v>
      </c>
      <c r="B1114" s="167" t="s">
        <v>7</v>
      </c>
      <c r="C1114" s="66"/>
      <c r="D1114" s="67"/>
      <c r="E1114" s="69"/>
      <c r="F1114" s="69"/>
      <c r="G1114" s="71"/>
    </row>
    <row r="1115" spans="1:7" hidden="1" x14ac:dyDescent="0.25">
      <c r="A1115" s="93" t="s">
        <v>1119</v>
      </c>
      <c r="B1115" s="130" t="s">
        <v>686</v>
      </c>
      <c r="C1115" s="66"/>
      <c r="D1115" s="67"/>
      <c r="E1115" s="69"/>
      <c r="F1115" s="69"/>
      <c r="G1115" s="71"/>
    </row>
    <row r="1116" spans="1:7" hidden="1" x14ac:dyDescent="0.25">
      <c r="A1116" s="93" t="s">
        <v>1120</v>
      </c>
      <c r="B1116" s="130" t="s">
        <v>688</v>
      </c>
      <c r="C1116" s="66"/>
      <c r="D1116" s="67"/>
      <c r="E1116" s="69"/>
      <c r="F1116" s="69"/>
      <c r="G1116" s="71"/>
    </row>
    <row r="1117" spans="1:7" hidden="1" x14ac:dyDescent="0.25">
      <c r="A1117" s="93" t="s">
        <v>384</v>
      </c>
      <c r="B1117" s="167" t="s">
        <v>650</v>
      </c>
      <c r="C1117" s="66"/>
      <c r="D1117" s="67"/>
      <c r="E1117" s="69"/>
      <c r="F1117" s="69"/>
      <c r="G1117" s="71"/>
    </row>
    <row r="1118" spans="1:7" hidden="1" x14ac:dyDescent="0.25">
      <c r="A1118" s="93" t="s">
        <v>1121</v>
      </c>
      <c r="B1118" s="130" t="s">
        <v>686</v>
      </c>
      <c r="C1118" s="66"/>
      <c r="D1118" s="67"/>
      <c r="E1118" s="69"/>
      <c r="F1118" s="69"/>
      <c r="G1118" s="71"/>
    </row>
    <row r="1119" spans="1:7" hidden="1" x14ac:dyDescent="0.25">
      <c r="A1119" s="93" t="s">
        <v>1122</v>
      </c>
      <c r="B1119" s="130" t="s">
        <v>688</v>
      </c>
      <c r="C1119" s="66"/>
      <c r="D1119" s="67"/>
      <c r="E1119" s="69"/>
      <c r="F1119" s="69"/>
      <c r="G1119" s="71"/>
    </row>
    <row r="1120" spans="1:7" s="239" customFormat="1" x14ac:dyDescent="0.25">
      <c r="A1120" s="93" t="s">
        <v>385</v>
      </c>
      <c r="B1120" s="233" t="s">
        <v>165</v>
      </c>
      <c r="C1120" s="234"/>
      <c r="D1120" s="235"/>
      <c r="E1120" s="236"/>
      <c r="F1120" s="236"/>
      <c r="G1120" s="238"/>
    </row>
    <row r="1121" spans="1:7" s="243" customFormat="1" hidden="1" x14ac:dyDescent="0.25">
      <c r="A1121" s="93" t="s">
        <v>386</v>
      </c>
      <c r="B1121" s="240" t="s">
        <v>131</v>
      </c>
      <c r="C1121" s="62"/>
      <c r="D1121" s="63"/>
      <c r="E1121" s="75"/>
      <c r="F1121" s="75"/>
      <c r="G1121" s="310"/>
    </row>
    <row r="1122" spans="1:7" hidden="1" x14ac:dyDescent="0.25">
      <c r="A1122" s="93" t="s">
        <v>387</v>
      </c>
      <c r="B1122" s="167" t="s">
        <v>4</v>
      </c>
      <c r="C1122" s="66"/>
      <c r="D1122" s="67"/>
      <c r="E1122" s="69"/>
      <c r="F1122" s="69"/>
      <c r="G1122" s="71"/>
    </row>
    <row r="1123" spans="1:7" hidden="1" x14ac:dyDescent="0.25">
      <c r="A1123" s="93" t="s">
        <v>1123</v>
      </c>
      <c r="B1123" s="130" t="s">
        <v>686</v>
      </c>
      <c r="C1123" s="66"/>
      <c r="D1123" s="67"/>
      <c r="E1123" s="69"/>
      <c r="F1123" s="69"/>
      <c r="G1123" s="71"/>
    </row>
    <row r="1124" spans="1:7" hidden="1" x14ac:dyDescent="0.25">
      <c r="A1124" s="93" t="s">
        <v>1124</v>
      </c>
      <c r="B1124" s="130" t="s">
        <v>688</v>
      </c>
      <c r="C1124" s="66"/>
      <c r="D1124" s="67"/>
      <c r="E1124" s="69"/>
      <c r="F1124" s="69"/>
      <c r="G1124" s="71"/>
    </row>
    <row r="1125" spans="1:7" hidden="1" x14ac:dyDescent="0.25">
      <c r="A1125" s="93" t="s">
        <v>388</v>
      </c>
      <c r="B1125" s="167" t="s">
        <v>3</v>
      </c>
      <c r="C1125" s="66"/>
      <c r="D1125" s="67"/>
      <c r="E1125" s="69"/>
      <c r="F1125" s="69"/>
      <c r="G1125" s="71"/>
    </row>
    <row r="1126" spans="1:7" hidden="1" x14ac:dyDescent="0.25">
      <c r="A1126" s="93" t="s">
        <v>1125</v>
      </c>
      <c r="B1126" s="130" t="s">
        <v>686</v>
      </c>
      <c r="C1126" s="66"/>
      <c r="D1126" s="67"/>
      <c r="E1126" s="69"/>
      <c r="F1126" s="69"/>
      <c r="G1126" s="71"/>
    </row>
    <row r="1127" spans="1:7" hidden="1" x14ac:dyDescent="0.25">
      <c r="A1127" s="93" t="s">
        <v>1126</v>
      </c>
      <c r="B1127" s="130" t="s">
        <v>688</v>
      </c>
      <c r="C1127" s="66"/>
      <c r="D1127" s="67"/>
      <c r="E1127" s="69"/>
      <c r="F1127" s="69"/>
      <c r="G1127" s="71"/>
    </row>
    <row r="1128" spans="1:7" hidden="1" x14ac:dyDescent="0.25">
      <c r="A1128" s="93" t="s">
        <v>389</v>
      </c>
      <c r="B1128" s="167" t="s">
        <v>5</v>
      </c>
      <c r="C1128" s="66"/>
      <c r="D1128" s="67"/>
      <c r="E1128" s="69"/>
      <c r="F1128" s="69"/>
      <c r="G1128" s="71"/>
    </row>
    <row r="1129" spans="1:7" hidden="1" x14ac:dyDescent="0.25">
      <c r="A1129" s="93" t="s">
        <v>1127</v>
      </c>
      <c r="B1129" s="130" t="s">
        <v>686</v>
      </c>
      <c r="C1129" s="66"/>
      <c r="D1129" s="67"/>
      <c r="E1129" s="69"/>
      <c r="F1129" s="69"/>
      <c r="G1129" s="71"/>
    </row>
    <row r="1130" spans="1:7" hidden="1" x14ac:dyDescent="0.25">
      <c r="A1130" s="93" t="s">
        <v>1128</v>
      </c>
      <c r="B1130" s="130" t="s">
        <v>688</v>
      </c>
      <c r="C1130" s="66"/>
      <c r="D1130" s="67"/>
      <c r="E1130" s="69"/>
      <c r="F1130" s="69"/>
      <c r="G1130" s="71"/>
    </row>
    <row r="1131" spans="1:7" hidden="1" x14ac:dyDescent="0.25">
      <c r="A1131" s="93" t="s">
        <v>390</v>
      </c>
      <c r="B1131" s="167" t="s">
        <v>6</v>
      </c>
      <c r="C1131" s="66"/>
      <c r="D1131" s="67"/>
      <c r="E1131" s="69"/>
      <c r="F1131" s="69"/>
      <c r="G1131" s="71"/>
    </row>
    <row r="1132" spans="1:7" hidden="1" x14ac:dyDescent="0.25">
      <c r="A1132" s="93" t="s">
        <v>1129</v>
      </c>
      <c r="B1132" s="130" t="s">
        <v>686</v>
      </c>
      <c r="C1132" s="66"/>
      <c r="D1132" s="67"/>
      <c r="E1132" s="69"/>
      <c r="F1132" s="69"/>
      <c r="G1132" s="71"/>
    </row>
    <row r="1133" spans="1:7" hidden="1" x14ac:dyDescent="0.25">
      <c r="A1133" s="93" t="s">
        <v>1130</v>
      </c>
      <c r="B1133" s="130" t="s">
        <v>688</v>
      </c>
      <c r="C1133" s="66"/>
      <c r="D1133" s="67"/>
      <c r="E1133" s="69"/>
      <c r="F1133" s="69"/>
      <c r="G1133" s="71"/>
    </row>
    <row r="1134" spans="1:7" hidden="1" x14ac:dyDescent="0.25">
      <c r="A1134" s="93" t="s">
        <v>391</v>
      </c>
      <c r="B1134" s="167" t="s">
        <v>7</v>
      </c>
      <c r="C1134" s="66"/>
      <c r="D1134" s="67"/>
      <c r="E1134" s="69"/>
      <c r="F1134" s="69"/>
      <c r="G1134" s="71"/>
    </row>
    <row r="1135" spans="1:7" hidden="1" x14ac:dyDescent="0.25">
      <c r="A1135" s="93" t="s">
        <v>1131</v>
      </c>
      <c r="B1135" s="130" t="s">
        <v>686</v>
      </c>
      <c r="C1135" s="66"/>
      <c r="D1135" s="67"/>
      <c r="E1135" s="69"/>
      <c r="F1135" s="69"/>
      <c r="G1135" s="71"/>
    </row>
    <row r="1136" spans="1:7" hidden="1" x14ac:dyDescent="0.25">
      <c r="A1136" s="93" t="s">
        <v>1132</v>
      </c>
      <c r="B1136" s="130" t="s">
        <v>688</v>
      </c>
      <c r="C1136" s="66"/>
      <c r="D1136" s="67"/>
      <c r="E1136" s="69"/>
      <c r="F1136" s="69"/>
      <c r="G1136" s="71"/>
    </row>
    <row r="1137" spans="1:7" hidden="1" x14ac:dyDescent="0.25">
      <c r="A1137" s="93" t="s">
        <v>392</v>
      </c>
      <c r="B1137" s="167" t="s">
        <v>650</v>
      </c>
      <c r="C1137" s="66"/>
      <c r="D1137" s="67"/>
      <c r="E1137" s="69"/>
      <c r="F1137" s="69"/>
      <c r="G1137" s="71"/>
    </row>
    <row r="1138" spans="1:7" hidden="1" x14ac:dyDescent="0.25">
      <c r="A1138" s="93" t="s">
        <v>1133</v>
      </c>
      <c r="B1138" s="130" t="s">
        <v>686</v>
      </c>
      <c r="C1138" s="66"/>
      <c r="D1138" s="67"/>
      <c r="E1138" s="69"/>
      <c r="F1138" s="69"/>
      <c r="G1138" s="71"/>
    </row>
    <row r="1139" spans="1:7" hidden="1" x14ac:dyDescent="0.25">
      <c r="A1139" s="93" t="s">
        <v>1134</v>
      </c>
      <c r="B1139" s="130" t="s">
        <v>688</v>
      </c>
      <c r="C1139" s="66"/>
      <c r="D1139" s="67"/>
      <c r="E1139" s="69"/>
      <c r="F1139" s="69"/>
      <c r="G1139" s="71"/>
    </row>
    <row r="1140" spans="1:7" s="243" customFormat="1" hidden="1" x14ac:dyDescent="0.25">
      <c r="A1140" s="93" t="s">
        <v>393</v>
      </c>
      <c r="B1140" s="240" t="s">
        <v>139</v>
      </c>
      <c r="C1140" s="62"/>
      <c r="D1140" s="63"/>
      <c r="E1140" s="75"/>
      <c r="F1140" s="75"/>
      <c r="G1140" s="310"/>
    </row>
    <row r="1141" spans="1:7" hidden="1" x14ac:dyDescent="0.25">
      <c r="A1141" s="93" t="s">
        <v>394</v>
      </c>
      <c r="B1141" s="167" t="s">
        <v>4</v>
      </c>
      <c r="C1141" s="66"/>
      <c r="D1141" s="67"/>
      <c r="E1141" s="69"/>
      <c r="F1141" s="69"/>
      <c r="G1141" s="71"/>
    </row>
    <row r="1142" spans="1:7" hidden="1" x14ac:dyDescent="0.25">
      <c r="A1142" s="93" t="s">
        <v>1135</v>
      </c>
      <c r="B1142" s="130" t="s">
        <v>686</v>
      </c>
      <c r="C1142" s="66"/>
      <c r="D1142" s="67"/>
      <c r="E1142" s="69"/>
      <c r="F1142" s="69"/>
      <c r="G1142" s="71"/>
    </row>
    <row r="1143" spans="1:7" hidden="1" x14ac:dyDescent="0.25">
      <c r="A1143" s="93" t="s">
        <v>1136</v>
      </c>
      <c r="B1143" s="130" t="s">
        <v>688</v>
      </c>
      <c r="C1143" s="66"/>
      <c r="D1143" s="67"/>
      <c r="E1143" s="69"/>
      <c r="F1143" s="69"/>
      <c r="G1143" s="71"/>
    </row>
    <row r="1144" spans="1:7" hidden="1" x14ac:dyDescent="0.25">
      <c r="A1144" s="93" t="s">
        <v>395</v>
      </c>
      <c r="B1144" s="167" t="s">
        <v>3</v>
      </c>
      <c r="C1144" s="66"/>
      <c r="D1144" s="67"/>
      <c r="E1144" s="69"/>
      <c r="F1144" s="69"/>
      <c r="G1144" s="71"/>
    </row>
    <row r="1145" spans="1:7" hidden="1" x14ac:dyDescent="0.25">
      <c r="A1145" s="93" t="s">
        <v>1137</v>
      </c>
      <c r="B1145" s="130" t="s">
        <v>686</v>
      </c>
      <c r="C1145" s="66"/>
      <c r="D1145" s="67"/>
      <c r="E1145" s="69"/>
      <c r="F1145" s="69"/>
      <c r="G1145" s="71"/>
    </row>
    <row r="1146" spans="1:7" hidden="1" x14ac:dyDescent="0.25">
      <c r="A1146" s="93" t="s">
        <v>1138</v>
      </c>
      <c r="B1146" s="130" t="s">
        <v>688</v>
      </c>
      <c r="C1146" s="66"/>
      <c r="D1146" s="67"/>
      <c r="E1146" s="69"/>
      <c r="F1146" s="69"/>
      <c r="G1146" s="71"/>
    </row>
    <row r="1147" spans="1:7" hidden="1" x14ac:dyDescent="0.25">
      <c r="A1147" s="93" t="s">
        <v>396</v>
      </c>
      <c r="B1147" s="167" t="s">
        <v>5</v>
      </c>
      <c r="C1147" s="66"/>
      <c r="D1147" s="67"/>
      <c r="E1147" s="69"/>
      <c r="F1147" s="69"/>
      <c r="G1147" s="71"/>
    </row>
    <row r="1148" spans="1:7" hidden="1" x14ac:dyDescent="0.25">
      <c r="A1148" s="93" t="s">
        <v>1139</v>
      </c>
      <c r="B1148" s="130" t="s">
        <v>686</v>
      </c>
      <c r="C1148" s="66"/>
      <c r="D1148" s="67"/>
      <c r="E1148" s="69"/>
      <c r="F1148" s="69"/>
      <c r="G1148" s="71"/>
    </row>
    <row r="1149" spans="1:7" hidden="1" x14ac:dyDescent="0.25">
      <c r="A1149" s="93" t="s">
        <v>1140</v>
      </c>
      <c r="B1149" s="130" t="s">
        <v>688</v>
      </c>
      <c r="C1149" s="66"/>
      <c r="D1149" s="67"/>
      <c r="E1149" s="69"/>
      <c r="F1149" s="69"/>
      <c r="G1149" s="71"/>
    </row>
    <row r="1150" spans="1:7" hidden="1" x14ac:dyDescent="0.25">
      <c r="A1150" s="93" t="s">
        <v>397</v>
      </c>
      <c r="B1150" s="167" t="s">
        <v>6</v>
      </c>
      <c r="C1150" s="66"/>
      <c r="D1150" s="67"/>
      <c r="E1150" s="69"/>
      <c r="F1150" s="69"/>
      <c r="G1150" s="71"/>
    </row>
    <row r="1151" spans="1:7" hidden="1" x14ac:dyDescent="0.25">
      <c r="A1151" s="93" t="s">
        <v>1141</v>
      </c>
      <c r="B1151" s="130" t="s">
        <v>686</v>
      </c>
      <c r="C1151" s="66"/>
      <c r="D1151" s="67"/>
      <c r="E1151" s="69"/>
      <c r="F1151" s="69"/>
      <c r="G1151" s="71"/>
    </row>
    <row r="1152" spans="1:7" hidden="1" x14ac:dyDescent="0.25">
      <c r="A1152" s="93" t="s">
        <v>1142</v>
      </c>
      <c r="B1152" s="130" t="s">
        <v>688</v>
      </c>
      <c r="C1152" s="66"/>
      <c r="D1152" s="67"/>
      <c r="E1152" s="69"/>
      <c r="F1152" s="69"/>
      <c r="G1152" s="71"/>
    </row>
    <row r="1153" spans="1:7" hidden="1" x14ac:dyDescent="0.25">
      <c r="A1153" s="93" t="s">
        <v>398</v>
      </c>
      <c r="B1153" s="167" t="s">
        <v>7</v>
      </c>
      <c r="C1153" s="66"/>
      <c r="D1153" s="67"/>
      <c r="E1153" s="69"/>
      <c r="F1153" s="69"/>
      <c r="G1153" s="71"/>
    </row>
    <row r="1154" spans="1:7" hidden="1" x14ac:dyDescent="0.25">
      <c r="A1154" s="93" t="s">
        <v>1143</v>
      </c>
      <c r="B1154" s="130" t="s">
        <v>686</v>
      </c>
      <c r="C1154" s="66"/>
      <c r="D1154" s="67"/>
      <c r="E1154" s="69"/>
      <c r="F1154" s="69"/>
      <c r="G1154" s="71"/>
    </row>
    <row r="1155" spans="1:7" hidden="1" x14ac:dyDescent="0.25">
      <c r="A1155" s="93" t="s">
        <v>1144</v>
      </c>
      <c r="B1155" s="130" t="s">
        <v>688</v>
      </c>
      <c r="C1155" s="66"/>
      <c r="D1155" s="67"/>
      <c r="E1155" s="69"/>
      <c r="F1155" s="69"/>
      <c r="G1155" s="71"/>
    </row>
    <row r="1156" spans="1:7" hidden="1" x14ac:dyDescent="0.25">
      <c r="A1156" s="93" t="s">
        <v>399</v>
      </c>
      <c r="B1156" s="167" t="s">
        <v>650</v>
      </c>
      <c r="C1156" s="66"/>
      <c r="D1156" s="67"/>
      <c r="E1156" s="69"/>
      <c r="F1156" s="69"/>
      <c r="G1156" s="71"/>
    </row>
    <row r="1157" spans="1:7" hidden="1" x14ac:dyDescent="0.25">
      <c r="A1157" s="93" t="s">
        <v>1145</v>
      </c>
      <c r="B1157" s="130" t="s">
        <v>686</v>
      </c>
      <c r="C1157" s="66"/>
      <c r="D1157" s="67"/>
      <c r="E1157" s="69"/>
      <c r="F1157" s="69"/>
      <c r="G1157" s="71"/>
    </row>
    <row r="1158" spans="1:7" hidden="1" x14ac:dyDescent="0.25">
      <c r="A1158" s="93" t="s">
        <v>1146</v>
      </c>
      <c r="B1158" s="130" t="s">
        <v>688</v>
      </c>
      <c r="C1158" s="66"/>
      <c r="D1158" s="67"/>
      <c r="E1158" s="69"/>
      <c r="F1158" s="69"/>
      <c r="G1158" s="71"/>
    </row>
    <row r="1159" spans="1:7" s="243" customFormat="1" x14ac:dyDescent="0.25">
      <c r="A1159" s="93" t="s">
        <v>400</v>
      </c>
      <c r="B1159" s="240" t="s">
        <v>147</v>
      </c>
      <c r="C1159" s="62"/>
      <c r="D1159" s="63"/>
      <c r="E1159" s="75"/>
      <c r="F1159" s="75"/>
      <c r="G1159" s="310"/>
    </row>
    <row r="1160" spans="1:7" s="102" customFormat="1" x14ac:dyDescent="0.25">
      <c r="A1160" s="93" t="s">
        <v>401</v>
      </c>
      <c r="B1160" s="65" t="s">
        <v>4</v>
      </c>
      <c r="C1160" s="66"/>
      <c r="D1160" s="67"/>
      <c r="E1160" s="101"/>
      <c r="F1160" s="101"/>
      <c r="G1160" s="222"/>
    </row>
    <row r="1161" spans="1:7" s="102" customFormat="1" x14ac:dyDescent="0.25">
      <c r="A1161" s="93" t="s">
        <v>1147</v>
      </c>
      <c r="B1161" s="173" t="s">
        <v>701</v>
      </c>
      <c r="C1161" s="66"/>
      <c r="D1161" s="67"/>
      <c r="E1161" s="101">
        <f>SUM(E1162:E1189)</f>
        <v>5802</v>
      </c>
      <c r="F1161" s="101">
        <f t="shared" ref="F1161:G1161" si="8">SUM(F1162:F1189)</f>
        <v>1385</v>
      </c>
      <c r="G1161" s="222">
        <f t="shared" si="8"/>
        <v>8084.3141500000002</v>
      </c>
    </row>
    <row r="1162" spans="1:7" s="102" customFormat="1" x14ac:dyDescent="0.25">
      <c r="A1162" s="93" t="s">
        <v>1147</v>
      </c>
      <c r="B1162" s="247" t="s">
        <v>2647</v>
      </c>
      <c r="C1162" s="66">
        <v>2018</v>
      </c>
      <c r="D1162" s="67">
        <v>6</v>
      </c>
      <c r="E1162" s="69">
        <v>136</v>
      </c>
      <c r="F1162" s="69">
        <v>80</v>
      </c>
      <c r="G1162" s="71">
        <v>236.89608000000001</v>
      </c>
    </row>
    <row r="1163" spans="1:7" s="102" customFormat="1" ht="63" x14ac:dyDescent="0.25">
      <c r="A1163" s="93" t="s">
        <v>1147</v>
      </c>
      <c r="B1163" s="246" t="s">
        <v>2656</v>
      </c>
      <c r="C1163" s="66">
        <v>2018</v>
      </c>
      <c r="D1163" s="67">
        <v>10</v>
      </c>
      <c r="E1163" s="69">
        <v>50</v>
      </c>
      <c r="F1163" s="69">
        <v>60</v>
      </c>
      <c r="G1163" s="71">
        <v>33.01341</v>
      </c>
    </row>
    <row r="1164" spans="1:7" s="102" customFormat="1" ht="62.45" customHeight="1" x14ac:dyDescent="0.25">
      <c r="A1164" s="93" t="s">
        <v>1147</v>
      </c>
      <c r="B1164" s="246" t="s">
        <v>2765</v>
      </c>
      <c r="C1164" s="66">
        <v>2018</v>
      </c>
      <c r="D1164" s="67">
        <v>10</v>
      </c>
      <c r="E1164" s="69">
        <v>205</v>
      </c>
      <c r="F1164" s="69">
        <v>15</v>
      </c>
      <c r="G1164" s="71">
        <v>168.41562999999999</v>
      </c>
    </row>
    <row r="1165" spans="1:7" s="102" customFormat="1" ht="78.599999999999994" customHeight="1" x14ac:dyDescent="0.25">
      <c r="A1165" s="93" t="s">
        <v>1147</v>
      </c>
      <c r="B1165" s="246" t="s">
        <v>2766</v>
      </c>
      <c r="C1165" s="66">
        <v>2018</v>
      </c>
      <c r="D1165" s="87">
        <v>10</v>
      </c>
      <c r="E1165" s="69">
        <v>130</v>
      </c>
      <c r="F1165" s="69">
        <v>15</v>
      </c>
      <c r="G1165" s="71">
        <v>137.91156000000001</v>
      </c>
    </row>
    <row r="1166" spans="1:7" s="102" customFormat="1" ht="78" customHeight="1" x14ac:dyDescent="0.25">
      <c r="A1166" s="93" t="s">
        <v>1147</v>
      </c>
      <c r="B1166" s="246" t="s">
        <v>2767</v>
      </c>
      <c r="C1166" s="66">
        <v>2018</v>
      </c>
      <c r="D1166" s="87">
        <v>10</v>
      </c>
      <c r="E1166" s="69">
        <v>20</v>
      </c>
      <c r="F1166" s="69">
        <v>5</v>
      </c>
      <c r="G1166" s="71">
        <v>51.753549999999997</v>
      </c>
    </row>
    <row r="1167" spans="1:7" s="102" customFormat="1" ht="47.25" x14ac:dyDescent="0.25">
      <c r="A1167" s="93" t="s">
        <v>1147</v>
      </c>
      <c r="B1167" s="246" t="str">
        <f>B732</f>
        <v xml:space="preserve">Реконструкция ВЛ-10 кВ Ф-356 ПС 110/35/10 "Русская", стро-во ТП-10/0,4кВ, стро-во ВЛИ-0,4кВ для осущ. тех.присоед. энергоприн.уст-в ЛПХ по ул.Набережная с.Русское Курского р-она </v>
      </c>
      <c r="C1167" s="66">
        <v>2018</v>
      </c>
      <c r="D1167" s="73">
        <v>10</v>
      </c>
      <c r="E1167" s="69">
        <v>180</v>
      </c>
      <c r="F1167" s="249">
        <v>7</v>
      </c>
      <c r="G1167" s="255">
        <v>146.81988000000001</v>
      </c>
    </row>
    <row r="1168" spans="1:7" s="102" customFormat="1" ht="63" x14ac:dyDescent="0.25">
      <c r="A1168" s="93" t="s">
        <v>1147</v>
      </c>
      <c r="B1168" s="298" t="s">
        <v>2865</v>
      </c>
      <c r="C1168" s="77">
        <v>2018</v>
      </c>
      <c r="D1168" s="81">
        <v>10</v>
      </c>
      <c r="E1168" s="95">
        <v>36</v>
      </c>
      <c r="F1168" s="95">
        <v>50</v>
      </c>
      <c r="G1168" s="80">
        <v>58.144750000000002</v>
      </c>
    </row>
    <row r="1169" spans="1:7" s="102" customFormat="1" ht="47.25" x14ac:dyDescent="0.25">
      <c r="A1169" s="93" t="s">
        <v>1147</v>
      </c>
      <c r="B1169" s="298" t="s">
        <v>2768</v>
      </c>
      <c r="C1169" s="77">
        <v>2018</v>
      </c>
      <c r="D1169" s="81">
        <v>10</v>
      </c>
      <c r="E1169" s="95">
        <v>10</v>
      </c>
      <c r="F1169" s="95">
        <v>7</v>
      </c>
      <c r="G1169" s="80">
        <v>26.388559999999998</v>
      </c>
    </row>
    <row r="1170" spans="1:7" s="102" customFormat="1" ht="47.25" x14ac:dyDescent="0.25">
      <c r="A1170" s="93" t="s">
        <v>1147</v>
      </c>
      <c r="B1170" s="266" t="s">
        <v>2769</v>
      </c>
      <c r="C1170" s="83">
        <v>2018</v>
      </c>
      <c r="D1170" s="84" t="s">
        <v>277</v>
      </c>
      <c r="E1170" s="251">
        <v>10</v>
      </c>
      <c r="F1170" s="251">
        <v>14</v>
      </c>
      <c r="G1170" s="252">
        <v>34.405349999999999</v>
      </c>
    </row>
    <row r="1171" spans="1:7" s="102" customFormat="1" ht="47.25" x14ac:dyDescent="0.25">
      <c r="A1171" s="93" t="s">
        <v>1147</v>
      </c>
      <c r="B1171" s="298" t="s">
        <v>403</v>
      </c>
      <c r="C1171" s="77">
        <v>2018</v>
      </c>
      <c r="D1171" s="85" t="s">
        <v>277</v>
      </c>
      <c r="E1171" s="95">
        <v>730</v>
      </c>
      <c r="F1171" s="95">
        <v>10</v>
      </c>
      <c r="G1171" s="80">
        <v>459.66120000000001</v>
      </c>
    </row>
    <row r="1172" spans="1:7" s="102" customFormat="1" ht="37.15" customHeight="1" x14ac:dyDescent="0.25">
      <c r="A1172" s="93" t="s">
        <v>1147</v>
      </c>
      <c r="B1172" s="282" t="s">
        <v>404</v>
      </c>
      <c r="C1172" s="77">
        <v>2018</v>
      </c>
      <c r="D1172" s="85" t="s">
        <v>276</v>
      </c>
      <c r="E1172" s="95">
        <v>49</v>
      </c>
      <c r="F1172" s="95">
        <v>5</v>
      </c>
      <c r="G1172" s="80">
        <v>29.841100000000001</v>
      </c>
    </row>
    <row r="1173" spans="1:7" s="102" customFormat="1" ht="35.450000000000003" customHeight="1" x14ac:dyDescent="0.25">
      <c r="A1173" s="93" t="s">
        <v>1147</v>
      </c>
      <c r="B1173" s="282" t="s">
        <v>405</v>
      </c>
      <c r="C1173" s="77">
        <v>2018</v>
      </c>
      <c r="D1173" s="85" t="s">
        <v>276</v>
      </c>
      <c r="E1173" s="95">
        <v>48</v>
      </c>
      <c r="F1173" s="95">
        <v>5</v>
      </c>
      <c r="G1173" s="80">
        <v>33.137360000000001</v>
      </c>
    </row>
    <row r="1174" spans="1:7" s="102" customFormat="1" ht="47.25" x14ac:dyDescent="0.25">
      <c r="A1174" s="93" t="s">
        <v>1147</v>
      </c>
      <c r="B1174" s="282" t="s">
        <v>406</v>
      </c>
      <c r="C1174" s="77">
        <v>2018</v>
      </c>
      <c r="D1174" s="85" t="s">
        <v>277</v>
      </c>
      <c r="E1174" s="95">
        <v>48</v>
      </c>
      <c r="F1174" s="95">
        <v>7</v>
      </c>
      <c r="G1174" s="80">
        <f>116.89959-9.69162</f>
        <v>107.20797</v>
      </c>
    </row>
    <row r="1175" spans="1:7" s="102" customFormat="1" ht="47.25" x14ac:dyDescent="0.25">
      <c r="A1175" s="93" t="s">
        <v>1147</v>
      </c>
      <c r="B1175" s="282" t="s">
        <v>407</v>
      </c>
      <c r="C1175" s="77">
        <v>2018</v>
      </c>
      <c r="D1175" s="85" t="s">
        <v>277</v>
      </c>
      <c r="E1175" s="95">
        <v>284</v>
      </c>
      <c r="F1175" s="95">
        <v>120</v>
      </c>
      <c r="G1175" s="80">
        <f>206.97856-15.26521</f>
        <v>191.71334999999999</v>
      </c>
    </row>
    <row r="1176" spans="1:7" s="102" customFormat="1" ht="78" customHeight="1" x14ac:dyDescent="0.25">
      <c r="A1176" s="93" t="s">
        <v>1147</v>
      </c>
      <c r="B1176" s="257" t="s">
        <v>408</v>
      </c>
      <c r="C1176" s="66">
        <v>2019</v>
      </c>
      <c r="D1176" s="81">
        <v>10</v>
      </c>
      <c r="E1176" s="95">
        <v>16</v>
      </c>
      <c r="F1176" s="95">
        <v>15</v>
      </c>
      <c r="G1176" s="80">
        <v>19.480270000000001</v>
      </c>
    </row>
    <row r="1177" spans="1:7" s="102" customFormat="1" ht="94.5" x14ac:dyDescent="0.25">
      <c r="A1177" s="93" t="s">
        <v>1147</v>
      </c>
      <c r="B1177" s="275" t="s">
        <v>409</v>
      </c>
      <c r="C1177" s="77">
        <v>2019</v>
      </c>
      <c r="D1177" s="81">
        <v>10</v>
      </c>
      <c r="E1177" s="95">
        <v>14</v>
      </c>
      <c r="F1177" s="95">
        <v>15</v>
      </c>
      <c r="G1177" s="80">
        <f>62.46062-11.98551</f>
        <v>50.475110000000001</v>
      </c>
    </row>
    <row r="1178" spans="1:7" s="102" customFormat="1" ht="78.75" x14ac:dyDescent="0.25">
      <c r="A1178" s="93" t="s">
        <v>1147</v>
      </c>
      <c r="B1178" s="257" t="s">
        <v>2770</v>
      </c>
      <c r="C1178" s="66">
        <v>2019</v>
      </c>
      <c r="D1178" s="81">
        <v>10</v>
      </c>
      <c r="E1178" s="95">
        <v>640</v>
      </c>
      <c r="F1178" s="95">
        <v>15</v>
      </c>
      <c r="G1178" s="80">
        <v>425.75547</v>
      </c>
    </row>
    <row r="1179" spans="1:7" s="102" customFormat="1" ht="78.75" x14ac:dyDescent="0.25">
      <c r="A1179" s="93" t="s">
        <v>1147</v>
      </c>
      <c r="B1179" s="145" t="s">
        <v>3062</v>
      </c>
      <c r="C1179" s="66">
        <v>2019</v>
      </c>
      <c r="D1179" s="81">
        <v>10</v>
      </c>
      <c r="E1179" s="95">
        <v>85</v>
      </c>
      <c r="F1179" s="95">
        <v>15</v>
      </c>
      <c r="G1179" s="80">
        <v>111.68761000000001</v>
      </c>
    </row>
    <row r="1180" spans="1:7" s="102" customFormat="1" ht="63" x14ac:dyDescent="0.25">
      <c r="A1180" s="93" t="s">
        <v>1147</v>
      </c>
      <c r="B1180" s="246" t="s">
        <v>2771</v>
      </c>
      <c r="C1180" s="66">
        <v>2020</v>
      </c>
      <c r="D1180" s="87">
        <v>10</v>
      </c>
      <c r="E1180" s="69">
        <v>20</v>
      </c>
      <c r="F1180" s="69">
        <v>10</v>
      </c>
      <c r="G1180" s="71">
        <v>56.307279999999999</v>
      </c>
    </row>
    <row r="1181" spans="1:7" s="102" customFormat="1" ht="63" x14ac:dyDescent="0.25">
      <c r="A1181" s="93" t="s">
        <v>1147</v>
      </c>
      <c r="B1181" s="256" t="s">
        <v>2772</v>
      </c>
      <c r="C1181" s="66">
        <v>2020</v>
      </c>
      <c r="D1181" s="87">
        <v>10</v>
      </c>
      <c r="E1181" s="69">
        <v>30</v>
      </c>
      <c r="F1181" s="69">
        <v>30</v>
      </c>
      <c r="G1181" s="71">
        <v>69.477490000000003</v>
      </c>
    </row>
    <row r="1182" spans="1:7" s="102" customFormat="1" ht="78" customHeight="1" x14ac:dyDescent="0.25">
      <c r="A1182" s="93" t="s">
        <v>1147</v>
      </c>
      <c r="B1182" s="246" t="s">
        <v>2773</v>
      </c>
      <c r="C1182" s="66">
        <v>2020</v>
      </c>
      <c r="D1182" s="87">
        <v>10</v>
      </c>
      <c r="E1182" s="69">
        <v>435</v>
      </c>
      <c r="F1182" s="69">
        <v>95</v>
      </c>
      <c r="G1182" s="71">
        <v>246.20607000000001</v>
      </c>
    </row>
    <row r="1183" spans="1:7" s="102" customFormat="1" ht="63.6" customHeight="1" x14ac:dyDescent="0.25">
      <c r="A1183" s="93" t="s">
        <v>1147</v>
      </c>
      <c r="B1183" s="246" t="s">
        <v>2774</v>
      </c>
      <c r="C1183" s="66">
        <v>2020</v>
      </c>
      <c r="D1183" s="87">
        <v>10</v>
      </c>
      <c r="E1183" s="69">
        <v>30</v>
      </c>
      <c r="F1183" s="69">
        <v>60</v>
      </c>
      <c r="G1183" s="71">
        <v>102.60293</v>
      </c>
    </row>
    <row r="1184" spans="1:7" s="102" customFormat="1" ht="63" x14ac:dyDescent="0.25">
      <c r="A1184" s="93" t="s">
        <v>1147</v>
      </c>
      <c r="B1184" s="246" t="s">
        <v>2722</v>
      </c>
      <c r="C1184" s="66">
        <v>2020</v>
      </c>
      <c r="D1184" s="87">
        <v>10</v>
      </c>
      <c r="E1184" s="69">
        <v>10</v>
      </c>
      <c r="F1184" s="69">
        <v>5</v>
      </c>
      <c r="G1184" s="71">
        <v>46.550899999999999</v>
      </c>
    </row>
    <row r="1185" spans="1:7" s="102" customFormat="1" ht="63" x14ac:dyDescent="0.25">
      <c r="A1185" s="93" t="s">
        <v>1147</v>
      </c>
      <c r="B1185" s="257" t="s">
        <v>2981</v>
      </c>
      <c r="C1185" s="66">
        <v>2020</v>
      </c>
      <c r="D1185" s="81">
        <v>10</v>
      </c>
      <c r="E1185" s="95">
        <v>340</v>
      </c>
      <c r="F1185" s="95">
        <v>15</v>
      </c>
      <c r="G1185" s="80">
        <v>227.73265000000001</v>
      </c>
    </row>
    <row r="1186" spans="1:7" s="102" customFormat="1" ht="31.5" x14ac:dyDescent="0.25">
      <c r="A1186" s="93" t="s">
        <v>1147</v>
      </c>
      <c r="B1186" s="257" t="s">
        <v>2730</v>
      </c>
      <c r="C1186" s="66">
        <v>2020</v>
      </c>
      <c r="D1186" s="81">
        <v>10</v>
      </c>
      <c r="E1186" s="95">
        <v>25</v>
      </c>
      <c r="F1186" s="95"/>
      <c r="G1186" s="80">
        <v>19.7288</v>
      </c>
    </row>
    <row r="1187" spans="1:7" s="102" customFormat="1" ht="78.75" x14ac:dyDescent="0.25">
      <c r="A1187" s="93" t="s">
        <v>1147</v>
      </c>
      <c r="B1187" s="257" t="s">
        <v>2775</v>
      </c>
      <c r="C1187" s="66">
        <v>2020</v>
      </c>
      <c r="D1187" s="81">
        <v>35</v>
      </c>
      <c r="E1187" s="95">
        <v>211</v>
      </c>
      <c r="F1187" s="95"/>
      <c r="G1187" s="80">
        <v>2327.1334499999998</v>
      </c>
    </row>
    <row r="1188" spans="1:7" s="102" customFormat="1" ht="78.75" x14ac:dyDescent="0.25">
      <c r="A1188" s="93" t="s">
        <v>1147</v>
      </c>
      <c r="B1188" s="266" t="s">
        <v>2776</v>
      </c>
      <c r="C1188" s="83">
        <v>2020</v>
      </c>
      <c r="D1188" s="265">
        <v>10</v>
      </c>
      <c r="E1188" s="84">
        <v>1336</v>
      </c>
      <c r="F1188" s="251">
        <v>60</v>
      </c>
      <c r="G1188" s="252">
        <v>1777.3384900000001</v>
      </c>
    </row>
    <row r="1189" spans="1:7" s="102" customFormat="1" ht="78.75" x14ac:dyDescent="0.25">
      <c r="A1189" s="93" t="s">
        <v>1147</v>
      </c>
      <c r="B1189" s="303" t="s">
        <v>3063</v>
      </c>
      <c r="C1189" s="66">
        <v>2020</v>
      </c>
      <c r="D1189" s="87">
        <v>10</v>
      </c>
      <c r="E1189" s="73">
        <v>674</v>
      </c>
      <c r="F1189" s="249">
        <v>650</v>
      </c>
      <c r="G1189" s="255">
        <v>888.52787999999998</v>
      </c>
    </row>
    <row r="1190" spans="1:7" s="102" customFormat="1" hidden="1" x14ac:dyDescent="0.25">
      <c r="A1190" s="93" t="s">
        <v>1148</v>
      </c>
      <c r="B1190" s="130" t="s">
        <v>688</v>
      </c>
      <c r="C1190" s="66"/>
      <c r="D1190" s="67"/>
      <c r="E1190" s="101"/>
      <c r="F1190" s="101"/>
      <c r="G1190" s="222"/>
    </row>
    <row r="1191" spans="1:7" x14ac:dyDescent="0.25">
      <c r="A1191" s="93" t="s">
        <v>410</v>
      </c>
      <c r="B1191" s="94" t="s">
        <v>3</v>
      </c>
      <c r="C1191" s="77"/>
      <c r="D1191" s="85"/>
      <c r="E1191" s="103"/>
      <c r="F1191" s="103"/>
      <c r="G1191" s="220"/>
    </row>
    <row r="1192" spans="1:7" x14ac:dyDescent="0.25">
      <c r="A1192" s="93" t="s">
        <v>1149</v>
      </c>
      <c r="B1192" s="173" t="s">
        <v>701</v>
      </c>
      <c r="C1192" s="77"/>
      <c r="D1192" s="85"/>
      <c r="E1192" s="103">
        <f>SUM(E1193:E1204)</f>
        <v>10535.7</v>
      </c>
      <c r="F1192" s="103">
        <f t="shared" ref="F1192:G1192" si="9">SUM(F1193:F1204)</f>
        <v>4207</v>
      </c>
      <c r="G1192" s="220">
        <f t="shared" si="9"/>
        <v>28092.771539999998</v>
      </c>
    </row>
    <row r="1193" spans="1:7" ht="63" x14ac:dyDescent="0.25">
      <c r="A1193" s="93" t="s">
        <v>1149</v>
      </c>
      <c r="B1193" s="257" t="s">
        <v>2866</v>
      </c>
      <c r="C1193" s="77">
        <v>2019</v>
      </c>
      <c r="D1193" s="81">
        <v>10</v>
      </c>
      <c r="E1193" s="95">
        <v>74</v>
      </c>
      <c r="F1193" s="95">
        <v>65</v>
      </c>
      <c r="G1193" s="80">
        <v>49.861669999999997</v>
      </c>
    </row>
    <row r="1194" spans="1:7" ht="78.75" x14ac:dyDescent="0.25">
      <c r="A1194" s="93" t="s">
        <v>1149</v>
      </c>
      <c r="B1194" s="257" t="s">
        <v>2913</v>
      </c>
      <c r="C1194" s="77">
        <v>2019</v>
      </c>
      <c r="D1194" s="81">
        <v>10</v>
      </c>
      <c r="E1194" s="95">
        <v>483</v>
      </c>
      <c r="F1194" s="95">
        <v>15</v>
      </c>
      <c r="G1194" s="80">
        <v>376.64639</v>
      </c>
    </row>
    <row r="1195" spans="1:7" ht="63" x14ac:dyDescent="0.25">
      <c r="A1195" s="93" t="s">
        <v>1149</v>
      </c>
      <c r="B1195" s="263" t="s">
        <v>2777</v>
      </c>
      <c r="C1195" s="83">
        <v>2019</v>
      </c>
      <c r="D1195" s="84">
        <v>10</v>
      </c>
      <c r="E1195" s="251">
        <v>15</v>
      </c>
      <c r="F1195" s="251">
        <v>60</v>
      </c>
      <c r="G1195" s="252">
        <v>10.963540000000002</v>
      </c>
    </row>
    <row r="1196" spans="1:7" ht="49.15" customHeight="1" x14ac:dyDescent="0.25">
      <c r="A1196" s="93" t="s">
        <v>1149</v>
      </c>
      <c r="B1196" s="145" t="s">
        <v>2867</v>
      </c>
      <c r="C1196" s="96">
        <v>2019</v>
      </c>
      <c r="D1196" s="98">
        <v>10</v>
      </c>
      <c r="E1196" s="249">
        <v>15</v>
      </c>
      <c r="F1196" s="249">
        <v>12</v>
      </c>
      <c r="G1196" s="269">
        <v>36.105139999999999</v>
      </c>
    </row>
    <row r="1197" spans="1:7" ht="77.45" customHeight="1" x14ac:dyDescent="0.25">
      <c r="A1197" s="93" t="s">
        <v>1149</v>
      </c>
      <c r="B1197" s="145" t="s">
        <v>411</v>
      </c>
      <c r="C1197" s="96">
        <v>2019</v>
      </c>
      <c r="D1197" s="98">
        <v>10</v>
      </c>
      <c r="E1197" s="249">
        <v>402</v>
      </c>
      <c r="F1197" s="249">
        <v>15</v>
      </c>
      <c r="G1197" s="269">
        <f>250.16293-31.64737</f>
        <v>218.51555999999999</v>
      </c>
    </row>
    <row r="1198" spans="1:7" ht="63" x14ac:dyDescent="0.25">
      <c r="A1198" s="93" t="s">
        <v>1149</v>
      </c>
      <c r="B1198" s="145" t="s">
        <v>3064</v>
      </c>
      <c r="C1198" s="96">
        <v>2019</v>
      </c>
      <c r="D1198" s="98">
        <v>10</v>
      </c>
      <c r="E1198" s="249">
        <v>15</v>
      </c>
      <c r="F1198" s="249">
        <v>15</v>
      </c>
      <c r="G1198" s="269">
        <f>57.34661-14.46796</f>
        <v>42.87865</v>
      </c>
    </row>
    <row r="1199" spans="1:7" ht="63.6" customHeight="1" x14ac:dyDescent="0.25">
      <c r="A1199" s="93" t="s">
        <v>1149</v>
      </c>
      <c r="B1199" s="144" t="s">
        <v>412</v>
      </c>
      <c r="C1199" s="96">
        <v>2019</v>
      </c>
      <c r="D1199" s="98">
        <v>10</v>
      </c>
      <c r="E1199" s="249">
        <v>50</v>
      </c>
      <c r="F1199" s="249">
        <v>3</v>
      </c>
      <c r="G1199" s="269">
        <f>74.25782-12.90345</f>
        <v>61.354369999999996</v>
      </c>
    </row>
    <row r="1200" spans="1:7" ht="110.25" x14ac:dyDescent="0.25">
      <c r="A1200" s="93" t="s">
        <v>1149</v>
      </c>
      <c r="B1200" s="144" t="s">
        <v>3065</v>
      </c>
      <c r="C1200" s="96">
        <v>2019</v>
      </c>
      <c r="D1200" s="98">
        <v>10</v>
      </c>
      <c r="E1200" s="249">
        <v>300</v>
      </c>
      <c r="F1200" s="249">
        <v>7</v>
      </c>
      <c r="G1200" s="269">
        <f>279.69574-24.20687</f>
        <v>255.48886999999999</v>
      </c>
    </row>
    <row r="1201" spans="1:7" ht="63" x14ac:dyDescent="0.25">
      <c r="A1201" s="93" t="s">
        <v>1149</v>
      </c>
      <c r="B1201" s="275" t="s">
        <v>414</v>
      </c>
      <c r="C1201" s="77">
        <v>2019</v>
      </c>
      <c r="D1201" s="98">
        <v>10</v>
      </c>
      <c r="E1201" s="95">
        <v>53</v>
      </c>
      <c r="F1201" s="95">
        <v>15</v>
      </c>
      <c r="G1201" s="80">
        <v>91.87706</v>
      </c>
    </row>
    <row r="1202" spans="1:7" ht="47.25" x14ac:dyDescent="0.25">
      <c r="A1202" s="93" t="s">
        <v>1149</v>
      </c>
      <c r="B1202" s="257" t="s">
        <v>2641</v>
      </c>
      <c r="C1202" s="77">
        <v>2020</v>
      </c>
      <c r="D1202" s="81">
        <v>35</v>
      </c>
      <c r="E1202" s="95">
        <v>8867</v>
      </c>
      <c r="F1202" s="95">
        <v>4000</v>
      </c>
      <c r="G1202" s="80">
        <v>26337.610140000001</v>
      </c>
    </row>
    <row r="1203" spans="1:7" ht="31.5" x14ac:dyDescent="0.25">
      <c r="A1203" s="93" t="s">
        <v>1149</v>
      </c>
      <c r="B1203" s="246" t="s">
        <v>2868</v>
      </c>
      <c r="C1203" s="77">
        <v>2020</v>
      </c>
      <c r="D1203" s="81">
        <v>10</v>
      </c>
      <c r="E1203" s="80">
        <v>95.5</v>
      </c>
      <c r="F1203" s="95"/>
      <c r="G1203" s="80">
        <v>215.53201000000001</v>
      </c>
    </row>
    <row r="1204" spans="1:7" ht="31.5" x14ac:dyDescent="0.25">
      <c r="A1204" s="93" t="s">
        <v>1149</v>
      </c>
      <c r="B1204" s="280" t="s">
        <v>2869</v>
      </c>
      <c r="C1204" s="77">
        <v>2020</v>
      </c>
      <c r="D1204" s="81">
        <v>10</v>
      </c>
      <c r="E1204" s="80">
        <v>166.2</v>
      </c>
      <c r="F1204" s="95"/>
      <c r="G1204" s="80">
        <v>395.93813999999998</v>
      </c>
    </row>
    <row r="1205" spans="1:7" ht="40.9" hidden="1" customHeight="1" x14ac:dyDescent="0.25">
      <c r="A1205" s="93" t="s">
        <v>1150</v>
      </c>
      <c r="B1205" s="130" t="s">
        <v>688</v>
      </c>
      <c r="C1205" s="77"/>
      <c r="D1205" s="85"/>
      <c r="E1205" s="103"/>
      <c r="F1205" s="103"/>
      <c r="G1205" s="220"/>
    </row>
    <row r="1206" spans="1:7" s="102" customFormat="1" x14ac:dyDescent="0.25">
      <c r="A1206" s="93" t="s">
        <v>413</v>
      </c>
      <c r="B1206" s="94" t="s">
        <v>5</v>
      </c>
      <c r="C1206" s="77"/>
      <c r="D1206" s="85"/>
      <c r="E1206" s="69"/>
      <c r="F1206" s="69"/>
      <c r="G1206" s="71"/>
    </row>
    <row r="1207" spans="1:7" s="102" customFormat="1" x14ac:dyDescent="0.25">
      <c r="A1207" s="93" t="s">
        <v>1151</v>
      </c>
      <c r="B1207" s="173" t="s">
        <v>686</v>
      </c>
      <c r="C1207" s="77"/>
      <c r="D1207" s="85"/>
      <c r="E1207" s="101">
        <f>SUM(E1208)</f>
        <v>1560</v>
      </c>
      <c r="F1207" s="101">
        <f t="shared" ref="F1207:G1207" si="10">SUM(F1208)</f>
        <v>15</v>
      </c>
      <c r="G1207" s="222">
        <f t="shared" si="10"/>
        <v>902.90278000000001</v>
      </c>
    </row>
    <row r="1208" spans="1:7" s="102" customFormat="1" ht="63" x14ac:dyDescent="0.25">
      <c r="A1208" s="93" t="s">
        <v>1151</v>
      </c>
      <c r="B1208" s="263" t="s">
        <v>2778</v>
      </c>
      <c r="C1208" s="83">
        <v>2019</v>
      </c>
      <c r="D1208" s="195">
        <v>6</v>
      </c>
      <c r="E1208" s="251">
        <v>1560</v>
      </c>
      <c r="F1208" s="251">
        <v>15</v>
      </c>
      <c r="G1208" s="252">
        <v>902.90278000000001</v>
      </c>
    </row>
    <row r="1209" spans="1:7" s="102" customFormat="1" hidden="1" x14ac:dyDescent="0.25">
      <c r="A1209" s="93" t="s">
        <v>1152</v>
      </c>
      <c r="B1209" s="130" t="s">
        <v>688</v>
      </c>
      <c r="C1209" s="77"/>
      <c r="D1209" s="85"/>
      <c r="E1209" s="69"/>
      <c r="F1209" s="69"/>
      <c r="G1209" s="71"/>
    </row>
    <row r="1210" spans="1:7" hidden="1" x14ac:dyDescent="0.25">
      <c r="A1210" s="93" t="s">
        <v>415</v>
      </c>
      <c r="B1210" s="167" t="s">
        <v>6</v>
      </c>
      <c r="C1210" s="66"/>
      <c r="D1210" s="67"/>
      <c r="E1210" s="69"/>
      <c r="F1210" s="69"/>
      <c r="G1210" s="71"/>
    </row>
    <row r="1211" spans="1:7" hidden="1" x14ac:dyDescent="0.25">
      <c r="A1211" s="93" t="s">
        <v>1153</v>
      </c>
      <c r="B1211" s="130" t="s">
        <v>686</v>
      </c>
      <c r="C1211" s="66"/>
      <c r="D1211" s="67"/>
      <c r="E1211" s="69"/>
      <c r="F1211" s="69"/>
      <c r="G1211" s="71"/>
    </row>
    <row r="1212" spans="1:7" hidden="1" x14ac:dyDescent="0.25">
      <c r="A1212" s="93" t="s">
        <v>1154</v>
      </c>
      <c r="B1212" s="130" t="s">
        <v>688</v>
      </c>
      <c r="C1212" s="66"/>
      <c r="D1212" s="67"/>
      <c r="E1212" s="69"/>
      <c r="F1212" s="69"/>
      <c r="G1212" s="71"/>
    </row>
    <row r="1213" spans="1:7" hidden="1" x14ac:dyDescent="0.25">
      <c r="A1213" s="93" t="s">
        <v>416</v>
      </c>
      <c r="B1213" s="167" t="s">
        <v>7</v>
      </c>
      <c r="C1213" s="66"/>
      <c r="D1213" s="67"/>
      <c r="E1213" s="69"/>
      <c r="F1213" s="69"/>
      <c r="G1213" s="71"/>
    </row>
    <row r="1214" spans="1:7" hidden="1" x14ac:dyDescent="0.25">
      <c r="A1214" s="93" t="s">
        <v>1155</v>
      </c>
      <c r="B1214" s="130" t="s">
        <v>686</v>
      </c>
      <c r="C1214" s="66"/>
      <c r="D1214" s="67"/>
      <c r="E1214" s="69"/>
      <c r="F1214" s="69"/>
      <c r="G1214" s="71"/>
    </row>
    <row r="1215" spans="1:7" hidden="1" x14ac:dyDescent="0.25">
      <c r="A1215" s="93" t="s">
        <v>1156</v>
      </c>
      <c r="B1215" s="130" t="s">
        <v>688</v>
      </c>
      <c r="C1215" s="66"/>
      <c r="D1215" s="67"/>
      <c r="E1215" s="69"/>
      <c r="F1215" s="69"/>
      <c r="G1215" s="71"/>
    </row>
    <row r="1216" spans="1:7" hidden="1" x14ac:dyDescent="0.25">
      <c r="A1216" s="93" t="s">
        <v>417</v>
      </c>
      <c r="B1216" s="167" t="s">
        <v>650</v>
      </c>
      <c r="C1216" s="66"/>
      <c r="D1216" s="67"/>
      <c r="E1216" s="69"/>
      <c r="F1216" s="69"/>
      <c r="G1216" s="71"/>
    </row>
    <row r="1217" spans="1:7" hidden="1" x14ac:dyDescent="0.25">
      <c r="A1217" s="93" t="s">
        <v>1157</v>
      </c>
      <c r="B1217" s="130" t="s">
        <v>686</v>
      </c>
      <c r="C1217" s="66"/>
      <c r="D1217" s="67"/>
      <c r="E1217" s="69"/>
      <c r="F1217" s="69"/>
      <c r="G1217" s="71"/>
    </row>
    <row r="1218" spans="1:7" hidden="1" x14ac:dyDescent="0.25">
      <c r="A1218" s="93" t="s">
        <v>1158</v>
      </c>
      <c r="B1218" s="130" t="s">
        <v>688</v>
      </c>
      <c r="C1218" s="66"/>
      <c r="D1218" s="67"/>
      <c r="E1218" s="69"/>
      <c r="F1218" s="69"/>
      <c r="G1218" s="71"/>
    </row>
    <row r="1219" spans="1:7" s="243" customFormat="1" hidden="1" x14ac:dyDescent="0.25">
      <c r="A1219" s="93" t="s">
        <v>105</v>
      </c>
      <c r="B1219" s="240" t="s">
        <v>154</v>
      </c>
      <c r="C1219" s="62"/>
      <c r="D1219" s="63"/>
      <c r="E1219" s="75"/>
      <c r="F1219" s="75"/>
      <c r="G1219" s="310"/>
    </row>
    <row r="1220" spans="1:7" hidden="1" x14ac:dyDescent="0.25">
      <c r="A1220" s="93" t="s">
        <v>418</v>
      </c>
      <c r="B1220" s="167" t="s">
        <v>4</v>
      </c>
      <c r="C1220" s="66"/>
      <c r="D1220" s="67"/>
      <c r="E1220" s="69"/>
      <c r="F1220" s="69"/>
      <c r="G1220" s="71"/>
    </row>
    <row r="1221" spans="1:7" hidden="1" x14ac:dyDescent="0.25">
      <c r="A1221" s="93" t="s">
        <v>1159</v>
      </c>
      <c r="B1221" s="130" t="s">
        <v>686</v>
      </c>
      <c r="C1221" s="66"/>
      <c r="D1221" s="67"/>
      <c r="E1221" s="69"/>
      <c r="F1221" s="69"/>
      <c r="G1221" s="71"/>
    </row>
    <row r="1222" spans="1:7" hidden="1" x14ac:dyDescent="0.25">
      <c r="A1222" s="93" t="s">
        <v>1160</v>
      </c>
      <c r="B1222" s="130" t="s">
        <v>688</v>
      </c>
      <c r="C1222" s="66"/>
      <c r="D1222" s="67"/>
      <c r="E1222" s="69"/>
      <c r="F1222" s="69"/>
      <c r="G1222" s="71"/>
    </row>
    <row r="1223" spans="1:7" hidden="1" x14ac:dyDescent="0.25">
      <c r="A1223" s="93" t="s">
        <v>419</v>
      </c>
      <c r="B1223" s="167" t="s">
        <v>3</v>
      </c>
      <c r="C1223" s="66"/>
      <c r="D1223" s="67"/>
      <c r="E1223" s="69"/>
      <c r="F1223" s="69"/>
      <c r="G1223" s="71"/>
    </row>
    <row r="1224" spans="1:7" hidden="1" x14ac:dyDescent="0.25">
      <c r="A1224" s="93" t="s">
        <v>1161</v>
      </c>
      <c r="B1224" s="130" t="s">
        <v>686</v>
      </c>
      <c r="C1224" s="66"/>
      <c r="D1224" s="67"/>
      <c r="E1224" s="69"/>
      <c r="F1224" s="69"/>
      <c r="G1224" s="71"/>
    </row>
    <row r="1225" spans="1:7" hidden="1" x14ac:dyDescent="0.25">
      <c r="A1225" s="93" t="s">
        <v>1162</v>
      </c>
      <c r="B1225" s="130" t="s">
        <v>688</v>
      </c>
      <c r="C1225" s="66"/>
      <c r="D1225" s="67"/>
      <c r="E1225" s="69"/>
      <c r="F1225" s="69"/>
      <c r="G1225" s="71"/>
    </row>
    <row r="1226" spans="1:7" hidden="1" x14ac:dyDescent="0.25">
      <c r="A1226" s="93" t="s">
        <v>420</v>
      </c>
      <c r="B1226" s="167" t="s">
        <v>5</v>
      </c>
      <c r="C1226" s="66"/>
      <c r="D1226" s="67"/>
      <c r="E1226" s="69"/>
      <c r="F1226" s="69"/>
      <c r="G1226" s="71"/>
    </row>
    <row r="1227" spans="1:7" hidden="1" x14ac:dyDescent="0.25">
      <c r="A1227" s="93" t="s">
        <v>1163</v>
      </c>
      <c r="B1227" s="130" t="s">
        <v>686</v>
      </c>
      <c r="C1227" s="66"/>
      <c r="D1227" s="67"/>
      <c r="E1227" s="69"/>
      <c r="F1227" s="69"/>
      <c r="G1227" s="71"/>
    </row>
    <row r="1228" spans="1:7" hidden="1" x14ac:dyDescent="0.25">
      <c r="A1228" s="93" t="s">
        <v>1164</v>
      </c>
      <c r="B1228" s="130" t="s">
        <v>688</v>
      </c>
      <c r="C1228" s="66"/>
      <c r="D1228" s="67"/>
      <c r="E1228" s="69"/>
      <c r="F1228" s="69"/>
      <c r="G1228" s="71"/>
    </row>
    <row r="1229" spans="1:7" hidden="1" x14ac:dyDescent="0.25">
      <c r="A1229" s="93" t="s">
        <v>421</v>
      </c>
      <c r="B1229" s="167" t="s">
        <v>6</v>
      </c>
      <c r="C1229" s="66"/>
      <c r="D1229" s="67"/>
      <c r="E1229" s="69"/>
      <c r="F1229" s="69"/>
      <c r="G1229" s="71"/>
    </row>
    <row r="1230" spans="1:7" hidden="1" x14ac:dyDescent="0.25">
      <c r="A1230" s="93" t="s">
        <v>1165</v>
      </c>
      <c r="B1230" s="130" t="s">
        <v>686</v>
      </c>
      <c r="C1230" s="66"/>
      <c r="D1230" s="67"/>
      <c r="E1230" s="69"/>
      <c r="F1230" s="69"/>
      <c r="G1230" s="71"/>
    </row>
    <row r="1231" spans="1:7" hidden="1" x14ac:dyDescent="0.25">
      <c r="A1231" s="93" t="s">
        <v>1166</v>
      </c>
      <c r="B1231" s="130" t="s">
        <v>688</v>
      </c>
      <c r="C1231" s="66"/>
      <c r="D1231" s="67"/>
      <c r="E1231" s="69"/>
      <c r="F1231" s="69"/>
      <c r="G1231" s="71"/>
    </row>
    <row r="1232" spans="1:7" hidden="1" x14ac:dyDescent="0.25">
      <c r="A1232" s="93" t="s">
        <v>422</v>
      </c>
      <c r="B1232" s="167" t="s">
        <v>7</v>
      </c>
      <c r="C1232" s="66"/>
      <c r="D1232" s="67"/>
      <c r="E1232" s="69"/>
      <c r="F1232" s="69"/>
      <c r="G1232" s="71"/>
    </row>
    <row r="1233" spans="1:7" hidden="1" x14ac:dyDescent="0.25">
      <c r="A1233" s="93" t="s">
        <v>1167</v>
      </c>
      <c r="B1233" s="130" t="s">
        <v>686</v>
      </c>
      <c r="C1233" s="66"/>
      <c r="D1233" s="67"/>
      <c r="E1233" s="69"/>
      <c r="F1233" s="69"/>
      <c r="G1233" s="71"/>
    </row>
    <row r="1234" spans="1:7" hidden="1" x14ac:dyDescent="0.25">
      <c r="A1234" s="93" t="s">
        <v>1168</v>
      </c>
      <c r="B1234" s="130" t="s">
        <v>688</v>
      </c>
      <c r="C1234" s="66"/>
      <c r="D1234" s="67"/>
      <c r="E1234" s="69"/>
      <c r="F1234" s="69"/>
      <c r="G1234" s="71"/>
    </row>
    <row r="1235" spans="1:7" hidden="1" x14ac:dyDescent="0.25">
      <c r="A1235" s="93" t="s">
        <v>423</v>
      </c>
      <c r="B1235" s="167" t="s">
        <v>650</v>
      </c>
      <c r="C1235" s="66"/>
      <c r="D1235" s="67"/>
      <c r="E1235" s="69"/>
      <c r="F1235" s="69"/>
      <c r="G1235" s="71"/>
    </row>
    <row r="1236" spans="1:7" hidden="1" x14ac:dyDescent="0.25">
      <c r="A1236" s="93" t="s">
        <v>1169</v>
      </c>
      <c r="B1236" s="130" t="s">
        <v>686</v>
      </c>
      <c r="C1236" s="66"/>
      <c r="D1236" s="67"/>
      <c r="E1236" s="69"/>
      <c r="F1236" s="69"/>
      <c r="G1236" s="71"/>
    </row>
    <row r="1237" spans="1:7" hidden="1" x14ac:dyDescent="0.25">
      <c r="A1237" s="93" t="s">
        <v>1170</v>
      </c>
      <c r="B1237" s="130" t="s">
        <v>688</v>
      </c>
      <c r="C1237" s="66"/>
      <c r="D1237" s="67"/>
      <c r="E1237" s="69"/>
      <c r="F1237" s="69"/>
      <c r="G1237" s="71"/>
    </row>
    <row r="1238" spans="1:7" x14ac:dyDescent="0.25">
      <c r="A1238" s="381" t="s">
        <v>20</v>
      </c>
      <c r="B1238" s="149" t="s">
        <v>1</v>
      </c>
      <c r="C1238" s="227"/>
      <c r="D1238" s="227"/>
      <c r="E1238" s="228"/>
      <c r="F1238" s="311"/>
      <c r="G1238" s="227"/>
    </row>
    <row r="1239" spans="1:7" x14ac:dyDescent="0.25">
      <c r="A1239" s="93" t="s">
        <v>424</v>
      </c>
      <c r="B1239" s="229" t="s">
        <v>425</v>
      </c>
      <c r="C1239" s="230"/>
      <c r="D1239" s="230"/>
      <c r="E1239" s="231"/>
      <c r="F1239" s="276"/>
      <c r="G1239" s="230"/>
    </row>
    <row r="1240" spans="1:7" x14ac:dyDescent="0.25">
      <c r="A1240" s="93" t="s">
        <v>426</v>
      </c>
      <c r="B1240" s="233" t="s">
        <v>427</v>
      </c>
      <c r="C1240" s="234"/>
      <c r="D1240" s="235"/>
      <c r="E1240" s="236"/>
      <c r="F1240" s="236"/>
      <c r="G1240" s="238"/>
    </row>
    <row r="1241" spans="1:7" x14ac:dyDescent="0.25">
      <c r="A1241" s="93" t="s">
        <v>428</v>
      </c>
      <c r="B1241" s="240" t="s">
        <v>429</v>
      </c>
      <c r="C1241" s="62"/>
      <c r="D1241" s="63"/>
      <c r="E1241" s="75"/>
      <c r="F1241" s="75"/>
      <c r="G1241" s="310"/>
    </row>
    <row r="1242" spans="1:7" hidden="1" x14ac:dyDescent="0.25">
      <c r="A1242" s="93" t="s">
        <v>430</v>
      </c>
      <c r="B1242" s="167" t="s">
        <v>4</v>
      </c>
      <c r="C1242" s="66"/>
      <c r="D1242" s="67"/>
      <c r="E1242" s="69"/>
      <c r="F1242" s="69"/>
      <c r="G1242" s="71"/>
    </row>
    <row r="1243" spans="1:7" hidden="1" x14ac:dyDescent="0.25">
      <c r="A1243" s="93" t="s">
        <v>1171</v>
      </c>
      <c r="B1243" s="130" t="s">
        <v>1172</v>
      </c>
      <c r="C1243" s="66"/>
      <c r="D1243" s="67"/>
      <c r="E1243" s="69"/>
      <c r="F1243" s="69"/>
      <c r="G1243" s="71"/>
    </row>
    <row r="1244" spans="1:7" hidden="1" x14ac:dyDescent="0.25">
      <c r="A1244" s="93" t="s">
        <v>1173</v>
      </c>
      <c r="B1244" s="130" t="s">
        <v>1174</v>
      </c>
      <c r="C1244" s="66"/>
      <c r="D1244" s="67"/>
      <c r="E1244" s="69"/>
      <c r="F1244" s="69"/>
      <c r="G1244" s="71"/>
    </row>
    <row r="1245" spans="1:7" hidden="1" x14ac:dyDescent="0.25">
      <c r="A1245" s="93" t="s">
        <v>1175</v>
      </c>
      <c r="B1245" s="130" t="s">
        <v>1176</v>
      </c>
      <c r="C1245" s="66"/>
      <c r="D1245" s="67"/>
      <c r="E1245" s="69"/>
      <c r="F1245" s="69"/>
      <c r="G1245" s="71"/>
    </row>
    <row r="1246" spans="1:7" hidden="1" x14ac:dyDescent="0.25">
      <c r="A1246" s="93" t="s">
        <v>1177</v>
      </c>
      <c r="B1246" s="130" t="s">
        <v>1178</v>
      </c>
      <c r="C1246" s="66"/>
      <c r="D1246" s="67"/>
      <c r="E1246" s="69"/>
      <c r="F1246" s="69"/>
      <c r="G1246" s="71"/>
    </row>
    <row r="1247" spans="1:7" hidden="1" x14ac:dyDescent="0.25">
      <c r="A1247" s="93" t="s">
        <v>1179</v>
      </c>
      <c r="B1247" s="130" t="s">
        <v>1180</v>
      </c>
      <c r="C1247" s="66"/>
      <c r="D1247" s="67"/>
      <c r="E1247" s="69"/>
      <c r="F1247" s="69"/>
      <c r="G1247" s="71"/>
    </row>
    <row r="1248" spans="1:7" hidden="1" x14ac:dyDescent="0.25">
      <c r="A1248" s="93" t="s">
        <v>431</v>
      </c>
      <c r="B1248" s="167" t="s">
        <v>3</v>
      </c>
      <c r="C1248" s="66"/>
      <c r="D1248" s="67"/>
      <c r="E1248" s="69"/>
      <c r="F1248" s="69"/>
      <c r="G1248" s="71"/>
    </row>
    <row r="1249" spans="1:7" hidden="1" x14ac:dyDescent="0.25">
      <c r="A1249" s="93" t="s">
        <v>1181</v>
      </c>
      <c r="B1249" s="130" t="s">
        <v>1172</v>
      </c>
      <c r="C1249" s="66"/>
      <c r="D1249" s="67"/>
      <c r="E1249" s="69"/>
      <c r="F1249" s="69"/>
      <c r="G1249" s="71"/>
    </row>
    <row r="1250" spans="1:7" hidden="1" x14ac:dyDescent="0.25">
      <c r="A1250" s="93" t="s">
        <v>1182</v>
      </c>
      <c r="B1250" s="130" t="s">
        <v>1174</v>
      </c>
      <c r="C1250" s="66"/>
      <c r="D1250" s="67"/>
      <c r="E1250" s="69"/>
      <c r="F1250" s="69"/>
      <c r="G1250" s="71"/>
    </row>
    <row r="1251" spans="1:7" hidden="1" x14ac:dyDescent="0.25">
      <c r="A1251" s="93" t="s">
        <v>1183</v>
      </c>
      <c r="B1251" s="130" t="s">
        <v>1176</v>
      </c>
      <c r="C1251" s="66"/>
      <c r="D1251" s="67"/>
      <c r="E1251" s="69"/>
      <c r="F1251" s="69"/>
      <c r="G1251" s="71"/>
    </row>
    <row r="1252" spans="1:7" hidden="1" x14ac:dyDescent="0.25">
      <c r="A1252" s="93"/>
      <c r="B1252" s="130"/>
      <c r="C1252" s="66"/>
      <c r="D1252" s="67"/>
      <c r="E1252" s="69"/>
      <c r="F1252" s="69"/>
      <c r="G1252" s="71"/>
    </row>
    <row r="1253" spans="1:7" hidden="1" x14ac:dyDescent="0.25">
      <c r="A1253" s="93" t="s">
        <v>1184</v>
      </c>
      <c r="B1253" s="130" t="s">
        <v>1178</v>
      </c>
      <c r="C1253" s="66"/>
      <c r="D1253" s="67"/>
      <c r="E1253" s="69"/>
      <c r="F1253" s="69"/>
      <c r="G1253" s="71"/>
    </row>
    <row r="1254" spans="1:7" hidden="1" x14ac:dyDescent="0.25">
      <c r="A1254" s="93" t="s">
        <v>1185</v>
      </c>
      <c r="B1254" s="130" t="s">
        <v>1180</v>
      </c>
      <c r="C1254" s="66"/>
      <c r="D1254" s="67"/>
      <c r="E1254" s="69"/>
      <c r="F1254" s="69"/>
      <c r="G1254" s="71"/>
    </row>
    <row r="1255" spans="1:7" x14ac:dyDescent="0.25">
      <c r="A1255" s="93" t="s">
        <v>432</v>
      </c>
      <c r="B1255" s="167" t="s">
        <v>5</v>
      </c>
      <c r="C1255" s="66"/>
      <c r="D1255" s="67"/>
      <c r="E1255" s="69"/>
      <c r="F1255" s="69"/>
      <c r="G1255" s="71"/>
    </row>
    <row r="1256" spans="1:7" hidden="1" x14ac:dyDescent="0.25">
      <c r="A1256" s="93" t="s">
        <v>1186</v>
      </c>
      <c r="B1256" s="130" t="s">
        <v>1172</v>
      </c>
      <c r="C1256" s="66"/>
      <c r="D1256" s="67"/>
      <c r="E1256" s="69"/>
      <c r="F1256" s="69"/>
      <c r="G1256" s="71"/>
    </row>
    <row r="1257" spans="1:7" hidden="1" x14ac:dyDescent="0.25">
      <c r="A1257" s="93" t="s">
        <v>1187</v>
      </c>
      <c r="B1257" s="130" t="s">
        <v>1174</v>
      </c>
      <c r="C1257" s="66"/>
      <c r="D1257" s="67"/>
      <c r="E1257" s="69"/>
      <c r="F1257" s="69"/>
      <c r="G1257" s="71"/>
    </row>
    <row r="1258" spans="1:7" x14ac:dyDescent="0.25">
      <c r="A1258" s="93" t="s">
        <v>1188</v>
      </c>
      <c r="B1258" s="173" t="s">
        <v>1176</v>
      </c>
      <c r="C1258" s="66"/>
      <c r="D1258" s="67"/>
      <c r="E1258" s="101">
        <f>SUM(E1259:E1260)</f>
        <v>480</v>
      </c>
      <c r="F1258" s="101">
        <f t="shared" ref="F1258:G1258" si="11">SUM(F1259:F1260)</f>
        <v>4120</v>
      </c>
      <c r="G1258" s="222">
        <f t="shared" si="11"/>
        <v>2044.7328299999999</v>
      </c>
    </row>
    <row r="1259" spans="1:7" x14ac:dyDescent="0.25">
      <c r="A1259" s="93" t="s">
        <v>1188</v>
      </c>
      <c r="B1259" s="247" t="s">
        <v>2756</v>
      </c>
      <c r="C1259" s="39">
        <v>2020</v>
      </c>
      <c r="D1259" s="39">
        <v>10</v>
      </c>
      <c r="E1259" s="283">
        <v>40</v>
      </c>
      <c r="F1259" s="254">
        <v>120</v>
      </c>
      <c r="G1259" s="255">
        <v>161.39185000000001</v>
      </c>
    </row>
    <row r="1260" spans="1:7" ht="47.25" x14ac:dyDescent="0.25">
      <c r="A1260" s="93" t="s">
        <v>1188</v>
      </c>
      <c r="B1260" s="259" t="s">
        <v>2641</v>
      </c>
      <c r="C1260" s="77">
        <v>2020</v>
      </c>
      <c r="D1260" s="77">
        <v>35</v>
      </c>
      <c r="E1260" s="81">
        <v>440</v>
      </c>
      <c r="F1260" s="95">
        <v>4000</v>
      </c>
      <c r="G1260" s="80">
        <v>1883.3409799999999</v>
      </c>
    </row>
    <row r="1261" spans="1:7" hidden="1" x14ac:dyDescent="0.25">
      <c r="A1261" s="93" t="s">
        <v>1189</v>
      </c>
      <c r="B1261" s="130" t="s">
        <v>1178</v>
      </c>
      <c r="C1261" s="66"/>
      <c r="D1261" s="67"/>
      <c r="E1261" s="69"/>
      <c r="F1261" s="69"/>
      <c r="G1261" s="71"/>
    </row>
    <row r="1262" spans="1:7" hidden="1" x14ac:dyDescent="0.25">
      <c r="A1262" s="93" t="s">
        <v>1190</v>
      </c>
      <c r="B1262" s="130" t="s">
        <v>1180</v>
      </c>
      <c r="C1262" s="66"/>
      <c r="D1262" s="67"/>
      <c r="E1262" s="69"/>
      <c r="F1262" s="69"/>
      <c r="G1262" s="71"/>
    </row>
    <row r="1263" spans="1:7" hidden="1" x14ac:dyDescent="0.25">
      <c r="A1263" s="93" t="s">
        <v>433</v>
      </c>
      <c r="B1263" s="167" t="s">
        <v>1191</v>
      </c>
      <c r="C1263" s="66"/>
      <c r="D1263" s="67"/>
      <c r="E1263" s="69"/>
      <c r="F1263" s="69"/>
      <c r="G1263" s="71"/>
    </row>
    <row r="1264" spans="1:7" hidden="1" x14ac:dyDescent="0.25">
      <c r="A1264" s="93" t="s">
        <v>1192</v>
      </c>
      <c r="B1264" s="130" t="s">
        <v>1172</v>
      </c>
      <c r="C1264" s="66"/>
      <c r="D1264" s="67"/>
      <c r="E1264" s="69"/>
      <c r="F1264" s="69"/>
      <c r="G1264" s="71"/>
    </row>
    <row r="1265" spans="1:7" hidden="1" x14ac:dyDescent="0.25">
      <c r="A1265" s="93" t="s">
        <v>1193</v>
      </c>
      <c r="B1265" s="130" t="s">
        <v>1174</v>
      </c>
      <c r="C1265" s="66"/>
      <c r="D1265" s="67"/>
      <c r="E1265" s="69"/>
      <c r="F1265" s="69"/>
      <c r="G1265" s="71"/>
    </row>
    <row r="1266" spans="1:7" hidden="1" x14ac:dyDescent="0.25">
      <c r="A1266" s="93" t="s">
        <v>1194</v>
      </c>
      <c r="B1266" s="130" t="s">
        <v>1176</v>
      </c>
      <c r="C1266" s="66"/>
      <c r="D1266" s="67"/>
      <c r="E1266" s="69"/>
      <c r="F1266" s="69"/>
      <c r="G1266" s="71"/>
    </row>
    <row r="1267" spans="1:7" hidden="1" x14ac:dyDescent="0.25">
      <c r="A1267" s="93" t="s">
        <v>1195</v>
      </c>
      <c r="B1267" s="130" t="s">
        <v>1178</v>
      </c>
      <c r="C1267" s="66"/>
      <c r="D1267" s="67"/>
      <c r="E1267" s="69"/>
      <c r="F1267" s="69"/>
      <c r="G1267" s="71"/>
    </row>
    <row r="1268" spans="1:7" hidden="1" x14ac:dyDescent="0.25">
      <c r="A1268" s="93" t="s">
        <v>1196</v>
      </c>
      <c r="B1268" s="130" t="s">
        <v>1180</v>
      </c>
      <c r="C1268" s="66"/>
      <c r="D1268" s="67"/>
      <c r="E1268" s="69"/>
      <c r="F1268" s="69"/>
      <c r="G1268" s="71"/>
    </row>
    <row r="1269" spans="1:7" hidden="1" x14ac:dyDescent="0.25">
      <c r="A1269" s="93" t="s">
        <v>434</v>
      </c>
      <c r="B1269" s="167" t="s">
        <v>1197</v>
      </c>
      <c r="C1269" s="66"/>
      <c r="D1269" s="67"/>
      <c r="E1269" s="69"/>
      <c r="F1269" s="69"/>
      <c r="G1269" s="71"/>
    </row>
    <row r="1270" spans="1:7" hidden="1" x14ac:dyDescent="0.25">
      <c r="A1270" s="93" t="s">
        <v>1198</v>
      </c>
      <c r="B1270" s="130" t="s">
        <v>1172</v>
      </c>
      <c r="C1270" s="66"/>
      <c r="D1270" s="67"/>
      <c r="E1270" s="69"/>
      <c r="F1270" s="69"/>
      <c r="G1270" s="71"/>
    </row>
    <row r="1271" spans="1:7" hidden="1" x14ac:dyDescent="0.25">
      <c r="A1271" s="93" t="s">
        <v>1199</v>
      </c>
      <c r="B1271" s="130" t="s">
        <v>1174</v>
      </c>
      <c r="C1271" s="66"/>
      <c r="D1271" s="67"/>
      <c r="E1271" s="69"/>
      <c r="F1271" s="69"/>
      <c r="G1271" s="71"/>
    </row>
    <row r="1272" spans="1:7" hidden="1" x14ac:dyDescent="0.25">
      <c r="A1272" s="93" t="s">
        <v>1200</v>
      </c>
      <c r="B1272" s="130" t="s">
        <v>1176</v>
      </c>
      <c r="C1272" s="66"/>
      <c r="D1272" s="67"/>
      <c r="E1272" s="69"/>
      <c r="F1272" s="69"/>
      <c r="G1272" s="71"/>
    </row>
    <row r="1273" spans="1:7" hidden="1" x14ac:dyDescent="0.25">
      <c r="A1273" s="93" t="s">
        <v>1201</v>
      </c>
      <c r="B1273" s="130" t="s">
        <v>1178</v>
      </c>
      <c r="C1273" s="66"/>
      <c r="D1273" s="67"/>
      <c r="E1273" s="69"/>
      <c r="F1273" s="69"/>
      <c r="G1273" s="71"/>
    </row>
    <row r="1274" spans="1:7" hidden="1" x14ac:dyDescent="0.25">
      <c r="A1274" s="93" t="s">
        <v>1202</v>
      </c>
      <c r="B1274" s="130" t="s">
        <v>1180</v>
      </c>
      <c r="C1274" s="66"/>
      <c r="D1274" s="67"/>
      <c r="E1274" s="69"/>
      <c r="F1274" s="69"/>
      <c r="G1274" s="71"/>
    </row>
    <row r="1275" spans="1:7" hidden="1" x14ac:dyDescent="0.25">
      <c r="A1275" s="93" t="s">
        <v>435</v>
      </c>
      <c r="B1275" s="167" t="s">
        <v>1203</v>
      </c>
      <c r="C1275" s="66"/>
      <c r="D1275" s="67"/>
      <c r="E1275" s="69"/>
      <c r="F1275" s="69"/>
      <c r="G1275" s="71"/>
    </row>
    <row r="1276" spans="1:7" hidden="1" x14ac:dyDescent="0.25">
      <c r="A1276" s="93" t="s">
        <v>1204</v>
      </c>
      <c r="B1276" s="130" t="s">
        <v>1172</v>
      </c>
      <c r="C1276" s="66"/>
      <c r="D1276" s="67"/>
      <c r="E1276" s="69"/>
      <c r="F1276" s="69"/>
      <c r="G1276" s="71"/>
    </row>
    <row r="1277" spans="1:7" hidden="1" x14ac:dyDescent="0.25">
      <c r="A1277" s="93" t="s">
        <v>1205</v>
      </c>
      <c r="B1277" s="130" t="s">
        <v>1174</v>
      </c>
      <c r="C1277" s="66"/>
      <c r="D1277" s="67"/>
      <c r="E1277" s="69"/>
      <c r="F1277" s="69"/>
      <c r="G1277" s="71"/>
    </row>
    <row r="1278" spans="1:7" hidden="1" x14ac:dyDescent="0.25">
      <c r="A1278" s="93" t="s">
        <v>1206</v>
      </c>
      <c r="B1278" s="130" t="s">
        <v>1176</v>
      </c>
      <c r="C1278" s="66"/>
      <c r="D1278" s="67"/>
      <c r="E1278" s="69"/>
      <c r="F1278" s="69"/>
      <c r="G1278" s="71"/>
    </row>
    <row r="1279" spans="1:7" hidden="1" x14ac:dyDescent="0.25">
      <c r="A1279" s="93" t="s">
        <v>1207</v>
      </c>
      <c r="B1279" s="130" t="s">
        <v>1178</v>
      </c>
      <c r="C1279" s="66"/>
      <c r="D1279" s="67"/>
      <c r="E1279" s="69"/>
      <c r="F1279" s="69"/>
      <c r="G1279" s="71"/>
    </row>
    <row r="1280" spans="1:7" hidden="1" x14ac:dyDescent="0.25">
      <c r="A1280" s="93" t="s">
        <v>1208</v>
      </c>
      <c r="B1280" s="130" t="s">
        <v>1180</v>
      </c>
      <c r="C1280" s="66"/>
      <c r="D1280" s="67"/>
      <c r="E1280" s="69"/>
      <c r="F1280" s="69"/>
      <c r="G1280" s="71"/>
    </row>
    <row r="1281" spans="1:7" hidden="1" x14ac:dyDescent="0.25">
      <c r="A1281" s="93" t="s">
        <v>1209</v>
      </c>
      <c r="B1281" s="167" t="s">
        <v>1210</v>
      </c>
      <c r="C1281" s="66"/>
      <c r="D1281" s="67"/>
      <c r="E1281" s="69"/>
      <c r="F1281" s="69"/>
      <c r="G1281" s="71"/>
    </row>
    <row r="1282" spans="1:7" hidden="1" x14ac:dyDescent="0.25">
      <c r="A1282" s="93" t="s">
        <v>1211</v>
      </c>
      <c r="B1282" s="130" t="s">
        <v>1172</v>
      </c>
      <c r="C1282" s="66"/>
      <c r="D1282" s="67"/>
      <c r="E1282" s="69"/>
      <c r="F1282" s="69"/>
      <c r="G1282" s="71"/>
    </row>
    <row r="1283" spans="1:7" hidden="1" x14ac:dyDescent="0.25">
      <c r="A1283" s="93" t="s">
        <v>1212</v>
      </c>
      <c r="B1283" s="130" t="s">
        <v>1174</v>
      </c>
      <c r="C1283" s="66"/>
      <c r="D1283" s="67"/>
      <c r="E1283" s="69"/>
      <c r="F1283" s="69"/>
      <c r="G1283" s="71"/>
    </row>
    <row r="1284" spans="1:7" hidden="1" x14ac:dyDescent="0.25">
      <c r="A1284" s="93" t="s">
        <v>1213</v>
      </c>
      <c r="B1284" s="130" t="s">
        <v>1176</v>
      </c>
      <c r="C1284" s="66"/>
      <c r="D1284" s="67"/>
      <c r="E1284" s="69"/>
      <c r="F1284" s="69"/>
      <c r="G1284" s="71"/>
    </row>
    <row r="1285" spans="1:7" hidden="1" x14ac:dyDescent="0.25">
      <c r="A1285" s="93" t="s">
        <v>1214</v>
      </c>
      <c r="B1285" s="130" t="s">
        <v>1178</v>
      </c>
      <c r="C1285" s="66"/>
      <c r="D1285" s="67"/>
      <c r="E1285" s="69"/>
      <c r="F1285" s="69"/>
      <c r="G1285" s="71"/>
    </row>
    <row r="1286" spans="1:7" hidden="1" x14ac:dyDescent="0.25">
      <c r="A1286" s="93" t="s">
        <v>1215</v>
      </c>
      <c r="B1286" s="130" t="s">
        <v>1180</v>
      </c>
      <c r="C1286" s="66"/>
      <c r="D1286" s="67"/>
      <c r="E1286" s="69"/>
      <c r="F1286" s="69"/>
      <c r="G1286" s="71"/>
    </row>
    <row r="1287" spans="1:7" hidden="1" x14ac:dyDescent="0.25">
      <c r="A1287" s="93" t="s">
        <v>1216</v>
      </c>
      <c r="B1287" s="167" t="s">
        <v>7</v>
      </c>
      <c r="C1287" s="66"/>
      <c r="D1287" s="67"/>
      <c r="E1287" s="69"/>
      <c r="F1287" s="69"/>
      <c r="G1287" s="71"/>
    </row>
    <row r="1288" spans="1:7" hidden="1" x14ac:dyDescent="0.25">
      <c r="A1288" s="93" t="s">
        <v>1217</v>
      </c>
      <c r="B1288" s="130" t="s">
        <v>1172</v>
      </c>
      <c r="C1288" s="66"/>
      <c r="D1288" s="67"/>
      <c r="E1288" s="69"/>
      <c r="F1288" s="69"/>
      <c r="G1288" s="71"/>
    </row>
    <row r="1289" spans="1:7" hidden="1" x14ac:dyDescent="0.25">
      <c r="A1289" s="93" t="s">
        <v>1218</v>
      </c>
      <c r="B1289" s="130" t="s">
        <v>1174</v>
      </c>
      <c r="C1289" s="66"/>
      <c r="D1289" s="67"/>
      <c r="E1289" s="69"/>
      <c r="F1289" s="69"/>
      <c r="G1289" s="71"/>
    </row>
    <row r="1290" spans="1:7" hidden="1" x14ac:dyDescent="0.25">
      <c r="A1290" s="93" t="s">
        <v>1219</v>
      </c>
      <c r="B1290" s="130" t="s">
        <v>1176</v>
      </c>
      <c r="C1290" s="66"/>
      <c r="D1290" s="67"/>
      <c r="E1290" s="69"/>
      <c r="F1290" s="69"/>
      <c r="G1290" s="71"/>
    </row>
    <row r="1291" spans="1:7" hidden="1" x14ac:dyDescent="0.25">
      <c r="A1291" s="93" t="s">
        <v>1220</v>
      </c>
      <c r="B1291" s="130" t="s">
        <v>1178</v>
      </c>
      <c r="C1291" s="66"/>
      <c r="D1291" s="67"/>
      <c r="E1291" s="69"/>
      <c r="F1291" s="69"/>
      <c r="G1291" s="71"/>
    </row>
    <row r="1292" spans="1:7" hidden="1" x14ac:dyDescent="0.25">
      <c r="A1292" s="93" t="s">
        <v>1221</v>
      </c>
      <c r="B1292" s="130" t="s">
        <v>1180</v>
      </c>
      <c r="C1292" s="66"/>
      <c r="D1292" s="67"/>
      <c r="E1292" s="69"/>
      <c r="F1292" s="69"/>
      <c r="G1292" s="71"/>
    </row>
    <row r="1293" spans="1:7" hidden="1" x14ac:dyDescent="0.25">
      <c r="A1293" s="93" t="s">
        <v>1222</v>
      </c>
      <c r="B1293" s="167" t="s">
        <v>650</v>
      </c>
      <c r="C1293" s="66"/>
      <c r="D1293" s="67"/>
      <c r="E1293" s="69"/>
      <c r="F1293" s="69"/>
      <c r="G1293" s="71"/>
    </row>
    <row r="1294" spans="1:7" hidden="1" x14ac:dyDescent="0.25">
      <c r="A1294" s="93" t="s">
        <v>1223</v>
      </c>
      <c r="B1294" s="130" t="s">
        <v>1172</v>
      </c>
      <c r="C1294" s="66"/>
      <c r="D1294" s="67"/>
      <c r="E1294" s="69"/>
      <c r="F1294" s="69"/>
      <c r="G1294" s="71"/>
    </row>
    <row r="1295" spans="1:7" hidden="1" x14ac:dyDescent="0.25">
      <c r="A1295" s="93" t="s">
        <v>1224</v>
      </c>
      <c r="B1295" s="130" t="s">
        <v>1174</v>
      </c>
      <c r="C1295" s="66"/>
      <c r="D1295" s="67"/>
      <c r="E1295" s="69"/>
      <c r="F1295" s="69"/>
      <c r="G1295" s="71"/>
    </row>
    <row r="1296" spans="1:7" hidden="1" x14ac:dyDescent="0.25">
      <c r="A1296" s="93" t="s">
        <v>1225</v>
      </c>
      <c r="B1296" s="130" t="s">
        <v>1176</v>
      </c>
      <c r="C1296" s="66"/>
      <c r="D1296" s="67"/>
      <c r="E1296" s="69"/>
      <c r="F1296" s="69"/>
      <c r="G1296" s="71"/>
    </row>
    <row r="1297" spans="1:7" hidden="1" x14ac:dyDescent="0.25">
      <c r="A1297" s="93" t="s">
        <v>1226</v>
      </c>
      <c r="B1297" s="130" t="s">
        <v>1178</v>
      </c>
      <c r="C1297" s="66"/>
      <c r="D1297" s="67"/>
      <c r="E1297" s="69"/>
      <c r="F1297" s="69"/>
      <c r="G1297" s="71"/>
    </row>
    <row r="1298" spans="1:7" hidden="1" x14ac:dyDescent="0.25">
      <c r="A1298" s="93" t="s">
        <v>1227</v>
      </c>
      <c r="B1298" s="130" t="s">
        <v>1180</v>
      </c>
      <c r="C1298" s="66"/>
      <c r="D1298" s="67"/>
      <c r="E1298" s="69"/>
      <c r="F1298" s="69"/>
      <c r="G1298" s="71"/>
    </row>
    <row r="1299" spans="1:7" x14ac:dyDescent="0.25">
      <c r="A1299" s="93" t="s">
        <v>436</v>
      </c>
      <c r="B1299" s="240" t="s">
        <v>437</v>
      </c>
      <c r="C1299" s="62"/>
      <c r="D1299" s="63"/>
      <c r="E1299" s="75"/>
      <c r="F1299" s="75"/>
      <c r="G1299" s="310"/>
    </row>
    <row r="1300" spans="1:7" hidden="1" x14ac:dyDescent="0.25">
      <c r="A1300" s="93" t="s">
        <v>438</v>
      </c>
      <c r="B1300" s="167" t="s">
        <v>4</v>
      </c>
      <c r="C1300" s="66"/>
      <c r="D1300" s="67"/>
      <c r="E1300" s="69"/>
      <c r="F1300" s="69"/>
      <c r="G1300" s="71"/>
    </row>
    <row r="1301" spans="1:7" hidden="1" x14ac:dyDescent="0.25">
      <c r="A1301" s="93" t="s">
        <v>1228</v>
      </c>
      <c r="B1301" s="130" t="s">
        <v>1172</v>
      </c>
      <c r="C1301" s="66"/>
      <c r="D1301" s="67"/>
      <c r="E1301" s="69"/>
      <c r="F1301" s="69"/>
      <c r="G1301" s="71"/>
    </row>
    <row r="1302" spans="1:7" hidden="1" x14ac:dyDescent="0.25">
      <c r="A1302" s="93" t="s">
        <v>1229</v>
      </c>
      <c r="B1302" s="130" t="s">
        <v>1174</v>
      </c>
      <c r="C1302" s="66"/>
      <c r="D1302" s="67"/>
      <c r="E1302" s="69"/>
      <c r="F1302" s="69"/>
      <c r="G1302" s="71"/>
    </row>
    <row r="1303" spans="1:7" hidden="1" x14ac:dyDescent="0.25">
      <c r="A1303" s="93" t="s">
        <v>1230</v>
      </c>
      <c r="B1303" s="130" t="s">
        <v>1176</v>
      </c>
      <c r="C1303" s="66"/>
      <c r="D1303" s="67"/>
      <c r="E1303" s="69"/>
      <c r="F1303" s="69"/>
      <c r="G1303" s="71"/>
    </row>
    <row r="1304" spans="1:7" hidden="1" x14ac:dyDescent="0.25">
      <c r="A1304" s="93" t="s">
        <v>1231</v>
      </c>
      <c r="B1304" s="130" t="s">
        <v>1178</v>
      </c>
      <c r="C1304" s="66"/>
      <c r="D1304" s="67"/>
      <c r="E1304" s="69"/>
      <c r="F1304" s="69"/>
      <c r="G1304" s="71"/>
    </row>
    <row r="1305" spans="1:7" hidden="1" x14ac:dyDescent="0.25">
      <c r="A1305" s="93" t="s">
        <v>1232</v>
      </c>
      <c r="B1305" s="130" t="s">
        <v>1180</v>
      </c>
      <c r="C1305" s="66"/>
      <c r="D1305" s="67"/>
      <c r="E1305" s="69"/>
      <c r="F1305" s="69"/>
      <c r="G1305" s="71"/>
    </row>
    <row r="1306" spans="1:7" hidden="1" x14ac:dyDescent="0.25">
      <c r="A1306" s="93" t="s">
        <v>439</v>
      </c>
      <c r="B1306" s="167" t="s">
        <v>3</v>
      </c>
      <c r="C1306" s="66"/>
      <c r="D1306" s="67"/>
      <c r="E1306" s="69"/>
      <c r="F1306" s="69"/>
      <c r="G1306" s="71"/>
    </row>
    <row r="1307" spans="1:7" hidden="1" x14ac:dyDescent="0.25">
      <c r="A1307" s="93" t="s">
        <v>1233</v>
      </c>
      <c r="B1307" s="130" t="s">
        <v>1172</v>
      </c>
      <c r="C1307" s="66"/>
      <c r="D1307" s="67"/>
      <c r="E1307" s="69"/>
      <c r="F1307" s="69"/>
      <c r="G1307" s="71"/>
    </row>
    <row r="1308" spans="1:7" hidden="1" x14ac:dyDescent="0.25">
      <c r="A1308" s="93" t="s">
        <v>1234</v>
      </c>
      <c r="B1308" s="130" t="s">
        <v>1174</v>
      </c>
      <c r="C1308" s="66"/>
      <c r="D1308" s="67"/>
      <c r="E1308" s="69"/>
      <c r="F1308" s="69"/>
      <c r="G1308" s="71"/>
    </row>
    <row r="1309" spans="1:7" hidden="1" x14ac:dyDescent="0.25">
      <c r="A1309" s="93" t="s">
        <v>1235</v>
      </c>
      <c r="B1309" s="130" t="s">
        <v>1176</v>
      </c>
      <c r="C1309" s="66"/>
      <c r="D1309" s="67"/>
      <c r="E1309" s="69"/>
      <c r="F1309" s="69"/>
      <c r="G1309" s="71"/>
    </row>
    <row r="1310" spans="1:7" hidden="1" x14ac:dyDescent="0.25">
      <c r="A1310" s="93" t="s">
        <v>1236</v>
      </c>
      <c r="B1310" s="130" t="s">
        <v>1178</v>
      </c>
      <c r="C1310" s="66"/>
      <c r="D1310" s="67"/>
      <c r="E1310" s="69"/>
      <c r="F1310" s="69"/>
      <c r="G1310" s="71"/>
    </row>
    <row r="1311" spans="1:7" hidden="1" x14ac:dyDescent="0.25">
      <c r="A1311" s="93" t="s">
        <v>1237</v>
      </c>
      <c r="B1311" s="130" t="s">
        <v>1180</v>
      </c>
      <c r="C1311" s="66"/>
      <c r="D1311" s="67"/>
      <c r="E1311" s="69"/>
      <c r="F1311" s="69"/>
      <c r="G1311" s="71"/>
    </row>
    <row r="1312" spans="1:7" x14ac:dyDescent="0.25">
      <c r="A1312" s="93" t="s">
        <v>440</v>
      </c>
      <c r="B1312" s="167" t="s">
        <v>5</v>
      </c>
      <c r="C1312" s="66"/>
      <c r="D1312" s="67"/>
      <c r="E1312" s="69"/>
      <c r="F1312" s="69"/>
      <c r="G1312" s="71"/>
    </row>
    <row r="1313" spans="1:7" x14ac:dyDescent="0.25">
      <c r="A1313" s="93" t="s">
        <v>1238</v>
      </c>
      <c r="B1313" s="173" t="s">
        <v>1172</v>
      </c>
      <c r="C1313" s="66"/>
      <c r="D1313" s="67"/>
      <c r="E1313" s="101">
        <f>E1314</f>
        <v>85</v>
      </c>
      <c r="F1313" s="101">
        <f>F1314</f>
        <v>1261</v>
      </c>
      <c r="G1313" s="222">
        <f>G1314</f>
        <v>232.11500000000001</v>
      </c>
    </row>
    <row r="1314" spans="1:7" x14ac:dyDescent="0.25">
      <c r="A1314" s="93" t="s">
        <v>1238</v>
      </c>
      <c r="B1314" s="130" t="s">
        <v>2762</v>
      </c>
      <c r="C1314" s="66">
        <v>2020</v>
      </c>
      <c r="D1314" s="87">
        <v>10</v>
      </c>
      <c r="E1314" s="73">
        <v>85</v>
      </c>
      <c r="F1314" s="69">
        <v>1261</v>
      </c>
      <c r="G1314" s="71">
        <v>232.11500000000001</v>
      </c>
    </row>
    <row r="1315" spans="1:7" hidden="1" x14ac:dyDescent="0.25">
      <c r="A1315" s="93" t="s">
        <v>1239</v>
      </c>
      <c r="B1315" s="130" t="s">
        <v>1174</v>
      </c>
      <c r="C1315" s="66"/>
      <c r="D1315" s="67"/>
      <c r="E1315" s="69"/>
      <c r="F1315" s="69"/>
      <c r="G1315" s="71"/>
    </row>
    <row r="1316" spans="1:7" hidden="1" x14ac:dyDescent="0.25">
      <c r="A1316" s="93" t="s">
        <v>1240</v>
      </c>
      <c r="B1316" s="130" t="s">
        <v>1176</v>
      </c>
      <c r="C1316" s="66"/>
      <c r="D1316" s="67"/>
      <c r="E1316" s="69"/>
      <c r="F1316" s="69"/>
      <c r="G1316" s="71"/>
    </row>
    <row r="1317" spans="1:7" hidden="1" x14ac:dyDescent="0.25">
      <c r="A1317" s="93" t="s">
        <v>1241</v>
      </c>
      <c r="B1317" s="130" t="s">
        <v>1178</v>
      </c>
      <c r="C1317" s="66"/>
      <c r="D1317" s="67"/>
      <c r="E1317" s="69"/>
      <c r="F1317" s="69"/>
      <c r="G1317" s="71"/>
    </row>
    <row r="1318" spans="1:7" hidden="1" x14ac:dyDescent="0.25">
      <c r="A1318" s="93" t="s">
        <v>1242</v>
      </c>
      <c r="B1318" s="130" t="s">
        <v>1180</v>
      </c>
      <c r="C1318" s="66"/>
      <c r="D1318" s="67"/>
      <c r="E1318" s="69"/>
      <c r="F1318" s="69"/>
      <c r="G1318" s="71"/>
    </row>
    <row r="1319" spans="1:7" hidden="1" x14ac:dyDescent="0.25">
      <c r="A1319" s="93" t="s">
        <v>441</v>
      </c>
      <c r="B1319" s="167" t="s">
        <v>1191</v>
      </c>
      <c r="C1319" s="66"/>
      <c r="D1319" s="67"/>
      <c r="E1319" s="69"/>
      <c r="F1319" s="69"/>
      <c r="G1319" s="71"/>
    </row>
    <row r="1320" spans="1:7" hidden="1" x14ac:dyDescent="0.25">
      <c r="A1320" s="93" t="s">
        <v>1243</v>
      </c>
      <c r="B1320" s="130" t="s">
        <v>1172</v>
      </c>
      <c r="C1320" s="66"/>
      <c r="D1320" s="67"/>
      <c r="E1320" s="69"/>
      <c r="F1320" s="69"/>
      <c r="G1320" s="71"/>
    </row>
    <row r="1321" spans="1:7" hidden="1" x14ac:dyDescent="0.25">
      <c r="A1321" s="93" t="s">
        <v>1244</v>
      </c>
      <c r="B1321" s="130" t="s">
        <v>1174</v>
      </c>
      <c r="C1321" s="66"/>
      <c r="D1321" s="67"/>
      <c r="E1321" s="69"/>
      <c r="F1321" s="69"/>
      <c r="G1321" s="71"/>
    </row>
    <row r="1322" spans="1:7" hidden="1" x14ac:dyDescent="0.25">
      <c r="A1322" s="93" t="s">
        <v>1245</v>
      </c>
      <c r="B1322" s="130" t="s">
        <v>1176</v>
      </c>
      <c r="C1322" s="66"/>
      <c r="D1322" s="67"/>
      <c r="E1322" s="69"/>
      <c r="F1322" s="69"/>
      <c r="G1322" s="71"/>
    </row>
    <row r="1323" spans="1:7" hidden="1" x14ac:dyDescent="0.25">
      <c r="A1323" s="93" t="s">
        <v>1246</v>
      </c>
      <c r="B1323" s="130" t="s">
        <v>1178</v>
      </c>
      <c r="C1323" s="66"/>
      <c r="D1323" s="67"/>
      <c r="E1323" s="69"/>
      <c r="F1323" s="69"/>
      <c r="G1323" s="71"/>
    </row>
    <row r="1324" spans="1:7" hidden="1" x14ac:dyDescent="0.25">
      <c r="A1324" s="93" t="s">
        <v>1247</v>
      </c>
      <c r="B1324" s="130" t="s">
        <v>1180</v>
      </c>
      <c r="C1324" s="66"/>
      <c r="D1324" s="67"/>
      <c r="E1324" s="69"/>
      <c r="F1324" s="69"/>
      <c r="G1324" s="71"/>
    </row>
    <row r="1325" spans="1:7" hidden="1" x14ac:dyDescent="0.25">
      <c r="A1325" s="93" t="s">
        <v>442</v>
      </c>
      <c r="B1325" s="167" t="s">
        <v>1197</v>
      </c>
      <c r="C1325" s="66"/>
      <c r="D1325" s="67"/>
      <c r="E1325" s="69"/>
      <c r="F1325" s="69"/>
      <c r="G1325" s="71"/>
    </row>
    <row r="1326" spans="1:7" hidden="1" x14ac:dyDescent="0.25">
      <c r="A1326" s="93" t="s">
        <v>1248</v>
      </c>
      <c r="B1326" s="130" t="s">
        <v>1172</v>
      </c>
      <c r="C1326" s="66"/>
      <c r="D1326" s="67"/>
      <c r="E1326" s="69"/>
      <c r="F1326" s="69"/>
      <c r="G1326" s="71"/>
    </row>
    <row r="1327" spans="1:7" hidden="1" x14ac:dyDescent="0.25">
      <c r="A1327" s="93" t="s">
        <v>1249</v>
      </c>
      <c r="B1327" s="130" t="s">
        <v>1174</v>
      </c>
      <c r="C1327" s="66"/>
      <c r="D1327" s="67"/>
      <c r="E1327" s="69"/>
      <c r="F1327" s="69"/>
      <c r="G1327" s="71"/>
    </row>
    <row r="1328" spans="1:7" hidden="1" x14ac:dyDescent="0.25">
      <c r="A1328" s="93" t="s">
        <v>1250</v>
      </c>
      <c r="B1328" s="130" t="s">
        <v>1176</v>
      </c>
      <c r="C1328" s="66"/>
      <c r="D1328" s="67"/>
      <c r="E1328" s="69"/>
      <c r="F1328" s="69"/>
      <c r="G1328" s="71"/>
    </row>
    <row r="1329" spans="1:7" hidden="1" x14ac:dyDescent="0.25">
      <c r="A1329" s="93" t="s">
        <v>1251</v>
      </c>
      <c r="B1329" s="130" t="s">
        <v>1178</v>
      </c>
      <c r="C1329" s="66"/>
      <c r="D1329" s="67"/>
      <c r="E1329" s="69"/>
      <c r="F1329" s="69"/>
      <c r="G1329" s="71"/>
    </row>
    <row r="1330" spans="1:7" hidden="1" x14ac:dyDescent="0.25">
      <c r="A1330" s="93" t="s">
        <v>1252</v>
      </c>
      <c r="B1330" s="130" t="s">
        <v>1180</v>
      </c>
      <c r="C1330" s="66"/>
      <c r="D1330" s="67"/>
      <c r="E1330" s="69"/>
      <c r="F1330" s="69"/>
      <c r="G1330" s="71"/>
    </row>
    <row r="1331" spans="1:7" hidden="1" x14ac:dyDescent="0.25">
      <c r="A1331" s="93" t="s">
        <v>443</v>
      </c>
      <c r="B1331" s="167" t="s">
        <v>1203</v>
      </c>
      <c r="C1331" s="66"/>
      <c r="D1331" s="67"/>
      <c r="E1331" s="69"/>
      <c r="F1331" s="69"/>
      <c r="G1331" s="71"/>
    </row>
    <row r="1332" spans="1:7" hidden="1" x14ac:dyDescent="0.25">
      <c r="A1332" s="93" t="s">
        <v>1253</v>
      </c>
      <c r="B1332" s="130" t="s">
        <v>1172</v>
      </c>
      <c r="C1332" s="66"/>
      <c r="D1332" s="67"/>
      <c r="E1332" s="69"/>
      <c r="F1332" s="69"/>
      <c r="G1332" s="71"/>
    </row>
    <row r="1333" spans="1:7" hidden="1" x14ac:dyDescent="0.25">
      <c r="A1333" s="93" t="s">
        <v>1254</v>
      </c>
      <c r="B1333" s="130" t="s">
        <v>1174</v>
      </c>
      <c r="C1333" s="66"/>
      <c r="D1333" s="67"/>
      <c r="E1333" s="69"/>
      <c r="F1333" s="69"/>
      <c r="G1333" s="71"/>
    </row>
    <row r="1334" spans="1:7" hidden="1" x14ac:dyDescent="0.25">
      <c r="A1334" s="93" t="s">
        <v>1255</v>
      </c>
      <c r="B1334" s="130" t="s">
        <v>1176</v>
      </c>
      <c r="C1334" s="66"/>
      <c r="D1334" s="67"/>
      <c r="E1334" s="69"/>
      <c r="F1334" s="69"/>
      <c r="G1334" s="71"/>
    </row>
    <row r="1335" spans="1:7" hidden="1" x14ac:dyDescent="0.25">
      <c r="A1335" s="93" t="s">
        <v>1256</v>
      </c>
      <c r="B1335" s="130" t="s">
        <v>1178</v>
      </c>
      <c r="C1335" s="66"/>
      <c r="D1335" s="67"/>
      <c r="E1335" s="69"/>
      <c r="F1335" s="69"/>
      <c r="G1335" s="71"/>
    </row>
    <row r="1336" spans="1:7" hidden="1" x14ac:dyDescent="0.25">
      <c r="A1336" s="93" t="s">
        <v>1257</v>
      </c>
      <c r="B1336" s="130" t="s">
        <v>1180</v>
      </c>
      <c r="C1336" s="66"/>
      <c r="D1336" s="67"/>
      <c r="E1336" s="69"/>
      <c r="F1336" s="69"/>
      <c r="G1336" s="71"/>
    </row>
    <row r="1337" spans="1:7" hidden="1" x14ac:dyDescent="0.25">
      <c r="A1337" s="93" t="s">
        <v>1258</v>
      </c>
      <c r="B1337" s="167" t="s">
        <v>1210</v>
      </c>
      <c r="C1337" s="66"/>
      <c r="D1337" s="67"/>
      <c r="E1337" s="69"/>
      <c r="F1337" s="69"/>
      <c r="G1337" s="71"/>
    </row>
    <row r="1338" spans="1:7" hidden="1" x14ac:dyDescent="0.25">
      <c r="A1338" s="93" t="s">
        <v>1259</v>
      </c>
      <c r="B1338" s="130" t="s">
        <v>1172</v>
      </c>
      <c r="C1338" s="66"/>
      <c r="D1338" s="67"/>
      <c r="E1338" s="69"/>
      <c r="F1338" s="69"/>
      <c r="G1338" s="71"/>
    </row>
    <row r="1339" spans="1:7" hidden="1" x14ac:dyDescent="0.25">
      <c r="A1339" s="93" t="s">
        <v>1260</v>
      </c>
      <c r="B1339" s="130" t="s">
        <v>1174</v>
      </c>
      <c r="C1339" s="66"/>
      <c r="D1339" s="67"/>
      <c r="E1339" s="69"/>
      <c r="F1339" s="69"/>
      <c r="G1339" s="71"/>
    </row>
    <row r="1340" spans="1:7" hidden="1" x14ac:dyDescent="0.25">
      <c r="A1340" s="93" t="s">
        <v>1261</v>
      </c>
      <c r="B1340" s="130" t="s">
        <v>1176</v>
      </c>
      <c r="C1340" s="66"/>
      <c r="D1340" s="67"/>
      <c r="E1340" s="69"/>
      <c r="F1340" s="69"/>
      <c r="G1340" s="71"/>
    </row>
    <row r="1341" spans="1:7" hidden="1" x14ac:dyDescent="0.25">
      <c r="A1341" s="93" t="s">
        <v>1262</v>
      </c>
      <c r="B1341" s="130" t="s">
        <v>1178</v>
      </c>
      <c r="C1341" s="66"/>
      <c r="D1341" s="67"/>
      <c r="E1341" s="69"/>
      <c r="F1341" s="69"/>
      <c r="G1341" s="71"/>
    </row>
    <row r="1342" spans="1:7" hidden="1" x14ac:dyDescent="0.25">
      <c r="A1342" s="93" t="s">
        <v>1263</v>
      </c>
      <c r="B1342" s="130" t="s">
        <v>1180</v>
      </c>
      <c r="C1342" s="66"/>
      <c r="D1342" s="67"/>
      <c r="E1342" s="69"/>
      <c r="F1342" s="69"/>
      <c r="G1342" s="71"/>
    </row>
    <row r="1343" spans="1:7" hidden="1" x14ac:dyDescent="0.25">
      <c r="A1343" s="93" t="s">
        <v>1264</v>
      </c>
      <c r="B1343" s="167" t="s">
        <v>7</v>
      </c>
      <c r="C1343" s="66"/>
      <c r="D1343" s="67"/>
      <c r="E1343" s="69"/>
      <c r="F1343" s="69"/>
      <c r="G1343" s="71"/>
    </row>
    <row r="1344" spans="1:7" hidden="1" x14ac:dyDescent="0.25">
      <c r="A1344" s="93" t="s">
        <v>1265</v>
      </c>
      <c r="B1344" s="130" t="s">
        <v>1172</v>
      </c>
      <c r="C1344" s="66"/>
      <c r="D1344" s="67"/>
      <c r="E1344" s="69"/>
      <c r="F1344" s="69"/>
      <c r="G1344" s="71"/>
    </row>
    <row r="1345" spans="1:7" hidden="1" x14ac:dyDescent="0.25">
      <c r="A1345" s="93" t="s">
        <v>1266</v>
      </c>
      <c r="B1345" s="130" t="s">
        <v>1174</v>
      </c>
      <c r="C1345" s="66"/>
      <c r="D1345" s="67"/>
      <c r="E1345" s="69"/>
      <c r="F1345" s="69"/>
      <c r="G1345" s="71"/>
    </row>
    <row r="1346" spans="1:7" hidden="1" x14ac:dyDescent="0.25">
      <c r="A1346" s="93" t="s">
        <v>1267</v>
      </c>
      <c r="B1346" s="130" t="s">
        <v>1176</v>
      </c>
      <c r="C1346" s="66"/>
      <c r="D1346" s="67"/>
      <c r="E1346" s="69"/>
      <c r="F1346" s="69"/>
      <c r="G1346" s="71"/>
    </row>
    <row r="1347" spans="1:7" hidden="1" x14ac:dyDescent="0.25">
      <c r="A1347" s="93" t="s">
        <v>1268</v>
      </c>
      <c r="B1347" s="130" t="s">
        <v>1178</v>
      </c>
      <c r="C1347" s="66"/>
      <c r="D1347" s="67"/>
      <c r="E1347" s="69"/>
      <c r="F1347" s="69"/>
      <c r="G1347" s="71"/>
    </row>
    <row r="1348" spans="1:7" hidden="1" x14ac:dyDescent="0.25">
      <c r="A1348" s="93" t="s">
        <v>1269</v>
      </c>
      <c r="B1348" s="130" t="s">
        <v>1180</v>
      </c>
      <c r="C1348" s="66"/>
      <c r="D1348" s="67"/>
      <c r="E1348" s="69"/>
      <c r="F1348" s="69"/>
      <c r="G1348" s="71"/>
    </row>
    <row r="1349" spans="1:7" hidden="1" x14ac:dyDescent="0.25">
      <c r="A1349" s="93" t="s">
        <v>1270</v>
      </c>
      <c r="B1349" s="167" t="s">
        <v>650</v>
      </c>
      <c r="C1349" s="66"/>
      <c r="D1349" s="67"/>
      <c r="E1349" s="69"/>
      <c r="F1349" s="69"/>
      <c r="G1349" s="71"/>
    </row>
    <row r="1350" spans="1:7" hidden="1" x14ac:dyDescent="0.25">
      <c r="A1350" s="93" t="s">
        <v>1271</v>
      </c>
      <c r="B1350" s="130" t="s">
        <v>1172</v>
      </c>
      <c r="C1350" s="66"/>
      <c r="D1350" s="67"/>
      <c r="E1350" s="69"/>
      <c r="F1350" s="69"/>
      <c r="G1350" s="71"/>
    </row>
    <row r="1351" spans="1:7" hidden="1" x14ac:dyDescent="0.25">
      <c r="A1351" s="93" t="s">
        <v>1272</v>
      </c>
      <c r="B1351" s="130" t="s">
        <v>1174</v>
      </c>
      <c r="C1351" s="66"/>
      <c r="D1351" s="67"/>
      <c r="E1351" s="69"/>
      <c r="F1351" s="69"/>
      <c r="G1351" s="71"/>
    </row>
    <row r="1352" spans="1:7" hidden="1" x14ac:dyDescent="0.25">
      <c r="A1352" s="93" t="s">
        <v>1273</v>
      </c>
      <c r="B1352" s="130" t="s">
        <v>1176</v>
      </c>
      <c r="C1352" s="66"/>
      <c r="D1352" s="67"/>
      <c r="E1352" s="69"/>
      <c r="F1352" s="69"/>
      <c r="G1352" s="71"/>
    </row>
    <row r="1353" spans="1:7" hidden="1" x14ac:dyDescent="0.25">
      <c r="A1353" s="93" t="s">
        <v>1274</v>
      </c>
      <c r="B1353" s="130" t="s">
        <v>1178</v>
      </c>
      <c r="C1353" s="66"/>
      <c r="D1353" s="67"/>
      <c r="E1353" s="69"/>
      <c r="F1353" s="69"/>
      <c r="G1353" s="71"/>
    </row>
    <row r="1354" spans="1:7" hidden="1" x14ac:dyDescent="0.25">
      <c r="A1354" s="93" t="s">
        <v>1275</v>
      </c>
      <c r="B1354" s="130" t="s">
        <v>1180</v>
      </c>
      <c r="C1354" s="66"/>
      <c r="D1354" s="67"/>
      <c r="E1354" s="69"/>
      <c r="F1354" s="69"/>
      <c r="G1354" s="71"/>
    </row>
    <row r="1355" spans="1:7" x14ac:dyDescent="0.25">
      <c r="A1355" s="93" t="s">
        <v>444</v>
      </c>
      <c r="B1355" s="233" t="s">
        <v>445</v>
      </c>
      <c r="C1355" s="234"/>
      <c r="D1355" s="235"/>
      <c r="E1355" s="236"/>
      <c r="F1355" s="236"/>
      <c r="G1355" s="238"/>
    </row>
    <row r="1356" spans="1:7" x14ac:dyDescent="0.25">
      <c r="A1356" s="93" t="s">
        <v>446</v>
      </c>
      <c r="B1356" s="240" t="s">
        <v>429</v>
      </c>
      <c r="C1356" s="62"/>
      <c r="D1356" s="63"/>
      <c r="E1356" s="75"/>
      <c r="F1356" s="75"/>
      <c r="G1356" s="310"/>
    </row>
    <row r="1357" spans="1:7" hidden="1" x14ac:dyDescent="0.25">
      <c r="A1357" s="93" t="s">
        <v>447</v>
      </c>
      <c r="B1357" s="167" t="s">
        <v>4</v>
      </c>
      <c r="C1357" s="66"/>
      <c r="D1357" s="67"/>
      <c r="E1357" s="101"/>
      <c r="F1357" s="101"/>
      <c r="G1357" s="222"/>
    </row>
    <row r="1358" spans="1:7" hidden="1" x14ac:dyDescent="0.25">
      <c r="A1358" s="93" t="s">
        <v>1228</v>
      </c>
      <c r="B1358" s="130" t="s">
        <v>1172</v>
      </c>
      <c r="C1358" s="66"/>
      <c r="D1358" s="67"/>
      <c r="E1358" s="101"/>
      <c r="F1358" s="101"/>
      <c r="G1358" s="222"/>
    </row>
    <row r="1359" spans="1:7" hidden="1" x14ac:dyDescent="0.25">
      <c r="A1359" s="93" t="s">
        <v>1229</v>
      </c>
      <c r="B1359" s="130" t="s">
        <v>1174</v>
      </c>
      <c r="C1359" s="66"/>
      <c r="D1359" s="67"/>
      <c r="E1359" s="101"/>
      <c r="F1359" s="101"/>
      <c r="G1359" s="222"/>
    </row>
    <row r="1360" spans="1:7" hidden="1" x14ac:dyDescent="0.25">
      <c r="A1360" s="93" t="s">
        <v>1230</v>
      </c>
      <c r="B1360" s="130" t="s">
        <v>1176</v>
      </c>
      <c r="C1360" s="66"/>
      <c r="D1360" s="67"/>
      <c r="E1360" s="101"/>
      <c r="F1360" s="101"/>
      <c r="G1360" s="222"/>
    </row>
    <row r="1361" spans="1:7" hidden="1" x14ac:dyDescent="0.25">
      <c r="A1361" s="93" t="s">
        <v>1231</v>
      </c>
      <c r="B1361" s="130" t="s">
        <v>1178</v>
      </c>
      <c r="C1361" s="66"/>
      <c r="D1361" s="67"/>
      <c r="E1361" s="101"/>
      <c r="F1361" s="101"/>
      <c r="G1361" s="222"/>
    </row>
    <row r="1362" spans="1:7" hidden="1" x14ac:dyDescent="0.25">
      <c r="A1362" s="93" t="s">
        <v>1232</v>
      </c>
      <c r="B1362" s="130" t="s">
        <v>1180</v>
      </c>
      <c r="C1362" s="66"/>
      <c r="D1362" s="67"/>
      <c r="E1362" s="101"/>
      <c r="F1362" s="101"/>
      <c r="G1362" s="222"/>
    </row>
    <row r="1363" spans="1:7" hidden="1" x14ac:dyDescent="0.25">
      <c r="A1363" s="93" t="s">
        <v>448</v>
      </c>
      <c r="B1363" s="312" t="s">
        <v>3</v>
      </c>
      <c r="C1363" s="77"/>
      <c r="D1363" s="85"/>
      <c r="E1363" s="95"/>
      <c r="F1363" s="95"/>
      <c r="G1363" s="80"/>
    </row>
    <row r="1364" spans="1:7" hidden="1" x14ac:dyDescent="0.25">
      <c r="A1364" s="93" t="s">
        <v>1233</v>
      </c>
      <c r="B1364" s="130" t="s">
        <v>1172</v>
      </c>
      <c r="C1364" s="77"/>
      <c r="D1364" s="85"/>
      <c r="E1364" s="95"/>
      <c r="F1364" s="95"/>
      <c r="G1364" s="80"/>
    </row>
    <row r="1365" spans="1:7" hidden="1" x14ac:dyDescent="0.25">
      <c r="A1365" s="93" t="s">
        <v>1234</v>
      </c>
      <c r="B1365" s="130" t="s">
        <v>1174</v>
      </c>
      <c r="C1365" s="77"/>
      <c r="D1365" s="85"/>
      <c r="E1365" s="95"/>
      <c r="F1365" s="95"/>
      <c r="G1365" s="80"/>
    </row>
    <row r="1366" spans="1:7" hidden="1" x14ac:dyDescent="0.25">
      <c r="A1366" s="93" t="s">
        <v>1235</v>
      </c>
      <c r="B1366" s="130" t="s">
        <v>1176</v>
      </c>
      <c r="C1366" s="77"/>
      <c r="D1366" s="85"/>
      <c r="E1366" s="95"/>
      <c r="F1366" s="95"/>
      <c r="G1366" s="80"/>
    </row>
    <row r="1367" spans="1:7" hidden="1" x14ac:dyDescent="0.25">
      <c r="A1367" s="93" t="s">
        <v>1236</v>
      </c>
      <c r="B1367" s="130" t="s">
        <v>1178</v>
      </c>
      <c r="C1367" s="77"/>
      <c r="D1367" s="85"/>
      <c r="E1367" s="95"/>
      <c r="F1367" s="95"/>
      <c r="G1367" s="80"/>
    </row>
    <row r="1368" spans="1:7" hidden="1" x14ac:dyDescent="0.25">
      <c r="A1368" s="93" t="s">
        <v>1237</v>
      </c>
      <c r="B1368" s="130" t="s">
        <v>1180</v>
      </c>
      <c r="C1368" s="77"/>
      <c r="D1368" s="85"/>
      <c r="E1368" s="95"/>
      <c r="F1368" s="95"/>
      <c r="G1368" s="80"/>
    </row>
    <row r="1369" spans="1:7" x14ac:dyDescent="0.25">
      <c r="A1369" s="93" t="s">
        <v>449</v>
      </c>
      <c r="B1369" s="167" t="s">
        <v>5</v>
      </c>
      <c r="C1369" s="66"/>
      <c r="D1369" s="67"/>
      <c r="E1369" s="69"/>
      <c r="F1369" s="69"/>
      <c r="G1369" s="71"/>
    </row>
    <row r="1370" spans="1:7" x14ac:dyDescent="0.25">
      <c r="A1370" s="93" t="s">
        <v>1238</v>
      </c>
      <c r="B1370" s="173" t="s">
        <v>1172</v>
      </c>
      <c r="C1370" s="66"/>
      <c r="D1370" s="67"/>
      <c r="E1370" s="101">
        <f>SUM(E1371)</f>
        <v>82</v>
      </c>
      <c r="F1370" s="101">
        <f t="shared" ref="F1370:G1370" si="12">SUM(F1371)</f>
        <v>669</v>
      </c>
      <c r="G1370" s="222">
        <f t="shared" si="12"/>
        <v>174.82763</v>
      </c>
    </row>
    <row r="1371" spans="1:7" x14ac:dyDescent="0.25">
      <c r="A1371" s="93" t="s">
        <v>1238</v>
      </c>
      <c r="B1371" s="130" t="s">
        <v>2779</v>
      </c>
      <c r="C1371" s="66">
        <v>2018</v>
      </c>
      <c r="D1371" s="73">
        <v>10</v>
      </c>
      <c r="E1371" s="69">
        <v>82</v>
      </c>
      <c r="F1371" s="69">
        <v>669</v>
      </c>
      <c r="G1371" s="71">
        <v>174.82763</v>
      </c>
    </row>
    <row r="1372" spans="1:7" hidden="1" x14ac:dyDescent="0.25">
      <c r="A1372" s="93" t="s">
        <v>1239</v>
      </c>
      <c r="B1372" s="130" t="s">
        <v>1174</v>
      </c>
      <c r="C1372" s="66"/>
      <c r="D1372" s="67"/>
      <c r="E1372" s="69"/>
      <c r="F1372" s="69"/>
      <c r="G1372" s="71"/>
    </row>
    <row r="1373" spans="1:7" hidden="1" x14ac:dyDescent="0.25">
      <c r="A1373" s="93" t="s">
        <v>1240</v>
      </c>
      <c r="B1373" s="130" t="s">
        <v>1176</v>
      </c>
      <c r="C1373" s="66"/>
      <c r="D1373" s="67"/>
      <c r="E1373" s="69"/>
      <c r="F1373" s="69"/>
      <c r="G1373" s="71"/>
    </row>
    <row r="1374" spans="1:7" hidden="1" x14ac:dyDescent="0.25">
      <c r="A1374" s="93" t="s">
        <v>1241</v>
      </c>
      <c r="B1374" s="130" t="s">
        <v>1178</v>
      </c>
      <c r="C1374" s="66"/>
      <c r="D1374" s="67"/>
      <c r="E1374" s="69"/>
      <c r="F1374" s="69"/>
      <c r="G1374" s="71"/>
    </row>
    <row r="1375" spans="1:7" hidden="1" x14ac:dyDescent="0.25">
      <c r="A1375" s="93" t="s">
        <v>1242</v>
      </c>
      <c r="B1375" s="130" t="s">
        <v>1180</v>
      </c>
      <c r="C1375" s="66"/>
      <c r="D1375" s="67"/>
      <c r="E1375" s="69"/>
      <c r="F1375" s="69"/>
      <c r="G1375" s="71"/>
    </row>
    <row r="1376" spans="1:7" hidden="1" x14ac:dyDescent="0.25">
      <c r="A1376" s="93" t="s">
        <v>450</v>
      </c>
      <c r="B1376" s="167" t="s">
        <v>1191</v>
      </c>
      <c r="C1376" s="66"/>
      <c r="D1376" s="67"/>
      <c r="E1376" s="69"/>
      <c r="F1376" s="69"/>
      <c r="G1376" s="71"/>
    </row>
    <row r="1377" spans="1:7" hidden="1" x14ac:dyDescent="0.25">
      <c r="A1377" s="93" t="s">
        <v>1243</v>
      </c>
      <c r="B1377" s="130" t="s">
        <v>1172</v>
      </c>
      <c r="C1377" s="66"/>
      <c r="D1377" s="67"/>
      <c r="E1377" s="69"/>
      <c r="F1377" s="69"/>
      <c r="G1377" s="71"/>
    </row>
    <row r="1378" spans="1:7" hidden="1" x14ac:dyDescent="0.25">
      <c r="A1378" s="93" t="s">
        <v>1244</v>
      </c>
      <c r="B1378" s="130" t="s">
        <v>1174</v>
      </c>
      <c r="C1378" s="66"/>
      <c r="D1378" s="67"/>
      <c r="E1378" s="69"/>
      <c r="F1378" s="69"/>
      <c r="G1378" s="71"/>
    </row>
    <row r="1379" spans="1:7" hidden="1" x14ac:dyDescent="0.25">
      <c r="A1379" s="93" t="s">
        <v>1245</v>
      </c>
      <c r="B1379" s="130" t="s">
        <v>1176</v>
      </c>
      <c r="C1379" s="66"/>
      <c r="D1379" s="67"/>
      <c r="E1379" s="69"/>
      <c r="F1379" s="69"/>
      <c r="G1379" s="71"/>
    </row>
    <row r="1380" spans="1:7" hidden="1" x14ac:dyDescent="0.25">
      <c r="A1380" s="93" t="s">
        <v>1246</v>
      </c>
      <c r="B1380" s="130" t="s">
        <v>1178</v>
      </c>
      <c r="C1380" s="66"/>
      <c r="D1380" s="67"/>
      <c r="E1380" s="69"/>
      <c r="F1380" s="69"/>
      <c r="G1380" s="71"/>
    </row>
    <row r="1381" spans="1:7" hidden="1" x14ac:dyDescent="0.25">
      <c r="A1381" s="93" t="s">
        <v>1247</v>
      </c>
      <c r="B1381" s="130" t="s">
        <v>1180</v>
      </c>
      <c r="C1381" s="66"/>
      <c r="D1381" s="67"/>
      <c r="E1381" s="69"/>
      <c r="F1381" s="69"/>
      <c r="G1381" s="71"/>
    </row>
    <row r="1382" spans="1:7" hidden="1" x14ac:dyDescent="0.25">
      <c r="A1382" s="93" t="s">
        <v>451</v>
      </c>
      <c r="B1382" s="167" t="s">
        <v>1197</v>
      </c>
      <c r="C1382" s="66"/>
      <c r="D1382" s="67"/>
      <c r="E1382" s="69"/>
      <c r="F1382" s="69"/>
      <c r="G1382" s="71"/>
    </row>
    <row r="1383" spans="1:7" hidden="1" x14ac:dyDescent="0.25">
      <c r="A1383" s="93" t="s">
        <v>1248</v>
      </c>
      <c r="B1383" s="130" t="s">
        <v>1172</v>
      </c>
      <c r="C1383" s="66"/>
      <c r="D1383" s="67"/>
      <c r="E1383" s="69"/>
      <c r="F1383" s="69"/>
      <c r="G1383" s="71"/>
    </row>
    <row r="1384" spans="1:7" hidden="1" x14ac:dyDescent="0.25">
      <c r="A1384" s="93" t="s">
        <v>1249</v>
      </c>
      <c r="B1384" s="130" t="s">
        <v>1174</v>
      </c>
      <c r="C1384" s="66"/>
      <c r="D1384" s="67"/>
      <c r="E1384" s="69"/>
      <c r="F1384" s="69"/>
      <c r="G1384" s="71"/>
    </row>
    <row r="1385" spans="1:7" hidden="1" x14ac:dyDescent="0.25">
      <c r="A1385" s="93" t="s">
        <v>1250</v>
      </c>
      <c r="B1385" s="130" t="s">
        <v>1176</v>
      </c>
      <c r="C1385" s="66"/>
      <c r="D1385" s="67"/>
      <c r="E1385" s="69"/>
      <c r="F1385" s="69"/>
      <c r="G1385" s="71"/>
    </row>
    <row r="1386" spans="1:7" hidden="1" x14ac:dyDescent="0.25">
      <c r="A1386" s="93" t="s">
        <v>1251</v>
      </c>
      <c r="B1386" s="130" t="s">
        <v>1178</v>
      </c>
      <c r="C1386" s="66"/>
      <c r="D1386" s="67"/>
      <c r="E1386" s="69"/>
      <c r="F1386" s="69"/>
      <c r="G1386" s="71"/>
    </row>
    <row r="1387" spans="1:7" hidden="1" x14ac:dyDescent="0.25">
      <c r="A1387" s="93" t="s">
        <v>1252</v>
      </c>
      <c r="B1387" s="130" t="s">
        <v>1180</v>
      </c>
      <c r="C1387" s="66"/>
      <c r="D1387" s="67"/>
      <c r="E1387" s="69"/>
      <c r="F1387" s="69"/>
      <c r="G1387" s="71"/>
    </row>
    <row r="1388" spans="1:7" hidden="1" x14ac:dyDescent="0.25">
      <c r="A1388" s="93" t="s">
        <v>452</v>
      </c>
      <c r="B1388" s="167" t="s">
        <v>1203</v>
      </c>
      <c r="C1388" s="66"/>
      <c r="D1388" s="67"/>
      <c r="E1388" s="69"/>
      <c r="F1388" s="69"/>
      <c r="G1388" s="71"/>
    </row>
    <row r="1389" spans="1:7" hidden="1" x14ac:dyDescent="0.25">
      <c r="A1389" s="93" t="s">
        <v>1253</v>
      </c>
      <c r="B1389" s="130" t="s">
        <v>1172</v>
      </c>
      <c r="C1389" s="66"/>
      <c r="D1389" s="67"/>
      <c r="E1389" s="69"/>
      <c r="F1389" s="69"/>
      <c r="G1389" s="71"/>
    </row>
    <row r="1390" spans="1:7" hidden="1" x14ac:dyDescent="0.25">
      <c r="A1390" s="93" t="s">
        <v>1254</v>
      </c>
      <c r="B1390" s="130" t="s">
        <v>1174</v>
      </c>
      <c r="C1390" s="66"/>
      <c r="D1390" s="67"/>
      <c r="E1390" s="69"/>
      <c r="F1390" s="69"/>
      <c r="G1390" s="71"/>
    </row>
    <row r="1391" spans="1:7" hidden="1" x14ac:dyDescent="0.25">
      <c r="A1391" s="93" t="s">
        <v>1255</v>
      </c>
      <c r="B1391" s="130" t="s">
        <v>1176</v>
      </c>
      <c r="C1391" s="66"/>
      <c r="D1391" s="67"/>
      <c r="E1391" s="69"/>
      <c r="F1391" s="69"/>
      <c r="G1391" s="71"/>
    </row>
    <row r="1392" spans="1:7" hidden="1" x14ac:dyDescent="0.25">
      <c r="A1392" s="93" t="s">
        <v>1256</v>
      </c>
      <c r="B1392" s="130" t="s">
        <v>1178</v>
      </c>
      <c r="C1392" s="66"/>
      <c r="D1392" s="67"/>
      <c r="E1392" s="69"/>
      <c r="F1392" s="69"/>
      <c r="G1392" s="71"/>
    </row>
    <row r="1393" spans="1:7" hidden="1" x14ac:dyDescent="0.25">
      <c r="A1393" s="93" t="s">
        <v>1257</v>
      </c>
      <c r="B1393" s="130" t="s">
        <v>1180</v>
      </c>
      <c r="C1393" s="66"/>
      <c r="D1393" s="67"/>
      <c r="E1393" s="69"/>
      <c r="F1393" s="69"/>
      <c r="G1393" s="71"/>
    </row>
    <row r="1394" spans="1:7" hidden="1" x14ac:dyDescent="0.25">
      <c r="A1394" s="93" t="s">
        <v>1276</v>
      </c>
      <c r="B1394" s="167" t="s">
        <v>1210</v>
      </c>
      <c r="C1394" s="66"/>
      <c r="D1394" s="67"/>
      <c r="E1394" s="69"/>
      <c r="F1394" s="69"/>
      <c r="G1394" s="71"/>
    </row>
    <row r="1395" spans="1:7" hidden="1" x14ac:dyDescent="0.25">
      <c r="A1395" s="93" t="s">
        <v>1259</v>
      </c>
      <c r="B1395" s="130" t="s">
        <v>1172</v>
      </c>
      <c r="C1395" s="66"/>
      <c r="D1395" s="67"/>
      <c r="E1395" s="69"/>
      <c r="F1395" s="69"/>
      <c r="G1395" s="71"/>
    </row>
    <row r="1396" spans="1:7" hidden="1" x14ac:dyDescent="0.25">
      <c r="A1396" s="93" t="s">
        <v>1260</v>
      </c>
      <c r="B1396" s="130" t="s">
        <v>1174</v>
      </c>
      <c r="C1396" s="66"/>
      <c r="D1396" s="67"/>
      <c r="E1396" s="69"/>
      <c r="F1396" s="69"/>
      <c r="G1396" s="71"/>
    </row>
    <row r="1397" spans="1:7" hidden="1" x14ac:dyDescent="0.25">
      <c r="A1397" s="93" t="s">
        <v>1261</v>
      </c>
      <c r="B1397" s="130" t="s">
        <v>1176</v>
      </c>
      <c r="C1397" s="66"/>
      <c r="D1397" s="67"/>
      <c r="E1397" s="69"/>
      <c r="F1397" s="69"/>
      <c r="G1397" s="71"/>
    </row>
    <row r="1398" spans="1:7" hidden="1" x14ac:dyDescent="0.25">
      <c r="A1398" s="93" t="s">
        <v>1262</v>
      </c>
      <c r="B1398" s="130" t="s">
        <v>1178</v>
      </c>
      <c r="C1398" s="66"/>
      <c r="D1398" s="67"/>
      <c r="E1398" s="69"/>
      <c r="F1398" s="69"/>
      <c r="G1398" s="71"/>
    </row>
    <row r="1399" spans="1:7" hidden="1" x14ac:dyDescent="0.25">
      <c r="A1399" s="93" t="s">
        <v>1263</v>
      </c>
      <c r="B1399" s="130" t="s">
        <v>1180</v>
      </c>
      <c r="C1399" s="66"/>
      <c r="D1399" s="67"/>
      <c r="E1399" s="69"/>
      <c r="F1399" s="69"/>
      <c r="G1399" s="71"/>
    </row>
    <row r="1400" spans="1:7" hidden="1" x14ac:dyDescent="0.25">
      <c r="A1400" s="93" t="s">
        <v>1277</v>
      </c>
      <c r="B1400" s="167" t="s">
        <v>7</v>
      </c>
      <c r="C1400" s="66"/>
      <c r="D1400" s="67"/>
      <c r="E1400" s="69"/>
      <c r="F1400" s="69"/>
      <c r="G1400" s="71"/>
    </row>
    <row r="1401" spans="1:7" hidden="1" x14ac:dyDescent="0.25">
      <c r="A1401" s="93" t="s">
        <v>1265</v>
      </c>
      <c r="B1401" s="130" t="s">
        <v>1172</v>
      </c>
      <c r="C1401" s="66"/>
      <c r="D1401" s="67"/>
      <c r="E1401" s="69"/>
      <c r="F1401" s="69"/>
      <c r="G1401" s="71"/>
    </row>
    <row r="1402" spans="1:7" hidden="1" x14ac:dyDescent="0.25">
      <c r="A1402" s="93" t="s">
        <v>1266</v>
      </c>
      <c r="B1402" s="130" t="s">
        <v>1174</v>
      </c>
      <c r="C1402" s="66"/>
      <c r="D1402" s="67"/>
      <c r="E1402" s="69"/>
      <c r="F1402" s="69"/>
      <c r="G1402" s="71"/>
    </row>
    <row r="1403" spans="1:7" hidden="1" x14ac:dyDescent="0.25">
      <c r="A1403" s="93" t="s">
        <v>1267</v>
      </c>
      <c r="B1403" s="130" t="s">
        <v>1176</v>
      </c>
      <c r="C1403" s="66"/>
      <c r="D1403" s="67"/>
      <c r="E1403" s="69"/>
      <c r="F1403" s="69"/>
      <c r="G1403" s="71"/>
    </row>
    <row r="1404" spans="1:7" hidden="1" x14ac:dyDescent="0.25">
      <c r="A1404" s="93" t="s">
        <v>1268</v>
      </c>
      <c r="B1404" s="130" t="s">
        <v>1178</v>
      </c>
      <c r="C1404" s="66"/>
      <c r="D1404" s="67"/>
      <c r="E1404" s="69"/>
      <c r="F1404" s="69"/>
      <c r="G1404" s="71"/>
    </row>
    <row r="1405" spans="1:7" hidden="1" x14ac:dyDescent="0.25">
      <c r="A1405" s="93" t="s">
        <v>1269</v>
      </c>
      <c r="B1405" s="130" t="s">
        <v>1180</v>
      </c>
      <c r="C1405" s="66"/>
      <c r="D1405" s="67"/>
      <c r="E1405" s="69"/>
      <c r="F1405" s="69"/>
      <c r="G1405" s="71"/>
    </row>
    <row r="1406" spans="1:7" x14ac:dyDescent="0.25">
      <c r="A1406" s="93" t="s">
        <v>1278</v>
      </c>
      <c r="B1406" s="167" t="s">
        <v>650</v>
      </c>
      <c r="C1406" s="66"/>
      <c r="D1406" s="67"/>
      <c r="E1406" s="69"/>
      <c r="F1406" s="69"/>
      <c r="G1406" s="71"/>
    </row>
    <row r="1407" spans="1:7" hidden="1" x14ac:dyDescent="0.25">
      <c r="A1407" s="93" t="s">
        <v>1271</v>
      </c>
      <c r="B1407" s="130" t="s">
        <v>1172</v>
      </c>
      <c r="C1407" s="66"/>
      <c r="D1407" s="67"/>
      <c r="E1407" s="69"/>
      <c r="F1407" s="69"/>
      <c r="G1407" s="71"/>
    </row>
    <row r="1408" spans="1:7" hidden="1" x14ac:dyDescent="0.25">
      <c r="A1408" s="93" t="s">
        <v>1272</v>
      </c>
      <c r="B1408" s="130" t="s">
        <v>1174</v>
      </c>
      <c r="C1408" s="66"/>
      <c r="D1408" s="67"/>
      <c r="E1408" s="69"/>
      <c r="F1408" s="69"/>
      <c r="G1408" s="71"/>
    </row>
    <row r="1409" spans="1:7" hidden="1" x14ac:dyDescent="0.25">
      <c r="A1409" s="93" t="s">
        <v>1273</v>
      </c>
      <c r="B1409" s="130" t="s">
        <v>1176</v>
      </c>
      <c r="C1409" s="66"/>
      <c r="D1409" s="67"/>
      <c r="E1409" s="69"/>
      <c r="F1409" s="69"/>
      <c r="G1409" s="71"/>
    </row>
    <row r="1410" spans="1:7" hidden="1" x14ac:dyDescent="0.25">
      <c r="A1410" s="93" t="s">
        <v>1274</v>
      </c>
      <c r="B1410" s="130" t="s">
        <v>1178</v>
      </c>
      <c r="C1410" s="66"/>
      <c r="D1410" s="67"/>
      <c r="E1410" s="69"/>
      <c r="F1410" s="69"/>
      <c r="G1410" s="71"/>
    </row>
    <row r="1411" spans="1:7" x14ac:dyDescent="0.25">
      <c r="A1411" s="93" t="s">
        <v>1275</v>
      </c>
      <c r="B1411" s="173" t="s">
        <v>1180</v>
      </c>
      <c r="C1411" s="66"/>
      <c r="D1411" s="67"/>
      <c r="E1411" s="101">
        <f>SUM(E1412)</f>
        <v>131</v>
      </c>
      <c r="F1411" s="101">
        <f t="shared" ref="F1411:G1411" si="13">SUM(F1412)</f>
        <v>27</v>
      </c>
      <c r="G1411" s="222">
        <f t="shared" si="13"/>
        <v>238.75671</v>
      </c>
    </row>
    <row r="1412" spans="1:7" x14ac:dyDescent="0.25">
      <c r="A1412" s="93" t="s">
        <v>1275</v>
      </c>
      <c r="B1412" s="130" t="s">
        <v>2780</v>
      </c>
      <c r="C1412" s="96">
        <v>2020</v>
      </c>
      <c r="D1412" s="96">
        <v>10</v>
      </c>
      <c r="E1412" s="96">
        <v>131</v>
      </c>
      <c r="F1412" s="69">
        <v>27</v>
      </c>
      <c r="G1412" s="97">
        <v>238.75671</v>
      </c>
    </row>
    <row r="1413" spans="1:7" x14ac:dyDescent="0.25">
      <c r="A1413" s="93" t="s">
        <v>453</v>
      </c>
      <c r="B1413" s="240" t="s">
        <v>437</v>
      </c>
      <c r="C1413" s="62"/>
      <c r="D1413" s="63"/>
      <c r="E1413" s="75"/>
      <c r="F1413" s="75"/>
      <c r="G1413" s="310"/>
    </row>
    <row r="1414" spans="1:7" hidden="1" x14ac:dyDescent="0.25">
      <c r="A1414" s="93" t="s">
        <v>454</v>
      </c>
      <c r="B1414" s="167" t="s">
        <v>4</v>
      </c>
      <c r="C1414" s="66"/>
      <c r="D1414" s="67"/>
      <c r="E1414" s="69"/>
      <c r="F1414" s="69"/>
      <c r="G1414" s="71"/>
    </row>
    <row r="1415" spans="1:7" hidden="1" x14ac:dyDescent="0.25">
      <c r="A1415" s="93" t="s">
        <v>1279</v>
      </c>
      <c r="B1415" s="130" t="s">
        <v>1172</v>
      </c>
      <c r="C1415" s="66"/>
      <c r="D1415" s="67"/>
      <c r="E1415" s="69"/>
      <c r="F1415" s="69"/>
      <c r="G1415" s="71"/>
    </row>
    <row r="1416" spans="1:7" hidden="1" x14ac:dyDescent="0.25">
      <c r="A1416" s="93" t="s">
        <v>1280</v>
      </c>
      <c r="B1416" s="130" t="s">
        <v>1174</v>
      </c>
      <c r="C1416" s="66"/>
      <c r="D1416" s="67"/>
      <c r="E1416" s="69"/>
      <c r="F1416" s="69"/>
      <c r="G1416" s="71"/>
    </row>
    <row r="1417" spans="1:7" hidden="1" x14ac:dyDescent="0.25">
      <c r="A1417" s="93" t="s">
        <v>1281</v>
      </c>
      <c r="B1417" s="130" t="s">
        <v>1176</v>
      </c>
      <c r="C1417" s="66"/>
      <c r="D1417" s="67"/>
      <c r="E1417" s="69"/>
      <c r="F1417" s="69"/>
      <c r="G1417" s="71"/>
    </row>
    <row r="1418" spans="1:7" hidden="1" x14ac:dyDescent="0.25">
      <c r="A1418" s="93" t="s">
        <v>1282</v>
      </c>
      <c r="B1418" s="130" t="s">
        <v>1178</v>
      </c>
      <c r="C1418" s="66"/>
      <c r="D1418" s="67"/>
      <c r="E1418" s="69"/>
      <c r="F1418" s="69"/>
      <c r="G1418" s="71"/>
    </row>
    <row r="1419" spans="1:7" hidden="1" x14ac:dyDescent="0.25">
      <c r="A1419" s="93" t="s">
        <v>1283</v>
      </c>
      <c r="B1419" s="130" t="s">
        <v>1180</v>
      </c>
      <c r="C1419" s="66"/>
      <c r="D1419" s="67"/>
      <c r="E1419" s="69"/>
      <c r="F1419" s="69"/>
      <c r="G1419" s="71"/>
    </row>
    <row r="1420" spans="1:7" x14ac:dyDescent="0.25">
      <c r="A1420" s="93" t="s">
        <v>455</v>
      </c>
      <c r="B1420" s="312" t="s">
        <v>3</v>
      </c>
      <c r="C1420" s="66"/>
      <c r="D1420" s="67"/>
      <c r="E1420" s="69"/>
      <c r="F1420" s="69"/>
      <c r="G1420" s="71"/>
    </row>
    <row r="1421" spans="1:7" x14ac:dyDescent="0.25">
      <c r="A1421" s="93" t="s">
        <v>1284</v>
      </c>
      <c r="B1421" s="173" t="s">
        <v>1172</v>
      </c>
      <c r="C1421" s="66"/>
      <c r="D1421" s="67"/>
      <c r="E1421" s="101">
        <f>SUM(E1422:E1424)</f>
        <v>223</v>
      </c>
      <c r="F1421" s="101">
        <f t="shared" ref="F1421:G1421" si="14">SUM(F1422:F1424)</f>
        <v>274</v>
      </c>
      <c r="G1421" s="222">
        <f t="shared" si="14"/>
        <v>458.92184999999995</v>
      </c>
    </row>
    <row r="1422" spans="1:7" ht="62.45" customHeight="1" x14ac:dyDescent="0.25">
      <c r="A1422" s="93" t="s">
        <v>1284</v>
      </c>
      <c r="B1422" s="246" t="s">
        <v>3057</v>
      </c>
      <c r="C1422" s="66">
        <v>2020</v>
      </c>
      <c r="D1422" s="73">
        <v>10</v>
      </c>
      <c r="E1422" s="69">
        <v>53</v>
      </c>
      <c r="F1422" s="251">
        <v>250</v>
      </c>
      <c r="G1422" s="71">
        <v>282.01080999999999</v>
      </c>
    </row>
    <row r="1423" spans="1:7" ht="78.75" x14ac:dyDescent="0.25">
      <c r="A1423" s="93" t="s">
        <v>1284</v>
      </c>
      <c r="B1423" s="266" t="s">
        <v>3035</v>
      </c>
      <c r="C1423" s="66">
        <v>2020</v>
      </c>
      <c r="D1423" s="87">
        <v>10</v>
      </c>
      <c r="E1423" s="73">
        <v>85</v>
      </c>
      <c r="F1423" s="69">
        <v>12</v>
      </c>
      <c r="G1423" s="71">
        <v>88.814779999999999</v>
      </c>
    </row>
    <row r="1424" spans="1:7" ht="78.75" x14ac:dyDescent="0.25">
      <c r="A1424" s="93" t="s">
        <v>1284</v>
      </c>
      <c r="B1424" s="266" t="s">
        <v>3066</v>
      </c>
      <c r="C1424" s="66">
        <v>2020</v>
      </c>
      <c r="D1424" s="87">
        <v>10</v>
      </c>
      <c r="E1424" s="73">
        <v>85</v>
      </c>
      <c r="F1424" s="69">
        <v>12</v>
      </c>
      <c r="G1424" s="71">
        <v>88.096260000000001</v>
      </c>
    </row>
    <row r="1425" spans="1:7" hidden="1" x14ac:dyDescent="0.25">
      <c r="A1425" s="93" t="s">
        <v>1286</v>
      </c>
      <c r="B1425" s="130" t="s">
        <v>1174</v>
      </c>
      <c r="C1425" s="66"/>
      <c r="D1425" s="67"/>
      <c r="E1425" s="69"/>
      <c r="F1425" s="69"/>
      <c r="G1425" s="71"/>
    </row>
    <row r="1426" spans="1:7" hidden="1" x14ac:dyDescent="0.25">
      <c r="A1426" s="93" t="s">
        <v>1287</v>
      </c>
      <c r="B1426" s="130" t="s">
        <v>1176</v>
      </c>
      <c r="C1426" s="66"/>
      <c r="D1426" s="67"/>
      <c r="E1426" s="69"/>
      <c r="F1426" s="69"/>
      <c r="G1426" s="71"/>
    </row>
    <row r="1427" spans="1:7" hidden="1" x14ac:dyDescent="0.25">
      <c r="A1427" s="93" t="s">
        <v>1288</v>
      </c>
      <c r="B1427" s="130" t="s">
        <v>1178</v>
      </c>
      <c r="C1427" s="66"/>
      <c r="D1427" s="67"/>
      <c r="E1427" s="69"/>
      <c r="F1427" s="69"/>
      <c r="G1427" s="71"/>
    </row>
    <row r="1428" spans="1:7" hidden="1" x14ac:dyDescent="0.25">
      <c r="A1428" s="93" t="s">
        <v>1289</v>
      </c>
      <c r="B1428" s="130" t="s">
        <v>1180</v>
      </c>
      <c r="C1428" s="66"/>
      <c r="D1428" s="67"/>
      <c r="E1428" s="69"/>
      <c r="F1428" s="69"/>
      <c r="G1428" s="71"/>
    </row>
    <row r="1429" spans="1:7" x14ac:dyDescent="0.25">
      <c r="A1429" s="93" t="s">
        <v>456</v>
      </c>
      <c r="B1429" s="167" t="s">
        <v>5</v>
      </c>
      <c r="C1429" s="66"/>
      <c r="D1429" s="67"/>
      <c r="E1429" s="69"/>
      <c r="F1429" s="69"/>
      <c r="G1429" s="71"/>
    </row>
    <row r="1430" spans="1:7" x14ac:dyDescent="0.25">
      <c r="A1430" s="93" t="s">
        <v>1290</v>
      </c>
      <c r="B1430" s="173" t="s">
        <v>1172</v>
      </c>
      <c r="C1430" s="66"/>
      <c r="D1430" s="67"/>
      <c r="E1430" s="101">
        <f>SUM(E1431:E1432)</f>
        <v>1121</v>
      </c>
      <c r="F1430" s="101">
        <f t="shared" ref="F1430:G1430" si="15">SUM(F1431:F1432)</f>
        <v>305</v>
      </c>
      <c r="G1430" s="222">
        <f t="shared" si="15"/>
        <v>2719.5781299999999</v>
      </c>
    </row>
    <row r="1431" spans="1:7" ht="63" x14ac:dyDescent="0.25">
      <c r="A1431" s="93" t="s">
        <v>1290</v>
      </c>
      <c r="B1431" s="266" t="s">
        <v>312</v>
      </c>
      <c r="C1431" s="66">
        <v>2020</v>
      </c>
      <c r="D1431" s="73">
        <v>10</v>
      </c>
      <c r="E1431" s="69">
        <v>151</v>
      </c>
      <c r="F1431" s="69">
        <v>205</v>
      </c>
      <c r="G1431" s="71">
        <v>268.495</v>
      </c>
    </row>
    <row r="1432" spans="1:7" ht="78.75" x14ac:dyDescent="0.25">
      <c r="A1432" s="93" t="s">
        <v>1290</v>
      </c>
      <c r="B1432" s="266" t="s">
        <v>2757</v>
      </c>
      <c r="C1432" s="66">
        <v>2020</v>
      </c>
      <c r="D1432" s="73">
        <v>10</v>
      </c>
      <c r="E1432" s="69">
        <v>970</v>
      </c>
      <c r="F1432" s="69">
        <v>100</v>
      </c>
      <c r="G1432" s="71">
        <v>2451.08313</v>
      </c>
    </row>
    <row r="1433" spans="1:7" hidden="1" x14ac:dyDescent="0.25">
      <c r="A1433" s="93" t="s">
        <v>1291</v>
      </c>
      <c r="B1433" s="130" t="s">
        <v>1174</v>
      </c>
      <c r="C1433" s="66"/>
      <c r="D1433" s="73"/>
      <c r="E1433" s="69"/>
      <c r="F1433" s="69"/>
      <c r="G1433" s="71"/>
    </row>
    <row r="1434" spans="1:7" hidden="1" x14ac:dyDescent="0.25">
      <c r="A1434" s="93" t="s">
        <v>1292</v>
      </c>
      <c r="B1434" s="130" t="s">
        <v>1176</v>
      </c>
      <c r="C1434" s="66"/>
      <c r="D1434" s="73"/>
      <c r="E1434" s="69"/>
      <c r="F1434" s="69"/>
      <c r="G1434" s="71"/>
    </row>
    <row r="1435" spans="1:7" hidden="1" x14ac:dyDescent="0.25">
      <c r="A1435" s="93" t="s">
        <v>1293</v>
      </c>
      <c r="B1435" s="130" t="s">
        <v>1178</v>
      </c>
      <c r="C1435" s="66"/>
      <c r="D1435" s="73"/>
      <c r="E1435" s="69"/>
      <c r="F1435" s="69"/>
      <c r="G1435" s="71"/>
    </row>
    <row r="1436" spans="1:7" hidden="1" x14ac:dyDescent="0.25">
      <c r="A1436" s="93" t="s">
        <v>1294</v>
      </c>
      <c r="B1436" s="130" t="s">
        <v>1180</v>
      </c>
      <c r="C1436" s="66"/>
      <c r="D1436" s="73"/>
      <c r="E1436" s="69"/>
      <c r="F1436" s="69"/>
      <c r="G1436" s="71"/>
    </row>
    <row r="1437" spans="1:7" x14ac:dyDescent="0.25">
      <c r="A1437" s="93" t="s">
        <v>457</v>
      </c>
      <c r="B1437" s="167" t="s">
        <v>1191</v>
      </c>
      <c r="C1437" s="77"/>
      <c r="D1437" s="81"/>
      <c r="E1437" s="95"/>
      <c r="F1437" s="95"/>
      <c r="G1437" s="80"/>
    </row>
    <row r="1438" spans="1:7" hidden="1" x14ac:dyDescent="0.25">
      <c r="A1438" s="93" t="s">
        <v>1295</v>
      </c>
      <c r="B1438" s="130" t="s">
        <v>1172</v>
      </c>
      <c r="C1438" s="77"/>
      <c r="D1438" s="81"/>
      <c r="E1438" s="95"/>
      <c r="F1438" s="95"/>
      <c r="G1438" s="80"/>
    </row>
    <row r="1439" spans="1:7" x14ac:dyDescent="0.25">
      <c r="A1439" s="93" t="s">
        <v>1296</v>
      </c>
      <c r="B1439" s="173" t="s">
        <v>1174</v>
      </c>
      <c r="C1439" s="77"/>
      <c r="D1439" s="81"/>
      <c r="E1439" s="101">
        <f>SUM(E1440:E1441)</f>
        <v>464</v>
      </c>
      <c r="F1439" s="101">
        <f t="shared" ref="F1439:G1439" si="16">SUM(F1440:F1441)</f>
        <v>1480</v>
      </c>
      <c r="G1439" s="222">
        <f t="shared" si="16"/>
        <v>1299.8703399999999</v>
      </c>
    </row>
    <row r="1440" spans="1:7" ht="63" x14ac:dyDescent="0.25">
      <c r="A1440" s="93" t="s">
        <v>1296</v>
      </c>
      <c r="B1440" s="246" t="s">
        <v>2969</v>
      </c>
      <c r="C1440" s="66">
        <v>2018</v>
      </c>
      <c r="D1440" s="73">
        <v>10</v>
      </c>
      <c r="E1440" s="69">
        <v>196</v>
      </c>
      <c r="F1440" s="69">
        <v>280</v>
      </c>
      <c r="G1440" s="71">
        <v>540.91143</v>
      </c>
    </row>
    <row r="1441" spans="1:7" ht="63" x14ac:dyDescent="0.25">
      <c r="A1441" s="93" t="s">
        <v>1296</v>
      </c>
      <c r="B1441" s="246" t="s">
        <v>2781</v>
      </c>
      <c r="C1441" s="66">
        <v>2018</v>
      </c>
      <c r="D1441" s="73">
        <v>10</v>
      </c>
      <c r="E1441" s="69">
        <v>268</v>
      </c>
      <c r="F1441" s="69">
        <v>1200</v>
      </c>
      <c r="G1441" s="71">
        <v>758.95890999999995</v>
      </c>
    </row>
    <row r="1442" spans="1:7" hidden="1" x14ac:dyDescent="0.25">
      <c r="A1442" s="93" t="s">
        <v>1297</v>
      </c>
      <c r="B1442" s="130" t="s">
        <v>1176</v>
      </c>
      <c r="C1442" s="77"/>
      <c r="D1442" s="85"/>
      <c r="E1442" s="95"/>
      <c r="F1442" s="95"/>
      <c r="G1442" s="80"/>
    </row>
    <row r="1443" spans="1:7" hidden="1" x14ac:dyDescent="0.25">
      <c r="A1443" s="93" t="s">
        <v>1298</v>
      </c>
      <c r="B1443" s="130" t="s">
        <v>1178</v>
      </c>
      <c r="C1443" s="77"/>
      <c r="D1443" s="85"/>
      <c r="E1443" s="95"/>
      <c r="F1443" s="95"/>
      <c r="G1443" s="80"/>
    </row>
    <row r="1444" spans="1:7" hidden="1" x14ac:dyDescent="0.25">
      <c r="A1444" s="93" t="s">
        <v>1299</v>
      </c>
      <c r="B1444" s="130" t="s">
        <v>1180</v>
      </c>
      <c r="C1444" s="77"/>
      <c r="D1444" s="85"/>
      <c r="E1444" s="95"/>
      <c r="F1444" s="95"/>
      <c r="G1444" s="80"/>
    </row>
    <row r="1445" spans="1:7" hidden="1" x14ac:dyDescent="0.25">
      <c r="A1445" s="93" t="s">
        <v>458</v>
      </c>
      <c r="B1445" s="167" t="s">
        <v>1197</v>
      </c>
      <c r="C1445" s="77"/>
      <c r="D1445" s="85"/>
      <c r="E1445" s="95"/>
      <c r="F1445" s="95"/>
      <c r="G1445" s="80"/>
    </row>
    <row r="1446" spans="1:7" hidden="1" x14ac:dyDescent="0.25">
      <c r="A1446" s="93" t="s">
        <v>1300</v>
      </c>
      <c r="B1446" s="130" t="s">
        <v>1172</v>
      </c>
      <c r="C1446" s="77"/>
      <c r="D1446" s="85"/>
      <c r="E1446" s="95"/>
      <c r="F1446" s="95"/>
      <c r="G1446" s="80"/>
    </row>
    <row r="1447" spans="1:7" hidden="1" x14ac:dyDescent="0.25">
      <c r="A1447" s="93" t="s">
        <v>1301</v>
      </c>
      <c r="B1447" s="130" t="s">
        <v>1174</v>
      </c>
      <c r="C1447" s="77"/>
      <c r="D1447" s="85"/>
      <c r="E1447" s="95"/>
      <c r="F1447" s="95"/>
      <c r="G1447" s="80"/>
    </row>
    <row r="1448" spans="1:7" hidden="1" x14ac:dyDescent="0.25">
      <c r="A1448" s="93" t="s">
        <v>1302</v>
      </c>
      <c r="B1448" s="130" t="s">
        <v>1176</v>
      </c>
      <c r="C1448" s="77"/>
      <c r="D1448" s="85"/>
      <c r="E1448" s="95"/>
      <c r="F1448" s="95"/>
      <c r="G1448" s="80"/>
    </row>
    <row r="1449" spans="1:7" hidden="1" x14ac:dyDescent="0.25">
      <c r="A1449" s="93" t="s">
        <v>1303</v>
      </c>
      <c r="B1449" s="130" t="s">
        <v>1178</v>
      </c>
      <c r="C1449" s="77"/>
      <c r="D1449" s="85"/>
      <c r="E1449" s="95"/>
      <c r="F1449" s="95"/>
      <c r="G1449" s="80"/>
    </row>
    <row r="1450" spans="1:7" hidden="1" x14ac:dyDescent="0.25">
      <c r="A1450" s="93" t="s">
        <v>1304</v>
      </c>
      <c r="B1450" s="130" t="s">
        <v>1180</v>
      </c>
      <c r="C1450" s="77"/>
      <c r="D1450" s="85"/>
      <c r="E1450" s="95"/>
      <c r="F1450" s="95"/>
      <c r="G1450" s="80"/>
    </row>
    <row r="1451" spans="1:7" hidden="1" x14ac:dyDescent="0.25">
      <c r="A1451" s="93" t="s">
        <v>459</v>
      </c>
      <c r="B1451" s="167" t="s">
        <v>1203</v>
      </c>
      <c r="C1451" s="77"/>
      <c r="D1451" s="85"/>
      <c r="E1451" s="95"/>
      <c r="F1451" s="95"/>
      <c r="G1451" s="80"/>
    </row>
    <row r="1452" spans="1:7" hidden="1" x14ac:dyDescent="0.25">
      <c r="A1452" s="93" t="s">
        <v>1305</v>
      </c>
      <c r="B1452" s="130" t="s">
        <v>1172</v>
      </c>
      <c r="C1452" s="77"/>
      <c r="D1452" s="85"/>
      <c r="E1452" s="95"/>
      <c r="F1452" s="95"/>
      <c r="G1452" s="80"/>
    </row>
    <row r="1453" spans="1:7" hidden="1" x14ac:dyDescent="0.25">
      <c r="A1453" s="93" t="s">
        <v>1306</v>
      </c>
      <c r="B1453" s="130" t="s">
        <v>1174</v>
      </c>
      <c r="C1453" s="77"/>
      <c r="D1453" s="85"/>
      <c r="E1453" s="95"/>
      <c r="F1453" s="95"/>
      <c r="G1453" s="80"/>
    </row>
    <row r="1454" spans="1:7" hidden="1" x14ac:dyDescent="0.25">
      <c r="A1454" s="93" t="s">
        <v>1307</v>
      </c>
      <c r="B1454" s="130" t="s">
        <v>1176</v>
      </c>
      <c r="C1454" s="77"/>
      <c r="D1454" s="85"/>
      <c r="E1454" s="95"/>
      <c r="F1454" s="95"/>
      <c r="G1454" s="80"/>
    </row>
    <row r="1455" spans="1:7" hidden="1" x14ac:dyDescent="0.25">
      <c r="A1455" s="93" t="s">
        <v>1308</v>
      </c>
      <c r="B1455" s="130" t="s">
        <v>1178</v>
      </c>
      <c r="C1455" s="77"/>
      <c r="D1455" s="85"/>
      <c r="E1455" s="95"/>
      <c r="F1455" s="95"/>
      <c r="G1455" s="80"/>
    </row>
    <row r="1456" spans="1:7" hidden="1" x14ac:dyDescent="0.25">
      <c r="A1456" s="93" t="s">
        <v>1309</v>
      </c>
      <c r="B1456" s="130" t="s">
        <v>1180</v>
      </c>
      <c r="C1456" s="77"/>
      <c r="D1456" s="85"/>
      <c r="E1456" s="95"/>
      <c r="F1456" s="95"/>
      <c r="G1456" s="80"/>
    </row>
    <row r="1457" spans="1:7" hidden="1" x14ac:dyDescent="0.25">
      <c r="A1457" s="93" t="s">
        <v>1310</v>
      </c>
      <c r="B1457" s="167" t="s">
        <v>1210</v>
      </c>
      <c r="C1457" s="77"/>
      <c r="D1457" s="85"/>
      <c r="E1457" s="95"/>
      <c r="F1457" s="95"/>
      <c r="G1457" s="80"/>
    </row>
    <row r="1458" spans="1:7" hidden="1" x14ac:dyDescent="0.25">
      <c r="A1458" s="93" t="s">
        <v>1311</v>
      </c>
      <c r="B1458" s="130" t="s">
        <v>1172</v>
      </c>
      <c r="C1458" s="77"/>
      <c r="D1458" s="85"/>
      <c r="E1458" s="95"/>
      <c r="F1458" s="95"/>
      <c r="G1458" s="80"/>
    </row>
    <row r="1459" spans="1:7" hidden="1" x14ac:dyDescent="0.25">
      <c r="A1459" s="93" t="s">
        <v>1312</v>
      </c>
      <c r="B1459" s="130" t="s">
        <v>1174</v>
      </c>
      <c r="C1459" s="77"/>
      <c r="D1459" s="85"/>
      <c r="E1459" s="95"/>
      <c r="F1459" s="95"/>
      <c r="G1459" s="80"/>
    </row>
    <row r="1460" spans="1:7" hidden="1" x14ac:dyDescent="0.25">
      <c r="A1460" s="93" t="s">
        <v>1313</v>
      </c>
      <c r="B1460" s="130" t="s">
        <v>1176</v>
      </c>
      <c r="C1460" s="77"/>
      <c r="D1460" s="85"/>
      <c r="E1460" s="95"/>
      <c r="F1460" s="95"/>
      <c r="G1460" s="80"/>
    </row>
    <row r="1461" spans="1:7" hidden="1" x14ac:dyDescent="0.25">
      <c r="A1461" s="93" t="s">
        <v>1314</v>
      </c>
      <c r="B1461" s="130" t="s">
        <v>1178</v>
      </c>
      <c r="C1461" s="77"/>
      <c r="D1461" s="85"/>
      <c r="E1461" s="95"/>
      <c r="F1461" s="95"/>
      <c r="G1461" s="80"/>
    </row>
    <row r="1462" spans="1:7" hidden="1" x14ac:dyDescent="0.25">
      <c r="A1462" s="93" t="s">
        <v>1315</v>
      </c>
      <c r="B1462" s="130" t="s">
        <v>1180</v>
      </c>
      <c r="C1462" s="77"/>
      <c r="D1462" s="85"/>
      <c r="E1462" s="95"/>
      <c r="F1462" s="95"/>
      <c r="G1462" s="80"/>
    </row>
    <row r="1463" spans="1:7" hidden="1" x14ac:dyDescent="0.25">
      <c r="A1463" s="93" t="s">
        <v>1316</v>
      </c>
      <c r="B1463" s="167" t="s">
        <v>7</v>
      </c>
      <c r="C1463" s="244"/>
      <c r="D1463" s="245"/>
      <c r="E1463" s="270"/>
      <c r="F1463" s="270"/>
      <c r="G1463" s="271"/>
    </row>
    <row r="1464" spans="1:7" hidden="1" x14ac:dyDescent="0.25">
      <c r="A1464" s="93" t="s">
        <v>1317</v>
      </c>
      <c r="B1464" s="130" t="s">
        <v>1172</v>
      </c>
      <c r="C1464" s="244"/>
      <c r="D1464" s="245"/>
      <c r="E1464" s="270"/>
      <c r="F1464" s="270"/>
      <c r="G1464" s="271"/>
    </row>
    <row r="1465" spans="1:7" hidden="1" x14ac:dyDescent="0.25">
      <c r="A1465" s="93" t="s">
        <v>1318</v>
      </c>
      <c r="B1465" s="130" t="s">
        <v>1174</v>
      </c>
      <c r="C1465" s="244"/>
      <c r="D1465" s="245"/>
      <c r="E1465" s="270"/>
      <c r="F1465" s="270"/>
      <c r="G1465" s="271"/>
    </row>
    <row r="1466" spans="1:7" hidden="1" x14ac:dyDescent="0.25">
      <c r="A1466" s="93" t="s">
        <v>1319</v>
      </c>
      <c r="B1466" s="130" t="s">
        <v>1176</v>
      </c>
      <c r="C1466" s="244"/>
      <c r="D1466" s="245"/>
      <c r="E1466" s="270"/>
      <c r="F1466" s="270"/>
      <c r="G1466" s="271"/>
    </row>
    <row r="1467" spans="1:7" hidden="1" x14ac:dyDescent="0.25">
      <c r="A1467" s="93" t="s">
        <v>1320</v>
      </c>
      <c r="B1467" s="130" t="s">
        <v>1178</v>
      </c>
      <c r="C1467" s="244"/>
      <c r="D1467" s="245"/>
      <c r="E1467" s="270"/>
      <c r="F1467" s="270"/>
      <c r="G1467" s="271"/>
    </row>
    <row r="1468" spans="1:7" hidden="1" x14ac:dyDescent="0.25">
      <c r="A1468" s="93" t="s">
        <v>1321</v>
      </c>
      <c r="B1468" s="130" t="s">
        <v>1180</v>
      </c>
      <c r="C1468" s="244"/>
      <c r="D1468" s="245"/>
      <c r="E1468" s="270"/>
      <c r="F1468" s="270"/>
      <c r="G1468" s="271"/>
    </row>
    <row r="1469" spans="1:7" hidden="1" x14ac:dyDescent="0.25">
      <c r="A1469" s="93" t="s">
        <v>1322</v>
      </c>
      <c r="B1469" s="167" t="s">
        <v>650</v>
      </c>
      <c r="C1469" s="244"/>
      <c r="D1469" s="245"/>
      <c r="E1469" s="270"/>
      <c r="F1469" s="270"/>
      <c r="G1469" s="271"/>
    </row>
    <row r="1470" spans="1:7" hidden="1" x14ac:dyDescent="0.25">
      <c r="A1470" s="93" t="s">
        <v>1323</v>
      </c>
      <c r="B1470" s="130" t="s">
        <v>1172</v>
      </c>
      <c r="C1470" s="244"/>
      <c r="D1470" s="245"/>
      <c r="E1470" s="270"/>
      <c r="F1470" s="270"/>
      <c r="G1470" s="271"/>
    </row>
    <row r="1471" spans="1:7" hidden="1" x14ac:dyDescent="0.25">
      <c r="A1471" s="93" t="s">
        <v>1324</v>
      </c>
      <c r="B1471" s="130" t="s">
        <v>1174</v>
      </c>
      <c r="C1471" s="244"/>
      <c r="D1471" s="245"/>
      <c r="E1471" s="270"/>
      <c r="F1471" s="270"/>
      <c r="G1471" s="271"/>
    </row>
    <row r="1472" spans="1:7" hidden="1" x14ac:dyDescent="0.25">
      <c r="A1472" s="93" t="s">
        <v>1325</v>
      </c>
      <c r="B1472" s="130" t="s">
        <v>1176</v>
      </c>
      <c r="C1472" s="244"/>
      <c r="D1472" s="245"/>
      <c r="E1472" s="270"/>
      <c r="F1472" s="270"/>
      <c r="G1472" s="271"/>
    </row>
    <row r="1473" spans="1:7" hidden="1" x14ac:dyDescent="0.25">
      <c r="A1473" s="93" t="s">
        <v>1326</v>
      </c>
      <c r="B1473" s="130" t="s">
        <v>1178</v>
      </c>
      <c r="C1473" s="244"/>
      <c r="D1473" s="245"/>
      <c r="E1473" s="270"/>
      <c r="F1473" s="270"/>
      <c r="G1473" s="271"/>
    </row>
    <row r="1474" spans="1:7" hidden="1" x14ac:dyDescent="0.25">
      <c r="A1474" s="93" t="s">
        <v>1327</v>
      </c>
      <c r="B1474" s="130" t="s">
        <v>1180</v>
      </c>
      <c r="C1474" s="244"/>
      <c r="D1474" s="245"/>
      <c r="E1474" s="270"/>
      <c r="F1474" s="270"/>
      <c r="G1474" s="271"/>
    </row>
    <row r="1475" spans="1:7" x14ac:dyDescent="0.25">
      <c r="A1475" s="93" t="s">
        <v>460</v>
      </c>
      <c r="B1475" s="229" t="s">
        <v>461</v>
      </c>
      <c r="C1475" s="230"/>
      <c r="D1475" s="230"/>
      <c r="E1475" s="231"/>
      <c r="F1475" s="276"/>
      <c r="G1475" s="230"/>
    </row>
    <row r="1476" spans="1:7" hidden="1" x14ac:dyDescent="0.25">
      <c r="A1476" s="93" t="s">
        <v>462</v>
      </c>
      <c r="B1476" s="233" t="s">
        <v>427</v>
      </c>
      <c r="C1476" s="234"/>
      <c r="D1476" s="235"/>
      <c r="E1476" s="236"/>
      <c r="F1476" s="236"/>
      <c r="G1476" s="238"/>
    </row>
    <row r="1477" spans="1:7" hidden="1" x14ac:dyDescent="0.25">
      <c r="A1477" s="93" t="s">
        <v>463</v>
      </c>
      <c r="B1477" s="240" t="s">
        <v>429</v>
      </c>
      <c r="C1477" s="241"/>
      <c r="D1477" s="242"/>
      <c r="E1477" s="272"/>
      <c r="F1477" s="272"/>
      <c r="G1477" s="273"/>
    </row>
    <row r="1478" spans="1:7" hidden="1" x14ac:dyDescent="0.25">
      <c r="A1478" s="93" t="s">
        <v>464</v>
      </c>
      <c r="B1478" s="167" t="s">
        <v>4</v>
      </c>
      <c r="C1478" s="244"/>
      <c r="D1478" s="245"/>
      <c r="E1478" s="270"/>
      <c r="F1478" s="270"/>
      <c r="G1478" s="271"/>
    </row>
    <row r="1479" spans="1:7" hidden="1" x14ac:dyDescent="0.25">
      <c r="A1479" s="93" t="s">
        <v>1328</v>
      </c>
      <c r="B1479" s="130" t="s">
        <v>1329</v>
      </c>
      <c r="C1479" s="244"/>
      <c r="D1479" s="245"/>
      <c r="E1479" s="270"/>
      <c r="F1479" s="270"/>
      <c r="G1479" s="271"/>
    </row>
    <row r="1480" spans="1:7" hidden="1" x14ac:dyDescent="0.25">
      <c r="A1480" s="93" t="s">
        <v>1330</v>
      </c>
      <c r="B1480" s="130" t="s">
        <v>1331</v>
      </c>
      <c r="C1480" s="244"/>
      <c r="D1480" s="245"/>
      <c r="E1480" s="270"/>
      <c r="F1480" s="270"/>
      <c r="G1480" s="271"/>
    </row>
    <row r="1481" spans="1:7" hidden="1" x14ac:dyDescent="0.25">
      <c r="A1481" s="93" t="s">
        <v>1332</v>
      </c>
      <c r="B1481" s="130" t="s">
        <v>1333</v>
      </c>
      <c r="C1481" s="244"/>
      <c r="D1481" s="245"/>
      <c r="E1481" s="270"/>
      <c r="F1481" s="270"/>
      <c r="G1481" s="271"/>
    </row>
    <row r="1482" spans="1:7" hidden="1" x14ac:dyDescent="0.25">
      <c r="A1482" s="93" t="s">
        <v>1334</v>
      </c>
      <c r="B1482" s="130" t="s">
        <v>1335</v>
      </c>
      <c r="C1482" s="244"/>
      <c r="D1482" s="245"/>
      <c r="E1482" s="270"/>
      <c r="F1482" s="270"/>
      <c r="G1482" s="271"/>
    </row>
    <row r="1483" spans="1:7" hidden="1" x14ac:dyDescent="0.25">
      <c r="A1483" s="93" t="s">
        <v>1336</v>
      </c>
      <c r="B1483" s="130" t="s">
        <v>1337</v>
      </c>
      <c r="C1483" s="244"/>
      <c r="D1483" s="245"/>
      <c r="E1483" s="270"/>
      <c r="F1483" s="270"/>
      <c r="G1483" s="271"/>
    </row>
    <row r="1484" spans="1:7" hidden="1" x14ac:dyDescent="0.25">
      <c r="A1484" s="93" t="s">
        <v>465</v>
      </c>
      <c r="B1484" s="312" t="s">
        <v>3</v>
      </c>
      <c r="C1484" s="244"/>
      <c r="D1484" s="245"/>
      <c r="E1484" s="270"/>
      <c r="F1484" s="270"/>
      <c r="G1484" s="271"/>
    </row>
    <row r="1485" spans="1:7" hidden="1" x14ac:dyDescent="0.25">
      <c r="A1485" s="93" t="s">
        <v>1338</v>
      </c>
      <c r="B1485" s="130" t="s">
        <v>1329</v>
      </c>
      <c r="C1485" s="244"/>
      <c r="D1485" s="245"/>
      <c r="E1485" s="270"/>
      <c r="F1485" s="270"/>
      <c r="G1485" s="271"/>
    </row>
    <row r="1486" spans="1:7" hidden="1" x14ac:dyDescent="0.25">
      <c r="A1486" s="93" t="s">
        <v>1339</v>
      </c>
      <c r="B1486" s="130" t="s">
        <v>1331</v>
      </c>
      <c r="C1486" s="244"/>
      <c r="D1486" s="245"/>
      <c r="E1486" s="270"/>
      <c r="F1486" s="270"/>
      <c r="G1486" s="271"/>
    </row>
    <row r="1487" spans="1:7" hidden="1" x14ac:dyDescent="0.25">
      <c r="A1487" s="93" t="s">
        <v>1340</v>
      </c>
      <c r="B1487" s="130" t="s">
        <v>1333</v>
      </c>
      <c r="C1487" s="244"/>
      <c r="D1487" s="245"/>
      <c r="E1487" s="270"/>
      <c r="F1487" s="270"/>
      <c r="G1487" s="271"/>
    </row>
    <row r="1488" spans="1:7" hidden="1" x14ac:dyDescent="0.25">
      <c r="A1488" s="93" t="s">
        <v>1341</v>
      </c>
      <c r="B1488" s="130" t="s">
        <v>1335</v>
      </c>
      <c r="C1488" s="244"/>
      <c r="D1488" s="245"/>
      <c r="E1488" s="270"/>
      <c r="F1488" s="270"/>
      <c r="G1488" s="271"/>
    </row>
    <row r="1489" spans="1:7" hidden="1" x14ac:dyDescent="0.25">
      <c r="A1489" s="93" t="s">
        <v>1342</v>
      </c>
      <c r="B1489" s="130" t="s">
        <v>1337</v>
      </c>
      <c r="C1489" s="244"/>
      <c r="D1489" s="245"/>
      <c r="E1489" s="270"/>
      <c r="F1489" s="270"/>
      <c r="G1489" s="271"/>
    </row>
    <row r="1490" spans="1:7" hidden="1" x14ac:dyDescent="0.25">
      <c r="A1490" s="93" t="s">
        <v>466</v>
      </c>
      <c r="B1490" s="167" t="s">
        <v>5</v>
      </c>
      <c r="C1490" s="244"/>
      <c r="D1490" s="245"/>
      <c r="E1490" s="270"/>
      <c r="F1490" s="270"/>
      <c r="G1490" s="271"/>
    </row>
    <row r="1491" spans="1:7" hidden="1" x14ac:dyDescent="0.25">
      <c r="A1491" s="93" t="s">
        <v>1343</v>
      </c>
      <c r="B1491" s="130" t="s">
        <v>1329</v>
      </c>
      <c r="C1491" s="244"/>
      <c r="D1491" s="245"/>
      <c r="E1491" s="270"/>
      <c r="F1491" s="270"/>
      <c r="G1491" s="271"/>
    </row>
    <row r="1492" spans="1:7" hidden="1" x14ac:dyDescent="0.25">
      <c r="A1492" s="93" t="s">
        <v>1344</v>
      </c>
      <c r="B1492" s="130" t="s">
        <v>1331</v>
      </c>
      <c r="C1492" s="244"/>
      <c r="D1492" s="245"/>
      <c r="E1492" s="270"/>
      <c r="F1492" s="270"/>
      <c r="G1492" s="271"/>
    </row>
    <row r="1493" spans="1:7" hidden="1" x14ac:dyDescent="0.25">
      <c r="A1493" s="93" t="s">
        <v>1345</v>
      </c>
      <c r="B1493" s="130" t="s">
        <v>1333</v>
      </c>
      <c r="C1493" s="244"/>
      <c r="D1493" s="245"/>
      <c r="E1493" s="270"/>
      <c r="F1493" s="270"/>
      <c r="G1493" s="271"/>
    </row>
    <row r="1494" spans="1:7" hidden="1" x14ac:dyDescent="0.25">
      <c r="A1494" s="93" t="s">
        <v>1346</v>
      </c>
      <c r="B1494" s="130" t="s">
        <v>1335</v>
      </c>
      <c r="C1494" s="244"/>
      <c r="D1494" s="245"/>
      <c r="E1494" s="270"/>
      <c r="F1494" s="270"/>
      <c r="G1494" s="271"/>
    </row>
    <row r="1495" spans="1:7" hidden="1" x14ac:dyDescent="0.25">
      <c r="A1495" s="93" t="s">
        <v>1347</v>
      </c>
      <c r="B1495" s="130" t="s">
        <v>1337</v>
      </c>
      <c r="C1495" s="244"/>
      <c r="D1495" s="245"/>
      <c r="E1495" s="270"/>
      <c r="F1495" s="270"/>
      <c r="G1495" s="271"/>
    </row>
    <row r="1496" spans="1:7" hidden="1" x14ac:dyDescent="0.25">
      <c r="A1496" s="93" t="s">
        <v>467</v>
      </c>
      <c r="B1496" s="167" t="s">
        <v>1191</v>
      </c>
      <c r="C1496" s="244"/>
      <c r="D1496" s="245"/>
      <c r="E1496" s="270"/>
      <c r="F1496" s="270"/>
      <c r="G1496" s="271"/>
    </row>
    <row r="1497" spans="1:7" hidden="1" x14ac:dyDescent="0.25">
      <c r="A1497" s="93" t="s">
        <v>1348</v>
      </c>
      <c r="B1497" s="130" t="s">
        <v>1329</v>
      </c>
      <c r="C1497" s="244"/>
      <c r="D1497" s="245"/>
      <c r="E1497" s="270"/>
      <c r="F1497" s="270"/>
      <c r="G1497" s="271"/>
    </row>
    <row r="1498" spans="1:7" hidden="1" x14ac:dyDescent="0.25">
      <c r="A1498" s="93" t="s">
        <v>1349</v>
      </c>
      <c r="B1498" s="130" t="s">
        <v>1331</v>
      </c>
      <c r="C1498" s="244"/>
      <c r="D1498" s="245"/>
      <c r="E1498" s="270"/>
      <c r="F1498" s="270"/>
      <c r="G1498" s="271"/>
    </row>
    <row r="1499" spans="1:7" hidden="1" x14ac:dyDescent="0.25">
      <c r="A1499" s="93" t="s">
        <v>1350</v>
      </c>
      <c r="B1499" s="130" t="s">
        <v>1333</v>
      </c>
      <c r="C1499" s="244"/>
      <c r="D1499" s="245"/>
      <c r="E1499" s="270"/>
      <c r="F1499" s="270"/>
      <c r="G1499" s="271"/>
    </row>
    <row r="1500" spans="1:7" hidden="1" x14ac:dyDescent="0.25">
      <c r="A1500" s="93" t="s">
        <v>1351</v>
      </c>
      <c r="B1500" s="130" t="s">
        <v>1335</v>
      </c>
      <c r="C1500" s="244"/>
      <c r="D1500" s="245"/>
      <c r="E1500" s="270"/>
      <c r="F1500" s="270"/>
      <c r="G1500" s="271"/>
    </row>
    <row r="1501" spans="1:7" hidden="1" x14ac:dyDescent="0.25">
      <c r="A1501" s="93" t="s">
        <v>1352</v>
      </c>
      <c r="B1501" s="130" t="s">
        <v>1337</v>
      </c>
      <c r="C1501" s="244"/>
      <c r="D1501" s="245"/>
      <c r="E1501" s="270"/>
      <c r="F1501" s="270"/>
      <c r="G1501" s="271"/>
    </row>
    <row r="1502" spans="1:7" hidden="1" x14ac:dyDescent="0.25">
      <c r="A1502" s="93" t="s">
        <v>468</v>
      </c>
      <c r="B1502" s="167" t="s">
        <v>1197</v>
      </c>
      <c r="C1502" s="244"/>
      <c r="D1502" s="245"/>
      <c r="E1502" s="270"/>
      <c r="F1502" s="270"/>
      <c r="G1502" s="271"/>
    </row>
    <row r="1503" spans="1:7" hidden="1" x14ac:dyDescent="0.25">
      <c r="A1503" s="93" t="s">
        <v>1353</v>
      </c>
      <c r="B1503" s="130" t="s">
        <v>1329</v>
      </c>
      <c r="C1503" s="244"/>
      <c r="D1503" s="245"/>
      <c r="E1503" s="270"/>
      <c r="F1503" s="270"/>
      <c r="G1503" s="271"/>
    </row>
    <row r="1504" spans="1:7" hidden="1" x14ac:dyDescent="0.25">
      <c r="A1504" s="93" t="s">
        <v>1354</v>
      </c>
      <c r="B1504" s="130" t="s">
        <v>1331</v>
      </c>
      <c r="C1504" s="244"/>
      <c r="D1504" s="245"/>
      <c r="E1504" s="270"/>
      <c r="F1504" s="270"/>
      <c r="G1504" s="271"/>
    </row>
    <row r="1505" spans="1:7" hidden="1" x14ac:dyDescent="0.25">
      <c r="A1505" s="93" t="s">
        <v>1355</v>
      </c>
      <c r="B1505" s="130" t="s">
        <v>1333</v>
      </c>
      <c r="C1505" s="244"/>
      <c r="D1505" s="245"/>
      <c r="E1505" s="270"/>
      <c r="F1505" s="270"/>
      <c r="G1505" s="271"/>
    </row>
    <row r="1506" spans="1:7" hidden="1" x14ac:dyDescent="0.25">
      <c r="A1506" s="93" t="s">
        <v>1356</v>
      </c>
      <c r="B1506" s="130" t="s">
        <v>1335</v>
      </c>
      <c r="C1506" s="244"/>
      <c r="D1506" s="245"/>
      <c r="E1506" s="270"/>
      <c r="F1506" s="270"/>
      <c r="G1506" s="271"/>
    </row>
    <row r="1507" spans="1:7" hidden="1" x14ac:dyDescent="0.25">
      <c r="A1507" s="93" t="s">
        <v>1357</v>
      </c>
      <c r="B1507" s="130" t="s">
        <v>1337</v>
      </c>
      <c r="C1507" s="244"/>
      <c r="D1507" s="245"/>
      <c r="E1507" s="270"/>
      <c r="F1507" s="270"/>
      <c r="G1507" s="271"/>
    </row>
    <row r="1508" spans="1:7" hidden="1" x14ac:dyDescent="0.25">
      <c r="A1508" s="93" t="s">
        <v>469</v>
      </c>
      <c r="B1508" s="167" t="s">
        <v>1203</v>
      </c>
      <c r="C1508" s="244"/>
      <c r="D1508" s="245"/>
      <c r="E1508" s="270"/>
      <c r="F1508" s="270"/>
      <c r="G1508" s="271"/>
    </row>
    <row r="1509" spans="1:7" hidden="1" x14ac:dyDescent="0.25">
      <c r="A1509" s="93" t="s">
        <v>1358</v>
      </c>
      <c r="B1509" s="130" t="s">
        <v>1329</v>
      </c>
      <c r="C1509" s="244"/>
      <c r="D1509" s="245"/>
      <c r="E1509" s="270"/>
      <c r="F1509" s="270"/>
      <c r="G1509" s="271"/>
    </row>
    <row r="1510" spans="1:7" hidden="1" x14ac:dyDescent="0.25">
      <c r="A1510" s="93" t="s">
        <v>1359</v>
      </c>
      <c r="B1510" s="130" t="s">
        <v>1331</v>
      </c>
      <c r="C1510" s="244"/>
      <c r="D1510" s="245"/>
      <c r="E1510" s="270"/>
      <c r="F1510" s="270"/>
      <c r="G1510" s="271"/>
    </row>
    <row r="1511" spans="1:7" hidden="1" x14ac:dyDescent="0.25">
      <c r="A1511" s="93" t="s">
        <v>1360</v>
      </c>
      <c r="B1511" s="130" t="s">
        <v>1333</v>
      </c>
      <c r="C1511" s="244"/>
      <c r="D1511" s="245"/>
      <c r="E1511" s="270"/>
      <c r="F1511" s="270"/>
      <c r="G1511" s="271"/>
    </row>
    <row r="1512" spans="1:7" hidden="1" x14ac:dyDescent="0.25">
      <c r="A1512" s="93" t="s">
        <v>1361</v>
      </c>
      <c r="B1512" s="130" t="s">
        <v>1335</v>
      </c>
      <c r="C1512" s="244"/>
      <c r="D1512" s="245"/>
      <c r="E1512" s="270"/>
      <c r="F1512" s="270"/>
      <c r="G1512" s="271"/>
    </row>
    <row r="1513" spans="1:7" hidden="1" x14ac:dyDescent="0.25">
      <c r="A1513" s="93" t="s">
        <v>1362</v>
      </c>
      <c r="B1513" s="130" t="s">
        <v>1337</v>
      </c>
      <c r="C1513" s="244"/>
      <c r="D1513" s="245"/>
      <c r="E1513" s="270"/>
      <c r="F1513" s="270"/>
      <c r="G1513" s="271"/>
    </row>
    <row r="1514" spans="1:7" hidden="1" x14ac:dyDescent="0.25">
      <c r="A1514" s="93" t="s">
        <v>1363</v>
      </c>
      <c r="B1514" s="167" t="s">
        <v>1210</v>
      </c>
      <c r="C1514" s="244"/>
      <c r="D1514" s="245"/>
      <c r="E1514" s="270"/>
      <c r="F1514" s="270"/>
      <c r="G1514" s="271"/>
    </row>
    <row r="1515" spans="1:7" hidden="1" x14ac:dyDescent="0.25">
      <c r="A1515" s="93" t="s">
        <v>1364</v>
      </c>
      <c r="B1515" s="130" t="s">
        <v>1329</v>
      </c>
      <c r="C1515" s="244"/>
      <c r="D1515" s="245"/>
      <c r="E1515" s="270"/>
      <c r="F1515" s="270"/>
      <c r="G1515" s="271"/>
    </row>
    <row r="1516" spans="1:7" hidden="1" x14ac:dyDescent="0.25">
      <c r="A1516" s="93" t="s">
        <v>1365</v>
      </c>
      <c r="B1516" s="130" t="s">
        <v>1331</v>
      </c>
      <c r="C1516" s="244"/>
      <c r="D1516" s="245"/>
      <c r="E1516" s="270"/>
      <c r="F1516" s="270"/>
      <c r="G1516" s="271"/>
    </row>
    <row r="1517" spans="1:7" hidden="1" x14ac:dyDescent="0.25">
      <c r="A1517" s="93" t="s">
        <v>1366</v>
      </c>
      <c r="B1517" s="130" t="s">
        <v>1333</v>
      </c>
      <c r="C1517" s="244"/>
      <c r="D1517" s="245"/>
      <c r="E1517" s="270"/>
      <c r="F1517" s="270"/>
      <c r="G1517" s="271"/>
    </row>
    <row r="1518" spans="1:7" hidden="1" x14ac:dyDescent="0.25">
      <c r="A1518" s="93" t="s">
        <v>1367</v>
      </c>
      <c r="B1518" s="130" t="s">
        <v>1335</v>
      </c>
      <c r="C1518" s="244"/>
      <c r="D1518" s="245"/>
      <c r="E1518" s="270"/>
      <c r="F1518" s="270"/>
      <c r="G1518" s="271"/>
    </row>
    <row r="1519" spans="1:7" hidden="1" x14ac:dyDescent="0.25">
      <c r="A1519" s="93" t="s">
        <v>1368</v>
      </c>
      <c r="B1519" s="130" t="s">
        <v>1337</v>
      </c>
      <c r="C1519" s="244"/>
      <c r="D1519" s="245"/>
      <c r="E1519" s="270"/>
      <c r="F1519" s="270"/>
      <c r="G1519" s="271"/>
    </row>
    <row r="1520" spans="1:7" hidden="1" x14ac:dyDescent="0.25">
      <c r="A1520" s="93" t="s">
        <v>1369</v>
      </c>
      <c r="B1520" s="167" t="s">
        <v>7</v>
      </c>
      <c r="C1520" s="244"/>
      <c r="D1520" s="245"/>
      <c r="E1520" s="270"/>
      <c r="F1520" s="270"/>
      <c r="G1520" s="271"/>
    </row>
    <row r="1521" spans="1:7" hidden="1" x14ac:dyDescent="0.25">
      <c r="A1521" s="93" t="s">
        <v>1370</v>
      </c>
      <c r="B1521" s="130" t="s">
        <v>1329</v>
      </c>
      <c r="C1521" s="244"/>
      <c r="D1521" s="245"/>
      <c r="E1521" s="270"/>
      <c r="F1521" s="270"/>
      <c r="G1521" s="271"/>
    </row>
    <row r="1522" spans="1:7" hidden="1" x14ac:dyDescent="0.25">
      <c r="A1522" s="93" t="s">
        <v>1371</v>
      </c>
      <c r="B1522" s="130" t="s">
        <v>1331</v>
      </c>
      <c r="C1522" s="244"/>
      <c r="D1522" s="245"/>
      <c r="E1522" s="270"/>
      <c r="F1522" s="270"/>
      <c r="G1522" s="271"/>
    </row>
    <row r="1523" spans="1:7" hidden="1" x14ac:dyDescent="0.25">
      <c r="A1523" s="93" t="s">
        <v>1372</v>
      </c>
      <c r="B1523" s="130" t="s">
        <v>1333</v>
      </c>
      <c r="C1523" s="244"/>
      <c r="D1523" s="245"/>
      <c r="E1523" s="270"/>
      <c r="F1523" s="270"/>
      <c r="G1523" s="271"/>
    </row>
    <row r="1524" spans="1:7" hidden="1" x14ac:dyDescent="0.25">
      <c r="A1524" s="93" t="s">
        <v>1373</v>
      </c>
      <c r="B1524" s="130" t="s">
        <v>1335</v>
      </c>
      <c r="C1524" s="244"/>
      <c r="D1524" s="245"/>
      <c r="E1524" s="270"/>
      <c r="F1524" s="270"/>
      <c r="G1524" s="271"/>
    </row>
    <row r="1525" spans="1:7" hidden="1" x14ac:dyDescent="0.25">
      <c r="A1525" s="93" t="s">
        <v>1374</v>
      </c>
      <c r="B1525" s="130" t="s">
        <v>1337</v>
      </c>
      <c r="C1525" s="244"/>
      <c r="D1525" s="245"/>
      <c r="E1525" s="270"/>
      <c r="F1525" s="270"/>
      <c r="G1525" s="271"/>
    </row>
    <row r="1526" spans="1:7" hidden="1" x14ac:dyDescent="0.25">
      <c r="A1526" s="93" t="s">
        <v>1375</v>
      </c>
      <c r="B1526" s="167" t="s">
        <v>650</v>
      </c>
      <c r="C1526" s="244"/>
      <c r="D1526" s="245"/>
      <c r="E1526" s="270"/>
      <c r="F1526" s="270"/>
      <c r="G1526" s="271"/>
    </row>
    <row r="1527" spans="1:7" hidden="1" x14ac:dyDescent="0.25">
      <c r="A1527" s="93" t="s">
        <v>1376</v>
      </c>
      <c r="B1527" s="130" t="s">
        <v>1329</v>
      </c>
      <c r="C1527" s="244"/>
      <c r="D1527" s="245"/>
      <c r="E1527" s="270"/>
      <c r="F1527" s="270"/>
      <c r="G1527" s="271"/>
    </row>
    <row r="1528" spans="1:7" hidden="1" x14ac:dyDescent="0.25">
      <c r="A1528" s="93" t="s">
        <v>1377</v>
      </c>
      <c r="B1528" s="130" t="s">
        <v>1331</v>
      </c>
      <c r="C1528" s="244"/>
      <c r="D1528" s="245"/>
      <c r="E1528" s="270"/>
      <c r="F1528" s="270"/>
      <c r="G1528" s="271"/>
    </row>
    <row r="1529" spans="1:7" hidden="1" x14ac:dyDescent="0.25">
      <c r="A1529" s="93" t="s">
        <v>1378</v>
      </c>
      <c r="B1529" s="130" t="s">
        <v>1333</v>
      </c>
      <c r="C1529" s="244"/>
      <c r="D1529" s="245"/>
      <c r="E1529" s="270"/>
      <c r="F1529" s="270"/>
      <c r="G1529" s="271"/>
    </row>
    <row r="1530" spans="1:7" hidden="1" x14ac:dyDescent="0.25">
      <c r="A1530" s="93" t="s">
        <v>1379</v>
      </c>
      <c r="B1530" s="130" t="s">
        <v>1335</v>
      </c>
      <c r="C1530" s="244"/>
      <c r="D1530" s="245"/>
      <c r="E1530" s="270"/>
      <c r="F1530" s="270"/>
      <c r="G1530" s="271"/>
    </row>
    <row r="1531" spans="1:7" hidden="1" x14ac:dyDescent="0.25">
      <c r="A1531" s="93" t="s">
        <v>1380</v>
      </c>
      <c r="B1531" s="130" t="s">
        <v>1337</v>
      </c>
      <c r="C1531" s="244"/>
      <c r="D1531" s="245"/>
      <c r="E1531" s="270"/>
      <c r="F1531" s="270"/>
      <c r="G1531" s="271"/>
    </row>
    <row r="1532" spans="1:7" hidden="1" x14ac:dyDescent="0.25">
      <c r="A1532" s="93" t="s">
        <v>470</v>
      </c>
      <c r="B1532" s="163" t="s">
        <v>437</v>
      </c>
      <c r="C1532" s="241"/>
      <c r="D1532" s="242"/>
      <c r="E1532" s="272"/>
      <c r="F1532" s="272"/>
      <c r="G1532" s="273"/>
    </row>
    <row r="1533" spans="1:7" hidden="1" x14ac:dyDescent="0.25">
      <c r="A1533" s="93" t="s">
        <v>471</v>
      </c>
      <c r="B1533" s="167" t="s">
        <v>4</v>
      </c>
      <c r="C1533" s="244"/>
      <c r="D1533" s="245"/>
      <c r="E1533" s="270"/>
      <c r="F1533" s="270"/>
      <c r="G1533" s="271"/>
    </row>
    <row r="1534" spans="1:7" hidden="1" x14ac:dyDescent="0.25">
      <c r="A1534" s="93" t="s">
        <v>1381</v>
      </c>
      <c r="B1534" s="130" t="s">
        <v>1329</v>
      </c>
      <c r="C1534" s="244"/>
      <c r="D1534" s="245"/>
      <c r="E1534" s="270"/>
      <c r="F1534" s="270"/>
      <c r="G1534" s="271"/>
    </row>
    <row r="1535" spans="1:7" hidden="1" x14ac:dyDescent="0.25">
      <c r="A1535" s="93" t="s">
        <v>1382</v>
      </c>
      <c r="B1535" s="130" t="s">
        <v>1331</v>
      </c>
      <c r="C1535" s="244"/>
      <c r="D1535" s="245"/>
      <c r="E1535" s="270"/>
      <c r="F1535" s="270"/>
      <c r="G1535" s="271"/>
    </row>
    <row r="1536" spans="1:7" hidden="1" x14ac:dyDescent="0.25">
      <c r="A1536" s="93" t="s">
        <v>1383</v>
      </c>
      <c r="B1536" s="130" t="s">
        <v>1333</v>
      </c>
      <c r="C1536" s="244"/>
      <c r="D1536" s="245"/>
      <c r="E1536" s="270"/>
      <c r="F1536" s="270"/>
      <c r="G1536" s="271"/>
    </row>
    <row r="1537" spans="1:7" hidden="1" x14ac:dyDescent="0.25">
      <c r="A1537" s="93" t="s">
        <v>1384</v>
      </c>
      <c r="B1537" s="130" t="s">
        <v>1335</v>
      </c>
      <c r="C1537" s="244"/>
      <c r="D1537" s="245"/>
      <c r="E1537" s="270"/>
      <c r="F1537" s="270"/>
      <c r="G1537" s="271"/>
    </row>
    <row r="1538" spans="1:7" hidden="1" x14ac:dyDescent="0.25">
      <c r="A1538" s="93" t="s">
        <v>1385</v>
      </c>
      <c r="B1538" s="130" t="s">
        <v>1337</v>
      </c>
      <c r="C1538" s="244"/>
      <c r="D1538" s="245"/>
      <c r="E1538" s="270"/>
      <c r="F1538" s="270"/>
      <c r="G1538" s="271"/>
    </row>
    <row r="1539" spans="1:7" hidden="1" x14ac:dyDescent="0.25">
      <c r="A1539" s="93" t="s">
        <v>472</v>
      </c>
      <c r="B1539" s="312" t="s">
        <v>3</v>
      </c>
      <c r="C1539" s="244"/>
      <c r="D1539" s="245"/>
      <c r="E1539" s="270"/>
      <c r="F1539" s="270"/>
      <c r="G1539" s="271"/>
    </row>
    <row r="1540" spans="1:7" hidden="1" x14ac:dyDescent="0.25">
      <c r="A1540" s="93" t="s">
        <v>1386</v>
      </c>
      <c r="B1540" s="130" t="s">
        <v>1329</v>
      </c>
      <c r="C1540" s="244"/>
      <c r="D1540" s="245"/>
      <c r="E1540" s="270"/>
      <c r="F1540" s="270"/>
      <c r="G1540" s="271"/>
    </row>
    <row r="1541" spans="1:7" hidden="1" x14ac:dyDescent="0.25">
      <c r="A1541" s="93" t="s">
        <v>1387</v>
      </c>
      <c r="B1541" s="130" t="s">
        <v>1331</v>
      </c>
      <c r="C1541" s="244"/>
      <c r="D1541" s="245"/>
      <c r="E1541" s="270"/>
      <c r="F1541" s="270"/>
      <c r="G1541" s="271"/>
    </row>
    <row r="1542" spans="1:7" hidden="1" x14ac:dyDescent="0.25">
      <c r="A1542" s="93" t="s">
        <v>1388</v>
      </c>
      <c r="B1542" s="130" t="s">
        <v>1333</v>
      </c>
      <c r="C1542" s="244"/>
      <c r="D1542" s="245"/>
      <c r="E1542" s="270"/>
      <c r="F1542" s="270"/>
      <c r="G1542" s="271"/>
    </row>
    <row r="1543" spans="1:7" hidden="1" x14ac:dyDescent="0.25">
      <c r="A1543" s="93" t="s">
        <v>1389</v>
      </c>
      <c r="B1543" s="130" t="s">
        <v>1335</v>
      </c>
      <c r="C1543" s="244"/>
      <c r="D1543" s="245"/>
      <c r="E1543" s="270"/>
      <c r="F1543" s="270"/>
      <c r="G1543" s="271"/>
    </row>
    <row r="1544" spans="1:7" hidden="1" x14ac:dyDescent="0.25">
      <c r="A1544" s="93" t="s">
        <v>1390</v>
      </c>
      <c r="B1544" s="130" t="s">
        <v>1337</v>
      </c>
      <c r="C1544" s="244"/>
      <c r="D1544" s="245"/>
      <c r="E1544" s="270"/>
      <c r="F1544" s="270"/>
      <c r="G1544" s="271"/>
    </row>
    <row r="1545" spans="1:7" hidden="1" x14ac:dyDescent="0.25">
      <c r="A1545" s="93" t="s">
        <v>473</v>
      </c>
      <c r="B1545" s="167" t="s">
        <v>5</v>
      </c>
      <c r="C1545" s="244"/>
      <c r="D1545" s="245"/>
      <c r="E1545" s="270"/>
      <c r="F1545" s="270"/>
      <c r="G1545" s="271"/>
    </row>
    <row r="1546" spans="1:7" hidden="1" x14ac:dyDescent="0.25">
      <c r="A1546" s="93" t="s">
        <v>1391</v>
      </c>
      <c r="B1546" s="130" t="s">
        <v>1329</v>
      </c>
      <c r="C1546" s="244"/>
      <c r="D1546" s="245"/>
      <c r="E1546" s="270"/>
      <c r="F1546" s="270"/>
      <c r="G1546" s="271"/>
    </row>
    <row r="1547" spans="1:7" hidden="1" x14ac:dyDescent="0.25">
      <c r="A1547" s="93" t="s">
        <v>1392</v>
      </c>
      <c r="B1547" s="130" t="s">
        <v>1331</v>
      </c>
      <c r="C1547" s="244"/>
      <c r="D1547" s="245"/>
      <c r="E1547" s="270"/>
      <c r="F1547" s="270"/>
      <c r="G1547" s="271"/>
    </row>
    <row r="1548" spans="1:7" hidden="1" x14ac:dyDescent="0.25">
      <c r="A1548" s="93" t="s">
        <v>1393</v>
      </c>
      <c r="B1548" s="130" t="s">
        <v>1333</v>
      </c>
      <c r="C1548" s="244"/>
      <c r="D1548" s="245"/>
      <c r="E1548" s="270"/>
      <c r="F1548" s="270"/>
      <c r="G1548" s="271"/>
    </row>
    <row r="1549" spans="1:7" hidden="1" x14ac:dyDescent="0.25">
      <c r="A1549" s="93" t="s">
        <v>1394</v>
      </c>
      <c r="B1549" s="130" t="s">
        <v>1335</v>
      </c>
      <c r="C1549" s="244"/>
      <c r="D1549" s="245"/>
      <c r="E1549" s="270"/>
      <c r="F1549" s="270"/>
      <c r="G1549" s="271"/>
    </row>
    <row r="1550" spans="1:7" hidden="1" x14ac:dyDescent="0.25">
      <c r="A1550" s="93" t="s">
        <v>1395</v>
      </c>
      <c r="B1550" s="130" t="s">
        <v>1337</v>
      </c>
      <c r="C1550" s="244"/>
      <c r="D1550" s="245"/>
      <c r="E1550" s="270"/>
      <c r="F1550" s="270"/>
      <c r="G1550" s="271"/>
    </row>
    <row r="1551" spans="1:7" hidden="1" x14ac:dyDescent="0.25">
      <c r="A1551" s="93" t="s">
        <v>474</v>
      </c>
      <c r="B1551" s="167" t="s">
        <v>1191</v>
      </c>
      <c r="C1551" s="244"/>
      <c r="D1551" s="245"/>
      <c r="E1551" s="270"/>
      <c r="F1551" s="270"/>
      <c r="G1551" s="271"/>
    </row>
    <row r="1552" spans="1:7" hidden="1" x14ac:dyDescent="0.25">
      <c r="A1552" s="93" t="s">
        <v>1396</v>
      </c>
      <c r="B1552" s="130" t="s">
        <v>1329</v>
      </c>
      <c r="C1552" s="244"/>
      <c r="D1552" s="245"/>
      <c r="E1552" s="270"/>
      <c r="F1552" s="270"/>
      <c r="G1552" s="271"/>
    </row>
    <row r="1553" spans="1:7" hidden="1" x14ac:dyDescent="0.25">
      <c r="A1553" s="93" t="s">
        <v>1397</v>
      </c>
      <c r="B1553" s="130" t="s">
        <v>1331</v>
      </c>
      <c r="C1553" s="244"/>
      <c r="D1553" s="245"/>
      <c r="E1553" s="270"/>
      <c r="F1553" s="270"/>
      <c r="G1553" s="271"/>
    </row>
    <row r="1554" spans="1:7" hidden="1" x14ac:dyDescent="0.25">
      <c r="A1554" s="93" t="s">
        <v>1398</v>
      </c>
      <c r="B1554" s="130" t="s">
        <v>1333</v>
      </c>
      <c r="C1554" s="244"/>
      <c r="D1554" s="245"/>
      <c r="E1554" s="270"/>
      <c r="F1554" s="270"/>
      <c r="G1554" s="271"/>
    </row>
    <row r="1555" spans="1:7" hidden="1" x14ac:dyDescent="0.25">
      <c r="A1555" s="93" t="s">
        <v>1399</v>
      </c>
      <c r="B1555" s="130" t="s">
        <v>1335</v>
      </c>
      <c r="C1555" s="244"/>
      <c r="D1555" s="245"/>
      <c r="E1555" s="270"/>
      <c r="F1555" s="270"/>
      <c r="G1555" s="271"/>
    </row>
    <row r="1556" spans="1:7" hidden="1" x14ac:dyDescent="0.25">
      <c r="A1556" s="93" t="s">
        <v>1400</v>
      </c>
      <c r="B1556" s="130" t="s">
        <v>1337</v>
      </c>
      <c r="C1556" s="244"/>
      <c r="D1556" s="245"/>
      <c r="E1556" s="270"/>
      <c r="F1556" s="270"/>
      <c r="G1556" s="271"/>
    </row>
    <row r="1557" spans="1:7" hidden="1" x14ac:dyDescent="0.25">
      <c r="A1557" s="93" t="s">
        <v>475</v>
      </c>
      <c r="B1557" s="167" t="s">
        <v>1197</v>
      </c>
      <c r="C1557" s="244"/>
      <c r="D1557" s="245"/>
      <c r="E1557" s="270"/>
      <c r="F1557" s="270"/>
      <c r="G1557" s="271"/>
    </row>
    <row r="1558" spans="1:7" hidden="1" x14ac:dyDescent="0.25">
      <c r="A1558" s="93" t="s">
        <v>1401</v>
      </c>
      <c r="B1558" s="130" t="s">
        <v>1329</v>
      </c>
      <c r="C1558" s="244"/>
      <c r="D1558" s="245"/>
      <c r="E1558" s="270"/>
      <c r="F1558" s="270"/>
      <c r="G1558" s="271"/>
    </row>
    <row r="1559" spans="1:7" hidden="1" x14ac:dyDescent="0.25">
      <c r="A1559" s="93" t="s">
        <v>1402</v>
      </c>
      <c r="B1559" s="130" t="s">
        <v>1331</v>
      </c>
      <c r="C1559" s="244"/>
      <c r="D1559" s="245"/>
      <c r="E1559" s="270"/>
      <c r="F1559" s="270"/>
      <c r="G1559" s="271"/>
    </row>
    <row r="1560" spans="1:7" hidden="1" x14ac:dyDescent="0.25">
      <c r="A1560" s="93" t="s">
        <v>1403</v>
      </c>
      <c r="B1560" s="130" t="s">
        <v>1333</v>
      </c>
      <c r="C1560" s="244"/>
      <c r="D1560" s="245"/>
      <c r="E1560" s="270"/>
      <c r="F1560" s="270"/>
      <c r="G1560" s="271"/>
    </row>
    <row r="1561" spans="1:7" hidden="1" x14ac:dyDescent="0.25">
      <c r="A1561" s="93" t="s">
        <v>1404</v>
      </c>
      <c r="B1561" s="130" t="s">
        <v>1335</v>
      </c>
      <c r="C1561" s="244"/>
      <c r="D1561" s="245"/>
      <c r="E1561" s="270"/>
      <c r="F1561" s="270"/>
      <c r="G1561" s="271"/>
    </row>
    <row r="1562" spans="1:7" hidden="1" x14ac:dyDescent="0.25">
      <c r="A1562" s="93" t="s">
        <v>1405</v>
      </c>
      <c r="B1562" s="130" t="s">
        <v>1337</v>
      </c>
      <c r="C1562" s="244"/>
      <c r="D1562" s="245"/>
      <c r="E1562" s="270"/>
      <c r="F1562" s="270"/>
      <c r="G1562" s="271"/>
    </row>
    <row r="1563" spans="1:7" hidden="1" x14ac:dyDescent="0.25">
      <c r="A1563" s="93" t="s">
        <v>476</v>
      </c>
      <c r="B1563" s="167" t="s">
        <v>1203</v>
      </c>
      <c r="C1563" s="244"/>
      <c r="D1563" s="245"/>
      <c r="E1563" s="270"/>
      <c r="F1563" s="270"/>
      <c r="G1563" s="271"/>
    </row>
    <row r="1564" spans="1:7" hidden="1" x14ac:dyDescent="0.25">
      <c r="A1564" s="93" t="s">
        <v>1406</v>
      </c>
      <c r="B1564" s="130" t="s">
        <v>1329</v>
      </c>
      <c r="C1564" s="244"/>
      <c r="D1564" s="245"/>
      <c r="E1564" s="270"/>
      <c r="F1564" s="270"/>
      <c r="G1564" s="271"/>
    </row>
    <row r="1565" spans="1:7" hidden="1" x14ac:dyDescent="0.25">
      <c r="A1565" s="93" t="s">
        <v>1407</v>
      </c>
      <c r="B1565" s="130" t="s">
        <v>1331</v>
      </c>
      <c r="C1565" s="244"/>
      <c r="D1565" s="245"/>
      <c r="E1565" s="270"/>
      <c r="F1565" s="270"/>
      <c r="G1565" s="271"/>
    </row>
    <row r="1566" spans="1:7" hidden="1" x14ac:dyDescent="0.25">
      <c r="A1566" s="93" t="s">
        <v>1408</v>
      </c>
      <c r="B1566" s="130" t="s">
        <v>1333</v>
      </c>
      <c r="C1566" s="244"/>
      <c r="D1566" s="245"/>
      <c r="E1566" s="270"/>
      <c r="F1566" s="270"/>
      <c r="G1566" s="271"/>
    </row>
    <row r="1567" spans="1:7" hidden="1" x14ac:dyDescent="0.25">
      <c r="A1567" s="93" t="s">
        <v>1409</v>
      </c>
      <c r="B1567" s="130" t="s">
        <v>1335</v>
      </c>
      <c r="C1567" s="244"/>
      <c r="D1567" s="245"/>
      <c r="E1567" s="270"/>
      <c r="F1567" s="270"/>
      <c r="G1567" s="271"/>
    </row>
    <row r="1568" spans="1:7" hidden="1" x14ac:dyDescent="0.25">
      <c r="A1568" s="93" t="s">
        <v>1410</v>
      </c>
      <c r="B1568" s="130" t="s">
        <v>1337</v>
      </c>
      <c r="C1568" s="244"/>
      <c r="D1568" s="245"/>
      <c r="E1568" s="270"/>
      <c r="F1568" s="270"/>
      <c r="G1568" s="271"/>
    </row>
    <row r="1569" spans="1:7" hidden="1" x14ac:dyDescent="0.25">
      <c r="A1569" s="93" t="s">
        <v>1411</v>
      </c>
      <c r="B1569" s="167" t="s">
        <v>1210</v>
      </c>
      <c r="C1569" s="244"/>
      <c r="D1569" s="245"/>
      <c r="E1569" s="270"/>
      <c r="F1569" s="270"/>
      <c r="G1569" s="271"/>
    </row>
    <row r="1570" spans="1:7" hidden="1" x14ac:dyDescent="0.25">
      <c r="A1570" s="93" t="s">
        <v>1412</v>
      </c>
      <c r="B1570" s="130" t="s">
        <v>1329</v>
      </c>
      <c r="C1570" s="244"/>
      <c r="D1570" s="245"/>
      <c r="E1570" s="270"/>
      <c r="F1570" s="270"/>
      <c r="G1570" s="271"/>
    </row>
    <row r="1571" spans="1:7" hidden="1" x14ac:dyDescent="0.25">
      <c r="A1571" s="93" t="s">
        <v>1413</v>
      </c>
      <c r="B1571" s="130" t="s">
        <v>1331</v>
      </c>
      <c r="C1571" s="244"/>
      <c r="D1571" s="245"/>
      <c r="E1571" s="270"/>
      <c r="F1571" s="270"/>
      <c r="G1571" s="271"/>
    </row>
    <row r="1572" spans="1:7" hidden="1" x14ac:dyDescent="0.25">
      <c r="A1572" s="93" t="s">
        <v>1414</v>
      </c>
      <c r="B1572" s="130" t="s">
        <v>1333</v>
      </c>
      <c r="C1572" s="244"/>
      <c r="D1572" s="245"/>
      <c r="E1572" s="270"/>
      <c r="F1572" s="270"/>
      <c r="G1572" s="271"/>
    </row>
    <row r="1573" spans="1:7" hidden="1" x14ac:dyDescent="0.25">
      <c r="A1573" s="93" t="s">
        <v>1415</v>
      </c>
      <c r="B1573" s="130" t="s">
        <v>1335</v>
      </c>
      <c r="C1573" s="244"/>
      <c r="D1573" s="245"/>
      <c r="E1573" s="270"/>
      <c r="F1573" s="270"/>
      <c r="G1573" s="271"/>
    </row>
    <row r="1574" spans="1:7" hidden="1" x14ac:dyDescent="0.25">
      <c r="A1574" s="93" t="s">
        <v>1416</v>
      </c>
      <c r="B1574" s="130" t="s">
        <v>1337</v>
      </c>
      <c r="C1574" s="244"/>
      <c r="D1574" s="245"/>
      <c r="E1574" s="270"/>
      <c r="F1574" s="270"/>
      <c r="G1574" s="271"/>
    </row>
    <row r="1575" spans="1:7" hidden="1" x14ac:dyDescent="0.25">
      <c r="A1575" s="93" t="s">
        <v>1417</v>
      </c>
      <c r="B1575" s="167" t="s">
        <v>7</v>
      </c>
      <c r="C1575" s="244"/>
      <c r="D1575" s="245"/>
      <c r="E1575" s="270"/>
      <c r="F1575" s="270"/>
      <c r="G1575" s="271"/>
    </row>
    <row r="1576" spans="1:7" hidden="1" x14ac:dyDescent="0.25">
      <c r="A1576" s="93" t="s">
        <v>1418</v>
      </c>
      <c r="B1576" s="130" t="s">
        <v>1329</v>
      </c>
      <c r="C1576" s="244"/>
      <c r="D1576" s="245"/>
      <c r="E1576" s="270"/>
      <c r="F1576" s="270"/>
      <c r="G1576" s="271"/>
    </row>
    <row r="1577" spans="1:7" hidden="1" x14ac:dyDescent="0.25">
      <c r="A1577" s="93" t="s">
        <v>1419</v>
      </c>
      <c r="B1577" s="130" t="s">
        <v>1331</v>
      </c>
      <c r="C1577" s="244"/>
      <c r="D1577" s="245"/>
      <c r="E1577" s="270"/>
      <c r="F1577" s="270"/>
      <c r="G1577" s="271"/>
    </row>
    <row r="1578" spans="1:7" hidden="1" x14ac:dyDescent="0.25">
      <c r="A1578" s="93" t="s">
        <v>1420</v>
      </c>
      <c r="B1578" s="130" t="s">
        <v>1333</v>
      </c>
      <c r="C1578" s="244"/>
      <c r="D1578" s="245"/>
      <c r="E1578" s="270"/>
      <c r="F1578" s="270"/>
      <c r="G1578" s="271"/>
    </row>
    <row r="1579" spans="1:7" hidden="1" x14ac:dyDescent="0.25">
      <c r="A1579" s="93" t="s">
        <v>1421</v>
      </c>
      <c r="B1579" s="130" t="s">
        <v>1335</v>
      </c>
      <c r="C1579" s="244"/>
      <c r="D1579" s="245"/>
      <c r="E1579" s="270"/>
      <c r="F1579" s="270"/>
      <c r="G1579" s="271"/>
    </row>
    <row r="1580" spans="1:7" hidden="1" x14ac:dyDescent="0.25">
      <c r="A1580" s="93" t="s">
        <v>1422</v>
      </c>
      <c r="B1580" s="130" t="s">
        <v>1337</v>
      </c>
      <c r="C1580" s="244"/>
      <c r="D1580" s="245"/>
      <c r="E1580" s="270"/>
      <c r="F1580" s="270"/>
      <c r="G1580" s="271"/>
    </row>
    <row r="1581" spans="1:7" hidden="1" x14ac:dyDescent="0.25">
      <c r="A1581" s="93" t="s">
        <v>1423</v>
      </c>
      <c r="B1581" s="167" t="s">
        <v>650</v>
      </c>
      <c r="C1581" s="244"/>
      <c r="D1581" s="245"/>
      <c r="E1581" s="270"/>
      <c r="F1581" s="270"/>
      <c r="G1581" s="271"/>
    </row>
    <row r="1582" spans="1:7" hidden="1" x14ac:dyDescent="0.25">
      <c r="A1582" s="93" t="s">
        <v>1424</v>
      </c>
      <c r="B1582" s="130" t="s">
        <v>1329</v>
      </c>
      <c r="C1582" s="244"/>
      <c r="D1582" s="245"/>
      <c r="E1582" s="270"/>
      <c r="F1582" s="270"/>
      <c r="G1582" s="271"/>
    </row>
    <row r="1583" spans="1:7" hidden="1" x14ac:dyDescent="0.25">
      <c r="A1583" s="93" t="s">
        <v>1425</v>
      </c>
      <c r="B1583" s="130" t="s">
        <v>1331</v>
      </c>
      <c r="C1583" s="244"/>
      <c r="D1583" s="245"/>
      <c r="E1583" s="270"/>
      <c r="F1583" s="270"/>
      <c r="G1583" s="271"/>
    </row>
    <row r="1584" spans="1:7" hidden="1" x14ac:dyDescent="0.25">
      <c r="A1584" s="93" t="s">
        <v>1426</v>
      </c>
      <c r="B1584" s="130" t="s">
        <v>1333</v>
      </c>
      <c r="C1584" s="244"/>
      <c r="D1584" s="245"/>
      <c r="E1584" s="270"/>
      <c r="F1584" s="270"/>
      <c r="G1584" s="271"/>
    </row>
    <row r="1585" spans="1:7" hidden="1" x14ac:dyDescent="0.25">
      <c r="A1585" s="93" t="s">
        <v>1427</v>
      </c>
      <c r="B1585" s="130" t="s">
        <v>1335</v>
      </c>
      <c r="C1585" s="244"/>
      <c r="D1585" s="245"/>
      <c r="E1585" s="270"/>
      <c r="F1585" s="270"/>
      <c r="G1585" s="271"/>
    </row>
    <row r="1586" spans="1:7" hidden="1" x14ac:dyDescent="0.25">
      <c r="A1586" s="93" t="s">
        <v>1428</v>
      </c>
      <c r="B1586" s="130" t="s">
        <v>1337</v>
      </c>
      <c r="C1586" s="244"/>
      <c r="D1586" s="245"/>
      <c r="E1586" s="270"/>
      <c r="F1586" s="270"/>
      <c r="G1586" s="271"/>
    </row>
    <row r="1587" spans="1:7" x14ac:dyDescent="0.25">
      <c r="A1587" s="93" t="s">
        <v>477</v>
      </c>
      <c r="B1587" s="233" t="s">
        <v>445</v>
      </c>
      <c r="C1587" s="234"/>
      <c r="D1587" s="235"/>
      <c r="E1587" s="236"/>
      <c r="F1587" s="236"/>
      <c r="G1587" s="238"/>
    </row>
    <row r="1588" spans="1:7" x14ac:dyDescent="0.25">
      <c r="A1588" s="93" t="s">
        <v>478</v>
      </c>
      <c r="B1588" s="240" t="s">
        <v>429</v>
      </c>
      <c r="C1588" s="241"/>
      <c r="D1588" s="242"/>
      <c r="E1588" s="272"/>
      <c r="F1588" s="272"/>
      <c r="G1588" s="273"/>
    </row>
    <row r="1589" spans="1:7" hidden="1" x14ac:dyDescent="0.25">
      <c r="A1589" s="93" t="s">
        <v>479</v>
      </c>
      <c r="B1589" s="167" t="s">
        <v>4</v>
      </c>
      <c r="C1589" s="244"/>
      <c r="D1589" s="245"/>
      <c r="E1589" s="270"/>
      <c r="F1589" s="270"/>
      <c r="G1589" s="271"/>
    </row>
    <row r="1590" spans="1:7" hidden="1" x14ac:dyDescent="0.25">
      <c r="A1590" s="93" t="s">
        <v>1429</v>
      </c>
      <c r="B1590" s="130" t="s">
        <v>1329</v>
      </c>
      <c r="C1590" s="244"/>
      <c r="D1590" s="245"/>
      <c r="E1590" s="270"/>
      <c r="F1590" s="270"/>
      <c r="G1590" s="271"/>
    </row>
    <row r="1591" spans="1:7" hidden="1" x14ac:dyDescent="0.25">
      <c r="A1591" s="93" t="s">
        <v>1430</v>
      </c>
      <c r="B1591" s="130" t="s">
        <v>1331</v>
      </c>
      <c r="C1591" s="244"/>
      <c r="D1591" s="245"/>
      <c r="E1591" s="270"/>
      <c r="F1591" s="270"/>
      <c r="G1591" s="271"/>
    </row>
    <row r="1592" spans="1:7" hidden="1" x14ac:dyDescent="0.25">
      <c r="A1592" s="93" t="s">
        <v>1431</v>
      </c>
      <c r="B1592" s="130" t="s">
        <v>1333</v>
      </c>
      <c r="C1592" s="244"/>
      <c r="D1592" s="245"/>
      <c r="E1592" s="270"/>
      <c r="F1592" s="270"/>
      <c r="G1592" s="271"/>
    </row>
    <row r="1593" spans="1:7" hidden="1" x14ac:dyDescent="0.25">
      <c r="A1593" s="93" t="s">
        <v>1432</v>
      </c>
      <c r="B1593" s="130" t="s">
        <v>1335</v>
      </c>
      <c r="C1593" s="244"/>
      <c r="D1593" s="245"/>
      <c r="E1593" s="270"/>
      <c r="F1593" s="270"/>
      <c r="G1593" s="271"/>
    </row>
    <row r="1594" spans="1:7" hidden="1" x14ac:dyDescent="0.25">
      <c r="A1594" s="93" t="s">
        <v>1433</v>
      </c>
      <c r="B1594" s="130" t="s">
        <v>1337</v>
      </c>
      <c r="C1594" s="244"/>
      <c r="D1594" s="245"/>
      <c r="E1594" s="270"/>
      <c r="F1594" s="270"/>
      <c r="G1594" s="271"/>
    </row>
    <row r="1595" spans="1:7" hidden="1" x14ac:dyDescent="0.25">
      <c r="A1595" s="93" t="s">
        <v>480</v>
      </c>
      <c r="B1595" s="312" t="s">
        <v>3</v>
      </c>
      <c r="C1595" s="244"/>
      <c r="D1595" s="245"/>
      <c r="E1595" s="270"/>
      <c r="F1595" s="270"/>
      <c r="G1595" s="271"/>
    </row>
    <row r="1596" spans="1:7" hidden="1" x14ac:dyDescent="0.25">
      <c r="A1596" s="93" t="s">
        <v>1434</v>
      </c>
      <c r="B1596" s="130" t="s">
        <v>1329</v>
      </c>
      <c r="C1596" s="244"/>
      <c r="D1596" s="245"/>
      <c r="E1596" s="270"/>
      <c r="F1596" s="270"/>
      <c r="G1596" s="271"/>
    </row>
    <row r="1597" spans="1:7" hidden="1" x14ac:dyDescent="0.25">
      <c r="A1597" s="93" t="s">
        <v>1435</v>
      </c>
      <c r="B1597" s="130" t="s">
        <v>1331</v>
      </c>
      <c r="C1597" s="244"/>
      <c r="D1597" s="245"/>
      <c r="E1597" s="270"/>
      <c r="F1597" s="270"/>
      <c r="G1597" s="271"/>
    </row>
    <row r="1598" spans="1:7" hidden="1" x14ac:dyDescent="0.25">
      <c r="A1598" s="93" t="s">
        <v>1436</v>
      </c>
      <c r="B1598" s="130" t="s">
        <v>1333</v>
      </c>
      <c r="C1598" s="244"/>
      <c r="D1598" s="245"/>
      <c r="E1598" s="270"/>
      <c r="F1598" s="270"/>
      <c r="G1598" s="271"/>
    </row>
    <row r="1599" spans="1:7" hidden="1" x14ac:dyDescent="0.25">
      <c r="A1599" s="93" t="s">
        <v>1437</v>
      </c>
      <c r="B1599" s="130" t="s">
        <v>1335</v>
      </c>
      <c r="C1599" s="244"/>
      <c r="D1599" s="245"/>
      <c r="E1599" s="270"/>
      <c r="F1599" s="270"/>
      <c r="G1599" s="271"/>
    </row>
    <row r="1600" spans="1:7" hidden="1" x14ac:dyDescent="0.25">
      <c r="A1600" s="93" t="s">
        <v>1438</v>
      </c>
      <c r="B1600" s="130" t="s">
        <v>1337</v>
      </c>
      <c r="C1600" s="244"/>
      <c r="D1600" s="245"/>
      <c r="E1600" s="270"/>
      <c r="F1600" s="270"/>
      <c r="G1600" s="271"/>
    </row>
    <row r="1601" spans="1:7" hidden="1" x14ac:dyDescent="0.25">
      <c r="A1601" s="93" t="s">
        <v>481</v>
      </c>
      <c r="B1601" s="167" t="s">
        <v>5</v>
      </c>
      <c r="C1601" s="244"/>
      <c r="D1601" s="245"/>
      <c r="E1601" s="270"/>
      <c r="F1601" s="270"/>
      <c r="G1601" s="271"/>
    </row>
    <row r="1602" spans="1:7" hidden="1" x14ac:dyDescent="0.25">
      <c r="A1602" s="93" t="s">
        <v>1439</v>
      </c>
      <c r="B1602" s="130" t="s">
        <v>1329</v>
      </c>
      <c r="C1602" s="244"/>
      <c r="D1602" s="245"/>
      <c r="E1602" s="270"/>
      <c r="F1602" s="270"/>
      <c r="G1602" s="271"/>
    </row>
    <row r="1603" spans="1:7" hidden="1" x14ac:dyDescent="0.25">
      <c r="A1603" s="93" t="s">
        <v>1440</v>
      </c>
      <c r="B1603" s="130" t="s">
        <v>1331</v>
      </c>
      <c r="C1603" s="244"/>
      <c r="D1603" s="245"/>
      <c r="E1603" s="270"/>
      <c r="F1603" s="270"/>
      <c r="G1603" s="271"/>
    </row>
    <row r="1604" spans="1:7" hidden="1" x14ac:dyDescent="0.25">
      <c r="A1604" s="93" t="s">
        <v>1441</v>
      </c>
      <c r="B1604" s="130" t="s">
        <v>1333</v>
      </c>
      <c r="C1604" s="244"/>
      <c r="D1604" s="245"/>
      <c r="E1604" s="270"/>
      <c r="F1604" s="270"/>
      <c r="G1604" s="271"/>
    </row>
    <row r="1605" spans="1:7" hidden="1" x14ac:dyDescent="0.25">
      <c r="A1605" s="93" t="s">
        <v>1442</v>
      </c>
      <c r="B1605" s="130" t="s">
        <v>1335</v>
      </c>
      <c r="C1605" s="244"/>
      <c r="D1605" s="245"/>
      <c r="E1605" s="270"/>
      <c r="F1605" s="270"/>
      <c r="G1605" s="271"/>
    </row>
    <row r="1606" spans="1:7" hidden="1" x14ac:dyDescent="0.25">
      <c r="A1606" s="93" t="s">
        <v>1443</v>
      </c>
      <c r="B1606" s="130" t="s">
        <v>1337</v>
      </c>
      <c r="C1606" s="244"/>
      <c r="D1606" s="245"/>
      <c r="E1606" s="270"/>
      <c r="F1606" s="270"/>
      <c r="G1606" s="271"/>
    </row>
    <row r="1607" spans="1:7" hidden="1" x14ac:dyDescent="0.25">
      <c r="A1607" s="93" t="s">
        <v>482</v>
      </c>
      <c r="B1607" s="167" t="s">
        <v>1191</v>
      </c>
      <c r="C1607" s="244"/>
      <c r="D1607" s="245"/>
      <c r="E1607" s="270"/>
      <c r="F1607" s="270"/>
      <c r="G1607" s="271"/>
    </row>
    <row r="1608" spans="1:7" hidden="1" x14ac:dyDescent="0.25">
      <c r="A1608" s="93" t="s">
        <v>1444</v>
      </c>
      <c r="B1608" s="130" t="s">
        <v>1329</v>
      </c>
      <c r="C1608" s="244"/>
      <c r="D1608" s="245"/>
      <c r="E1608" s="270"/>
      <c r="F1608" s="270"/>
      <c r="G1608" s="271"/>
    </row>
    <row r="1609" spans="1:7" hidden="1" x14ac:dyDescent="0.25">
      <c r="A1609" s="93" t="s">
        <v>1445</v>
      </c>
      <c r="B1609" s="130" t="s">
        <v>1331</v>
      </c>
      <c r="C1609" s="244"/>
      <c r="D1609" s="245"/>
      <c r="E1609" s="270"/>
      <c r="F1609" s="270"/>
      <c r="G1609" s="271"/>
    </row>
    <row r="1610" spans="1:7" hidden="1" x14ac:dyDescent="0.25">
      <c r="A1610" s="93" t="s">
        <v>1446</v>
      </c>
      <c r="B1610" s="130" t="s">
        <v>1333</v>
      </c>
      <c r="C1610" s="244"/>
      <c r="D1610" s="245"/>
      <c r="E1610" s="270"/>
      <c r="F1610" s="270"/>
      <c r="G1610" s="271"/>
    </row>
    <row r="1611" spans="1:7" hidden="1" x14ac:dyDescent="0.25">
      <c r="A1611" s="93" t="s">
        <v>1447</v>
      </c>
      <c r="B1611" s="130" t="s">
        <v>1335</v>
      </c>
      <c r="C1611" s="244"/>
      <c r="D1611" s="245"/>
      <c r="E1611" s="270"/>
      <c r="F1611" s="270"/>
      <c r="G1611" s="271"/>
    </row>
    <row r="1612" spans="1:7" hidden="1" x14ac:dyDescent="0.25">
      <c r="A1612" s="93" t="s">
        <v>1448</v>
      </c>
      <c r="B1612" s="130" t="s">
        <v>1337</v>
      </c>
      <c r="C1612" s="244"/>
      <c r="D1612" s="245"/>
      <c r="E1612" s="270"/>
      <c r="F1612" s="270"/>
      <c r="G1612" s="271"/>
    </row>
    <row r="1613" spans="1:7" hidden="1" x14ac:dyDescent="0.25">
      <c r="A1613" s="93" t="s">
        <v>483</v>
      </c>
      <c r="B1613" s="167" t="s">
        <v>1197</v>
      </c>
      <c r="C1613" s="244"/>
      <c r="D1613" s="245"/>
      <c r="E1613" s="270"/>
      <c r="F1613" s="270"/>
      <c r="G1613" s="271"/>
    </row>
    <row r="1614" spans="1:7" hidden="1" x14ac:dyDescent="0.25">
      <c r="A1614" s="93" t="s">
        <v>1449</v>
      </c>
      <c r="B1614" s="130" t="s">
        <v>1329</v>
      </c>
      <c r="C1614" s="244"/>
      <c r="D1614" s="245"/>
      <c r="E1614" s="270"/>
      <c r="F1614" s="270"/>
      <c r="G1614" s="271"/>
    </row>
    <row r="1615" spans="1:7" hidden="1" x14ac:dyDescent="0.25">
      <c r="A1615" s="93" t="s">
        <v>1450</v>
      </c>
      <c r="B1615" s="130" t="s">
        <v>1331</v>
      </c>
      <c r="C1615" s="244"/>
      <c r="D1615" s="245"/>
      <c r="E1615" s="270"/>
      <c r="F1615" s="270"/>
      <c r="G1615" s="271"/>
    </row>
    <row r="1616" spans="1:7" hidden="1" x14ac:dyDescent="0.25">
      <c r="A1616" s="93" t="s">
        <v>1451</v>
      </c>
      <c r="B1616" s="130" t="s">
        <v>1333</v>
      </c>
      <c r="C1616" s="244"/>
      <c r="D1616" s="245"/>
      <c r="E1616" s="270"/>
      <c r="F1616" s="270"/>
      <c r="G1616" s="271"/>
    </row>
    <row r="1617" spans="1:7" hidden="1" x14ac:dyDescent="0.25">
      <c r="A1617" s="93" t="s">
        <v>1452</v>
      </c>
      <c r="B1617" s="130" t="s">
        <v>1335</v>
      </c>
      <c r="C1617" s="244"/>
      <c r="D1617" s="245"/>
      <c r="E1617" s="270"/>
      <c r="F1617" s="270"/>
      <c r="G1617" s="271"/>
    </row>
    <row r="1618" spans="1:7" hidden="1" x14ac:dyDescent="0.25">
      <c r="A1618" s="93" t="s">
        <v>1453</v>
      </c>
      <c r="B1618" s="130" t="s">
        <v>1337</v>
      </c>
      <c r="C1618" s="244"/>
      <c r="D1618" s="245"/>
      <c r="E1618" s="270"/>
      <c r="F1618" s="270"/>
      <c r="G1618" s="271"/>
    </row>
    <row r="1619" spans="1:7" hidden="1" x14ac:dyDescent="0.25">
      <c r="A1619" s="93" t="s">
        <v>484</v>
      </c>
      <c r="B1619" s="167" t="s">
        <v>1203</v>
      </c>
      <c r="C1619" s="244"/>
      <c r="D1619" s="245"/>
      <c r="E1619" s="270"/>
      <c r="F1619" s="270"/>
      <c r="G1619" s="271"/>
    </row>
    <row r="1620" spans="1:7" hidden="1" x14ac:dyDescent="0.25">
      <c r="A1620" s="93" t="s">
        <v>1454</v>
      </c>
      <c r="B1620" s="130" t="s">
        <v>1329</v>
      </c>
      <c r="C1620" s="244"/>
      <c r="D1620" s="245"/>
      <c r="E1620" s="270"/>
      <c r="F1620" s="270"/>
      <c r="G1620" s="271"/>
    </row>
    <row r="1621" spans="1:7" hidden="1" x14ac:dyDescent="0.25">
      <c r="A1621" s="93" t="s">
        <v>1455</v>
      </c>
      <c r="B1621" s="130" t="s">
        <v>1331</v>
      </c>
      <c r="C1621" s="244"/>
      <c r="D1621" s="245"/>
      <c r="E1621" s="270"/>
      <c r="F1621" s="270"/>
      <c r="G1621" s="271"/>
    </row>
    <row r="1622" spans="1:7" hidden="1" x14ac:dyDescent="0.25">
      <c r="A1622" s="93" t="s">
        <v>1456</v>
      </c>
      <c r="B1622" s="130" t="s">
        <v>1333</v>
      </c>
      <c r="C1622" s="244"/>
      <c r="D1622" s="245"/>
      <c r="E1622" s="270"/>
      <c r="F1622" s="270"/>
      <c r="G1622" s="271"/>
    </row>
    <row r="1623" spans="1:7" hidden="1" x14ac:dyDescent="0.25">
      <c r="A1623" s="93" t="s">
        <v>1457</v>
      </c>
      <c r="B1623" s="130" t="s">
        <v>1335</v>
      </c>
      <c r="C1623" s="244"/>
      <c r="D1623" s="245"/>
      <c r="E1623" s="270"/>
      <c r="F1623" s="270"/>
      <c r="G1623" s="271"/>
    </row>
    <row r="1624" spans="1:7" hidden="1" x14ac:dyDescent="0.25">
      <c r="A1624" s="93" t="s">
        <v>1458</v>
      </c>
      <c r="B1624" s="130" t="s">
        <v>1337</v>
      </c>
      <c r="C1624" s="244"/>
      <c r="D1624" s="245"/>
      <c r="E1624" s="270"/>
      <c r="F1624" s="270"/>
      <c r="G1624" s="271"/>
    </row>
    <row r="1625" spans="1:7" hidden="1" x14ac:dyDescent="0.25">
      <c r="A1625" s="93" t="s">
        <v>1459</v>
      </c>
      <c r="B1625" s="167" t="s">
        <v>1210</v>
      </c>
      <c r="C1625" s="244"/>
      <c r="D1625" s="245"/>
      <c r="E1625" s="270"/>
      <c r="F1625" s="270"/>
      <c r="G1625" s="271"/>
    </row>
    <row r="1626" spans="1:7" hidden="1" x14ac:dyDescent="0.25">
      <c r="A1626" s="93" t="s">
        <v>1460</v>
      </c>
      <c r="B1626" s="130" t="s">
        <v>1329</v>
      </c>
      <c r="C1626" s="244"/>
      <c r="D1626" s="245"/>
      <c r="E1626" s="270"/>
      <c r="F1626" s="270"/>
      <c r="G1626" s="271"/>
    </row>
    <row r="1627" spans="1:7" hidden="1" x14ac:dyDescent="0.25">
      <c r="A1627" s="93" t="s">
        <v>1461</v>
      </c>
      <c r="B1627" s="130" t="s">
        <v>1331</v>
      </c>
      <c r="C1627" s="244"/>
      <c r="D1627" s="245"/>
      <c r="E1627" s="270"/>
      <c r="F1627" s="270"/>
      <c r="G1627" s="271"/>
    </row>
    <row r="1628" spans="1:7" hidden="1" x14ac:dyDescent="0.25">
      <c r="A1628" s="93" t="s">
        <v>1462</v>
      </c>
      <c r="B1628" s="130" t="s">
        <v>1333</v>
      </c>
      <c r="C1628" s="244"/>
      <c r="D1628" s="245"/>
      <c r="E1628" s="270"/>
      <c r="F1628" s="270"/>
      <c r="G1628" s="271"/>
    </row>
    <row r="1629" spans="1:7" hidden="1" x14ac:dyDescent="0.25">
      <c r="A1629" s="93" t="s">
        <v>1463</v>
      </c>
      <c r="B1629" s="130" t="s">
        <v>1335</v>
      </c>
      <c r="C1629" s="244"/>
      <c r="D1629" s="245"/>
      <c r="E1629" s="270"/>
      <c r="F1629" s="270"/>
      <c r="G1629" s="271"/>
    </row>
    <row r="1630" spans="1:7" hidden="1" x14ac:dyDescent="0.25">
      <c r="A1630" s="93" t="s">
        <v>1464</v>
      </c>
      <c r="B1630" s="130" t="s">
        <v>1337</v>
      </c>
      <c r="C1630" s="244"/>
      <c r="D1630" s="245"/>
      <c r="E1630" s="270"/>
      <c r="F1630" s="270"/>
      <c r="G1630" s="271"/>
    </row>
    <row r="1631" spans="1:7" hidden="1" x14ac:dyDescent="0.25">
      <c r="A1631" s="93" t="s">
        <v>1465</v>
      </c>
      <c r="B1631" s="167" t="s">
        <v>7</v>
      </c>
      <c r="C1631" s="244"/>
      <c r="D1631" s="245"/>
      <c r="E1631" s="270"/>
      <c r="F1631" s="270"/>
      <c r="G1631" s="271"/>
    </row>
    <row r="1632" spans="1:7" hidden="1" x14ac:dyDescent="0.25">
      <c r="A1632" s="93" t="s">
        <v>1466</v>
      </c>
      <c r="B1632" s="130" t="s">
        <v>1329</v>
      </c>
      <c r="C1632" s="244"/>
      <c r="D1632" s="245"/>
      <c r="E1632" s="270"/>
      <c r="F1632" s="270"/>
      <c r="G1632" s="271"/>
    </row>
    <row r="1633" spans="1:7" hidden="1" x14ac:dyDescent="0.25">
      <c r="A1633" s="93" t="s">
        <v>1467</v>
      </c>
      <c r="B1633" s="130" t="s">
        <v>1331</v>
      </c>
      <c r="C1633" s="244"/>
      <c r="D1633" s="245"/>
      <c r="E1633" s="270"/>
      <c r="F1633" s="270"/>
      <c r="G1633" s="271"/>
    </row>
    <row r="1634" spans="1:7" hidden="1" x14ac:dyDescent="0.25">
      <c r="A1634" s="93" t="s">
        <v>1468</v>
      </c>
      <c r="B1634" s="130" t="s">
        <v>1333</v>
      </c>
      <c r="C1634" s="244"/>
      <c r="D1634" s="245"/>
      <c r="E1634" s="270"/>
      <c r="F1634" s="270"/>
      <c r="G1634" s="271"/>
    </row>
    <row r="1635" spans="1:7" hidden="1" x14ac:dyDescent="0.25">
      <c r="A1635" s="93" t="s">
        <v>1469</v>
      </c>
      <c r="B1635" s="130" t="s">
        <v>1335</v>
      </c>
      <c r="C1635" s="244"/>
      <c r="D1635" s="245"/>
      <c r="E1635" s="270"/>
      <c r="F1635" s="270"/>
      <c r="G1635" s="271"/>
    </row>
    <row r="1636" spans="1:7" hidden="1" x14ac:dyDescent="0.25">
      <c r="A1636" s="93" t="s">
        <v>1470</v>
      </c>
      <c r="B1636" s="130" t="s">
        <v>1337</v>
      </c>
      <c r="C1636" s="244"/>
      <c r="D1636" s="245"/>
      <c r="E1636" s="270"/>
      <c r="F1636" s="270"/>
      <c r="G1636" s="271"/>
    </row>
    <row r="1637" spans="1:7" hidden="1" x14ac:dyDescent="0.25">
      <c r="A1637" s="93" t="s">
        <v>1471</v>
      </c>
      <c r="B1637" s="167" t="s">
        <v>650</v>
      </c>
      <c r="C1637" s="244"/>
      <c r="D1637" s="245"/>
      <c r="E1637" s="270"/>
      <c r="F1637" s="270"/>
      <c r="G1637" s="271"/>
    </row>
    <row r="1638" spans="1:7" hidden="1" x14ac:dyDescent="0.25">
      <c r="A1638" s="93" t="s">
        <v>1472</v>
      </c>
      <c r="B1638" s="130" t="s">
        <v>1329</v>
      </c>
      <c r="C1638" s="244"/>
      <c r="D1638" s="245"/>
      <c r="E1638" s="270"/>
      <c r="F1638" s="270"/>
      <c r="G1638" s="271"/>
    </row>
    <row r="1639" spans="1:7" hidden="1" x14ac:dyDescent="0.25">
      <c r="A1639" s="93" t="s">
        <v>1473</v>
      </c>
      <c r="B1639" s="130" t="s">
        <v>1331</v>
      </c>
      <c r="C1639" s="244"/>
      <c r="D1639" s="245"/>
      <c r="E1639" s="270"/>
      <c r="F1639" s="270"/>
      <c r="G1639" s="271"/>
    </row>
    <row r="1640" spans="1:7" hidden="1" x14ac:dyDescent="0.25">
      <c r="A1640" s="93" t="s">
        <v>1474</v>
      </c>
      <c r="B1640" s="130" t="s">
        <v>1333</v>
      </c>
      <c r="C1640" s="244"/>
      <c r="D1640" s="245"/>
      <c r="E1640" s="270"/>
      <c r="F1640" s="270"/>
      <c r="G1640" s="271"/>
    </row>
    <row r="1641" spans="1:7" hidden="1" x14ac:dyDescent="0.25">
      <c r="A1641" s="93" t="s">
        <v>1475</v>
      </c>
      <c r="B1641" s="130" t="s">
        <v>1335</v>
      </c>
      <c r="C1641" s="244"/>
      <c r="D1641" s="245"/>
      <c r="E1641" s="270"/>
      <c r="F1641" s="270"/>
      <c r="G1641" s="271"/>
    </row>
    <row r="1642" spans="1:7" hidden="1" x14ac:dyDescent="0.25">
      <c r="A1642" s="93" t="s">
        <v>1476</v>
      </c>
      <c r="B1642" s="130" t="s">
        <v>1337</v>
      </c>
      <c r="C1642" s="244"/>
      <c r="D1642" s="245"/>
      <c r="E1642" s="270"/>
      <c r="F1642" s="270"/>
      <c r="G1642" s="271"/>
    </row>
    <row r="1643" spans="1:7" hidden="1" x14ac:dyDescent="0.25">
      <c r="A1643" s="93" t="s">
        <v>485</v>
      </c>
      <c r="B1643" s="240" t="s">
        <v>437</v>
      </c>
      <c r="C1643" s="241"/>
      <c r="D1643" s="242"/>
      <c r="E1643" s="272"/>
      <c r="F1643" s="272"/>
      <c r="G1643" s="273"/>
    </row>
    <row r="1644" spans="1:7" hidden="1" x14ac:dyDescent="0.25">
      <c r="A1644" s="93" t="s">
        <v>486</v>
      </c>
      <c r="B1644" s="167" t="s">
        <v>4</v>
      </c>
      <c r="C1644" s="244"/>
      <c r="D1644" s="245"/>
      <c r="E1644" s="270"/>
      <c r="F1644" s="270"/>
      <c r="G1644" s="271"/>
    </row>
    <row r="1645" spans="1:7" hidden="1" x14ac:dyDescent="0.25">
      <c r="A1645" s="93" t="s">
        <v>1477</v>
      </c>
      <c r="B1645" s="130" t="s">
        <v>1329</v>
      </c>
      <c r="C1645" s="244"/>
      <c r="D1645" s="245"/>
      <c r="E1645" s="270"/>
      <c r="F1645" s="270"/>
      <c r="G1645" s="271"/>
    </row>
    <row r="1646" spans="1:7" hidden="1" x14ac:dyDescent="0.25">
      <c r="A1646" s="93" t="s">
        <v>1478</v>
      </c>
      <c r="B1646" s="130" t="s">
        <v>1331</v>
      </c>
      <c r="C1646" s="244"/>
      <c r="D1646" s="245"/>
      <c r="E1646" s="270"/>
      <c r="F1646" s="270"/>
      <c r="G1646" s="271"/>
    </row>
    <row r="1647" spans="1:7" hidden="1" x14ac:dyDescent="0.25">
      <c r="A1647" s="93" t="s">
        <v>1479</v>
      </c>
      <c r="B1647" s="130" t="s">
        <v>1333</v>
      </c>
      <c r="C1647" s="244"/>
      <c r="D1647" s="245"/>
      <c r="E1647" s="270"/>
      <c r="F1647" s="270"/>
      <c r="G1647" s="271"/>
    </row>
    <row r="1648" spans="1:7" hidden="1" x14ac:dyDescent="0.25">
      <c r="A1648" s="93" t="s">
        <v>1480</v>
      </c>
      <c r="B1648" s="130" t="s">
        <v>1335</v>
      </c>
      <c r="C1648" s="244"/>
      <c r="D1648" s="245"/>
      <c r="E1648" s="270"/>
      <c r="F1648" s="270"/>
      <c r="G1648" s="271"/>
    </row>
    <row r="1649" spans="1:7" hidden="1" x14ac:dyDescent="0.25">
      <c r="A1649" s="93" t="s">
        <v>1481</v>
      </c>
      <c r="B1649" s="130" t="s">
        <v>1337</v>
      </c>
      <c r="C1649" s="244"/>
      <c r="D1649" s="245"/>
      <c r="E1649" s="270"/>
      <c r="F1649" s="270"/>
      <c r="G1649" s="271"/>
    </row>
    <row r="1650" spans="1:7" hidden="1" x14ac:dyDescent="0.25">
      <c r="A1650" s="93" t="s">
        <v>487</v>
      </c>
      <c r="B1650" s="312" t="s">
        <v>3</v>
      </c>
      <c r="C1650" s="244"/>
      <c r="D1650" s="245"/>
      <c r="E1650" s="270"/>
      <c r="F1650" s="270"/>
      <c r="G1650" s="271"/>
    </row>
    <row r="1651" spans="1:7" hidden="1" x14ac:dyDescent="0.25">
      <c r="A1651" s="93" t="s">
        <v>1482</v>
      </c>
      <c r="B1651" s="130" t="s">
        <v>1329</v>
      </c>
      <c r="C1651" s="244"/>
      <c r="D1651" s="245"/>
      <c r="E1651" s="270"/>
      <c r="F1651" s="270"/>
      <c r="G1651" s="271"/>
    </row>
    <row r="1652" spans="1:7" hidden="1" x14ac:dyDescent="0.25">
      <c r="A1652" s="93" t="s">
        <v>1483</v>
      </c>
      <c r="B1652" s="130" t="s">
        <v>1331</v>
      </c>
      <c r="C1652" s="244"/>
      <c r="D1652" s="245"/>
      <c r="E1652" s="270"/>
      <c r="F1652" s="270"/>
      <c r="G1652" s="271"/>
    </row>
    <row r="1653" spans="1:7" hidden="1" x14ac:dyDescent="0.25">
      <c r="A1653" s="93" t="s">
        <v>1484</v>
      </c>
      <c r="B1653" s="130" t="s">
        <v>1333</v>
      </c>
      <c r="C1653" s="244"/>
      <c r="D1653" s="245"/>
      <c r="E1653" s="270"/>
      <c r="F1653" s="270"/>
      <c r="G1653" s="271"/>
    </row>
    <row r="1654" spans="1:7" hidden="1" x14ac:dyDescent="0.25">
      <c r="A1654" s="93" t="s">
        <v>1485</v>
      </c>
      <c r="B1654" s="130" t="s">
        <v>1335</v>
      </c>
      <c r="C1654" s="244"/>
      <c r="D1654" s="245"/>
      <c r="E1654" s="270"/>
      <c r="F1654" s="270"/>
      <c r="G1654" s="271"/>
    </row>
    <row r="1655" spans="1:7" hidden="1" x14ac:dyDescent="0.25">
      <c r="A1655" s="93" t="s">
        <v>1486</v>
      </c>
      <c r="B1655" s="130" t="s">
        <v>1337</v>
      </c>
      <c r="C1655" s="244"/>
      <c r="D1655" s="245"/>
      <c r="E1655" s="270"/>
      <c r="F1655" s="270"/>
      <c r="G1655" s="271"/>
    </row>
    <row r="1656" spans="1:7" x14ac:dyDescent="0.25">
      <c r="A1656" s="93" t="s">
        <v>488</v>
      </c>
      <c r="B1656" s="167" t="s">
        <v>5</v>
      </c>
      <c r="C1656" s="244"/>
      <c r="D1656" s="245"/>
      <c r="E1656" s="270"/>
      <c r="F1656" s="270"/>
      <c r="G1656" s="271"/>
    </row>
    <row r="1657" spans="1:7" x14ac:dyDescent="0.25">
      <c r="A1657" s="93" t="s">
        <v>1487</v>
      </c>
      <c r="B1657" s="173" t="s">
        <v>1329</v>
      </c>
      <c r="C1657" s="374"/>
      <c r="D1657" s="375"/>
      <c r="E1657" s="101">
        <f>SUM(E1658)</f>
        <v>4</v>
      </c>
      <c r="F1657" s="101">
        <f t="shared" ref="F1657:G1657" si="17">SUM(F1658)</f>
        <v>205</v>
      </c>
      <c r="G1657" s="222">
        <f t="shared" si="17"/>
        <v>7.6150000000000002</v>
      </c>
    </row>
    <row r="1658" spans="1:7" ht="63" x14ac:dyDescent="0.25">
      <c r="A1658" s="93" t="s">
        <v>1487</v>
      </c>
      <c r="B1658" s="246" t="s">
        <v>312</v>
      </c>
      <c r="C1658" s="66">
        <f t="shared" ref="C1658:F1658" si="18">C1431</f>
        <v>2020</v>
      </c>
      <c r="D1658" s="66">
        <f t="shared" si="18"/>
        <v>10</v>
      </c>
      <c r="E1658" s="66">
        <v>4</v>
      </c>
      <c r="F1658" s="69">
        <f t="shared" si="18"/>
        <v>205</v>
      </c>
      <c r="G1658" s="71">
        <v>7.6150000000000002</v>
      </c>
    </row>
    <row r="1659" spans="1:7" hidden="1" x14ac:dyDescent="0.25">
      <c r="A1659" s="93" t="s">
        <v>1488</v>
      </c>
      <c r="B1659" s="130" t="s">
        <v>1331</v>
      </c>
      <c r="C1659" s="374"/>
      <c r="D1659" s="375"/>
      <c r="E1659" s="376"/>
      <c r="F1659" s="376"/>
      <c r="G1659" s="377"/>
    </row>
    <row r="1660" spans="1:7" hidden="1" x14ac:dyDescent="0.25">
      <c r="A1660" s="93" t="s">
        <v>1489</v>
      </c>
      <c r="B1660" s="130" t="s">
        <v>1333</v>
      </c>
      <c r="C1660" s="374"/>
      <c r="D1660" s="375"/>
      <c r="E1660" s="376"/>
      <c r="F1660" s="376"/>
      <c r="G1660" s="377"/>
    </row>
    <row r="1661" spans="1:7" hidden="1" x14ac:dyDescent="0.25">
      <c r="A1661" s="93" t="s">
        <v>1490</v>
      </c>
      <c r="B1661" s="130" t="s">
        <v>1335</v>
      </c>
      <c r="C1661" s="374"/>
      <c r="D1661" s="375"/>
      <c r="E1661" s="376"/>
      <c r="F1661" s="376"/>
      <c r="G1661" s="377"/>
    </row>
    <row r="1662" spans="1:7" hidden="1" x14ac:dyDescent="0.25">
      <c r="A1662" s="93" t="s">
        <v>1491</v>
      </c>
      <c r="B1662" s="130" t="s">
        <v>1337</v>
      </c>
      <c r="C1662" s="374"/>
      <c r="D1662" s="375"/>
      <c r="E1662" s="376"/>
      <c r="F1662" s="376"/>
      <c r="G1662" s="377"/>
    </row>
    <row r="1663" spans="1:7" x14ac:dyDescent="0.25">
      <c r="A1663" s="93" t="s">
        <v>489</v>
      </c>
      <c r="B1663" s="167" t="s">
        <v>1191</v>
      </c>
      <c r="C1663" s="374"/>
      <c r="D1663" s="375"/>
      <c r="E1663" s="376"/>
      <c r="F1663" s="376"/>
      <c r="G1663" s="377"/>
    </row>
    <row r="1664" spans="1:7" x14ac:dyDescent="0.25">
      <c r="A1664" s="93" t="s">
        <v>1492</v>
      </c>
      <c r="B1664" s="173" t="s">
        <v>1329</v>
      </c>
      <c r="C1664" s="374"/>
      <c r="D1664" s="375"/>
      <c r="E1664" s="101">
        <f>SUM(E1665)</f>
        <v>166</v>
      </c>
      <c r="F1664" s="101">
        <f t="shared" ref="F1664:G1664" si="19">SUM(F1665)</f>
        <v>280</v>
      </c>
      <c r="G1664" s="222">
        <f t="shared" si="19"/>
        <v>436.39274999999998</v>
      </c>
    </row>
    <row r="1665" spans="1:7" ht="63" x14ac:dyDescent="0.25">
      <c r="A1665" s="93" t="s">
        <v>1492</v>
      </c>
      <c r="B1665" s="246" t="s">
        <v>3067</v>
      </c>
      <c r="C1665" s="66">
        <v>2018</v>
      </c>
      <c r="D1665" s="73">
        <v>10</v>
      </c>
      <c r="E1665" s="69">
        <v>166</v>
      </c>
      <c r="F1665" s="69">
        <v>280</v>
      </c>
      <c r="G1665" s="71">
        <v>436.39274999999998</v>
      </c>
    </row>
    <row r="1666" spans="1:7" x14ac:dyDescent="0.25">
      <c r="A1666" s="93" t="s">
        <v>1493</v>
      </c>
      <c r="B1666" s="173" t="s">
        <v>1331</v>
      </c>
      <c r="C1666" s="374"/>
      <c r="D1666" s="384"/>
      <c r="E1666" s="101">
        <f>SUM(E1667)</f>
        <v>576</v>
      </c>
      <c r="F1666" s="101">
        <f t="shared" ref="F1666:G1666" si="20">SUM(F1667)</f>
        <v>1200</v>
      </c>
      <c r="G1666" s="222">
        <f t="shared" si="20"/>
        <v>3571.6981599999999</v>
      </c>
    </row>
    <row r="1667" spans="1:7" ht="78.75" x14ac:dyDescent="0.25">
      <c r="A1667" s="93" t="s">
        <v>1493</v>
      </c>
      <c r="B1667" s="246" t="s">
        <v>2737</v>
      </c>
      <c r="C1667" s="66">
        <v>2018</v>
      </c>
      <c r="D1667" s="73">
        <v>10</v>
      </c>
      <c r="E1667" s="69">
        <v>576</v>
      </c>
      <c r="F1667" s="69">
        <v>1200</v>
      </c>
      <c r="G1667" s="71">
        <v>3571.6981599999999</v>
      </c>
    </row>
    <row r="1668" spans="1:7" hidden="1" x14ac:dyDescent="0.25">
      <c r="A1668" s="93" t="s">
        <v>1494</v>
      </c>
      <c r="B1668" s="130" t="s">
        <v>1333</v>
      </c>
      <c r="C1668" s="244"/>
      <c r="D1668" s="245"/>
      <c r="E1668" s="270"/>
      <c r="F1668" s="270"/>
      <c r="G1668" s="271"/>
    </row>
    <row r="1669" spans="1:7" hidden="1" x14ac:dyDescent="0.25">
      <c r="A1669" s="93" t="s">
        <v>1495</v>
      </c>
      <c r="B1669" s="130" t="s">
        <v>1335</v>
      </c>
      <c r="C1669" s="244"/>
      <c r="D1669" s="245"/>
      <c r="E1669" s="270"/>
      <c r="F1669" s="270"/>
      <c r="G1669" s="271"/>
    </row>
    <row r="1670" spans="1:7" hidden="1" x14ac:dyDescent="0.25">
      <c r="A1670" s="93" t="s">
        <v>1496</v>
      </c>
      <c r="B1670" s="130" t="s">
        <v>1337</v>
      </c>
      <c r="C1670" s="244"/>
      <c r="D1670" s="245"/>
      <c r="E1670" s="270"/>
      <c r="F1670" s="270"/>
      <c r="G1670" s="271"/>
    </row>
    <row r="1671" spans="1:7" hidden="1" x14ac:dyDescent="0.25">
      <c r="A1671" s="93" t="s">
        <v>490</v>
      </c>
      <c r="B1671" s="167" t="s">
        <v>1197</v>
      </c>
      <c r="C1671" s="244"/>
      <c r="D1671" s="245"/>
      <c r="E1671" s="270"/>
      <c r="F1671" s="270"/>
      <c r="G1671" s="271"/>
    </row>
    <row r="1672" spans="1:7" hidden="1" x14ac:dyDescent="0.25">
      <c r="A1672" s="93" t="s">
        <v>1497</v>
      </c>
      <c r="B1672" s="130" t="s">
        <v>1329</v>
      </c>
      <c r="C1672" s="244"/>
      <c r="D1672" s="245"/>
      <c r="E1672" s="270"/>
      <c r="F1672" s="270"/>
      <c r="G1672" s="271"/>
    </row>
    <row r="1673" spans="1:7" hidden="1" x14ac:dyDescent="0.25">
      <c r="A1673" s="93" t="s">
        <v>1498</v>
      </c>
      <c r="B1673" s="130" t="s">
        <v>1331</v>
      </c>
      <c r="C1673" s="244"/>
      <c r="D1673" s="245"/>
      <c r="E1673" s="270"/>
      <c r="F1673" s="270"/>
      <c r="G1673" s="271"/>
    </row>
    <row r="1674" spans="1:7" hidden="1" x14ac:dyDescent="0.25">
      <c r="A1674" s="93" t="s">
        <v>1499</v>
      </c>
      <c r="B1674" s="130" t="s">
        <v>1333</v>
      </c>
      <c r="C1674" s="244"/>
      <c r="D1674" s="245"/>
      <c r="E1674" s="270"/>
      <c r="F1674" s="270"/>
      <c r="G1674" s="271"/>
    </row>
    <row r="1675" spans="1:7" hidden="1" x14ac:dyDescent="0.25">
      <c r="A1675" s="93" t="s">
        <v>1500</v>
      </c>
      <c r="B1675" s="130" t="s">
        <v>1335</v>
      </c>
      <c r="C1675" s="244"/>
      <c r="D1675" s="245"/>
      <c r="E1675" s="270"/>
      <c r="F1675" s="270"/>
      <c r="G1675" s="271"/>
    </row>
    <row r="1676" spans="1:7" hidden="1" x14ac:dyDescent="0.25">
      <c r="A1676" s="93" t="s">
        <v>1501</v>
      </c>
      <c r="B1676" s="130" t="s">
        <v>1337</v>
      </c>
      <c r="C1676" s="244"/>
      <c r="D1676" s="245"/>
      <c r="E1676" s="270"/>
      <c r="F1676" s="270"/>
      <c r="G1676" s="271"/>
    </row>
    <row r="1677" spans="1:7" hidden="1" x14ac:dyDescent="0.25">
      <c r="A1677" s="93" t="s">
        <v>491</v>
      </c>
      <c r="B1677" s="167" t="s">
        <v>1203</v>
      </c>
      <c r="C1677" s="244"/>
      <c r="D1677" s="245"/>
      <c r="E1677" s="270"/>
      <c r="F1677" s="270"/>
      <c r="G1677" s="271"/>
    </row>
    <row r="1678" spans="1:7" hidden="1" x14ac:dyDescent="0.25">
      <c r="A1678" s="93" t="s">
        <v>1502</v>
      </c>
      <c r="B1678" s="130" t="s">
        <v>1329</v>
      </c>
      <c r="C1678" s="244"/>
      <c r="D1678" s="245"/>
      <c r="E1678" s="270"/>
      <c r="F1678" s="270"/>
      <c r="G1678" s="271"/>
    </row>
    <row r="1679" spans="1:7" hidden="1" x14ac:dyDescent="0.25">
      <c r="A1679" s="93" t="s">
        <v>1503</v>
      </c>
      <c r="B1679" s="130" t="s">
        <v>1331</v>
      </c>
      <c r="C1679" s="244"/>
      <c r="D1679" s="245"/>
      <c r="E1679" s="270"/>
      <c r="F1679" s="270"/>
      <c r="G1679" s="271"/>
    </row>
    <row r="1680" spans="1:7" hidden="1" x14ac:dyDescent="0.25">
      <c r="A1680" s="93" t="s">
        <v>1504</v>
      </c>
      <c r="B1680" s="130" t="s">
        <v>1333</v>
      </c>
      <c r="C1680" s="244"/>
      <c r="D1680" s="245"/>
      <c r="E1680" s="270"/>
      <c r="F1680" s="270"/>
      <c r="G1680" s="271"/>
    </row>
    <row r="1681" spans="1:7" hidden="1" x14ac:dyDescent="0.25">
      <c r="A1681" s="93" t="s">
        <v>1505</v>
      </c>
      <c r="B1681" s="130" t="s">
        <v>1335</v>
      </c>
      <c r="C1681" s="244"/>
      <c r="D1681" s="245"/>
      <c r="E1681" s="270"/>
      <c r="F1681" s="270"/>
      <c r="G1681" s="271"/>
    </row>
    <row r="1682" spans="1:7" hidden="1" x14ac:dyDescent="0.25">
      <c r="A1682" s="93" t="s">
        <v>1506</v>
      </c>
      <c r="B1682" s="130" t="s">
        <v>1337</v>
      </c>
      <c r="C1682" s="244"/>
      <c r="D1682" s="245"/>
      <c r="E1682" s="270"/>
      <c r="F1682" s="270"/>
      <c r="G1682" s="271"/>
    </row>
    <row r="1683" spans="1:7" hidden="1" x14ac:dyDescent="0.25">
      <c r="A1683" s="93" t="s">
        <v>1507</v>
      </c>
      <c r="B1683" s="167" t="s">
        <v>1210</v>
      </c>
      <c r="C1683" s="244"/>
      <c r="D1683" s="245"/>
      <c r="E1683" s="270"/>
      <c r="F1683" s="270"/>
      <c r="G1683" s="271"/>
    </row>
    <row r="1684" spans="1:7" hidden="1" x14ac:dyDescent="0.25">
      <c r="A1684" s="93" t="s">
        <v>1508</v>
      </c>
      <c r="B1684" s="130" t="s">
        <v>1329</v>
      </c>
      <c r="C1684" s="244"/>
      <c r="D1684" s="245"/>
      <c r="E1684" s="270"/>
      <c r="F1684" s="270"/>
      <c r="G1684" s="271"/>
    </row>
    <row r="1685" spans="1:7" hidden="1" x14ac:dyDescent="0.25">
      <c r="A1685" s="93" t="s">
        <v>1509</v>
      </c>
      <c r="B1685" s="130" t="s">
        <v>1331</v>
      </c>
      <c r="C1685" s="244"/>
      <c r="D1685" s="245"/>
      <c r="E1685" s="270"/>
      <c r="F1685" s="270"/>
      <c r="G1685" s="271"/>
    </row>
    <row r="1686" spans="1:7" hidden="1" x14ac:dyDescent="0.25">
      <c r="A1686" s="93" t="s">
        <v>1510</v>
      </c>
      <c r="B1686" s="130" t="s">
        <v>1333</v>
      </c>
      <c r="C1686" s="244"/>
      <c r="D1686" s="245"/>
      <c r="E1686" s="270"/>
      <c r="F1686" s="270"/>
      <c r="G1686" s="271"/>
    </row>
    <row r="1687" spans="1:7" hidden="1" x14ac:dyDescent="0.25">
      <c r="A1687" s="93" t="s">
        <v>1511</v>
      </c>
      <c r="B1687" s="130" t="s">
        <v>1335</v>
      </c>
      <c r="C1687" s="244"/>
      <c r="D1687" s="245"/>
      <c r="E1687" s="270"/>
      <c r="F1687" s="270"/>
      <c r="G1687" s="271"/>
    </row>
    <row r="1688" spans="1:7" hidden="1" x14ac:dyDescent="0.25">
      <c r="A1688" s="93" t="s">
        <v>1512</v>
      </c>
      <c r="B1688" s="130" t="s">
        <v>1337</v>
      </c>
      <c r="C1688" s="244"/>
      <c r="D1688" s="245"/>
      <c r="E1688" s="270"/>
      <c r="F1688" s="270"/>
      <c r="G1688" s="271"/>
    </row>
    <row r="1689" spans="1:7" hidden="1" x14ac:dyDescent="0.25">
      <c r="A1689" s="93" t="s">
        <v>1513</v>
      </c>
      <c r="B1689" s="167" t="s">
        <v>7</v>
      </c>
      <c r="C1689" s="244"/>
      <c r="D1689" s="245"/>
      <c r="E1689" s="270"/>
      <c r="F1689" s="270"/>
      <c r="G1689" s="271"/>
    </row>
    <row r="1690" spans="1:7" hidden="1" x14ac:dyDescent="0.25">
      <c r="A1690" s="93" t="s">
        <v>1514</v>
      </c>
      <c r="B1690" s="130" t="s">
        <v>1329</v>
      </c>
      <c r="C1690" s="244"/>
      <c r="D1690" s="245"/>
      <c r="E1690" s="270"/>
      <c r="F1690" s="270"/>
      <c r="G1690" s="271"/>
    </row>
    <row r="1691" spans="1:7" hidden="1" x14ac:dyDescent="0.25">
      <c r="A1691" s="93" t="s">
        <v>1515</v>
      </c>
      <c r="B1691" s="130" t="s">
        <v>1331</v>
      </c>
      <c r="C1691" s="244"/>
      <c r="D1691" s="245"/>
      <c r="E1691" s="270"/>
      <c r="F1691" s="270"/>
      <c r="G1691" s="271"/>
    </row>
    <row r="1692" spans="1:7" hidden="1" x14ac:dyDescent="0.25">
      <c r="A1692" s="93" t="s">
        <v>1516</v>
      </c>
      <c r="B1692" s="130" t="s">
        <v>1333</v>
      </c>
      <c r="C1692" s="244"/>
      <c r="D1692" s="245"/>
      <c r="E1692" s="270"/>
      <c r="F1692" s="270"/>
      <c r="G1692" s="271"/>
    </row>
    <row r="1693" spans="1:7" hidden="1" x14ac:dyDescent="0.25">
      <c r="A1693" s="93" t="s">
        <v>1517</v>
      </c>
      <c r="B1693" s="130" t="s">
        <v>1335</v>
      </c>
      <c r="C1693" s="244"/>
      <c r="D1693" s="245"/>
      <c r="E1693" s="270"/>
      <c r="F1693" s="270"/>
      <c r="G1693" s="271"/>
    </row>
    <row r="1694" spans="1:7" hidden="1" x14ac:dyDescent="0.25">
      <c r="A1694" s="93" t="s">
        <v>1518</v>
      </c>
      <c r="B1694" s="130" t="s">
        <v>1337</v>
      </c>
      <c r="C1694" s="244"/>
      <c r="D1694" s="245"/>
      <c r="E1694" s="270"/>
      <c r="F1694" s="270"/>
      <c r="G1694" s="271"/>
    </row>
    <row r="1695" spans="1:7" hidden="1" x14ac:dyDescent="0.25">
      <c r="A1695" s="93" t="s">
        <v>1519</v>
      </c>
      <c r="B1695" s="167" t="s">
        <v>650</v>
      </c>
      <c r="C1695" s="244"/>
      <c r="D1695" s="245"/>
      <c r="E1695" s="270"/>
      <c r="F1695" s="270"/>
      <c r="G1695" s="271"/>
    </row>
    <row r="1696" spans="1:7" hidden="1" x14ac:dyDescent="0.25">
      <c r="A1696" s="93" t="s">
        <v>1520</v>
      </c>
      <c r="B1696" s="130" t="s">
        <v>1329</v>
      </c>
      <c r="C1696" s="244"/>
      <c r="D1696" s="245"/>
      <c r="E1696" s="270"/>
      <c r="F1696" s="270"/>
      <c r="G1696" s="271"/>
    </row>
    <row r="1697" spans="1:7" hidden="1" x14ac:dyDescent="0.25">
      <c r="A1697" s="93" t="s">
        <v>1521</v>
      </c>
      <c r="B1697" s="130" t="s">
        <v>1331</v>
      </c>
      <c r="C1697" s="244"/>
      <c r="D1697" s="245"/>
      <c r="E1697" s="270"/>
      <c r="F1697" s="270"/>
      <c r="G1697" s="271"/>
    </row>
    <row r="1698" spans="1:7" hidden="1" x14ac:dyDescent="0.25">
      <c r="A1698" s="93" t="s">
        <v>1522</v>
      </c>
      <c r="B1698" s="130" t="s">
        <v>1333</v>
      </c>
      <c r="C1698" s="244"/>
      <c r="D1698" s="245"/>
      <c r="E1698" s="270"/>
      <c r="F1698" s="270"/>
      <c r="G1698" s="271"/>
    </row>
    <row r="1699" spans="1:7" hidden="1" x14ac:dyDescent="0.25">
      <c r="A1699" s="93" t="s">
        <v>1523</v>
      </c>
      <c r="B1699" s="130" t="s">
        <v>1335</v>
      </c>
      <c r="C1699" s="244"/>
      <c r="D1699" s="245"/>
      <c r="E1699" s="270"/>
      <c r="F1699" s="270"/>
      <c r="G1699" s="271"/>
    </row>
    <row r="1700" spans="1:7" hidden="1" x14ac:dyDescent="0.25">
      <c r="A1700" s="93" t="s">
        <v>1524</v>
      </c>
      <c r="B1700" s="130" t="s">
        <v>1337</v>
      </c>
      <c r="C1700" s="244"/>
      <c r="D1700" s="245"/>
      <c r="E1700" s="270"/>
      <c r="F1700" s="270"/>
      <c r="G1700" s="271"/>
    </row>
    <row r="1701" spans="1:7" hidden="1" x14ac:dyDescent="0.25">
      <c r="A1701" s="93" t="s">
        <v>492</v>
      </c>
      <c r="B1701" s="229" t="s">
        <v>493</v>
      </c>
      <c r="C1701" s="230"/>
      <c r="D1701" s="230"/>
      <c r="E1701" s="231"/>
      <c r="F1701" s="276"/>
      <c r="G1701" s="230"/>
    </row>
    <row r="1702" spans="1:7" hidden="1" x14ac:dyDescent="0.25">
      <c r="A1702" s="93" t="s">
        <v>494</v>
      </c>
      <c r="B1702" s="233" t="s">
        <v>427</v>
      </c>
      <c r="C1702" s="234"/>
      <c r="D1702" s="235"/>
      <c r="E1702" s="236"/>
      <c r="F1702" s="236"/>
      <c r="G1702" s="238"/>
    </row>
    <row r="1703" spans="1:7" hidden="1" x14ac:dyDescent="0.25">
      <c r="A1703" s="93" t="s">
        <v>495</v>
      </c>
      <c r="B1703" s="240" t="s">
        <v>429</v>
      </c>
      <c r="C1703" s="241"/>
      <c r="D1703" s="242"/>
      <c r="E1703" s="272"/>
      <c r="F1703" s="272"/>
      <c r="G1703" s="273"/>
    </row>
    <row r="1704" spans="1:7" hidden="1" x14ac:dyDescent="0.25">
      <c r="A1704" s="93" t="s">
        <v>496</v>
      </c>
      <c r="B1704" s="167" t="s">
        <v>4</v>
      </c>
      <c r="C1704" s="244"/>
      <c r="D1704" s="245"/>
      <c r="E1704" s="270"/>
      <c r="F1704" s="270"/>
      <c r="G1704" s="271"/>
    </row>
    <row r="1705" spans="1:7" hidden="1" x14ac:dyDescent="0.25">
      <c r="A1705" s="93" t="s">
        <v>1525</v>
      </c>
      <c r="B1705" s="130" t="s">
        <v>1526</v>
      </c>
      <c r="C1705" s="244"/>
      <c r="D1705" s="245"/>
      <c r="E1705" s="270"/>
      <c r="F1705" s="270"/>
      <c r="G1705" s="271"/>
    </row>
    <row r="1706" spans="1:7" hidden="1" x14ac:dyDescent="0.25">
      <c r="A1706" s="93" t="s">
        <v>1527</v>
      </c>
      <c r="B1706" s="130" t="s">
        <v>1528</v>
      </c>
      <c r="C1706" s="244"/>
      <c r="D1706" s="245"/>
      <c r="E1706" s="270"/>
      <c r="F1706" s="270"/>
      <c r="G1706" s="271"/>
    </row>
    <row r="1707" spans="1:7" hidden="1" x14ac:dyDescent="0.25">
      <c r="A1707" s="93" t="s">
        <v>1529</v>
      </c>
      <c r="B1707" s="130" t="s">
        <v>1530</v>
      </c>
      <c r="C1707" s="244"/>
      <c r="D1707" s="245"/>
      <c r="E1707" s="270"/>
      <c r="F1707" s="270"/>
      <c r="G1707" s="271"/>
    </row>
    <row r="1708" spans="1:7" hidden="1" x14ac:dyDescent="0.25">
      <c r="A1708" s="93" t="s">
        <v>1531</v>
      </c>
      <c r="B1708" s="130" t="s">
        <v>1532</v>
      </c>
      <c r="C1708" s="244"/>
      <c r="D1708" s="245"/>
      <c r="E1708" s="270"/>
      <c r="F1708" s="270"/>
      <c r="G1708" s="271"/>
    </row>
    <row r="1709" spans="1:7" hidden="1" x14ac:dyDescent="0.25">
      <c r="A1709" s="93" t="s">
        <v>1533</v>
      </c>
      <c r="B1709" s="130" t="s">
        <v>1534</v>
      </c>
      <c r="C1709" s="244"/>
      <c r="D1709" s="245"/>
      <c r="E1709" s="270"/>
      <c r="F1709" s="270"/>
      <c r="G1709" s="271"/>
    </row>
    <row r="1710" spans="1:7" hidden="1" x14ac:dyDescent="0.25">
      <c r="A1710" s="93" t="s">
        <v>497</v>
      </c>
      <c r="B1710" s="312" t="s">
        <v>3</v>
      </c>
      <c r="C1710" s="244"/>
      <c r="D1710" s="245"/>
      <c r="E1710" s="270"/>
      <c r="F1710" s="270"/>
      <c r="G1710" s="271"/>
    </row>
    <row r="1711" spans="1:7" hidden="1" x14ac:dyDescent="0.25">
      <c r="A1711" s="93" t="s">
        <v>1535</v>
      </c>
      <c r="B1711" s="130" t="s">
        <v>1526</v>
      </c>
      <c r="C1711" s="244"/>
      <c r="D1711" s="245"/>
      <c r="E1711" s="270"/>
      <c r="F1711" s="270"/>
      <c r="G1711" s="271"/>
    </row>
    <row r="1712" spans="1:7" hidden="1" x14ac:dyDescent="0.25">
      <c r="A1712" s="93" t="s">
        <v>1536</v>
      </c>
      <c r="B1712" s="130" t="s">
        <v>1528</v>
      </c>
      <c r="C1712" s="244"/>
      <c r="D1712" s="245"/>
      <c r="E1712" s="270"/>
      <c r="F1712" s="270"/>
      <c r="G1712" s="271"/>
    </row>
    <row r="1713" spans="1:7" hidden="1" x14ac:dyDescent="0.25">
      <c r="A1713" s="93" t="s">
        <v>1537</v>
      </c>
      <c r="B1713" s="130" t="s">
        <v>1530</v>
      </c>
      <c r="C1713" s="244"/>
      <c r="D1713" s="245"/>
      <c r="E1713" s="270"/>
      <c r="F1713" s="270"/>
      <c r="G1713" s="271"/>
    </row>
    <row r="1714" spans="1:7" hidden="1" x14ac:dyDescent="0.25">
      <c r="A1714" s="93" t="s">
        <v>1538</v>
      </c>
      <c r="B1714" s="130" t="s">
        <v>1532</v>
      </c>
      <c r="C1714" s="244"/>
      <c r="D1714" s="245"/>
      <c r="E1714" s="270"/>
      <c r="F1714" s="270"/>
      <c r="G1714" s="271"/>
    </row>
    <row r="1715" spans="1:7" hidden="1" x14ac:dyDescent="0.25">
      <c r="A1715" s="93" t="s">
        <v>1539</v>
      </c>
      <c r="B1715" s="130" t="s">
        <v>1534</v>
      </c>
      <c r="C1715" s="244"/>
      <c r="D1715" s="245"/>
      <c r="E1715" s="270"/>
      <c r="F1715" s="270"/>
      <c r="G1715" s="271"/>
    </row>
    <row r="1716" spans="1:7" hidden="1" x14ac:dyDescent="0.25">
      <c r="A1716" s="93" t="s">
        <v>498</v>
      </c>
      <c r="B1716" s="167" t="s">
        <v>5</v>
      </c>
      <c r="C1716" s="244"/>
      <c r="D1716" s="245"/>
      <c r="E1716" s="270"/>
      <c r="F1716" s="270"/>
      <c r="G1716" s="271"/>
    </row>
    <row r="1717" spans="1:7" hidden="1" x14ac:dyDescent="0.25">
      <c r="A1717" s="93" t="s">
        <v>1540</v>
      </c>
      <c r="B1717" s="130" t="s">
        <v>1526</v>
      </c>
      <c r="C1717" s="244"/>
      <c r="D1717" s="245"/>
      <c r="E1717" s="270"/>
      <c r="F1717" s="270"/>
      <c r="G1717" s="271"/>
    </row>
    <row r="1718" spans="1:7" hidden="1" x14ac:dyDescent="0.25">
      <c r="A1718" s="93" t="s">
        <v>1541</v>
      </c>
      <c r="B1718" s="130" t="s">
        <v>1528</v>
      </c>
      <c r="C1718" s="244"/>
      <c r="D1718" s="245"/>
      <c r="E1718" s="270"/>
      <c r="F1718" s="270"/>
      <c r="G1718" s="271"/>
    </row>
    <row r="1719" spans="1:7" hidden="1" x14ac:dyDescent="0.25">
      <c r="A1719" s="93" t="s">
        <v>1542</v>
      </c>
      <c r="B1719" s="130" t="s">
        <v>1530</v>
      </c>
      <c r="C1719" s="244"/>
      <c r="D1719" s="245"/>
      <c r="E1719" s="270"/>
      <c r="F1719" s="270"/>
      <c r="G1719" s="271"/>
    </row>
    <row r="1720" spans="1:7" hidden="1" x14ac:dyDescent="0.25">
      <c r="A1720" s="93" t="s">
        <v>1543</v>
      </c>
      <c r="B1720" s="130" t="s">
        <v>1532</v>
      </c>
      <c r="C1720" s="244"/>
      <c r="D1720" s="245"/>
      <c r="E1720" s="270"/>
      <c r="F1720" s="270"/>
      <c r="G1720" s="271"/>
    </row>
    <row r="1721" spans="1:7" hidden="1" x14ac:dyDescent="0.25">
      <c r="A1721" s="93" t="s">
        <v>1544</v>
      </c>
      <c r="B1721" s="130" t="s">
        <v>1534</v>
      </c>
      <c r="C1721" s="244"/>
      <c r="D1721" s="245"/>
      <c r="E1721" s="270"/>
      <c r="F1721" s="270"/>
      <c r="G1721" s="271"/>
    </row>
    <row r="1722" spans="1:7" hidden="1" x14ac:dyDescent="0.25">
      <c r="A1722" s="93" t="s">
        <v>499</v>
      </c>
      <c r="B1722" s="167" t="s">
        <v>1191</v>
      </c>
      <c r="C1722" s="244"/>
      <c r="D1722" s="245"/>
      <c r="E1722" s="270"/>
      <c r="F1722" s="270"/>
      <c r="G1722" s="271"/>
    </row>
    <row r="1723" spans="1:7" hidden="1" x14ac:dyDescent="0.25">
      <c r="A1723" s="93" t="s">
        <v>1545</v>
      </c>
      <c r="B1723" s="130" t="s">
        <v>1526</v>
      </c>
      <c r="C1723" s="244"/>
      <c r="D1723" s="245"/>
      <c r="E1723" s="270"/>
      <c r="F1723" s="270"/>
      <c r="G1723" s="271"/>
    </row>
    <row r="1724" spans="1:7" hidden="1" x14ac:dyDescent="0.25">
      <c r="A1724" s="93" t="s">
        <v>1546</v>
      </c>
      <c r="B1724" s="130" t="s">
        <v>1528</v>
      </c>
      <c r="C1724" s="244"/>
      <c r="D1724" s="245"/>
      <c r="E1724" s="270"/>
      <c r="F1724" s="270"/>
      <c r="G1724" s="271"/>
    </row>
    <row r="1725" spans="1:7" hidden="1" x14ac:dyDescent="0.25">
      <c r="A1725" s="93" t="s">
        <v>1547</v>
      </c>
      <c r="B1725" s="130" t="s">
        <v>1530</v>
      </c>
      <c r="C1725" s="244"/>
      <c r="D1725" s="245"/>
      <c r="E1725" s="270"/>
      <c r="F1725" s="270"/>
      <c r="G1725" s="271"/>
    </row>
    <row r="1726" spans="1:7" hidden="1" x14ac:dyDescent="0.25">
      <c r="A1726" s="93" t="s">
        <v>1548</v>
      </c>
      <c r="B1726" s="130" t="s">
        <v>1532</v>
      </c>
      <c r="C1726" s="244"/>
      <c r="D1726" s="245"/>
      <c r="E1726" s="270"/>
      <c r="F1726" s="270"/>
      <c r="G1726" s="271"/>
    </row>
    <row r="1727" spans="1:7" hidden="1" x14ac:dyDescent="0.25">
      <c r="A1727" s="93" t="s">
        <v>1549</v>
      </c>
      <c r="B1727" s="130" t="s">
        <v>1534</v>
      </c>
      <c r="C1727" s="244"/>
      <c r="D1727" s="245"/>
      <c r="E1727" s="270"/>
      <c r="F1727" s="270"/>
      <c r="G1727" s="271"/>
    </row>
    <row r="1728" spans="1:7" hidden="1" x14ac:dyDescent="0.25">
      <c r="A1728" s="93" t="s">
        <v>500</v>
      </c>
      <c r="B1728" s="167" t="s">
        <v>1197</v>
      </c>
      <c r="C1728" s="244"/>
      <c r="D1728" s="245"/>
      <c r="E1728" s="270"/>
      <c r="F1728" s="270"/>
      <c r="G1728" s="271"/>
    </row>
    <row r="1729" spans="1:7" hidden="1" x14ac:dyDescent="0.25">
      <c r="A1729" s="93" t="s">
        <v>1550</v>
      </c>
      <c r="B1729" s="130" t="s">
        <v>1526</v>
      </c>
      <c r="C1729" s="244"/>
      <c r="D1729" s="245"/>
      <c r="E1729" s="270"/>
      <c r="F1729" s="270"/>
      <c r="G1729" s="271"/>
    </row>
    <row r="1730" spans="1:7" hidden="1" x14ac:dyDescent="0.25">
      <c r="A1730" s="93" t="s">
        <v>1551</v>
      </c>
      <c r="B1730" s="130" t="s">
        <v>1528</v>
      </c>
      <c r="C1730" s="244"/>
      <c r="D1730" s="245"/>
      <c r="E1730" s="270"/>
      <c r="F1730" s="270"/>
      <c r="G1730" s="271"/>
    </row>
    <row r="1731" spans="1:7" hidden="1" x14ac:dyDescent="0.25">
      <c r="A1731" s="93" t="s">
        <v>1552</v>
      </c>
      <c r="B1731" s="130" t="s">
        <v>1530</v>
      </c>
      <c r="C1731" s="244"/>
      <c r="D1731" s="245"/>
      <c r="E1731" s="270"/>
      <c r="F1731" s="270"/>
      <c r="G1731" s="271"/>
    </row>
    <row r="1732" spans="1:7" hidden="1" x14ac:dyDescent="0.25">
      <c r="A1732" s="93" t="s">
        <v>1553</v>
      </c>
      <c r="B1732" s="130" t="s">
        <v>1532</v>
      </c>
      <c r="C1732" s="244"/>
      <c r="D1732" s="245"/>
      <c r="E1732" s="270"/>
      <c r="F1732" s="270"/>
      <c r="G1732" s="271"/>
    </row>
    <row r="1733" spans="1:7" hidden="1" x14ac:dyDescent="0.25">
      <c r="A1733" s="93" t="s">
        <v>1554</v>
      </c>
      <c r="B1733" s="130" t="s">
        <v>1534</v>
      </c>
      <c r="C1733" s="244"/>
      <c r="D1733" s="245"/>
      <c r="E1733" s="270"/>
      <c r="F1733" s="270"/>
      <c r="G1733" s="271"/>
    </row>
    <row r="1734" spans="1:7" hidden="1" x14ac:dyDescent="0.25">
      <c r="A1734" s="93" t="s">
        <v>501</v>
      </c>
      <c r="B1734" s="167" t="s">
        <v>1203</v>
      </c>
      <c r="C1734" s="244"/>
      <c r="D1734" s="245"/>
      <c r="E1734" s="270"/>
      <c r="F1734" s="270"/>
      <c r="G1734" s="271"/>
    </row>
    <row r="1735" spans="1:7" hidden="1" x14ac:dyDescent="0.25">
      <c r="A1735" s="93" t="s">
        <v>1555</v>
      </c>
      <c r="B1735" s="130" t="s">
        <v>1526</v>
      </c>
      <c r="C1735" s="244"/>
      <c r="D1735" s="245"/>
      <c r="E1735" s="270"/>
      <c r="F1735" s="270"/>
      <c r="G1735" s="271"/>
    </row>
    <row r="1736" spans="1:7" hidden="1" x14ac:dyDescent="0.25">
      <c r="A1736" s="93" t="s">
        <v>1556</v>
      </c>
      <c r="B1736" s="130" t="s">
        <v>1528</v>
      </c>
      <c r="C1736" s="244"/>
      <c r="D1736" s="245"/>
      <c r="E1736" s="270"/>
      <c r="F1736" s="270"/>
      <c r="G1736" s="271"/>
    </row>
    <row r="1737" spans="1:7" hidden="1" x14ac:dyDescent="0.25">
      <c r="A1737" s="93" t="s">
        <v>1557</v>
      </c>
      <c r="B1737" s="130" t="s">
        <v>1530</v>
      </c>
      <c r="C1737" s="244"/>
      <c r="D1737" s="245"/>
      <c r="E1737" s="270"/>
      <c r="F1737" s="270"/>
      <c r="G1737" s="271"/>
    </row>
    <row r="1738" spans="1:7" hidden="1" x14ac:dyDescent="0.25">
      <c r="A1738" s="93" t="s">
        <v>1558</v>
      </c>
      <c r="B1738" s="130" t="s">
        <v>1532</v>
      </c>
      <c r="C1738" s="244"/>
      <c r="D1738" s="245"/>
      <c r="E1738" s="270"/>
      <c r="F1738" s="270"/>
      <c r="G1738" s="271"/>
    </row>
    <row r="1739" spans="1:7" hidden="1" x14ac:dyDescent="0.25">
      <c r="A1739" s="93" t="s">
        <v>1559</v>
      </c>
      <c r="B1739" s="130" t="s">
        <v>1534</v>
      </c>
      <c r="C1739" s="244"/>
      <c r="D1739" s="245"/>
      <c r="E1739" s="270"/>
      <c r="F1739" s="270"/>
      <c r="G1739" s="271"/>
    </row>
    <row r="1740" spans="1:7" hidden="1" x14ac:dyDescent="0.25">
      <c r="A1740" s="93" t="s">
        <v>1560</v>
      </c>
      <c r="B1740" s="167" t="s">
        <v>1210</v>
      </c>
      <c r="C1740" s="244"/>
      <c r="D1740" s="245"/>
      <c r="E1740" s="270"/>
      <c r="F1740" s="270"/>
      <c r="G1740" s="271"/>
    </row>
    <row r="1741" spans="1:7" hidden="1" x14ac:dyDescent="0.25">
      <c r="A1741" s="93" t="s">
        <v>1561</v>
      </c>
      <c r="B1741" s="130" t="s">
        <v>1526</v>
      </c>
      <c r="C1741" s="244"/>
      <c r="D1741" s="245"/>
      <c r="E1741" s="270"/>
      <c r="F1741" s="270"/>
      <c r="G1741" s="271"/>
    </row>
    <row r="1742" spans="1:7" hidden="1" x14ac:dyDescent="0.25">
      <c r="A1742" s="93" t="s">
        <v>1562</v>
      </c>
      <c r="B1742" s="130" t="s">
        <v>1528</v>
      </c>
      <c r="C1742" s="244"/>
      <c r="D1742" s="245"/>
      <c r="E1742" s="270"/>
      <c r="F1742" s="270"/>
      <c r="G1742" s="271"/>
    </row>
    <row r="1743" spans="1:7" hidden="1" x14ac:dyDescent="0.25">
      <c r="A1743" s="93" t="s">
        <v>1563</v>
      </c>
      <c r="B1743" s="130" t="s">
        <v>1530</v>
      </c>
      <c r="C1743" s="244"/>
      <c r="D1743" s="245"/>
      <c r="E1743" s="270"/>
      <c r="F1743" s="270"/>
      <c r="G1743" s="271"/>
    </row>
    <row r="1744" spans="1:7" hidden="1" x14ac:dyDescent="0.25">
      <c r="A1744" s="93" t="s">
        <v>1564</v>
      </c>
      <c r="B1744" s="130" t="s">
        <v>1532</v>
      </c>
      <c r="C1744" s="244"/>
      <c r="D1744" s="245"/>
      <c r="E1744" s="270"/>
      <c r="F1744" s="270"/>
      <c r="G1744" s="271"/>
    </row>
    <row r="1745" spans="1:7" hidden="1" x14ac:dyDescent="0.25">
      <c r="A1745" s="93" t="s">
        <v>1565</v>
      </c>
      <c r="B1745" s="130" t="s">
        <v>1534</v>
      </c>
      <c r="C1745" s="244"/>
      <c r="D1745" s="245"/>
      <c r="E1745" s="270"/>
      <c r="F1745" s="270"/>
      <c r="G1745" s="271"/>
    </row>
    <row r="1746" spans="1:7" hidden="1" x14ac:dyDescent="0.25">
      <c r="A1746" s="93" t="s">
        <v>1566</v>
      </c>
      <c r="B1746" s="167" t="s">
        <v>7</v>
      </c>
      <c r="C1746" s="244"/>
      <c r="D1746" s="245"/>
      <c r="E1746" s="270"/>
      <c r="F1746" s="270"/>
      <c r="G1746" s="271"/>
    </row>
    <row r="1747" spans="1:7" hidden="1" x14ac:dyDescent="0.25">
      <c r="A1747" s="93" t="s">
        <v>1567</v>
      </c>
      <c r="B1747" s="130" t="s">
        <v>1526</v>
      </c>
      <c r="C1747" s="244"/>
      <c r="D1747" s="245"/>
      <c r="E1747" s="270"/>
      <c r="F1747" s="270"/>
      <c r="G1747" s="271"/>
    </row>
    <row r="1748" spans="1:7" hidden="1" x14ac:dyDescent="0.25">
      <c r="A1748" s="93" t="s">
        <v>1568</v>
      </c>
      <c r="B1748" s="130" t="s">
        <v>1528</v>
      </c>
      <c r="C1748" s="244"/>
      <c r="D1748" s="245"/>
      <c r="E1748" s="270"/>
      <c r="F1748" s="270"/>
      <c r="G1748" s="271"/>
    </row>
    <row r="1749" spans="1:7" hidden="1" x14ac:dyDescent="0.25">
      <c r="A1749" s="93" t="s">
        <v>1569</v>
      </c>
      <c r="B1749" s="130" t="s">
        <v>1530</v>
      </c>
      <c r="C1749" s="244"/>
      <c r="D1749" s="245"/>
      <c r="E1749" s="270"/>
      <c r="F1749" s="270"/>
      <c r="G1749" s="271"/>
    </row>
    <row r="1750" spans="1:7" hidden="1" x14ac:dyDescent="0.25">
      <c r="A1750" s="93" t="s">
        <v>1570</v>
      </c>
      <c r="B1750" s="130" t="s">
        <v>1532</v>
      </c>
      <c r="C1750" s="244"/>
      <c r="D1750" s="245"/>
      <c r="E1750" s="270"/>
      <c r="F1750" s="270"/>
      <c r="G1750" s="271"/>
    </row>
    <row r="1751" spans="1:7" hidden="1" x14ac:dyDescent="0.25">
      <c r="A1751" s="93" t="s">
        <v>1571</v>
      </c>
      <c r="B1751" s="130" t="s">
        <v>1534</v>
      </c>
      <c r="C1751" s="244"/>
      <c r="D1751" s="245"/>
      <c r="E1751" s="270"/>
      <c r="F1751" s="270"/>
      <c r="G1751" s="271"/>
    </row>
    <row r="1752" spans="1:7" hidden="1" x14ac:dyDescent="0.25">
      <c r="A1752" s="93" t="s">
        <v>1572</v>
      </c>
      <c r="B1752" s="167" t="s">
        <v>650</v>
      </c>
      <c r="C1752" s="244"/>
      <c r="D1752" s="245"/>
      <c r="E1752" s="270"/>
      <c r="F1752" s="270"/>
      <c r="G1752" s="271"/>
    </row>
    <row r="1753" spans="1:7" hidden="1" x14ac:dyDescent="0.25">
      <c r="A1753" s="93" t="s">
        <v>1573</v>
      </c>
      <c r="B1753" s="130" t="s">
        <v>1526</v>
      </c>
      <c r="C1753" s="244"/>
      <c r="D1753" s="245"/>
      <c r="E1753" s="270"/>
      <c r="F1753" s="270"/>
      <c r="G1753" s="271"/>
    </row>
    <row r="1754" spans="1:7" hidden="1" x14ac:dyDescent="0.25">
      <c r="A1754" s="93" t="s">
        <v>1574</v>
      </c>
      <c r="B1754" s="130" t="s">
        <v>1528</v>
      </c>
      <c r="C1754" s="244"/>
      <c r="D1754" s="245"/>
      <c r="E1754" s="270"/>
      <c r="F1754" s="270"/>
      <c r="G1754" s="271"/>
    </row>
    <row r="1755" spans="1:7" hidden="1" x14ac:dyDescent="0.25">
      <c r="A1755" s="93" t="s">
        <v>1575</v>
      </c>
      <c r="B1755" s="130" t="s">
        <v>1530</v>
      </c>
      <c r="C1755" s="244"/>
      <c r="D1755" s="245"/>
      <c r="E1755" s="270"/>
      <c r="F1755" s="270"/>
      <c r="G1755" s="271"/>
    </row>
    <row r="1756" spans="1:7" hidden="1" x14ac:dyDescent="0.25">
      <c r="A1756" s="93" t="s">
        <v>1576</v>
      </c>
      <c r="B1756" s="130" t="s">
        <v>1532</v>
      </c>
      <c r="C1756" s="244"/>
      <c r="D1756" s="245"/>
      <c r="E1756" s="270"/>
      <c r="F1756" s="270"/>
      <c r="G1756" s="271"/>
    </row>
    <row r="1757" spans="1:7" hidden="1" x14ac:dyDescent="0.25">
      <c r="A1757" s="93" t="s">
        <v>1577</v>
      </c>
      <c r="B1757" s="130" t="s">
        <v>1534</v>
      </c>
      <c r="C1757" s="244"/>
      <c r="D1757" s="245"/>
      <c r="E1757" s="270"/>
      <c r="F1757" s="270"/>
      <c r="G1757" s="271"/>
    </row>
    <row r="1758" spans="1:7" hidden="1" x14ac:dyDescent="0.25">
      <c r="A1758" s="93" t="s">
        <v>502</v>
      </c>
      <c r="B1758" s="240" t="s">
        <v>437</v>
      </c>
      <c r="C1758" s="241"/>
      <c r="D1758" s="242"/>
      <c r="E1758" s="272"/>
      <c r="F1758" s="272"/>
      <c r="G1758" s="273"/>
    </row>
    <row r="1759" spans="1:7" hidden="1" x14ac:dyDescent="0.25">
      <c r="A1759" s="93" t="s">
        <v>503</v>
      </c>
      <c r="B1759" s="167" t="s">
        <v>4</v>
      </c>
      <c r="C1759" s="244"/>
      <c r="D1759" s="245"/>
      <c r="E1759" s="270"/>
      <c r="F1759" s="270"/>
      <c r="G1759" s="271"/>
    </row>
    <row r="1760" spans="1:7" hidden="1" x14ac:dyDescent="0.25">
      <c r="A1760" s="93" t="s">
        <v>1578</v>
      </c>
      <c r="B1760" s="130" t="s">
        <v>1526</v>
      </c>
      <c r="C1760" s="244"/>
      <c r="D1760" s="245"/>
      <c r="E1760" s="270"/>
      <c r="F1760" s="270"/>
      <c r="G1760" s="271"/>
    </row>
    <row r="1761" spans="1:7" hidden="1" x14ac:dyDescent="0.25">
      <c r="A1761" s="93" t="s">
        <v>1579</v>
      </c>
      <c r="B1761" s="130" t="s">
        <v>1528</v>
      </c>
      <c r="C1761" s="244"/>
      <c r="D1761" s="245"/>
      <c r="E1761" s="270"/>
      <c r="F1761" s="270"/>
      <c r="G1761" s="271"/>
    </row>
    <row r="1762" spans="1:7" hidden="1" x14ac:dyDescent="0.25">
      <c r="A1762" s="93" t="s">
        <v>1580</v>
      </c>
      <c r="B1762" s="130" t="s">
        <v>1530</v>
      </c>
      <c r="C1762" s="244"/>
      <c r="D1762" s="245"/>
      <c r="E1762" s="270"/>
      <c r="F1762" s="270"/>
      <c r="G1762" s="271"/>
    </row>
    <row r="1763" spans="1:7" hidden="1" x14ac:dyDescent="0.25">
      <c r="A1763" s="93" t="s">
        <v>1581</v>
      </c>
      <c r="B1763" s="130" t="s">
        <v>1532</v>
      </c>
      <c r="C1763" s="244"/>
      <c r="D1763" s="245"/>
      <c r="E1763" s="270"/>
      <c r="F1763" s="270"/>
      <c r="G1763" s="271"/>
    </row>
    <row r="1764" spans="1:7" hidden="1" x14ac:dyDescent="0.25">
      <c r="A1764" s="93" t="s">
        <v>1582</v>
      </c>
      <c r="B1764" s="130" t="s">
        <v>1534</v>
      </c>
      <c r="C1764" s="244"/>
      <c r="D1764" s="245"/>
      <c r="E1764" s="270"/>
      <c r="F1764" s="270"/>
      <c r="G1764" s="271"/>
    </row>
    <row r="1765" spans="1:7" hidden="1" x14ac:dyDescent="0.25">
      <c r="A1765" s="93" t="s">
        <v>504</v>
      </c>
      <c r="B1765" s="312" t="s">
        <v>3</v>
      </c>
      <c r="C1765" s="244"/>
      <c r="D1765" s="245"/>
      <c r="E1765" s="270"/>
      <c r="F1765" s="270"/>
      <c r="G1765" s="271"/>
    </row>
    <row r="1766" spans="1:7" hidden="1" x14ac:dyDescent="0.25">
      <c r="A1766" s="93" t="s">
        <v>1583</v>
      </c>
      <c r="B1766" s="130" t="s">
        <v>1526</v>
      </c>
      <c r="C1766" s="244"/>
      <c r="D1766" s="245"/>
      <c r="E1766" s="270"/>
      <c r="F1766" s="270"/>
      <c r="G1766" s="271"/>
    </row>
    <row r="1767" spans="1:7" hidden="1" x14ac:dyDescent="0.25">
      <c r="A1767" s="93" t="s">
        <v>1584</v>
      </c>
      <c r="B1767" s="130" t="s">
        <v>1528</v>
      </c>
      <c r="C1767" s="244"/>
      <c r="D1767" s="245"/>
      <c r="E1767" s="270"/>
      <c r="F1767" s="270"/>
      <c r="G1767" s="271"/>
    </row>
    <row r="1768" spans="1:7" hidden="1" x14ac:dyDescent="0.25">
      <c r="A1768" s="93" t="s">
        <v>1585</v>
      </c>
      <c r="B1768" s="130" t="s">
        <v>1530</v>
      </c>
      <c r="C1768" s="244"/>
      <c r="D1768" s="245"/>
      <c r="E1768" s="270"/>
      <c r="F1768" s="270"/>
      <c r="G1768" s="271"/>
    </row>
    <row r="1769" spans="1:7" hidden="1" x14ac:dyDescent="0.25">
      <c r="A1769" s="93" t="s">
        <v>1586</v>
      </c>
      <c r="B1769" s="130" t="s">
        <v>1532</v>
      </c>
      <c r="C1769" s="244"/>
      <c r="D1769" s="245"/>
      <c r="E1769" s="270"/>
      <c r="F1769" s="270"/>
      <c r="G1769" s="271"/>
    </row>
    <row r="1770" spans="1:7" hidden="1" x14ac:dyDescent="0.25">
      <c r="A1770" s="93" t="s">
        <v>1587</v>
      </c>
      <c r="B1770" s="130" t="s">
        <v>1534</v>
      </c>
      <c r="C1770" s="244"/>
      <c r="D1770" s="245"/>
      <c r="E1770" s="270"/>
      <c r="F1770" s="270"/>
      <c r="G1770" s="271"/>
    </row>
    <row r="1771" spans="1:7" hidden="1" x14ac:dyDescent="0.25">
      <c r="A1771" s="93" t="s">
        <v>505</v>
      </c>
      <c r="B1771" s="167" t="s">
        <v>5</v>
      </c>
      <c r="C1771" s="244"/>
      <c r="D1771" s="245"/>
      <c r="E1771" s="270"/>
      <c r="F1771" s="270"/>
      <c r="G1771" s="271"/>
    </row>
    <row r="1772" spans="1:7" hidden="1" x14ac:dyDescent="0.25">
      <c r="A1772" s="93" t="s">
        <v>1588</v>
      </c>
      <c r="B1772" s="130" t="s">
        <v>1526</v>
      </c>
      <c r="C1772" s="244"/>
      <c r="D1772" s="245"/>
      <c r="E1772" s="270"/>
      <c r="F1772" s="270"/>
      <c r="G1772" s="271"/>
    </row>
    <row r="1773" spans="1:7" hidden="1" x14ac:dyDescent="0.25">
      <c r="A1773" s="93" t="s">
        <v>1589</v>
      </c>
      <c r="B1773" s="130" t="s">
        <v>1528</v>
      </c>
      <c r="C1773" s="244"/>
      <c r="D1773" s="245"/>
      <c r="E1773" s="270"/>
      <c r="F1773" s="270"/>
      <c r="G1773" s="271"/>
    </row>
    <row r="1774" spans="1:7" hidden="1" x14ac:dyDescent="0.25">
      <c r="A1774" s="93" t="s">
        <v>1590</v>
      </c>
      <c r="B1774" s="130" t="s">
        <v>1530</v>
      </c>
      <c r="C1774" s="244"/>
      <c r="D1774" s="245"/>
      <c r="E1774" s="270"/>
      <c r="F1774" s="270"/>
      <c r="G1774" s="271"/>
    </row>
    <row r="1775" spans="1:7" hidden="1" x14ac:dyDescent="0.25">
      <c r="A1775" s="93" t="s">
        <v>1591</v>
      </c>
      <c r="B1775" s="130" t="s">
        <v>1532</v>
      </c>
      <c r="C1775" s="244"/>
      <c r="D1775" s="245"/>
      <c r="E1775" s="270"/>
      <c r="F1775" s="270"/>
      <c r="G1775" s="271"/>
    </row>
    <row r="1776" spans="1:7" hidden="1" x14ac:dyDescent="0.25">
      <c r="A1776" s="93" t="s">
        <v>1592</v>
      </c>
      <c r="B1776" s="130" t="s">
        <v>1534</v>
      </c>
      <c r="C1776" s="244"/>
      <c r="D1776" s="245"/>
      <c r="E1776" s="270"/>
      <c r="F1776" s="270"/>
      <c r="G1776" s="271"/>
    </row>
    <row r="1777" spans="1:7" hidden="1" x14ac:dyDescent="0.25">
      <c r="A1777" s="93" t="s">
        <v>506</v>
      </c>
      <c r="B1777" s="167" t="s">
        <v>1191</v>
      </c>
      <c r="C1777" s="244"/>
      <c r="D1777" s="245"/>
      <c r="E1777" s="270"/>
      <c r="F1777" s="270"/>
      <c r="G1777" s="271"/>
    </row>
    <row r="1778" spans="1:7" hidden="1" x14ac:dyDescent="0.25">
      <c r="A1778" s="93" t="s">
        <v>1593</v>
      </c>
      <c r="B1778" s="130" t="s">
        <v>1526</v>
      </c>
      <c r="C1778" s="244"/>
      <c r="D1778" s="245"/>
      <c r="E1778" s="270"/>
      <c r="F1778" s="270"/>
      <c r="G1778" s="271"/>
    </row>
    <row r="1779" spans="1:7" hidden="1" x14ac:dyDescent="0.25">
      <c r="A1779" s="93" t="s">
        <v>1594</v>
      </c>
      <c r="B1779" s="130" t="s">
        <v>1528</v>
      </c>
      <c r="C1779" s="244"/>
      <c r="D1779" s="245"/>
      <c r="E1779" s="270"/>
      <c r="F1779" s="270"/>
      <c r="G1779" s="271"/>
    </row>
    <row r="1780" spans="1:7" hidden="1" x14ac:dyDescent="0.25">
      <c r="A1780" s="93" t="s">
        <v>1595</v>
      </c>
      <c r="B1780" s="130" t="s">
        <v>1530</v>
      </c>
      <c r="C1780" s="244"/>
      <c r="D1780" s="245"/>
      <c r="E1780" s="270"/>
      <c r="F1780" s="270"/>
      <c r="G1780" s="271"/>
    </row>
    <row r="1781" spans="1:7" hidden="1" x14ac:dyDescent="0.25">
      <c r="A1781" s="93" t="s">
        <v>1596</v>
      </c>
      <c r="B1781" s="130" t="s">
        <v>1532</v>
      </c>
      <c r="C1781" s="244"/>
      <c r="D1781" s="245"/>
      <c r="E1781" s="270"/>
      <c r="F1781" s="270"/>
      <c r="G1781" s="271"/>
    </row>
    <row r="1782" spans="1:7" hidden="1" x14ac:dyDescent="0.25">
      <c r="A1782" s="93" t="s">
        <v>1597</v>
      </c>
      <c r="B1782" s="130" t="s">
        <v>1534</v>
      </c>
      <c r="C1782" s="244"/>
      <c r="D1782" s="245"/>
      <c r="E1782" s="270"/>
      <c r="F1782" s="270"/>
      <c r="G1782" s="271"/>
    </row>
    <row r="1783" spans="1:7" hidden="1" x14ac:dyDescent="0.25">
      <c r="A1783" s="93" t="s">
        <v>507</v>
      </c>
      <c r="B1783" s="167" t="s">
        <v>1197</v>
      </c>
      <c r="C1783" s="244"/>
      <c r="D1783" s="245"/>
      <c r="E1783" s="270"/>
      <c r="F1783" s="270"/>
      <c r="G1783" s="271"/>
    </row>
    <row r="1784" spans="1:7" hidden="1" x14ac:dyDescent="0.25">
      <c r="A1784" s="93" t="s">
        <v>1598</v>
      </c>
      <c r="B1784" s="130" t="s">
        <v>1526</v>
      </c>
      <c r="C1784" s="244"/>
      <c r="D1784" s="245"/>
      <c r="E1784" s="270"/>
      <c r="F1784" s="270"/>
      <c r="G1784" s="271"/>
    </row>
    <row r="1785" spans="1:7" hidden="1" x14ac:dyDescent="0.25">
      <c r="A1785" s="93" t="s">
        <v>1599</v>
      </c>
      <c r="B1785" s="130" t="s">
        <v>1528</v>
      </c>
      <c r="C1785" s="244"/>
      <c r="D1785" s="245"/>
      <c r="E1785" s="270"/>
      <c r="F1785" s="270"/>
      <c r="G1785" s="271"/>
    </row>
    <row r="1786" spans="1:7" hidden="1" x14ac:dyDescent="0.25">
      <c r="A1786" s="93" t="s">
        <v>1600</v>
      </c>
      <c r="B1786" s="130" t="s">
        <v>1530</v>
      </c>
      <c r="C1786" s="244"/>
      <c r="D1786" s="245"/>
      <c r="E1786" s="270"/>
      <c r="F1786" s="270"/>
      <c r="G1786" s="271"/>
    </row>
    <row r="1787" spans="1:7" hidden="1" x14ac:dyDescent="0.25">
      <c r="A1787" s="93" t="s">
        <v>1601</v>
      </c>
      <c r="B1787" s="130" t="s">
        <v>1532</v>
      </c>
      <c r="C1787" s="244"/>
      <c r="D1787" s="245"/>
      <c r="E1787" s="270"/>
      <c r="F1787" s="270"/>
      <c r="G1787" s="271"/>
    </row>
    <row r="1788" spans="1:7" hidden="1" x14ac:dyDescent="0.25">
      <c r="A1788" s="93" t="s">
        <v>1602</v>
      </c>
      <c r="B1788" s="130" t="s">
        <v>1534</v>
      </c>
      <c r="C1788" s="244"/>
      <c r="D1788" s="245"/>
      <c r="E1788" s="270"/>
      <c r="F1788" s="270"/>
      <c r="G1788" s="271"/>
    </row>
    <row r="1789" spans="1:7" hidden="1" x14ac:dyDescent="0.25">
      <c r="A1789" s="93" t="s">
        <v>508</v>
      </c>
      <c r="B1789" s="167" t="s">
        <v>1203</v>
      </c>
      <c r="C1789" s="244"/>
      <c r="D1789" s="245"/>
      <c r="E1789" s="270"/>
      <c r="F1789" s="270"/>
      <c r="G1789" s="271"/>
    </row>
    <row r="1790" spans="1:7" hidden="1" x14ac:dyDescent="0.25">
      <c r="A1790" s="93" t="s">
        <v>1603</v>
      </c>
      <c r="B1790" s="130" t="s">
        <v>1526</v>
      </c>
      <c r="C1790" s="244"/>
      <c r="D1790" s="245"/>
      <c r="E1790" s="270"/>
      <c r="F1790" s="270"/>
      <c r="G1790" s="271"/>
    </row>
    <row r="1791" spans="1:7" hidden="1" x14ac:dyDescent="0.25">
      <c r="A1791" s="93" t="s">
        <v>1604</v>
      </c>
      <c r="B1791" s="130" t="s">
        <v>1528</v>
      </c>
      <c r="C1791" s="244"/>
      <c r="D1791" s="245"/>
      <c r="E1791" s="270"/>
      <c r="F1791" s="270"/>
      <c r="G1791" s="271"/>
    </row>
    <row r="1792" spans="1:7" hidden="1" x14ac:dyDescent="0.25">
      <c r="A1792" s="93" t="s">
        <v>1605</v>
      </c>
      <c r="B1792" s="130" t="s">
        <v>1530</v>
      </c>
      <c r="C1792" s="244"/>
      <c r="D1792" s="245"/>
      <c r="E1792" s="270"/>
      <c r="F1792" s="270"/>
      <c r="G1792" s="271"/>
    </row>
    <row r="1793" spans="1:7" hidden="1" x14ac:dyDescent="0.25">
      <c r="A1793" s="93" t="s">
        <v>1606</v>
      </c>
      <c r="B1793" s="130" t="s">
        <v>1532</v>
      </c>
      <c r="C1793" s="244"/>
      <c r="D1793" s="245"/>
      <c r="E1793" s="270"/>
      <c r="F1793" s="270"/>
      <c r="G1793" s="271"/>
    </row>
    <row r="1794" spans="1:7" hidden="1" x14ac:dyDescent="0.25">
      <c r="A1794" s="93" t="s">
        <v>1607</v>
      </c>
      <c r="B1794" s="130" t="s">
        <v>1534</v>
      </c>
      <c r="C1794" s="244"/>
      <c r="D1794" s="245"/>
      <c r="E1794" s="270"/>
      <c r="F1794" s="270"/>
      <c r="G1794" s="271"/>
    </row>
    <row r="1795" spans="1:7" hidden="1" x14ac:dyDescent="0.25">
      <c r="A1795" s="93" t="s">
        <v>1608</v>
      </c>
      <c r="B1795" s="167" t="s">
        <v>1210</v>
      </c>
      <c r="C1795" s="244"/>
      <c r="D1795" s="245"/>
      <c r="E1795" s="270"/>
      <c r="F1795" s="270"/>
      <c r="G1795" s="271"/>
    </row>
    <row r="1796" spans="1:7" hidden="1" x14ac:dyDescent="0.25">
      <c r="A1796" s="93" t="s">
        <v>1609</v>
      </c>
      <c r="B1796" s="130" t="s">
        <v>1526</v>
      </c>
      <c r="C1796" s="244"/>
      <c r="D1796" s="245"/>
      <c r="E1796" s="270"/>
      <c r="F1796" s="270"/>
      <c r="G1796" s="271"/>
    </row>
    <row r="1797" spans="1:7" hidden="1" x14ac:dyDescent="0.25">
      <c r="A1797" s="93" t="s">
        <v>1610</v>
      </c>
      <c r="B1797" s="130" t="s">
        <v>1528</v>
      </c>
      <c r="C1797" s="244"/>
      <c r="D1797" s="245"/>
      <c r="E1797" s="270"/>
      <c r="F1797" s="270"/>
      <c r="G1797" s="271"/>
    </row>
    <row r="1798" spans="1:7" hidden="1" x14ac:dyDescent="0.25">
      <c r="A1798" s="93" t="s">
        <v>1611</v>
      </c>
      <c r="B1798" s="130" t="s">
        <v>1530</v>
      </c>
      <c r="C1798" s="244"/>
      <c r="D1798" s="245"/>
      <c r="E1798" s="270"/>
      <c r="F1798" s="270"/>
      <c r="G1798" s="271"/>
    </row>
    <row r="1799" spans="1:7" hidden="1" x14ac:dyDescent="0.25">
      <c r="A1799" s="93" t="s">
        <v>1612</v>
      </c>
      <c r="B1799" s="130" t="s">
        <v>1532</v>
      </c>
      <c r="C1799" s="244"/>
      <c r="D1799" s="245"/>
      <c r="E1799" s="270"/>
      <c r="F1799" s="270"/>
      <c r="G1799" s="271"/>
    </row>
    <row r="1800" spans="1:7" hidden="1" x14ac:dyDescent="0.25">
      <c r="A1800" s="93" t="s">
        <v>1613</v>
      </c>
      <c r="B1800" s="130" t="s">
        <v>1534</v>
      </c>
      <c r="C1800" s="244"/>
      <c r="D1800" s="245"/>
      <c r="E1800" s="270"/>
      <c r="F1800" s="270"/>
      <c r="G1800" s="271"/>
    </row>
    <row r="1801" spans="1:7" hidden="1" x14ac:dyDescent="0.25">
      <c r="A1801" s="93" t="s">
        <v>1614</v>
      </c>
      <c r="B1801" s="167" t="s">
        <v>7</v>
      </c>
      <c r="C1801" s="244"/>
      <c r="D1801" s="245"/>
      <c r="E1801" s="270"/>
      <c r="F1801" s="270"/>
      <c r="G1801" s="271"/>
    </row>
    <row r="1802" spans="1:7" hidden="1" x14ac:dyDescent="0.25">
      <c r="A1802" s="93" t="s">
        <v>1615</v>
      </c>
      <c r="B1802" s="130" t="s">
        <v>1526</v>
      </c>
      <c r="C1802" s="244"/>
      <c r="D1802" s="245"/>
      <c r="E1802" s="270"/>
      <c r="F1802" s="270"/>
      <c r="G1802" s="271"/>
    </row>
    <row r="1803" spans="1:7" hidden="1" x14ac:dyDescent="0.25">
      <c r="A1803" s="93" t="s">
        <v>1616</v>
      </c>
      <c r="B1803" s="130" t="s">
        <v>1528</v>
      </c>
      <c r="C1803" s="244"/>
      <c r="D1803" s="245"/>
      <c r="E1803" s="270"/>
      <c r="F1803" s="270"/>
      <c r="G1803" s="271"/>
    </row>
    <row r="1804" spans="1:7" hidden="1" x14ac:dyDescent="0.25">
      <c r="A1804" s="93" t="s">
        <v>1617</v>
      </c>
      <c r="B1804" s="130" t="s">
        <v>1530</v>
      </c>
      <c r="C1804" s="244"/>
      <c r="D1804" s="245"/>
      <c r="E1804" s="270"/>
      <c r="F1804" s="270"/>
      <c r="G1804" s="271"/>
    </row>
    <row r="1805" spans="1:7" hidden="1" x14ac:dyDescent="0.25">
      <c r="A1805" s="93" t="s">
        <v>1618</v>
      </c>
      <c r="B1805" s="130" t="s">
        <v>1532</v>
      </c>
      <c r="C1805" s="244"/>
      <c r="D1805" s="245"/>
      <c r="E1805" s="270"/>
      <c r="F1805" s="270"/>
      <c r="G1805" s="271"/>
    </row>
    <row r="1806" spans="1:7" hidden="1" x14ac:dyDescent="0.25">
      <c r="A1806" s="93" t="s">
        <v>1619</v>
      </c>
      <c r="B1806" s="130" t="s">
        <v>1534</v>
      </c>
      <c r="C1806" s="244"/>
      <c r="D1806" s="245"/>
      <c r="E1806" s="270"/>
      <c r="F1806" s="270"/>
      <c r="G1806" s="271"/>
    </row>
    <row r="1807" spans="1:7" hidden="1" x14ac:dyDescent="0.25">
      <c r="A1807" s="93" t="s">
        <v>1620</v>
      </c>
      <c r="B1807" s="167" t="s">
        <v>650</v>
      </c>
      <c r="C1807" s="244"/>
      <c r="D1807" s="245"/>
      <c r="E1807" s="270"/>
      <c r="F1807" s="270"/>
      <c r="G1807" s="271"/>
    </row>
    <row r="1808" spans="1:7" hidden="1" x14ac:dyDescent="0.25">
      <c r="A1808" s="93" t="s">
        <v>1621</v>
      </c>
      <c r="B1808" s="130" t="s">
        <v>1526</v>
      </c>
      <c r="C1808" s="244"/>
      <c r="D1808" s="245"/>
      <c r="E1808" s="270"/>
      <c r="F1808" s="270"/>
      <c r="G1808" s="271"/>
    </row>
    <row r="1809" spans="1:7" hidden="1" x14ac:dyDescent="0.25">
      <c r="A1809" s="93" t="s">
        <v>1622</v>
      </c>
      <c r="B1809" s="130" t="s">
        <v>1528</v>
      </c>
      <c r="C1809" s="244"/>
      <c r="D1809" s="245"/>
      <c r="E1809" s="270"/>
      <c r="F1809" s="270"/>
      <c r="G1809" s="271"/>
    </row>
    <row r="1810" spans="1:7" hidden="1" x14ac:dyDescent="0.25">
      <c r="A1810" s="93" t="s">
        <v>1623</v>
      </c>
      <c r="B1810" s="130" t="s">
        <v>1530</v>
      </c>
      <c r="C1810" s="244"/>
      <c r="D1810" s="245"/>
      <c r="E1810" s="270"/>
      <c r="F1810" s="270"/>
      <c r="G1810" s="271"/>
    </row>
    <row r="1811" spans="1:7" hidden="1" x14ac:dyDescent="0.25">
      <c r="A1811" s="93" t="s">
        <v>1624</v>
      </c>
      <c r="B1811" s="130" t="s">
        <v>1532</v>
      </c>
      <c r="C1811" s="244"/>
      <c r="D1811" s="245"/>
      <c r="E1811" s="270"/>
      <c r="F1811" s="270"/>
      <c r="G1811" s="271"/>
    </row>
    <row r="1812" spans="1:7" hidden="1" x14ac:dyDescent="0.25">
      <c r="A1812" s="93" t="s">
        <v>1625</v>
      </c>
      <c r="B1812" s="130" t="s">
        <v>1534</v>
      </c>
      <c r="C1812" s="244"/>
      <c r="D1812" s="245"/>
      <c r="E1812" s="270"/>
      <c r="F1812" s="270"/>
      <c r="G1812" s="271"/>
    </row>
    <row r="1813" spans="1:7" hidden="1" x14ac:dyDescent="0.25">
      <c r="A1813" s="93" t="s">
        <v>509</v>
      </c>
      <c r="B1813" s="233" t="s">
        <v>445</v>
      </c>
      <c r="C1813" s="234"/>
      <c r="D1813" s="235"/>
      <c r="E1813" s="236"/>
      <c r="F1813" s="236"/>
      <c r="G1813" s="238"/>
    </row>
    <row r="1814" spans="1:7" hidden="1" x14ac:dyDescent="0.25">
      <c r="A1814" s="93" t="s">
        <v>510</v>
      </c>
      <c r="B1814" s="240" t="s">
        <v>429</v>
      </c>
      <c r="C1814" s="241"/>
      <c r="D1814" s="242"/>
      <c r="E1814" s="272"/>
      <c r="F1814" s="272"/>
      <c r="G1814" s="273"/>
    </row>
    <row r="1815" spans="1:7" hidden="1" x14ac:dyDescent="0.25">
      <c r="A1815" s="93" t="s">
        <v>511</v>
      </c>
      <c r="B1815" s="167" t="s">
        <v>4</v>
      </c>
      <c r="C1815" s="244"/>
      <c r="D1815" s="245"/>
      <c r="E1815" s="270"/>
      <c r="F1815" s="270"/>
      <c r="G1815" s="271"/>
    </row>
    <row r="1816" spans="1:7" hidden="1" x14ac:dyDescent="0.25">
      <c r="A1816" s="93" t="s">
        <v>1626</v>
      </c>
      <c r="B1816" s="130" t="s">
        <v>1526</v>
      </c>
      <c r="C1816" s="244"/>
      <c r="D1816" s="245"/>
      <c r="E1816" s="270"/>
      <c r="F1816" s="270"/>
      <c r="G1816" s="271"/>
    </row>
    <row r="1817" spans="1:7" hidden="1" x14ac:dyDescent="0.25">
      <c r="A1817" s="93" t="s">
        <v>1627</v>
      </c>
      <c r="B1817" s="130" t="s">
        <v>1528</v>
      </c>
      <c r="C1817" s="244"/>
      <c r="D1817" s="245"/>
      <c r="E1817" s="270"/>
      <c r="F1817" s="270"/>
      <c r="G1817" s="271"/>
    </row>
    <row r="1818" spans="1:7" hidden="1" x14ac:dyDescent="0.25">
      <c r="A1818" s="93" t="s">
        <v>1628</v>
      </c>
      <c r="B1818" s="130" t="s">
        <v>1530</v>
      </c>
      <c r="C1818" s="244"/>
      <c r="D1818" s="245"/>
      <c r="E1818" s="270"/>
      <c r="F1818" s="270"/>
      <c r="G1818" s="271"/>
    </row>
    <row r="1819" spans="1:7" hidden="1" x14ac:dyDescent="0.25">
      <c r="A1819" s="93" t="s">
        <v>1629</v>
      </c>
      <c r="B1819" s="130" t="s">
        <v>1532</v>
      </c>
      <c r="C1819" s="244"/>
      <c r="D1819" s="245"/>
      <c r="E1819" s="270"/>
      <c r="F1819" s="270"/>
      <c r="G1819" s="271"/>
    </row>
    <row r="1820" spans="1:7" hidden="1" x14ac:dyDescent="0.25">
      <c r="A1820" s="93" t="s">
        <v>1630</v>
      </c>
      <c r="B1820" s="130" t="s">
        <v>1534</v>
      </c>
      <c r="C1820" s="244"/>
      <c r="D1820" s="245"/>
      <c r="E1820" s="270"/>
      <c r="F1820" s="270"/>
      <c r="G1820" s="271"/>
    </row>
    <row r="1821" spans="1:7" hidden="1" x14ac:dyDescent="0.25">
      <c r="A1821" s="93" t="s">
        <v>512</v>
      </c>
      <c r="B1821" s="312" t="s">
        <v>3</v>
      </c>
      <c r="C1821" s="244"/>
      <c r="D1821" s="245"/>
      <c r="E1821" s="270"/>
      <c r="F1821" s="270"/>
      <c r="G1821" s="271"/>
    </row>
    <row r="1822" spans="1:7" hidden="1" x14ac:dyDescent="0.25">
      <c r="A1822" s="93" t="s">
        <v>1631</v>
      </c>
      <c r="B1822" s="130" t="s">
        <v>1526</v>
      </c>
      <c r="C1822" s="244"/>
      <c r="D1822" s="245"/>
      <c r="E1822" s="270"/>
      <c r="F1822" s="270"/>
      <c r="G1822" s="271"/>
    </row>
    <row r="1823" spans="1:7" hidden="1" x14ac:dyDescent="0.25">
      <c r="A1823" s="93" t="s">
        <v>1632</v>
      </c>
      <c r="B1823" s="130" t="s">
        <v>1528</v>
      </c>
      <c r="C1823" s="244"/>
      <c r="D1823" s="245"/>
      <c r="E1823" s="270"/>
      <c r="F1823" s="270"/>
      <c r="G1823" s="271"/>
    </row>
    <row r="1824" spans="1:7" hidden="1" x14ac:dyDescent="0.25">
      <c r="A1824" s="93" t="s">
        <v>1633</v>
      </c>
      <c r="B1824" s="130" t="s">
        <v>1530</v>
      </c>
      <c r="C1824" s="244"/>
      <c r="D1824" s="245"/>
      <c r="E1824" s="270"/>
      <c r="F1824" s="270"/>
      <c r="G1824" s="271"/>
    </row>
    <row r="1825" spans="1:7" hidden="1" x14ac:dyDescent="0.25">
      <c r="A1825" s="93" t="s">
        <v>1634</v>
      </c>
      <c r="B1825" s="130" t="s">
        <v>1532</v>
      </c>
      <c r="C1825" s="244"/>
      <c r="D1825" s="245"/>
      <c r="E1825" s="270"/>
      <c r="F1825" s="270"/>
      <c r="G1825" s="271"/>
    </row>
    <row r="1826" spans="1:7" hidden="1" x14ac:dyDescent="0.25">
      <c r="A1826" s="93" t="s">
        <v>1635</v>
      </c>
      <c r="B1826" s="130" t="s">
        <v>1534</v>
      </c>
      <c r="C1826" s="244"/>
      <c r="D1826" s="245"/>
      <c r="E1826" s="270"/>
      <c r="F1826" s="270"/>
      <c r="G1826" s="271"/>
    </row>
    <row r="1827" spans="1:7" hidden="1" x14ac:dyDescent="0.25">
      <c r="A1827" s="93" t="s">
        <v>513</v>
      </c>
      <c r="B1827" s="167" t="s">
        <v>5</v>
      </c>
      <c r="C1827" s="244"/>
      <c r="D1827" s="245"/>
      <c r="E1827" s="270"/>
      <c r="F1827" s="270"/>
      <c r="G1827" s="271"/>
    </row>
    <row r="1828" spans="1:7" hidden="1" x14ac:dyDescent="0.25">
      <c r="A1828" s="93" t="s">
        <v>1636</v>
      </c>
      <c r="B1828" s="130" t="s">
        <v>1526</v>
      </c>
      <c r="C1828" s="244"/>
      <c r="D1828" s="245"/>
      <c r="E1828" s="270"/>
      <c r="F1828" s="270"/>
      <c r="G1828" s="271"/>
    </row>
    <row r="1829" spans="1:7" hidden="1" x14ac:dyDescent="0.25">
      <c r="A1829" s="93" t="s">
        <v>1637</v>
      </c>
      <c r="B1829" s="130" t="s">
        <v>1528</v>
      </c>
      <c r="C1829" s="244"/>
      <c r="D1829" s="245"/>
      <c r="E1829" s="270"/>
      <c r="F1829" s="270"/>
      <c r="G1829" s="271"/>
    </row>
    <row r="1830" spans="1:7" hidden="1" x14ac:dyDescent="0.25">
      <c r="A1830" s="93" t="s">
        <v>1638</v>
      </c>
      <c r="B1830" s="130" t="s">
        <v>1530</v>
      </c>
      <c r="C1830" s="244"/>
      <c r="D1830" s="245"/>
      <c r="E1830" s="270"/>
      <c r="F1830" s="270"/>
      <c r="G1830" s="271"/>
    </row>
    <row r="1831" spans="1:7" hidden="1" x14ac:dyDescent="0.25">
      <c r="A1831" s="93" t="s">
        <v>1639</v>
      </c>
      <c r="B1831" s="130" t="s">
        <v>1532</v>
      </c>
      <c r="C1831" s="244"/>
      <c r="D1831" s="245"/>
      <c r="E1831" s="270"/>
      <c r="F1831" s="270"/>
      <c r="G1831" s="271"/>
    </row>
    <row r="1832" spans="1:7" hidden="1" x14ac:dyDescent="0.25">
      <c r="A1832" s="93" t="s">
        <v>1640</v>
      </c>
      <c r="B1832" s="130" t="s">
        <v>1534</v>
      </c>
      <c r="C1832" s="244"/>
      <c r="D1832" s="245"/>
      <c r="E1832" s="270"/>
      <c r="F1832" s="270"/>
      <c r="G1832" s="271"/>
    </row>
    <row r="1833" spans="1:7" hidden="1" x14ac:dyDescent="0.25">
      <c r="A1833" s="93" t="s">
        <v>514</v>
      </c>
      <c r="B1833" s="167" t="s">
        <v>1191</v>
      </c>
      <c r="C1833" s="244"/>
      <c r="D1833" s="245"/>
      <c r="E1833" s="270"/>
      <c r="F1833" s="270"/>
      <c r="G1833" s="271"/>
    </row>
    <row r="1834" spans="1:7" hidden="1" x14ac:dyDescent="0.25">
      <c r="A1834" s="93" t="s">
        <v>1641</v>
      </c>
      <c r="B1834" s="130" t="s">
        <v>1526</v>
      </c>
      <c r="C1834" s="244"/>
      <c r="D1834" s="245"/>
      <c r="E1834" s="270"/>
      <c r="F1834" s="270"/>
      <c r="G1834" s="271"/>
    </row>
    <row r="1835" spans="1:7" hidden="1" x14ac:dyDescent="0.25">
      <c r="A1835" s="93" t="s">
        <v>1642</v>
      </c>
      <c r="B1835" s="130" t="s">
        <v>1528</v>
      </c>
      <c r="C1835" s="244"/>
      <c r="D1835" s="245"/>
      <c r="E1835" s="270"/>
      <c r="F1835" s="270"/>
      <c r="G1835" s="271"/>
    </row>
    <row r="1836" spans="1:7" hidden="1" x14ac:dyDescent="0.25">
      <c r="A1836" s="93" t="s">
        <v>1643</v>
      </c>
      <c r="B1836" s="130" t="s">
        <v>1530</v>
      </c>
      <c r="C1836" s="244"/>
      <c r="D1836" s="245"/>
      <c r="E1836" s="270"/>
      <c r="F1836" s="270"/>
      <c r="G1836" s="271"/>
    </row>
    <row r="1837" spans="1:7" hidden="1" x14ac:dyDescent="0.25">
      <c r="A1837" s="93" t="s">
        <v>1644</v>
      </c>
      <c r="B1837" s="130" t="s">
        <v>1532</v>
      </c>
      <c r="C1837" s="244"/>
      <c r="D1837" s="245"/>
      <c r="E1837" s="270"/>
      <c r="F1837" s="270"/>
      <c r="G1837" s="271"/>
    </row>
    <row r="1838" spans="1:7" hidden="1" x14ac:dyDescent="0.25">
      <c r="A1838" s="93" t="s">
        <v>1645</v>
      </c>
      <c r="B1838" s="130" t="s">
        <v>1534</v>
      </c>
      <c r="C1838" s="244"/>
      <c r="D1838" s="245"/>
      <c r="E1838" s="270"/>
      <c r="F1838" s="270"/>
      <c r="G1838" s="271"/>
    </row>
    <row r="1839" spans="1:7" hidden="1" x14ac:dyDescent="0.25">
      <c r="A1839" s="93" t="s">
        <v>515</v>
      </c>
      <c r="B1839" s="167" t="s">
        <v>1197</v>
      </c>
      <c r="C1839" s="244"/>
      <c r="D1839" s="245"/>
      <c r="E1839" s="270"/>
      <c r="F1839" s="270"/>
      <c r="G1839" s="271"/>
    </row>
    <row r="1840" spans="1:7" hidden="1" x14ac:dyDescent="0.25">
      <c r="A1840" s="93" t="s">
        <v>1646</v>
      </c>
      <c r="B1840" s="130" t="s">
        <v>1526</v>
      </c>
      <c r="C1840" s="244"/>
      <c r="D1840" s="245"/>
      <c r="E1840" s="270"/>
      <c r="F1840" s="270"/>
      <c r="G1840" s="271"/>
    </row>
    <row r="1841" spans="1:7" hidden="1" x14ac:dyDescent="0.25">
      <c r="A1841" s="93" t="s">
        <v>1647</v>
      </c>
      <c r="B1841" s="130" t="s">
        <v>1528</v>
      </c>
      <c r="C1841" s="244"/>
      <c r="D1841" s="245"/>
      <c r="E1841" s="270"/>
      <c r="F1841" s="270"/>
      <c r="G1841" s="271"/>
    </row>
    <row r="1842" spans="1:7" hidden="1" x14ac:dyDescent="0.25">
      <c r="A1842" s="93" t="s">
        <v>1648</v>
      </c>
      <c r="B1842" s="130" t="s">
        <v>1530</v>
      </c>
      <c r="C1842" s="244"/>
      <c r="D1842" s="245"/>
      <c r="E1842" s="270"/>
      <c r="F1842" s="270"/>
      <c r="G1842" s="271"/>
    </row>
    <row r="1843" spans="1:7" hidden="1" x14ac:dyDescent="0.25">
      <c r="A1843" s="93" t="s">
        <v>1649</v>
      </c>
      <c r="B1843" s="130" t="s">
        <v>1532</v>
      </c>
      <c r="C1843" s="244"/>
      <c r="D1843" s="245"/>
      <c r="E1843" s="270"/>
      <c r="F1843" s="270"/>
      <c r="G1843" s="271"/>
    </row>
    <row r="1844" spans="1:7" hidden="1" x14ac:dyDescent="0.25">
      <c r="A1844" s="93" t="s">
        <v>1650</v>
      </c>
      <c r="B1844" s="130" t="s">
        <v>1534</v>
      </c>
      <c r="C1844" s="244"/>
      <c r="D1844" s="245"/>
      <c r="E1844" s="270"/>
      <c r="F1844" s="270"/>
      <c r="G1844" s="271"/>
    </row>
    <row r="1845" spans="1:7" hidden="1" x14ac:dyDescent="0.25">
      <c r="A1845" s="93" t="s">
        <v>516</v>
      </c>
      <c r="B1845" s="167" t="s">
        <v>1203</v>
      </c>
      <c r="C1845" s="244"/>
      <c r="D1845" s="245"/>
      <c r="E1845" s="270"/>
      <c r="F1845" s="270"/>
      <c r="G1845" s="271"/>
    </row>
    <row r="1846" spans="1:7" hidden="1" x14ac:dyDescent="0.25">
      <c r="A1846" s="93" t="s">
        <v>1651</v>
      </c>
      <c r="B1846" s="130" t="s">
        <v>1526</v>
      </c>
      <c r="C1846" s="244"/>
      <c r="D1846" s="245"/>
      <c r="E1846" s="270"/>
      <c r="F1846" s="270"/>
      <c r="G1846" s="271"/>
    </row>
    <row r="1847" spans="1:7" hidden="1" x14ac:dyDescent="0.25">
      <c r="A1847" s="93" t="s">
        <v>1652</v>
      </c>
      <c r="B1847" s="130" t="s">
        <v>1528</v>
      </c>
      <c r="C1847" s="244"/>
      <c r="D1847" s="245"/>
      <c r="E1847" s="270"/>
      <c r="F1847" s="270"/>
      <c r="G1847" s="271"/>
    </row>
    <row r="1848" spans="1:7" hidden="1" x14ac:dyDescent="0.25">
      <c r="A1848" s="93" t="s">
        <v>1653</v>
      </c>
      <c r="B1848" s="130" t="s">
        <v>1530</v>
      </c>
      <c r="C1848" s="244"/>
      <c r="D1848" s="245"/>
      <c r="E1848" s="270"/>
      <c r="F1848" s="270"/>
      <c r="G1848" s="271"/>
    </row>
    <row r="1849" spans="1:7" hidden="1" x14ac:dyDescent="0.25">
      <c r="A1849" s="93" t="s">
        <v>1654</v>
      </c>
      <c r="B1849" s="130" t="s">
        <v>1532</v>
      </c>
      <c r="C1849" s="244"/>
      <c r="D1849" s="245"/>
      <c r="E1849" s="270"/>
      <c r="F1849" s="270"/>
      <c r="G1849" s="271"/>
    </row>
    <row r="1850" spans="1:7" hidden="1" x14ac:dyDescent="0.25">
      <c r="A1850" s="93" t="s">
        <v>1655</v>
      </c>
      <c r="B1850" s="130" t="s">
        <v>1534</v>
      </c>
      <c r="C1850" s="244"/>
      <c r="D1850" s="245"/>
      <c r="E1850" s="270"/>
      <c r="F1850" s="270"/>
      <c r="G1850" s="271"/>
    </row>
    <row r="1851" spans="1:7" hidden="1" x14ac:dyDescent="0.25">
      <c r="A1851" s="93" t="s">
        <v>1656</v>
      </c>
      <c r="B1851" s="167" t="s">
        <v>1210</v>
      </c>
      <c r="C1851" s="244"/>
      <c r="D1851" s="245"/>
      <c r="E1851" s="270"/>
      <c r="F1851" s="270"/>
      <c r="G1851" s="271"/>
    </row>
    <row r="1852" spans="1:7" hidden="1" x14ac:dyDescent="0.25">
      <c r="A1852" s="93" t="s">
        <v>1657</v>
      </c>
      <c r="B1852" s="130" t="s">
        <v>1526</v>
      </c>
      <c r="C1852" s="244"/>
      <c r="D1852" s="245"/>
      <c r="E1852" s="270"/>
      <c r="F1852" s="270"/>
      <c r="G1852" s="271"/>
    </row>
    <row r="1853" spans="1:7" hidden="1" x14ac:dyDescent="0.25">
      <c r="A1853" s="93" t="s">
        <v>1658</v>
      </c>
      <c r="B1853" s="130" t="s">
        <v>1528</v>
      </c>
      <c r="C1853" s="244"/>
      <c r="D1853" s="245"/>
      <c r="E1853" s="270"/>
      <c r="F1853" s="270"/>
      <c r="G1853" s="271"/>
    </row>
    <row r="1854" spans="1:7" hidden="1" x14ac:dyDescent="0.25">
      <c r="A1854" s="93" t="s">
        <v>1659</v>
      </c>
      <c r="B1854" s="130" t="s">
        <v>1530</v>
      </c>
      <c r="C1854" s="244"/>
      <c r="D1854" s="245"/>
      <c r="E1854" s="270"/>
      <c r="F1854" s="270"/>
      <c r="G1854" s="271"/>
    </row>
    <row r="1855" spans="1:7" hidden="1" x14ac:dyDescent="0.25">
      <c r="A1855" s="93" t="s">
        <v>1660</v>
      </c>
      <c r="B1855" s="130" t="s">
        <v>1532</v>
      </c>
      <c r="C1855" s="244"/>
      <c r="D1855" s="245"/>
      <c r="E1855" s="270"/>
      <c r="F1855" s="270"/>
      <c r="G1855" s="271"/>
    </row>
    <row r="1856" spans="1:7" hidden="1" x14ac:dyDescent="0.25">
      <c r="A1856" s="93" t="s">
        <v>1661</v>
      </c>
      <c r="B1856" s="130" t="s">
        <v>1534</v>
      </c>
      <c r="C1856" s="244"/>
      <c r="D1856" s="245"/>
      <c r="E1856" s="270"/>
      <c r="F1856" s="270"/>
      <c r="G1856" s="271"/>
    </row>
    <row r="1857" spans="1:7" hidden="1" x14ac:dyDescent="0.25">
      <c r="A1857" s="93" t="s">
        <v>1662</v>
      </c>
      <c r="B1857" s="167" t="s">
        <v>7</v>
      </c>
      <c r="C1857" s="244"/>
      <c r="D1857" s="245"/>
      <c r="E1857" s="270"/>
      <c r="F1857" s="270"/>
      <c r="G1857" s="271"/>
    </row>
    <row r="1858" spans="1:7" hidden="1" x14ac:dyDescent="0.25">
      <c r="A1858" s="93" t="s">
        <v>1663</v>
      </c>
      <c r="B1858" s="130" t="s">
        <v>1526</v>
      </c>
      <c r="C1858" s="244"/>
      <c r="D1858" s="245"/>
      <c r="E1858" s="270"/>
      <c r="F1858" s="270"/>
      <c r="G1858" s="271"/>
    </row>
    <row r="1859" spans="1:7" hidden="1" x14ac:dyDescent="0.25">
      <c r="A1859" s="93" t="s">
        <v>1664</v>
      </c>
      <c r="B1859" s="130" t="s">
        <v>1528</v>
      </c>
      <c r="C1859" s="244"/>
      <c r="D1859" s="245"/>
      <c r="E1859" s="270"/>
      <c r="F1859" s="270"/>
      <c r="G1859" s="271"/>
    </row>
    <row r="1860" spans="1:7" hidden="1" x14ac:dyDescent="0.25">
      <c r="A1860" s="93" t="s">
        <v>1665</v>
      </c>
      <c r="B1860" s="130" t="s">
        <v>1530</v>
      </c>
      <c r="C1860" s="244"/>
      <c r="D1860" s="245"/>
      <c r="E1860" s="270"/>
      <c r="F1860" s="270"/>
      <c r="G1860" s="271"/>
    </row>
    <row r="1861" spans="1:7" hidden="1" x14ac:dyDescent="0.25">
      <c r="A1861" s="93" t="s">
        <v>1666</v>
      </c>
      <c r="B1861" s="130" t="s">
        <v>1532</v>
      </c>
      <c r="C1861" s="244"/>
      <c r="D1861" s="245"/>
      <c r="E1861" s="270"/>
      <c r="F1861" s="270"/>
      <c r="G1861" s="271"/>
    </row>
    <row r="1862" spans="1:7" hidden="1" x14ac:dyDescent="0.25">
      <c r="A1862" s="93" t="s">
        <v>1667</v>
      </c>
      <c r="B1862" s="130" t="s">
        <v>1534</v>
      </c>
      <c r="C1862" s="244"/>
      <c r="D1862" s="245"/>
      <c r="E1862" s="270"/>
      <c r="F1862" s="270"/>
      <c r="G1862" s="271"/>
    </row>
    <row r="1863" spans="1:7" hidden="1" x14ac:dyDescent="0.25">
      <c r="A1863" s="93" t="s">
        <v>1668</v>
      </c>
      <c r="B1863" s="167" t="s">
        <v>650</v>
      </c>
      <c r="C1863" s="244"/>
      <c r="D1863" s="245"/>
      <c r="E1863" s="270"/>
      <c r="F1863" s="270"/>
      <c r="G1863" s="271"/>
    </row>
    <row r="1864" spans="1:7" hidden="1" x14ac:dyDescent="0.25">
      <c r="A1864" s="93" t="s">
        <v>1669</v>
      </c>
      <c r="B1864" s="130" t="s">
        <v>1526</v>
      </c>
      <c r="C1864" s="244"/>
      <c r="D1864" s="245"/>
      <c r="E1864" s="270"/>
      <c r="F1864" s="270"/>
      <c r="G1864" s="271"/>
    </row>
    <row r="1865" spans="1:7" hidden="1" x14ac:dyDescent="0.25">
      <c r="A1865" s="93" t="s">
        <v>1670</v>
      </c>
      <c r="B1865" s="130" t="s">
        <v>1528</v>
      </c>
      <c r="C1865" s="244"/>
      <c r="D1865" s="245"/>
      <c r="E1865" s="270"/>
      <c r="F1865" s="270"/>
      <c r="G1865" s="271"/>
    </row>
    <row r="1866" spans="1:7" hidden="1" x14ac:dyDescent="0.25">
      <c r="A1866" s="93" t="s">
        <v>1671</v>
      </c>
      <c r="B1866" s="130" t="s">
        <v>1530</v>
      </c>
      <c r="C1866" s="244"/>
      <c r="D1866" s="245"/>
      <c r="E1866" s="270"/>
      <c r="F1866" s="270"/>
      <c r="G1866" s="271"/>
    </row>
    <row r="1867" spans="1:7" hidden="1" x14ac:dyDescent="0.25">
      <c r="A1867" s="93" t="s">
        <v>1672</v>
      </c>
      <c r="B1867" s="130" t="s">
        <v>1532</v>
      </c>
      <c r="C1867" s="244"/>
      <c r="D1867" s="245"/>
      <c r="E1867" s="270"/>
      <c r="F1867" s="270"/>
      <c r="G1867" s="271"/>
    </row>
    <row r="1868" spans="1:7" hidden="1" x14ac:dyDescent="0.25">
      <c r="A1868" s="93" t="s">
        <v>1673</v>
      </c>
      <c r="B1868" s="130" t="s">
        <v>1534</v>
      </c>
      <c r="C1868" s="244"/>
      <c r="D1868" s="245"/>
      <c r="E1868" s="270"/>
      <c r="F1868" s="270"/>
      <c r="G1868" s="271"/>
    </row>
    <row r="1869" spans="1:7" hidden="1" x14ac:dyDescent="0.25">
      <c r="A1869" s="93" t="s">
        <v>517</v>
      </c>
      <c r="B1869" s="240" t="s">
        <v>437</v>
      </c>
      <c r="C1869" s="241"/>
      <c r="D1869" s="242"/>
      <c r="E1869" s="272"/>
      <c r="F1869" s="272"/>
      <c r="G1869" s="273"/>
    </row>
    <row r="1870" spans="1:7" hidden="1" x14ac:dyDescent="0.25">
      <c r="A1870" s="93" t="s">
        <v>518</v>
      </c>
      <c r="B1870" s="167" t="s">
        <v>4</v>
      </c>
      <c r="C1870" s="244"/>
      <c r="D1870" s="245"/>
      <c r="E1870" s="270"/>
      <c r="F1870" s="270"/>
      <c r="G1870" s="271"/>
    </row>
    <row r="1871" spans="1:7" hidden="1" x14ac:dyDescent="0.25">
      <c r="A1871" s="93" t="s">
        <v>1674</v>
      </c>
      <c r="B1871" s="130" t="s">
        <v>1526</v>
      </c>
      <c r="C1871" s="244"/>
      <c r="D1871" s="245"/>
      <c r="E1871" s="270"/>
      <c r="F1871" s="270"/>
      <c r="G1871" s="271"/>
    </row>
    <row r="1872" spans="1:7" hidden="1" x14ac:dyDescent="0.25">
      <c r="A1872" s="93" t="s">
        <v>1675</v>
      </c>
      <c r="B1872" s="130" t="s">
        <v>1528</v>
      </c>
      <c r="C1872" s="244"/>
      <c r="D1872" s="245"/>
      <c r="E1872" s="270"/>
      <c r="F1872" s="270"/>
      <c r="G1872" s="271"/>
    </row>
    <row r="1873" spans="1:7" hidden="1" x14ac:dyDescent="0.25">
      <c r="A1873" s="93" t="s">
        <v>1676</v>
      </c>
      <c r="B1873" s="130" t="s">
        <v>1530</v>
      </c>
      <c r="C1873" s="244"/>
      <c r="D1873" s="245"/>
      <c r="E1873" s="270"/>
      <c r="F1873" s="270"/>
      <c r="G1873" s="271"/>
    </row>
    <row r="1874" spans="1:7" hidden="1" x14ac:dyDescent="0.25">
      <c r="A1874" s="93" t="s">
        <v>1677</v>
      </c>
      <c r="B1874" s="130" t="s">
        <v>1532</v>
      </c>
      <c r="C1874" s="244"/>
      <c r="D1874" s="245"/>
      <c r="E1874" s="270"/>
      <c r="F1874" s="270"/>
      <c r="G1874" s="271"/>
    </row>
    <row r="1875" spans="1:7" hidden="1" x14ac:dyDescent="0.25">
      <c r="A1875" s="93" t="s">
        <v>1678</v>
      </c>
      <c r="B1875" s="130" t="s">
        <v>1534</v>
      </c>
      <c r="C1875" s="244"/>
      <c r="D1875" s="245"/>
      <c r="E1875" s="270"/>
      <c r="F1875" s="270"/>
      <c r="G1875" s="271"/>
    </row>
    <row r="1876" spans="1:7" hidden="1" x14ac:dyDescent="0.25">
      <c r="A1876" s="93" t="s">
        <v>519</v>
      </c>
      <c r="B1876" s="312" t="s">
        <v>3</v>
      </c>
      <c r="C1876" s="244"/>
      <c r="D1876" s="245"/>
      <c r="E1876" s="270"/>
      <c r="F1876" s="270"/>
      <c r="G1876" s="271"/>
    </row>
    <row r="1877" spans="1:7" hidden="1" x14ac:dyDescent="0.25">
      <c r="A1877" s="93" t="s">
        <v>1679</v>
      </c>
      <c r="B1877" s="130" t="s">
        <v>1526</v>
      </c>
      <c r="C1877" s="244"/>
      <c r="D1877" s="245"/>
      <c r="E1877" s="270"/>
      <c r="F1877" s="270"/>
      <c r="G1877" s="271"/>
    </row>
    <row r="1878" spans="1:7" hidden="1" x14ac:dyDescent="0.25">
      <c r="A1878" s="93" t="s">
        <v>1680</v>
      </c>
      <c r="B1878" s="130" t="s">
        <v>1528</v>
      </c>
      <c r="C1878" s="244"/>
      <c r="D1878" s="245"/>
      <c r="E1878" s="270"/>
      <c r="F1878" s="270"/>
      <c r="G1878" s="271"/>
    </row>
    <row r="1879" spans="1:7" hidden="1" x14ac:dyDescent="0.25">
      <c r="A1879" s="93" t="s">
        <v>1681</v>
      </c>
      <c r="B1879" s="130" t="s">
        <v>1530</v>
      </c>
      <c r="C1879" s="244"/>
      <c r="D1879" s="245"/>
      <c r="E1879" s="270"/>
      <c r="F1879" s="270"/>
      <c r="G1879" s="271"/>
    </row>
    <row r="1880" spans="1:7" hidden="1" x14ac:dyDescent="0.25">
      <c r="A1880" s="93" t="s">
        <v>1682</v>
      </c>
      <c r="B1880" s="130" t="s">
        <v>1532</v>
      </c>
      <c r="C1880" s="244"/>
      <c r="D1880" s="245"/>
      <c r="E1880" s="270"/>
      <c r="F1880" s="270"/>
      <c r="G1880" s="271"/>
    </row>
    <row r="1881" spans="1:7" hidden="1" x14ac:dyDescent="0.25">
      <c r="A1881" s="93" t="s">
        <v>1683</v>
      </c>
      <c r="B1881" s="130" t="s">
        <v>1534</v>
      </c>
      <c r="C1881" s="244"/>
      <c r="D1881" s="245"/>
      <c r="E1881" s="270"/>
      <c r="F1881" s="270"/>
      <c r="G1881" s="271"/>
    </row>
    <row r="1882" spans="1:7" hidden="1" x14ac:dyDescent="0.25">
      <c r="A1882" s="93" t="s">
        <v>520</v>
      </c>
      <c r="B1882" s="167" t="s">
        <v>5</v>
      </c>
      <c r="C1882" s="244"/>
      <c r="D1882" s="245"/>
      <c r="E1882" s="270"/>
      <c r="F1882" s="270"/>
      <c r="G1882" s="271"/>
    </row>
    <row r="1883" spans="1:7" hidden="1" x14ac:dyDescent="0.25">
      <c r="A1883" s="93" t="s">
        <v>1684</v>
      </c>
      <c r="B1883" s="130" t="s">
        <v>1526</v>
      </c>
      <c r="C1883" s="244"/>
      <c r="D1883" s="245"/>
      <c r="E1883" s="270"/>
      <c r="F1883" s="270"/>
      <c r="G1883" s="271"/>
    </row>
    <row r="1884" spans="1:7" hidden="1" x14ac:dyDescent="0.25">
      <c r="A1884" s="93" t="s">
        <v>1685</v>
      </c>
      <c r="B1884" s="130" t="s">
        <v>1528</v>
      </c>
      <c r="C1884" s="244"/>
      <c r="D1884" s="245"/>
      <c r="E1884" s="270"/>
      <c r="F1884" s="270"/>
      <c r="G1884" s="271"/>
    </row>
    <row r="1885" spans="1:7" hidden="1" x14ac:dyDescent="0.25">
      <c r="A1885" s="93" t="s">
        <v>1686</v>
      </c>
      <c r="B1885" s="130" t="s">
        <v>1530</v>
      </c>
      <c r="C1885" s="244"/>
      <c r="D1885" s="245"/>
      <c r="E1885" s="270"/>
      <c r="F1885" s="270"/>
      <c r="G1885" s="271"/>
    </row>
    <row r="1886" spans="1:7" hidden="1" x14ac:dyDescent="0.25">
      <c r="A1886" s="93" t="s">
        <v>1687</v>
      </c>
      <c r="B1886" s="130" t="s">
        <v>1532</v>
      </c>
      <c r="C1886" s="244"/>
      <c r="D1886" s="245"/>
      <c r="E1886" s="270"/>
      <c r="F1886" s="270"/>
      <c r="G1886" s="271"/>
    </row>
    <row r="1887" spans="1:7" hidden="1" x14ac:dyDescent="0.25">
      <c r="A1887" s="93" t="s">
        <v>1688</v>
      </c>
      <c r="B1887" s="130" t="s">
        <v>1534</v>
      </c>
      <c r="C1887" s="244"/>
      <c r="D1887" s="245"/>
      <c r="E1887" s="270"/>
      <c r="F1887" s="270"/>
      <c r="G1887" s="271"/>
    </row>
    <row r="1888" spans="1:7" hidden="1" x14ac:dyDescent="0.25">
      <c r="A1888" s="93" t="s">
        <v>521</v>
      </c>
      <c r="B1888" s="167" t="s">
        <v>1191</v>
      </c>
      <c r="C1888" s="244"/>
      <c r="D1888" s="245"/>
      <c r="E1888" s="270"/>
      <c r="F1888" s="270"/>
      <c r="G1888" s="271"/>
    </row>
    <row r="1889" spans="1:7" hidden="1" x14ac:dyDescent="0.25">
      <c r="A1889" s="93" t="s">
        <v>1689</v>
      </c>
      <c r="B1889" s="130" t="s">
        <v>1526</v>
      </c>
      <c r="C1889" s="244"/>
      <c r="D1889" s="245"/>
      <c r="E1889" s="270"/>
      <c r="F1889" s="270"/>
      <c r="G1889" s="271"/>
    </row>
    <row r="1890" spans="1:7" hidden="1" x14ac:dyDescent="0.25">
      <c r="A1890" s="93" t="s">
        <v>1690</v>
      </c>
      <c r="B1890" s="130" t="s">
        <v>1528</v>
      </c>
      <c r="C1890" s="244"/>
      <c r="D1890" s="245"/>
      <c r="E1890" s="270"/>
      <c r="F1890" s="270"/>
      <c r="G1890" s="271"/>
    </row>
    <row r="1891" spans="1:7" hidden="1" x14ac:dyDescent="0.25">
      <c r="A1891" s="93" t="s">
        <v>1691</v>
      </c>
      <c r="B1891" s="130" t="s">
        <v>1530</v>
      </c>
      <c r="C1891" s="244"/>
      <c r="D1891" s="245"/>
      <c r="E1891" s="270"/>
      <c r="F1891" s="270"/>
      <c r="G1891" s="271"/>
    </row>
    <row r="1892" spans="1:7" hidden="1" x14ac:dyDescent="0.25">
      <c r="A1892" s="93" t="s">
        <v>1692</v>
      </c>
      <c r="B1892" s="130" t="s">
        <v>1532</v>
      </c>
      <c r="C1892" s="244"/>
      <c r="D1892" s="245"/>
      <c r="E1892" s="270"/>
      <c r="F1892" s="270"/>
      <c r="G1892" s="271"/>
    </row>
    <row r="1893" spans="1:7" hidden="1" x14ac:dyDescent="0.25">
      <c r="A1893" s="93" t="s">
        <v>1693</v>
      </c>
      <c r="B1893" s="130" t="s">
        <v>1534</v>
      </c>
      <c r="C1893" s="244"/>
      <c r="D1893" s="245"/>
      <c r="E1893" s="270"/>
      <c r="F1893" s="270"/>
      <c r="G1893" s="271"/>
    </row>
    <row r="1894" spans="1:7" hidden="1" x14ac:dyDescent="0.25">
      <c r="A1894" s="93" t="s">
        <v>522</v>
      </c>
      <c r="B1894" s="167" t="s">
        <v>1197</v>
      </c>
      <c r="C1894" s="244"/>
      <c r="D1894" s="245"/>
      <c r="E1894" s="270"/>
      <c r="F1894" s="270"/>
      <c r="G1894" s="271"/>
    </row>
    <row r="1895" spans="1:7" hidden="1" x14ac:dyDescent="0.25">
      <c r="A1895" s="93" t="s">
        <v>1694</v>
      </c>
      <c r="B1895" s="130" t="s">
        <v>1526</v>
      </c>
      <c r="C1895" s="244"/>
      <c r="D1895" s="245"/>
      <c r="E1895" s="270"/>
      <c r="F1895" s="270"/>
      <c r="G1895" s="271"/>
    </row>
    <row r="1896" spans="1:7" hidden="1" x14ac:dyDescent="0.25">
      <c r="A1896" s="93" t="s">
        <v>1695</v>
      </c>
      <c r="B1896" s="130" t="s">
        <v>1528</v>
      </c>
      <c r="C1896" s="244"/>
      <c r="D1896" s="245"/>
      <c r="E1896" s="270"/>
      <c r="F1896" s="270"/>
      <c r="G1896" s="271"/>
    </row>
    <row r="1897" spans="1:7" hidden="1" x14ac:dyDescent="0.25">
      <c r="A1897" s="93" t="s">
        <v>1696</v>
      </c>
      <c r="B1897" s="130" t="s">
        <v>1530</v>
      </c>
      <c r="C1897" s="244"/>
      <c r="D1897" s="245"/>
      <c r="E1897" s="270"/>
      <c r="F1897" s="270"/>
      <c r="G1897" s="271"/>
    </row>
    <row r="1898" spans="1:7" hidden="1" x14ac:dyDescent="0.25">
      <c r="A1898" s="93" t="s">
        <v>1697</v>
      </c>
      <c r="B1898" s="130" t="s">
        <v>1532</v>
      </c>
      <c r="C1898" s="244"/>
      <c r="D1898" s="245"/>
      <c r="E1898" s="270"/>
      <c r="F1898" s="270"/>
      <c r="G1898" s="271"/>
    </row>
    <row r="1899" spans="1:7" hidden="1" x14ac:dyDescent="0.25">
      <c r="A1899" s="93" t="s">
        <v>1698</v>
      </c>
      <c r="B1899" s="130" t="s">
        <v>1534</v>
      </c>
      <c r="C1899" s="244"/>
      <c r="D1899" s="245"/>
      <c r="E1899" s="270"/>
      <c r="F1899" s="270"/>
      <c r="G1899" s="271"/>
    </row>
    <row r="1900" spans="1:7" hidden="1" x14ac:dyDescent="0.25">
      <c r="A1900" s="93" t="s">
        <v>523</v>
      </c>
      <c r="B1900" s="167" t="s">
        <v>1203</v>
      </c>
      <c r="C1900" s="244"/>
      <c r="D1900" s="245"/>
      <c r="E1900" s="270"/>
      <c r="F1900" s="270"/>
      <c r="G1900" s="271"/>
    </row>
    <row r="1901" spans="1:7" hidden="1" x14ac:dyDescent="0.25">
      <c r="A1901" s="93" t="s">
        <v>1699</v>
      </c>
      <c r="B1901" s="130" t="s">
        <v>1526</v>
      </c>
      <c r="C1901" s="244"/>
      <c r="D1901" s="245"/>
      <c r="E1901" s="270"/>
      <c r="F1901" s="270"/>
      <c r="G1901" s="271"/>
    </row>
    <row r="1902" spans="1:7" hidden="1" x14ac:dyDescent="0.25">
      <c r="A1902" s="93" t="s">
        <v>1700</v>
      </c>
      <c r="B1902" s="130" t="s">
        <v>1528</v>
      </c>
      <c r="C1902" s="244"/>
      <c r="D1902" s="245"/>
      <c r="E1902" s="270"/>
      <c r="F1902" s="270"/>
      <c r="G1902" s="271"/>
    </row>
    <row r="1903" spans="1:7" hidden="1" x14ac:dyDescent="0.25">
      <c r="A1903" s="93" t="s">
        <v>1701</v>
      </c>
      <c r="B1903" s="130" t="s">
        <v>1530</v>
      </c>
      <c r="C1903" s="244"/>
      <c r="D1903" s="245"/>
      <c r="E1903" s="270"/>
      <c r="F1903" s="270"/>
      <c r="G1903" s="271"/>
    </row>
    <row r="1904" spans="1:7" hidden="1" x14ac:dyDescent="0.25">
      <c r="A1904" s="93" t="s">
        <v>1702</v>
      </c>
      <c r="B1904" s="130" t="s">
        <v>1532</v>
      </c>
      <c r="C1904" s="244"/>
      <c r="D1904" s="245"/>
      <c r="E1904" s="270"/>
      <c r="F1904" s="270"/>
      <c r="G1904" s="271"/>
    </row>
    <row r="1905" spans="1:7" hidden="1" x14ac:dyDescent="0.25">
      <c r="A1905" s="93" t="s">
        <v>1703</v>
      </c>
      <c r="B1905" s="130" t="s">
        <v>1534</v>
      </c>
      <c r="C1905" s="244"/>
      <c r="D1905" s="245"/>
      <c r="E1905" s="270"/>
      <c r="F1905" s="270"/>
      <c r="G1905" s="271"/>
    </row>
    <row r="1906" spans="1:7" hidden="1" x14ac:dyDescent="0.25">
      <c r="A1906" s="93" t="s">
        <v>1704</v>
      </c>
      <c r="B1906" s="167" t="s">
        <v>1210</v>
      </c>
      <c r="C1906" s="244"/>
      <c r="D1906" s="245"/>
      <c r="E1906" s="270"/>
      <c r="F1906" s="270"/>
      <c r="G1906" s="271"/>
    </row>
    <row r="1907" spans="1:7" hidden="1" x14ac:dyDescent="0.25">
      <c r="A1907" s="93" t="s">
        <v>1705</v>
      </c>
      <c r="B1907" s="130" t="s">
        <v>1526</v>
      </c>
      <c r="C1907" s="244"/>
      <c r="D1907" s="245"/>
      <c r="E1907" s="270"/>
      <c r="F1907" s="270"/>
      <c r="G1907" s="271"/>
    </row>
    <row r="1908" spans="1:7" hidden="1" x14ac:dyDescent="0.25">
      <c r="A1908" s="93" t="s">
        <v>1706</v>
      </c>
      <c r="B1908" s="130" t="s">
        <v>1528</v>
      </c>
      <c r="C1908" s="244"/>
      <c r="D1908" s="245"/>
      <c r="E1908" s="270"/>
      <c r="F1908" s="270"/>
      <c r="G1908" s="271"/>
    </row>
    <row r="1909" spans="1:7" hidden="1" x14ac:dyDescent="0.25">
      <c r="A1909" s="93" t="s">
        <v>1707</v>
      </c>
      <c r="B1909" s="130" t="s">
        <v>1530</v>
      </c>
      <c r="C1909" s="244"/>
      <c r="D1909" s="245"/>
      <c r="E1909" s="270"/>
      <c r="F1909" s="270"/>
      <c r="G1909" s="271"/>
    </row>
    <row r="1910" spans="1:7" hidden="1" x14ac:dyDescent="0.25">
      <c r="A1910" s="93" t="s">
        <v>1708</v>
      </c>
      <c r="B1910" s="130" t="s">
        <v>1532</v>
      </c>
      <c r="C1910" s="244"/>
      <c r="D1910" s="245"/>
      <c r="E1910" s="270"/>
      <c r="F1910" s="270"/>
      <c r="G1910" s="271"/>
    </row>
    <row r="1911" spans="1:7" hidden="1" x14ac:dyDescent="0.25">
      <c r="A1911" s="93" t="s">
        <v>1709</v>
      </c>
      <c r="B1911" s="130" t="s">
        <v>1534</v>
      </c>
      <c r="C1911" s="244"/>
      <c r="D1911" s="245"/>
      <c r="E1911" s="270"/>
      <c r="F1911" s="270"/>
      <c r="G1911" s="271"/>
    </row>
    <row r="1912" spans="1:7" hidden="1" x14ac:dyDescent="0.25">
      <c r="A1912" s="93" t="s">
        <v>1710</v>
      </c>
      <c r="B1912" s="167" t="s">
        <v>7</v>
      </c>
      <c r="C1912" s="244"/>
      <c r="D1912" s="245"/>
      <c r="E1912" s="270"/>
      <c r="F1912" s="270"/>
      <c r="G1912" s="271"/>
    </row>
    <row r="1913" spans="1:7" hidden="1" x14ac:dyDescent="0.25">
      <c r="A1913" s="93" t="s">
        <v>1711</v>
      </c>
      <c r="B1913" s="130" t="s">
        <v>1526</v>
      </c>
      <c r="C1913" s="244"/>
      <c r="D1913" s="245"/>
      <c r="E1913" s="270"/>
      <c r="F1913" s="270"/>
      <c r="G1913" s="271"/>
    </row>
    <row r="1914" spans="1:7" hidden="1" x14ac:dyDescent="0.25">
      <c r="A1914" s="93" t="s">
        <v>1712</v>
      </c>
      <c r="B1914" s="130" t="s">
        <v>1528</v>
      </c>
      <c r="C1914" s="244"/>
      <c r="D1914" s="245"/>
      <c r="E1914" s="270"/>
      <c r="F1914" s="270"/>
      <c r="G1914" s="271"/>
    </row>
    <row r="1915" spans="1:7" hidden="1" x14ac:dyDescent="0.25">
      <c r="A1915" s="93" t="s">
        <v>1713</v>
      </c>
      <c r="B1915" s="130" t="s">
        <v>1530</v>
      </c>
      <c r="C1915" s="244"/>
      <c r="D1915" s="245"/>
      <c r="E1915" s="270"/>
      <c r="F1915" s="270"/>
      <c r="G1915" s="271"/>
    </row>
    <row r="1916" spans="1:7" hidden="1" x14ac:dyDescent="0.25">
      <c r="A1916" s="93" t="s">
        <v>1714</v>
      </c>
      <c r="B1916" s="130" t="s">
        <v>1532</v>
      </c>
      <c r="C1916" s="244"/>
      <c r="D1916" s="245"/>
      <c r="E1916" s="270"/>
      <c r="F1916" s="270"/>
      <c r="G1916" s="271"/>
    </row>
    <row r="1917" spans="1:7" hidden="1" x14ac:dyDescent="0.25">
      <c r="A1917" s="93" t="s">
        <v>1715</v>
      </c>
      <c r="B1917" s="130" t="s">
        <v>1534</v>
      </c>
      <c r="C1917" s="244"/>
      <c r="D1917" s="245"/>
      <c r="E1917" s="270"/>
      <c r="F1917" s="270"/>
      <c r="G1917" s="271"/>
    </row>
    <row r="1918" spans="1:7" hidden="1" x14ac:dyDescent="0.25">
      <c r="A1918" s="93" t="s">
        <v>1716</v>
      </c>
      <c r="B1918" s="167" t="s">
        <v>650</v>
      </c>
      <c r="C1918" s="244"/>
      <c r="D1918" s="245"/>
      <c r="E1918" s="270"/>
      <c r="F1918" s="270"/>
      <c r="G1918" s="271"/>
    </row>
    <row r="1919" spans="1:7" hidden="1" x14ac:dyDescent="0.25">
      <c r="A1919" s="93" t="s">
        <v>1717</v>
      </c>
      <c r="B1919" s="130" t="s">
        <v>1526</v>
      </c>
      <c r="C1919" s="244"/>
      <c r="D1919" s="245"/>
      <c r="E1919" s="270"/>
      <c r="F1919" s="270"/>
      <c r="G1919" s="271"/>
    </row>
    <row r="1920" spans="1:7" hidden="1" x14ac:dyDescent="0.25">
      <c r="A1920" s="93" t="s">
        <v>1718</v>
      </c>
      <c r="B1920" s="130" t="s">
        <v>1528</v>
      </c>
      <c r="C1920" s="244"/>
      <c r="D1920" s="245"/>
      <c r="E1920" s="270"/>
      <c r="F1920" s="270"/>
      <c r="G1920" s="271"/>
    </row>
    <row r="1921" spans="1:7" hidden="1" x14ac:dyDescent="0.25">
      <c r="A1921" s="93" t="s">
        <v>1719</v>
      </c>
      <c r="B1921" s="130" t="s">
        <v>1530</v>
      </c>
      <c r="C1921" s="244"/>
      <c r="D1921" s="245"/>
      <c r="E1921" s="270"/>
      <c r="F1921" s="270"/>
      <c r="G1921" s="271"/>
    </row>
    <row r="1922" spans="1:7" hidden="1" x14ac:dyDescent="0.25">
      <c r="A1922" s="93" t="s">
        <v>1720</v>
      </c>
      <c r="B1922" s="130" t="s">
        <v>1532</v>
      </c>
      <c r="C1922" s="244"/>
      <c r="D1922" s="245"/>
      <c r="E1922" s="270"/>
      <c r="F1922" s="270"/>
      <c r="G1922" s="271"/>
    </row>
    <row r="1923" spans="1:7" hidden="1" x14ac:dyDescent="0.25">
      <c r="A1923" s="93" t="s">
        <v>1721</v>
      </c>
      <c r="B1923" s="130" t="s">
        <v>1534</v>
      </c>
      <c r="C1923" s="244"/>
      <c r="D1923" s="245"/>
      <c r="E1923" s="270"/>
      <c r="F1923" s="270"/>
      <c r="G1923" s="271"/>
    </row>
    <row r="1924" spans="1:7" hidden="1" x14ac:dyDescent="0.25">
      <c r="A1924" s="93" t="s">
        <v>524</v>
      </c>
      <c r="B1924" s="229" t="s">
        <v>525</v>
      </c>
      <c r="C1924" s="230"/>
      <c r="D1924" s="230"/>
      <c r="E1924" s="231"/>
      <c r="F1924" s="276"/>
      <c r="G1924" s="230"/>
    </row>
    <row r="1925" spans="1:7" hidden="1" x14ac:dyDescent="0.25">
      <c r="A1925" s="93" t="s">
        <v>526</v>
      </c>
      <c r="B1925" s="233" t="s">
        <v>427</v>
      </c>
      <c r="C1925" s="234"/>
      <c r="D1925" s="235"/>
      <c r="E1925" s="236"/>
      <c r="F1925" s="236"/>
      <c r="G1925" s="238"/>
    </row>
    <row r="1926" spans="1:7" hidden="1" x14ac:dyDescent="0.25">
      <c r="A1926" s="93" t="s">
        <v>527</v>
      </c>
      <c r="B1926" s="240" t="s">
        <v>429</v>
      </c>
      <c r="C1926" s="241"/>
      <c r="D1926" s="242"/>
      <c r="E1926" s="272"/>
      <c r="F1926" s="272"/>
      <c r="G1926" s="273"/>
    </row>
    <row r="1927" spans="1:7" hidden="1" x14ac:dyDescent="0.25">
      <c r="A1927" s="93" t="s">
        <v>528</v>
      </c>
      <c r="B1927" s="167" t="s">
        <v>4</v>
      </c>
      <c r="C1927" s="244"/>
      <c r="D1927" s="245"/>
      <c r="E1927" s="270"/>
      <c r="F1927" s="270"/>
      <c r="G1927" s="271"/>
    </row>
    <row r="1928" spans="1:7" hidden="1" x14ac:dyDescent="0.25">
      <c r="A1928" s="93" t="s">
        <v>1722</v>
      </c>
      <c r="B1928" s="130" t="s">
        <v>1723</v>
      </c>
      <c r="C1928" s="244"/>
      <c r="D1928" s="245"/>
      <c r="E1928" s="270"/>
      <c r="F1928" s="270"/>
      <c r="G1928" s="271"/>
    </row>
    <row r="1929" spans="1:7" hidden="1" x14ac:dyDescent="0.25">
      <c r="A1929" s="93" t="s">
        <v>1724</v>
      </c>
      <c r="B1929" s="130" t="s">
        <v>1725</v>
      </c>
      <c r="C1929" s="244"/>
      <c r="D1929" s="245"/>
      <c r="E1929" s="270"/>
      <c r="F1929" s="270"/>
      <c r="G1929" s="271"/>
    </row>
    <row r="1930" spans="1:7" hidden="1" x14ac:dyDescent="0.25">
      <c r="A1930" s="93" t="s">
        <v>1726</v>
      </c>
      <c r="B1930" s="130" t="s">
        <v>1727</v>
      </c>
      <c r="C1930" s="244"/>
      <c r="D1930" s="245"/>
      <c r="E1930" s="270"/>
      <c r="F1930" s="270"/>
      <c r="G1930" s="271"/>
    </row>
    <row r="1931" spans="1:7" hidden="1" x14ac:dyDescent="0.25">
      <c r="A1931" s="93" t="s">
        <v>1728</v>
      </c>
      <c r="B1931" s="130" t="s">
        <v>1729</v>
      </c>
      <c r="C1931" s="244"/>
      <c r="D1931" s="245"/>
      <c r="E1931" s="270"/>
      <c r="F1931" s="270"/>
      <c r="G1931" s="271"/>
    </row>
    <row r="1932" spans="1:7" hidden="1" x14ac:dyDescent="0.25">
      <c r="A1932" s="93" t="s">
        <v>1730</v>
      </c>
      <c r="B1932" s="130" t="s">
        <v>1731</v>
      </c>
      <c r="C1932" s="244"/>
      <c r="D1932" s="245"/>
      <c r="E1932" s="270"/>
      <c r="F1932" s="270"/>
      <c r="G1932" s="271"/>
    </row>
    <row r="1933" spans="1:7" hidden="1" x14ac:dyDescent="0.25">
      <c r="A1933" s="93" t="s">
        <v>529</v>
      </c>
      <c r="B1933" s="312" t="s">
        <v>3</v>
      </c>
      <c r="C1933" s="244"/>
      <c r="D1933" s="245"/>
      <c r="E1933" s="270"/>
      <c r="F1933" s="270"/>
      <c r="G1933" s="271"/>
    </row>
    <row r="1934" spans="1:7" hidden="1" x14ac:dyDescent="0.25">
      <c r="A1934" s="93" t="s">
        <v>1732</v>
      </c>
      <c r="B1934" s="130" t="s">
        <v>1723</v>
      </c>
      <c r="C1934" s="244"/>
      <c r="D1934" s="245"/>
      <c r="E1934" s="270"/>
      <c r="F1934" s="270"/>
      <c r="G1934" s="271"/>
    </row>
    <row r="1935" spans="1:7" hidden="1" x14ac:dyDescent="0.25">
      <c r="A1935" s="93" t="s">
        <v>1733</v>
      </c>
      <c r="B1935" s="130" t="s">
        <v>1725</v>
      </c>
      <c r="C1935" s="244"/>
      <c r="D1935" s="245"/>
      <c r="E1935" s="270"/>
      <c r="F1935" s="270"/>
      <c r="G1935" s="271"/>
    </row>
    <row r="1936" spans="1:7" hidden="1" x14ac:dyDescent="0.25">
      <c r="A1936" s="93" t="s">
        <v>1734</v>
      </c>
      <c r="B1936" s="130" t="s">
        <v>1727</v>
      </c>
      <c r="C1936" s="244"/>
      <c r="D1936" s="245"/>
      <c r="E1936" s="270"/>
      <c r="F1936" s="270"/>
      <c r="G1936" s="271"/>
    </row>
    <row r="1937" spans="1:7" hidden="1" x14ac:dyDescent="0.25">
      <c r="A1937" s="93" t="s">
        <v>1735</v>
      </c>
      <c r="B1937" s="130" t="s">
        <v>1729</v>
      </c>
      <c r="C1937" s="244"/>
      <c r="D1937" s="245"/>
      <c r="E1937" s="270"/>
      <c r="F1937" s="270"/>
      <c r="G1937" s="271"/>
    </row>
    <row r="1938" spans="1:7" hidden="1" x14ac:dyDescent="0.25">
      <c r="A1938" s="93" t="s">
        <v>1736</v>
      </c>
      <c r="B1938" s="130" t="s">
        <v>1731</v>
      </c>
      <c r="C1938" s="244"/>
      <c r="D1938" s="245"/>
      <c r="E1938" s="270"/>
      <c r="F1938" s="270"/>
      <c r="G1938" s="271"/>
    </row>
    <row r="1939" spans="1:7" hidden="1" x14ac:dyDescent="0.25">
      <c r="A1939" s="93" t="s">
        <v>530</v>
      </c>
      <c r="B1939" s="167" t="s">
        <v>5</v>
      </c>
      <c r="C1939" s="244"/>
      <c r="D1939" s="245"/>
      <c r="E1939" s="270"/>
      <c r="F1939" s="270"/>
      <c r="G1939" s="271"/>
    </row>
    <row r="1940" spans="1:7" hidden="1" x14ac:dyDescent="0.25">
      <c r="A1940" s="93" t="s">
        <v>1737</v>
      </c>
      <c r="B1940" s="130" t="s">
        <v>1723</v>
      </c>
      <c r="C1940" s="244"/>
      <c r="D1940" s="245"/>
      <c r="E1940" s="270"/>
      <c r="F1940" s="270"/>
      <c r="G1940" s="271"/>
    </row>
    <row r="1941" spans="1:7" hidden="1" x14ac:dyDescent="0.25">
      <c r="A1941" s="93" t="s">
        <v>1738</v>
      </c>
      <c r="B1941" s="130" t="s">
        <v>1725</v>
      </c>
      <c r="C1941" s="244"/>
      <c r="D1941" s="245"/>
      <c r="E1941" s="270"/>
      <c r="F1941" s="270"/>
      <c r="G1941" s="271"/>
    </row>
    <row r="1942" spans="1:7" hidden="1" x14ac:dyDescent="0.25">
      <c r="A1942" s="93" t="s">
        <v>1739</v>
      </c>
      <c r="B1942" s="130" t="s">
        <v>1727</v>
      </c>
      <c r="C1942" s="244"/>
      <c r="D1942" s="245"/>
      <c r="E1942" s="270"/>
      <c r="F1942" s="270"/>
      <c r="G1942" s="271"/>
    </row>
    <row r="1943" spans="1:7" hidden="1" x14ac:dyDescent="0.25">
      <c r="A1943" s="93" t="s">
        <v>1740</v>
      </c>
      <c r="B1943" s="130" t="s">
        <v>1729</v>
      </c>
      <c r="C1943" s="244"/>
      <c r="D1943" s="245"/>
      <c r="E1943" s="270"/>
      <c r="F1943" s="270"/>
      <c r="G1943" s="271"/>
    </row>
    <row r="1944" spans="1:7" hidden="1" x14ac:dyDescent="0.25">
      <c r="A1944" s="93" t="s">
        <v>1741</v>
      </c>
      <c r="B1944" s="130" t="s">
        <v>1731</v>
      </c>
      <c r="C1944" s="244"/>
      <c r="D1944" s="245"/>
      <c r="E1944" s="270"/>
      <c r="F1944" s="270"/>
      <c r="G1944" s="271"/>
    </row>
    <row r="1945" spans="1:7" hidden="1" x14ac:dyDescent="0.25">
      <c r="A1945" s="93" t="s">
        <v>531</v>
      </c>
      <c r="B1945" s="167" t="s">
        <v>1191</v>
      </c>
      <c r="C1945" s="244"/>
      <c r="D1945" s="245"/>
      <c r="E1945" s="270"/>
      <c r="F1945" s="270"/>
      <c r="G1945" s="271"/>
    </row>
    <row r="1946" spans="1:7" hidden="1" x14ac:dyDescent="0.25">
      <c r="A1946" s="93" t="s">
        <v>1742</v>
      </c>
      <c r="B1946" s="130" t="s">
        <v>1723</v>
      </c>
      <c r="C1946" s="244"/>
      <c r="D1946" s="245"/>
      <c r="E1946" s="270"/>
      <c r="F1946" s="270"/>
      <c r="G1946" s="271"/>
    </row>
    <row r="1947" spans="1:7" hidden="1" x14ac:dyDescent="0.25">
      <c r="A1947" s="93" t="s">
        <v>1743</v>
      </c>
      <c r="B1947" s="130" t="s">
        <v>1725</v>
      </c>
      <c r="C1947" s="244"/>
      <c r="D1947" s="245"/>
      <c r="E1947" s="270"/>
      <c r="F1947" s="270"/>
      <c r="G1947" s="271"/>
    </row>
    <row r="1948" spans="1:7" hidden="1" x14ac:dyDescent="0.25">
      <c r="A1948" s="93" t="s">
        <v>1744</v>
      </c>
      <c r="B1948" s="130" t="s">
        <v>1727</v>
      </c>
      <c r="C1948" s="244"/>
      <c r="D1948" s="245"/>
      <c r="E1948" s="270"/>
      <c r="F1948" s="270"/>
      <c r="G1948" s="271"/>
    </row>
    <row r="1949" spans="1:7" hidden="1" x14ac:dyDescent="0.25">
      <c r="A1949" s="93" t="s">
        <v>1745</v>
      </c>
      <c r="B1949" s="130" t="s">
        <v>1729</v>
      </c>
      <c r="C1949" s="244"/>
      <c r="D1949" s="245"/>
      <c r="E1949" s="270"/>
      <c r="F1949" s="270"/>
      <c r="G1949" s="271"/>
    </row>
    <row r="1950" spans="1:7" hidden="1" x14ac:dyDescent="0.25">
      <c r="A1950" s="93" t="s">
        <v>1746</v>
      </c>
      <c r="B1950" s="130" t="s">
        <v>1731</v>
      </c>
      <c r="C1950" s="244"/>
      <c r="D1950" s="245"/>
      <c r="E1950" s="270"/>
      <c r="F1950" s="270"/>
      <c r="G1950" s="271"/>
    </row>
    <row r="1951" spans="1:7" hidden="1" x14ac:dyDescent="0.25">
      <c r="A1951" s="93" t="s">
        <v>532</v>
      </c>
      <c r="B1951" s="167" t="s">
        <v>1197</v>
      </c>
      <c r="C1951" s="244"/>
      <c r="D1951" s="245"/>
      <c r="E1951" s="270"/>
      <c r="F1951" s="270"/>
      <c r="G1951" s="271"/>
    </row>
    <row r="1952" spans="1:7" hidden="1" x14ac:dyDescent="0.25">
      <c r="A1952" s="93" t="s">
        <v>1747</v>
      </c>
      <c r="B1952" s="130" t="s">
        <v>1723</v>
      </c>
      <c r="C1952" s="244"/>
      <c r="D1952" s="245"/>
      <c r="E1952" s="270"/>
      <c r="F1952" s="270"/>
      <c r="G1952" s="271"/>
    </row>
    <row r="1953" spans="1:7" hidden="1" x14ac:dyDescent="0.25">
      <c r="A1953" s="93" t="s">
        <v>1748</v>
      </c>
      <c r="B1953" s="130" t="s">
        <v>1725</v>
      </c>
      <c r="C1953" s="244"/>
      <c r="D1953" s="245"/>
      <c r="E1953" s="270"/>
      <c r="F1953" s="270"/>
      <c r="G1953" s="271"/>
    </row>
    <row r="1954" spans="1:7" hidden="1" x14ac:dyDescent="0.25">
      <c r="A1954" s="93" t="s">
        <v>1749</v>
      </c>
      <c r="B1954" s="130" t="s">
        <v>1727</v>
      </c>
      <c r="C1954" s="244"/>
      <c r="D1954" s="245"/>
      <c r="E1954" s="270"/>
      <c r="F1954" s="270"/>
      <c r="G1954" s="271"/>
    </row>
    <row r="1955" spans="1:7" hidden="1" x14ac:dyDescent="0.25">
      <c r="A1955" s="93" t="s">
        <v>1750</v>
      </c>
      <c r="B1955" s="130" t="s">
        <v>1729</v>
      </c>
      <c r="C1955" s="244"/>
      <c r="D1955" s="245"/>
      <c r="E1955" s="270"/>
      <c r="F1955" s="270"/>
      <c r="G1955" s="271"/>
    </row>
    <row r="1956" spans="1:7" hidden="1" x14ac:dyDescent="0.25">
      <c r="A1956" s="93" t="s">
        <v>1751</v>
      </c>
      <c r="B1956" s="130" t="s">
        <v>1731</v>
      </c>
      <c r="C1956" s="244"/>
      <c r="D1956" s="245"/>
      <c r="E1956" s="270"/>
      <c r="F1956" s="270"/>
      <c r="G1956" s="271"/>
    </row>
    <row r="1957" spans="1:7" hidden="1" x14ac:dyDescent="0.25">
      <c r="A1957" s="93" t="s">
        <v>533</v>
      </c>
      <c r="B1957" s="167" t="s">
        <v>1203</v>
      </c>
      <c r="C1957" s="244"/>
      <c r="D1957" s="245"/>
      <c r="E1957" s="270"/>
      <c r="F1957" s="270"/>
      <c r="G1957" s="271"/>
    </row>
    <row r="1958" spans="1:7" hidden="1" x14ac:dyDescent="0.25">
      <c r="A1958" s="93" t="s">
        <v>1752</v>
      </c>
      <c r="B1958" s="130" t="s">
        <v>1723</v>
      </c>
      <c r="C1958" s="244"/>
      <c r="D1958" s="245"/>
      <c r="E1958" s="270"/>
      <c r="F1958" s="270"/>
      <c r="G1958" s="271"/>
    </row>
    <row r="1959" spans="1:7" hidden="1" x14ac:dyDescent="0.25">
      <c r="A1959" s="93" t="s">
        <v>1753</v>
      </c>
      <c r="B1959" s="130" t="s">
        <v>1725</v>
      </c>
      <c r="C1959" s="244"/>
      <c r="D1959" s="245"/>
      <c r="E1959" s="270"/>
      <c r="F1959" s="270"/>
      <c r="G1959" s="271"/>
    </row>
    <row r="1960" spans="1:7" hidden="1" x14ac:dyDescent="0.25">
      <c r="A1960" s="93" t="s">
        <v>1754</v>
      </c>
      <c r="B1960" s="130" t="s">
        <v>1727</v>
      </c>
      <c r="C1960" s="244"/>
      <c r="D1960" s="245"/>
      <c r="E1960" s="270"/>
      <c r="F1960" s="270"/>
      <c r="G1960" s="271"/>
    </row>
    <row r="1961" spans="1:7" hidden="1" x14ac:dyDescent="0.25">
      <c r="A1961" s="93" t="s">
        <v>1755</v>
      </c>
      <c r="B1961" s="130" t="s">
        <v>1729</v>
      </c>
      <c r="C1961" s="244"/>
      <c r="D1961" s="245"/>
      <c r="E1961" s="270"/>
      <c r="F1961" s="270"/>
      <c r="G1961" s="271"/>
    </row>
    <row r="1962" spans="1:7" hidden="1" x14ac:dyDescent="0.25">
      <c r="A1962" s="93" t="s">
        <v>1756</v>
      </c>
      <c r="B1962" s="130" t="s">
        <v>1731</v>
      </c>
      <c r="C1962" s="244"/>
      <c r="D1962" s="245"/>
      <c r="E1962" s="270"/>
      <c r="F1962" s="270"/>
      <c r="G1962" s="271"/>
    </row>
    <row r="1963" spans="1:7" hidden="1" x14ac:dyDescent="0.25">
      <c r="A1963" s="93" t="s">
        <v>1757</v>
      </c>
      <c r="B1963" s="167" t="s">
        <v>1210</v>
      </c>
      <c r="C1963" s="244"/>
      <c r="D1963" s="245"/>
      <c r="E1963" s="270"/>
      <c r="F1963" s="270"/>
      <c r="G1963" s="271"/>
    </row>
    <row r="1964" spans="1:7" hidden="1" x14ac:dyDescent="0.25">
      <c r="A1964" s="93" t="s">
        <v>1758</v>
      </c>
      <c r="B1964" s="130" t="s">
        <v>1723</v>
      </c>
      <c r="C1964" s="244"/>
      <c r="D1964" s="245"/>
      <c r="E1964" s="270"/>
      <c r="F1964" s="270"/>
      <c r="G1964" s="271"/>
    </row>
    <row r="1965" spans="1:7" hidden="1" x14ac:dyDescent="0.25">
      <c r="A1965" s="93" t="s">
        <v>1759</v>
      </c>
      <c r="B1965" s="130" t="s">
        <v>1725</v>
      </c>
      <c r="C1965" s="244"/>
      <c r="D1965" s="245"/>
      <c r="E1965" s="270"/>
      <c r="F1965" s="270"/>
      <c r="G1965" s="271"/>
    </row>
    <row r="1966" spans="1:7" hidden="1" x14ac:dyDescent="0.25">
      <c r="A1966" s="93" t="s">
        <v>1760</v>
      </c>
      <c r="B1966" s="130" t="s">
        <v>1727</v>
      </c>
      <c r="C1966" s="244"/>
      <c r="D1966" s="245"/>
      <c r="E1966" s="270"/>
      <c r="F1966" s="270"/>
      <c r="G1966" s="271"/>
    </row>
    <row r="1967" spans="1:7" hidden="1" x14ac:dyDescent="0.25">
      <c r="A1967" s="93" t="s">
        <v>1761</v>
      </c>
      <c r="B1967" s="130" t="s">
        <v>1729</v>
      </c>
      <c r="C1967" s="244"/>
      <c r="D1967" s="245"/>
      <c r="E1967" s="270"/>
      <c r="F1967" s="270"/>
      <c r="G1967" s="271"/>
    </row>
    <row r="1968" spans="1:7" hidden="1" x14ac:dyDescent="0.25">
      <c r="A1968" s="93" t="s">
        <v>1762</v>
      </c>
      <c r="B1968" s="130" t="s">
        <v>1731</v>
      </c>
      <c r="C1968" s="244"/>
      <c r="D1968" s="245"/>
      <c r="E1968" s="270"/>
      <c r="F1968" s="270"/>
      <c r="G1968" s="271"/>
    </row>
    <row r="1969" spans="1:7" hidden="1" x14ac:dyDescent="0.25">
      <c r="A1969" s="93" t="s">
        <v>1763</v>
      </c>
      <c r="B1969" s="167" t="s">
        <v>7</v>
      </c>
      <c r="C1969" s="244"/>
      <c r="D1969" s="245"/>
      <c r="E1969" s="270"/>
      <c r="F1969" s="270"/>
      <c r="G1969" s="271"/>
    </row>
    <row r="1970" spans="1:7" hidden="1" x14ac:dyDescent="0.25">
      <c r="A1970" s="93" t="s">
        <v>1764</v>
      </c>
      <c r="B1970" s="130" t="s">
        <v>1723</v>
      </c>
      <c r="C1970" s="244"/>
      <c r="D1970" s="245"/>
      <c r="E1970" s="270"/>
      <c r="F1970" s="270"/>
      <c r="G1970" s="271"/>
    </row>
    <row r="1971" spans="1:7" hidden="1" x14ac:dyDescent="0.25">
      <c r="A1971" s="93" t="s">
        <v>1765</v>
      </c>
      <c r="B1971" s="130" t="s">
        <v>1725</v>
      </c>
      <c r="C1971" s="244"/>
      <c r="D1971" s="245"/>
      <c r="E1971" s="270"/>
      <c r="F1971" s="270"/>
      <c r="G1971" s="271"/>
    </row>
    <row r="1972" spans="1:7" hidden="1" x14ac:dyDescent="0.25">
      <c r="A1972" s="93" t="s">
        <v>1766</v>
      </c>
      <c r="B1972" s="130" t="s">
        <v>1727</v>
      </c>
      <c r="C1972" s="244"/>
      <c r="D1972" s="245"/>
      <c r="E1972" s="270"/>
      <c r="F1972" s="270"/>
      <c r="G1972" s="271"/>
    </row>
    <row r="1973" spans="1:7" hidden="1" x14ac:dyDescent="0.25">
      <c r="A1973" s="93" t="s">
        <v>1767</v>
      </c>
      <c r="B1973" s="130" t="s">
        <v>1729</v>
      </c>
      <c r="C1973" s="244"/>
      <c r="D1973" s="245"/>
      <c r="E1973" s="270"/>
      <c r="F1973" s="270"/>
      <c r="G1973" s="271"/>
    </row>
    <row r="1974" spans="1:7" hidden="1" x14ac:dyDescent="0.25">
      <c r="A1974" s="93" t="s">
        <v>1768</v>
      </c>
      <c r="B1974" s="130" t="s">
        <v>1731</v>
      </c>
      <c r="C1974" s="244"/>
      <c r="D1974" s="245"/>
      <c r="E1974" s="270"/>
      <c r="F1974" s="270"/>
      <c r="G1974" s="271"/>
    </row>
    <row r="1975" spans="1:7" hidden="1" x14ac:dyDescent="0.25">
      <c r="A1975" s="93" t="s">
        <v>1769</v>
      </c>
      <c r="B1975" s="167" t="s">
        <v>650</v>
      </c>
      <c r="C1975" s="244"/>
      <c r="D1975" s="245"/>
      <c r="E1975" s="270"/>
      <c r="F1975" s="270"/>
      <c r="G1975" s="271"/>
    </row>
    <row r="1976" spans="1:7" hidden="1" x14ac:dyDescent="0.25">
      <c r="A1976" s="93" t="s">
        <v>1770</v>
      </c>
      <c r="B1976" s="130" t="s">
        <v>1723</v>
      </c>
      <c r="C1976" s="244"/>
      <c r="D1976" s="245"/>
      <c r="E1976" s="270"/>
      <c r="F1976" s="270"/>
      <c r="G1976" s="271"/>
    </row>
    <row r="1977" spans="1:7" hidden="1" x14ac:dyDescent="0.25">
      <c r="A1977" s="93" t="s">
        <v>1771</v>
      </c>
      <c r="B1977" s="130" t="s">
        <v>1725</v>
      </c>
      <c r="C1977" s="244"/>
      <c r="D1977" s="245"/>
      <c r="E1977" s="270"/>
      <c r="F1977" s="270"/>
      <c r="G1977" s="271"/>
    </row>
    <row r="1978" spans="1:7" hidden="1" x14ac:dyDescent="0.25">
      <c r="A1978" s="93" t="s">
        <v>1772</v>
      </c>
      <c r="B1978" s="130" t="s">
        <v>1727</v>
      </c>
      <c r="C1978" s="244"/>
      <c r="D1978" s="245"/>
      <c r="E1978" s="270"/>
      <c r="F1978" s="270"/>
      <c r="G1978" s="271"/>
    </row>
    <row r="1979" spans="1:7" hidden="1" x14ac:dyDescent="0.25">
      <c r="A1979" s="93" t="s">
        <v>1773</v>
      </c>
      <c r="B1979" s="130" t="s">
        <v>1729</v>
      </c>
      <c r="C1979" s="244"/>
      <c r="D1979" s="245"/>
      <c r="E1979" s="270"/>
      <c r="F1979" s="270"/>
      <c r="G1979" s="271"/>
    </row>
    <row r="1980" spans="1:7" hidden="1" x14ac:dyDescent="0.25">
      <c r="A1980" s="93" t="s">
        <v>1774</v>
      </c>
      <c r="B1980" s="130" t="s">
        <v>1731</v>
      </c>
      <c r="C1980" s="244"/>
      <c r="D1980" s="245"/>
      <c r="E1980" s="270"/>
      <c r="F1980" s="270"/>
      <c r="G1980" s="271"/>
    </row>
    <row r="1981" spans="1:7" hidden="1" x14ac:dyDescent="0.25">
      <c r="A1981" s="93" t="s">
        <v>534</v>
      </c>
      <c r="B1981" s="240" t="s">
        <v>437</v>
      </c>
      <c r="C1981" s="241"/>
      <c r="D1981" s="242"/>
      <c r="E1981" s="272"/>
      <c r="F1981" s="272"/>
      <c r="G1981" s="273"/>
    </row>
    <row r="1982" spans="1:7" hidden="1" x14ac:dyDescent="0.25">
      <c r="A1982" s="93" t="s">
        <v>535</v>
      </c>
      <c r="B1982" s="167" t="s">
        <v>4</v>
      </c>
      <c r="C1982" s="244"/>
      <c r="D1982" s="245"/>
      <c r="E1982" s="270"/>
      <c r="F1982" s="270"/>
      <c r="G1982" s="271"/>
    </row>
    <row r="1983" spans="1:7" hidden="1" x14ac:dyDescent="0.25">
      <c r="A1983" s="93" t="s">
        <v>1775</v>
      </c>
      <c r="B1983" s="130" t="s">
        <v>1723</v>
      </c>
      <c r="C1983" s="244"/>
      <c r="D1983" s="245"/>
      <c r="E1983" s="270"/>
      <c r="F1983" s="270"/>
      <c r="G1983" s="271"/>
    </row>
    <row r="1984" spans="1:7" hidden="1" x14ac:dyDescent="0.25">
      <c r="A1984" s="93" t="s">
        <v>1776</v>
      </c>
      <c r="B1984" s="130" t="s">
        <v>1725</v>
      </c>
      <c r="C1984" s="244"/>
      <c r="D1984" s="245"/>
      <c r="E1984" s="270"/>
      <c r="F1984" s="270"/>
      <c r="G1984" s="271"/>
    </row>
    <row r="1985" spans="1:7" hidden="1" x14ac:dyDescent="0.25">
      <c r="A1985" s="93" t="s">
        <v>1777</v>
      </c>
      <c r="B1985" s="130" t="s">
        <v>1727</v>
      </c>
      <c r="C1985" s="244"/>
      <c r="D1985" s="245"/>
      <c r="E1985" s="270"/>
      <c r="F1985" s="270"/>
      <c r="G1985" s="271"/>
    </row>
    <row r="1986" spans="1:7" hidden="1" x14ac:dyDescent="0.25">
      <c r="A1986" s="93" t="s">
        <v>1778</v>
      </c>
      <c r="B1986" s="130" t="s">
        <v>1729</v>
      </c>
      <c r="C1986" s="244"/>
      <c r="D1986" s="245"/>
      <c r="E1986" s="270"/>
      <c r="F1986" s="270"/>
      <c r="G1986" s="271"/>
    </row>
    <row r="1987" spans="1:7" hidden="1" x14ac:dyDescent="0.25">
      <c r="A1987" s="93" t="s">
        <v>1779</v>
      </c>
      <c r="B1987" s="130" t="s">
        <v>1731</v>
      </c>
      <c r="C1987" s="244"/>
      <c r="D1987" s="245"/>
      <c r="E1987" s="270"/>
      <c r="F1987" s="270"/>
      <c r="G1987" s="271"/>
    </row>
    <row r="1988" spans="1:7" hidden="1" x14ac:dyDescent="0.25">
      <c r="A1988" s="93" t="s">
        <v>536</v>
      </c>
      <c r="B1988" s="312" t="s">
        <v>3</v>
      </c>
      <c r="C1988" s="244"/>
      <c r="D1988" s="245"/>
      <c r="E1988" s="270"/>
      <c r="F1988" s="270"/>
      <c r="G1988" s="271"/>
    </row>
    <row r="1989" spans="1:7" hidden="1" x14ac:dyDescent="0.25">
      <c r="A1989" s="93" t="s">
        <v>1780</v>
      </c>
      <c r="B1989" s="130" t="s">
        <v>1723</v>
      </c>
      <c r="C1989" s="244"/>
      <c r="D1989" s="245"/>
      <c r="E1989" s="270"/>
      <c r="F1989" s="270"/>
      <c r="G1989" s="271"/>
    </row>
    <row r="1990" spans="1:7" hidden="1" x14ac:dyDescent="0.25">
      <c r="A1990" s="93" t="s">
        <v>1781</v>
      </c>
      <c r="B1990" s="130" t="s">
        <v>1725</v>
      </c>
      <c r="C1990" s="244"/>
      <c r="D1990" s="245"/>
      <c r="E1990" s="270"/>
      <c r="F1990" s="270"/>
      <c r="G1990" s="271"/>
    </row>
    <row r="1991" spans="1:7" hidden="1" x14ac:dyDescent="0.25">
      <c r="A1991" s="93" t="s">
        <v>1782</v>
      </c>
      <c r="B1991" s="130" t="s">
        <v>1727</v>
      </c>
      <c r="C1991" s="244"/>
      <c r="D1991" s="245"/>
      <c r="E1991" s="270"/>
      <c r="F1991" s="270"/>
      <c r="G1991" s="271"/>
    </row>
    <row r="1992" spans="1:7" hidden="1" x14ac:dyDescent="0.25">
      <c r="A1992" s="93" t="s">
        <v>1783</v>
      </c>
      <c r="B1992" s="130" t="s">
        <v>1729</v>
      </c>
      <c r="C1992" s="244"/>
      <c r="D1992" s="245"/>
      <c r="E1992" s="270"/>
      <c r="F1992" s="270"/>
      <c r="G1992" s="271"/>
    </row>
    <row r="1993" spans="1:7" hidden="1" x14ac:dyDescent="0.25">
      <c r="A1993" s="93" t="s">
        <v>1784</v>
      </c>
      <c r="B1993" s="130" t="s">
        <v>1731</v>
      </c>
      <c r="C1993" s="244"/>
      <c r="D1993" s="245"/>
      <c r="E1993" s="270"/>
      <c r="F1993" s="270"/>
      <c r="G1993" s="271"/>
    </row>
    <row r="1994" spans="1:7" hidden="1" x14ac:dyDescent="0.25">
      <c r="A1994" s="93" t="s">
        <v>537</v>
      </c>
      <c r="B1994" s="167" t="s">
        <v>5</v>
      </c>
      <c r="C1994" s="244"/>
      <c r="D1994" s="245"/>
      <c r="E1994" s="270"/>
      <c r="F1994" s="270"/>
      <c r="G1994" s="271"/>
    </row>
    <row r="1995" spans="1:7" hidden="1" x14ac:dyDescent="0.25">
      <c r="A1995" s="93" t="s">
        <v>1785</v>
      </c>
      <c r="B1995" s="130" t="s">
        <v>1723</v>
      </c>
      <c r="C1995" s="244"/>
      <c r="D1995" s="245"/>
      <c r="E1995" s="270"/>
      <c r="F1995" s="270"/>
      <c r="G1995" s="271"/>
    </row>
    <row r="1996" spans="1:7" hidden="1" x14ac:dyDescent="0.25">
      <c r="A1996" s="93" t="s">
        <v>1786</v>
      </c>
      <c r="B1996" s="130" t="s">
        <v>1725</v>
      </c>
      <c r="C1996" s="244"/>
      <c r="D1996" s="245"/>
      <c r="E1996" s="270"/>
      <c r="F1996" s="270"/>
      <c r="G1996" s="271"/>
    </row>
    <row r="1997" spans="1:7" hidden="1" x14ac:dyDescent="0.25">
      <c r="A1997" s="93" t="s">
        <v>1787</v>
      </c>
      <c r="B1997" s="130" t="s">
        <v>1727</v>
      </c>
      <c r="C1997" s="244"/>
      <c r="D1997" s="245"/>
      <c r="E1997" s="270"/>
      <c r="F1997" s="270"/>
      <c r="G1997" s="271"/>
    </row>
    <row r="1998" spans="1:7" hidden="1" x14ac:dyDescent="0.25">
      <c r="A1998" s="93" t="s">
        <v>1788</v>
      </c>
      <c r="B1998" s="130" t="s">
        <v>1729</v>
      </c>
      <c r="C1998" s="244"/>
      <c r="D1998" s="245"/>
      <c r="E1998" s="270"/>
      <c r="F1998" s="270"/>
      <c r="G1998" s="271"/>
    </row>
    <row r="1999" spans="1:7" hidden="1" x14ac:dyDescent="0.25">
      <c r="A1999" s="93" t="s">
        <v>1789</v>
      </c>
      <c r="B1999" s="130" t="s">
        <v>1731</v>
      </c>
      <c r="C1999" s="244"/>
      <c r="D1999" s="245"/>
      <c r="E1999" s="270"/>
      <c r="F1999" s="270"/>
      <c r="G1999" s="271"/>
    </row>
    <row r="2000" spans="1:7" hidden="1" x14ac:dyDescent="0.25">
      <c r="A2000" s="93" t="s">
        <v>538</v>
      </c>
      <c r="B2000" s="167" t="s">
        <v>1191</v>
      </c>
      <c r="C2000" s="244"/>
      <c r="D2000" s="245"/>
      <c r="E2000" s="270"/>
      <c r="F2000" s="270"/>
      <c r="G2000" s="271"/>
    </row>
    <row r="2001" spans="1:7" hidden="1" x14ac:dyDescent="0.25">
      <c r="A2001" s="93" t="s">
        <v>1790</v>
      </c>
      <c r="B2001" s="130" t="s">
        <v>1723</v>
      </c>
      <c r="C2001" s="244"/>
      <c r="D2001" s="245"/>
      <c r="E2001" s="270"/>
      <c r="F2001" s="270"/>
      <c r="G2001" s="271"/>
    </row>
    <row r="2002" spans="1:7" hidden="1" x14ac:dyDescent="0.25">
      <c r="A2002" s="93" t="s">
        <v>1791</v>
      </c>
      <c r="B2002" s="130" t="s">
        <v>1725</v>
      </c>
      <c r="C2002" s="244"/>
      <c r="D2002" s="245"/>
      <c r="E2002" s="270"/>
      <c r="F2002" s="270"/>
      <c r="G2002" s="271"/>
    </row>
    <row r="2003" spans="1:7" hidden="1" x14ac:dyDescent="0.25">
      <c r="A2003" s="93" t="s">
        <v>1792</v>
      </c>
      <c r="B2003" s="130" t="s">
        <v>1727</v>
      </c>
      <c r="C2003" s="244"/>
      <c r="D2003" s="245"/>
      <c r="E2003" s="270"/>
      <c r="F2003" s="270"/>
      <c r="G2003" s="271"/>
    </row>
    <row r="2004" spans="1:7" hidden="1" x14ac:dyDescent="0.25">
      <c r="A2004" s="93" t="s">
        <v>1793</v>
      </c>
      <c r="B2004" s="130" t="s">
        <v>1729</v>
      </c>
      <c r="C2004" s="244"/>
      <c r="D2004" s="245"/>
      <c r="E2004" s="270"/>
      <c r="F2004" s="270"/>
      <c r="G2004" s="271"/>
    </row>
    <row r="2005" spans="1:7" hidden="1" x14ac:dyDescent="0.25">
      <c r="A2005" s="93" t="s">
        <v>1794</v>
      </c>
      <c r="B2005" s="130" t="s">
        <v>1731</v>
      </c>
      <c r="C2005" s="244"/>
      <c r="D2005" s="245"/>
      <c r="E2005" s="270"/>
      <c r="F2005" s="270"/>
      <c r="G2005" s="271"/>
    </row>
    <row r="2006" spans="1:7" hidden="1" x14ac:dyDescent="0.25">
      <c r="A2006" s="93" t="s">
        <v>539</v>
      </c>
      <c r="B2006" s="167" t="s">
        <v>1197</v>
      </c>
      <c r="C2006" s="244"/>
      <c r="D2006" s="245"/>
      <c r="E2006" s="270"/>
      <c r="F2006" s="270"/>
      <c r="G2006" s="271"/>
    </row>
    <row r="2007" spans="1:7" hidden="1" x14ac:dyDescent="0.25">
      <c r="A2007" s="93" t="s">
        <v>1795</v>
      </c>
      <c r="B2007" s="130" t="s">
        <v>1723</v>
      </c>
      <c r="C2007" s="244"/>
      <c r="D2007" s="245"/>
      <c r="E2007" s="270"/>
      <c r="F2007" s="270"/>
      <c r="G2007" s="271"/>
    </row>
    <row r="2008" spans="1:7" hidden="1" x14ac:dyDescent="0.25">
      <c r="A2008" s="93" t="s">
        <v>1796</v>
      </c>
      <c r="B2008" s="130" t="s">
        <v>1725</v>
      </c>
      <c r="C2008" s="244"/>
      <c r="D2008" s="245"/>
      <c r="E2008" s="270"/>
      <c r="F2008" s="270"/>
      <c r="G2008" s="271"/>
    </row>
    <row r="2009" spans="1:7" hidden="1" x14ac:dyDescent="0.25">
      <c r="A2009" s="93" t="s">
        <v>1797</v>
      </c>
      <c r="B2009" s="130" t="s">
        <v>1727</v>
      </c>
      <c r="C2009" s="244"/>
      <c r="D2009" s="245"/>
      <c r="E2009" s="270"/>
      <c r="F2009" s="270"/>
      <c r="G2009" s="271"/>
    </row>
    <row r="2010" spans="1:7" hidden="1" x14ac:dyDescent="0.25">
      <c r="A2010" s="93" t="s">
        <v>1798</v>
      </c>
      <c r="B2010" s="130" t="s">
        <v>1729</v>
      </c>
      <c r="C2010" s="244"/>
      <c r="D2010" s="245"/>
      <c r="E2010" s="270"/>
      <c r="F2010" s="270"/>
      <c r="G2010" s="271"/>
    </row>
    <row r="2011" spans="1:7" hidden="1" x14ac:dyDescent="0.25">
      <c r="A2011" s="93" t="s">
        <v>1799</v>
      </c>
      <c r="B2011" s="130" t="s">
        <v>1731</v>
      </c>
      <c r="C2011" s="244"/>
      <c r="D2011" s="245"/>
      <c r="E2011" s="270"/>
      <c r="F2011" s="270"/>
      <c r="G2011" s="271"/>
    </row>
    <row r="2012" spans="1:7" hidden="1" x14ac:dyDescent="0.25">
      <c r="A2012" s="93" t="s">
        <v>540</v>
      </c>
      <c r="B2012" s="167" t="s">
        <v>1203</v>
      </c>
      <c r="C2012" s="244"/>
      <c r="D2012" s="245"/>
      <c r="E2012" s="270"/>
      <c r="F2012" s="270"/>
      <c r="G2012" s="271"/>
    </row>
    <row r="2013" spans="1:7" hidden="1" x14ac:dyDescent="0.25">
      <c r="A2013" s="93" t="s">
        <v>1800</v>
      </c>
      <c r="B2013" s="130" t="s">
        <v>1723</v>
      </c>
      <c r="C2013" s="244"/>
      <c r="D2013" s="245"/>
      <c r="E2013" s="270"/>
      <c r="F2013" s="270"/>
      <c r="G2013" s="271"/>
    </row>
    <row r="2014" spans="1:7" hidden="1" x14ac:dyDescent="0.25">
      <c r="A2014" s="93" t="s">
        <v>1801</v>
      </c>
      <c r="B2014" s="130" t="s">
        <v>1725</v>
      </c>
      <c r="C2014" s="244"/>
      <c r="D2014" s="245"/>
      <c r="E2014" s="270"/>
      <c r="F2014" s="270"/>
      <c r="G2014" s="271"/>
    </row>
    <row r="2015" spans="1:7" hidden="1" x14ac:dyDescent="0.25">
      <c r="A2015" s="93" t="s">
        <v>1802</v>
      </c>
      <c r="B2015" s="130" t="s">
        <v>1727</v>
      </c>
      <c r="C2015" s="244"/>
      <c r="D2015" s="245"/>
      <c r="E2015" s="270"/>
      <c r="F2015" s="270"/>
      <c r="G2015" s="271"/>
    </row>
    <row r="2016" spans="1:7" hidden="1" x14ac:dyDescent="0.25">
      <c r="A2016" s="93" t="s">
        <v>1803</v>
      </c>
      <c r="B2016" s="130" t="s">
        <v>1729</v>
      </c>
      <c r="C2016" s="244"/>
      <c r="D2016" s="245"/>
      <c r="E2016" s="270"/>
      <c r="F2016" s="270"/>
      <c r="G2016" s="271"/>
    </row>
    <row r="2017" spans="1:7" hidden="1" x14ac:dyDescent="0.25">
      <c r="A2017" s="93" t="s">
        <v>1804</v>
      </c>
      <c r="B2017" s="130" t="s">
        <v>1731</v>
      </c>
      <c r="C2017" s="244"/>
      <c r="D2017" s="245"/>
      <c r="E2017" s="270"/>
      <c r="F2017" s="270"/>
      <c r="G2017" s="271"/>
    </row>
    <row r="2018" spans="1:7" hidden="1" x14ac:dyDescent="0.25">
      <c r="A2018" s="93" t="s">
        <v>1805</v>
      </c>
      <c r="B2018" s="167" t="s">
        <v>1210</v>
      </c>
      <c r="C2018" s="244"/>
      <c r="D2018" s="245"/>
      <c r="E2018" s="270"/>
      <c r="F2018" s="270"/>
      <c r="G2018" s="271"/>
    </row>
    <row r="2019" spans="1:7" hidden="1" x14ac:dyDescent="0.25">
      <c r="A2019" s="93" t="s">
        <v>1806</v>
      </c>
      <c r="B2019" s="130" t="s">
        <v>1723</v>
      </c>
      <c r="C2019" s="244"/>
      <c r="D2019" s="245"/>
      <c r="E2019" s="270"/>
      <c r="F2019" s="270"/>
      <c r="G2019" s="271"/>
    </row>
    <row r="2020" spans="1:7" hidden="1" x14ac:dyDescent="0.25">
      <c r="A2020" s="93" t="s">
        <v>1807</v>
      </c>
      <c r="B2020" s="130" t="s">
        <v>1725</v>
      </c>
      <c r="C2020" s="244"/>
      <c r="D2020" s="245"/>
      <c r="E2020" s="270"/>
      <c r="F2020" s="270"/>
      <c r="G2020" s="271"/>
    </row>
    <row r="2021" spans="1:7" hidden="1" x14ac:dyDescent="0.25">
      <c r="A2021" s="93" t="s">
        <v>1808</v>
      </c>
      <c r="B2021" s="130" t="s">
        <v>1727</v>
      </c>
      <c r="C2021" s="244"/>
      <c r="D2021" s="245"/>
      <c r="E2021" s="270"/>
      <c r="F2021" s="270"/>
      <c r="G2021" s="271"/>
    </row>
    <row r="2022" spans="1:7" hidden="1" x14ac:dyDescent="0.25">
      <c r="A2022" s="93" t="s">
        <v>1809</v>
      </c>
      <c r="B2022" s="130" t="s">
        <v>1729</v>
      </c>
      <c r="C2022" s="244"/>
      <c r="D2022" s="245"/>
      <c r="E2022" s="270"/>
      <c r="F2022" s="270"/>
      <c r="G2022" s="271"/>
    </row>
    <row r="2023" spans="1:7" hidden="1" x14ac:dyDescent="0.25">
      <c r="A2023" s="93" t="s">
        <v>1810</v>
      </c>
      <c r="B2023" s="130" t="s">
        <v>1731</v>
      </c>
      <c r="C2023" s="244"/>
      <c r="D2023" s="245"/>
      <c r="E2023" s="270"/>
      <c r="F2023" s="270"/>
      <c r="G2023" s="271"/>
    </row>
    <row r="2024" spans="1:7" hidden="1" x14ac:dyDescent="0.25">
      <c r="A2024" s="93" t="s">
        <v>1811</v>
      </c>
      <c r="B2024" s="167" t="s">
        <v>7</v>
      </c>
      <c r="C2024" s="244"/>
      <c r="D2024" s="245"/>
      <c r="E2024" s="270"/>
      <c r="F2024" s="270"/>
      <c r="G2024" s="271"/>
    </row>
    <row r="2025" spans="1:7" hidden="1" x14ac:dyDescent="0.25">
      <c r="A2025" s="93" t="s">
        <v>1812</v>
      </c>
      <c r="B2025" s="130" t="s">
        <v>1723</v>
      </c>
      <c r="C2025" s="244"/>
      <c r="D2025" s="245"/>
      <c r="E2025" s="270"/>
      <c r="F2025" s="270"/>
      <c r="G2025" s="271"/>
    </row>
    <row r="2026" spans="1:7" hidden="1" x14ac:dyDescent="0.25">
      <c r="A2026" s="93" t="s">
        <v>1813</v>
      </c>
      <c r="B2026" s="130" t="s">
        <v>1725</v>
      </c>
      <c r="C2026" s="244"/>
      <c r="D2026" s="245"/>
      <c r="E2026" s="270"/>
      <c r="F2026" s="270"/>
      <c r="G2026" s="271"/>
    </row>
    <row r="2027" spans="1:7" hidden="1" x14ac:dyDescent="0.25">
      <c r="A2027" s="93" t="s">
        <v>1814</v>
      </c>
      <c r="B2027" s="130" t="s">
        <v>1727</v>
      </c>
      <c r="C2027" s="244"/>
      <c r="D2027" s="245"/>
      <c r="E2027" s="270"/>
      <c r="F2027" s="270"/>
      <c r="G2027" s="271"/>
    </row>
    <row r="2028" spans="1:7" hidden="1" x14ac:dyDescent="0.25">
      <c r="A2028" s="93" t="s">
        <v>1815</v>
      </c>
      <c r="B2028" s="130" t="s">
        <v>1729</v>
      </c>
      <c r="C2028" s="244"/>
      <c r="D2028" s="245"/>
      <c r="E2028" s="270"/>
      <c r="F2028" s="270"/>
      <c r="G2028" s="271"/>
    </row>
    <row r="2029" spans="1:7" hidden="1" x14ac:dyDescent="0.25">
      <c r="A2029" s="93" t="s">
        <v>1816</v>
      </c>
      <c r="B2029" s="130" t="s">
        <v>1731</v>
      </c>
      <c r="C2029" s="244"/>
      <c r="D2029" s="245"/>
      <c r="E2029" s="270"/>
      <c r="F2029" s="270"/>
      <c r="G2029" s="271"/>
    </row>
    <row r="2030" spans="1:7" hidden="1" x14ac:dyDescent="0.25">
      <c r="A2030" s="93" t="s">
        <v>1817</v>
      </c>
      <c r="B2030" s="167" t="s">
        <v>650</v>
      </c>
      <c r="C2030" s="244"/>
      <c r="D2030" s="245"/>
      <c r="E2030" s="270"/>
      <c r="F2030" s="270"/>
      <c r="G2030" s="271"/>
    </row>
    <row r="2031" spans="1:7" hidden="1" x14ac:dyDescent="0.25">
      <c r="A2031" s="93" t="s">
        <v>1818</v>
      </c>
      <c r="B2031" s="130" t="s">
        <v>1723</v>
      </c>
      <c r="C2031" s="244"/>
      <c r="D2031" s="245"/>
      <c r="E2031" s="270"/>
      <c r="F2031" s="270"/>
      <c r="G2031" s="271"/>
    </row>
    <row r="2032" spans="1:7" hidden="1" x14ac:dyDescent="0.25">
      <c r="A2032" s="93" t="s">
        <v>1819</v>
      </c>
      <c r="B2032" s="130" t="s">
        <v>1725</v>
      </c>
      <c r="C2032" s="244"/>
      <c r="D2032" s="245"/>
      <c r="E2032" s="270"/>
      <c r="F2032" s="270"/>
      <c r="G2032" s="271"/>
    </row>
    <row r="2033" spans="1:7" hidden="1" x14ac:dyDescent="0.25">
      <c r="A2033" s="93" t="s">
        <v>1820</v>
      </c>
      <c r="B2033" s="130" t="s">
        <v>1727</v>
      </c>
      <c r="C2033" s="244"/>
      <c r="D2033" s="245"/>
      <c r="E2033" s="270"/>
      <c r="F2033" s="270"/>
      <c r="G2033" s="271"/>
    </row>
    <row r="2034" spans="1:7" hidden="1" x14ac:dyDescent="0.25">
      <c r="A2034" s="93" t="s">
        <v>1821</v>
      </c>
      <c r="B2034" s="130" t="s">
        <v>1729</v>
      </c>
      <c r="C2034" s="244"/>
      <c r="D2034" s="245"/>
      <c r="E2034" s="270"/>
      <c r="F2034" s="270"/>
      <c r="G2034" s="271"/>
    </row>
    <row r="2035" spans="1:7" hidden="1" x14ac:dyDescent="0.25">
      <c r="A2035" s="93" t="s">
        <v>1822</v>
      </c>
      <c r="B2035" s="130" t="s">
        <v>1731</v>
      </c>
      <c r="C2035" s="244"/>
      <c r="D2035" s="245"/>
      <c r="E2035" s="270"/>
      <c r="F2035" s="270"/>
      <c r="G2035" s="271"/>
    </row>
    <row r="2036" spans="1:7" hidden="1" x14ac:dyDescent="0.25">
      <c r="A2036" s="93" t="s">
        <v>541</v>
      </c>
      <c r="B2036" s="233" t="s">
        <v>445</v>
      </c>
      <c r="C2036" s="234"/>
      <c r="D2036" s="234"/>
      <c r="E2036" s="237"/>
      <c r="F2036" s="236"/>
      <c r="G2036" s="238"/>
    </row>
    <row r="2037" spans="1:7" hidden="1" x14ac:dyDescent="0.25">
      <c r="A2037" s="93" t="s">
        <v>542</v>
      </c>
      <c r="B2037" s="240" t="s">
        <v>429</v>
      </c>
      <c r="C2037" s="241"/>
      <c r="D2037" s="242"/>
      <c r="E2037" s="272"/>
      <c r="F2037" s="272"/>
      <c r="G2037" s="273"/>
    </row>
    <row r="2038" spans="1:7" hidden="1" x14ac:dyDescent="0.25">
      <c r="A2038" s="93" t="s">
        <v>543</v>
      </c>
      <c r="B2038" s="167" t="s">
        <v>4</v>
      </c>
      <c r="C2038" s="244"/>
      <c r="D2038" s="245"/>
      <c r="E2038" s="270"/>
      <c r="F2038" s="270"/>
      <c r="G2038" s="271"/>
    </row>
    <row r="2039" spans="1:7" hidden="1" x14ac:dyDescent="0.25">
      <c r="A2039" s="93" t="s">
        <v>1823</v>
      </c>
      <c r="B2039" s="130" t="s">
        <v>1723</v>
      </c>
      <c r="C2039" s="244"/>
      <c r="D2039" s="245"/>
      <c r="E2039" s="270"/>
      <c r="F2039" s="270"/>
      <c r="G2039" s="271"/>
    </row>
    <row r="2040" spans="1:7" hidden="1" x14ac:dyDescent="0.25">
      <c r="A2040" s="93" t="s">
        <v>1824</v>
      </c>
      <c r="B2040" s="130" t="s">
        <v>1725</v>
      </c>
      <c r="C2040" s="244"/>
      <c r="D2040" s="245"/>
      <c r="E2040" s="270"/>
      <c r="F2040" s="270"/>
      <c r="G2040" s="271"/>
    </row>
    <row r="2041" spans="1:7" hidden="1" x14ac:dyDescent="0.25">
      <c r="A2041" s="93" t="s">
        <v>1825</v>
      </c>
      <c r="B2041" s="130" t="s">
        <v>1727</v>
      </c>
      <c r="C2041" s="244"/>
      <c r="D2041" s="245"/>
      <c r="E2041" s="270"/>
      <c r="F2041" s="270"/>
      <c r="G2041" s="271"/>
    </row>
    <row r="2042" spans="1:7" hidden="1" x14ac:dyDescent="0.25">
      <c r="A2042" s="93" t="s">
        <v>1826</v>
      </c>
      <c r="B2042" s="130" t="s">
        <v>1729</v>
      </c>
      <c r="C2042" s="244"/>
      <c r="D2042" s="245"/>
      <c r="E2042" s="270"/>
      <c r="F2042" s="270"/>
      <c r="G2042" s="271"/>
    </row>
    <row r="2043" spans="1:7" hidden="1" x14ac:dyDescent="0.25">
      <c r="A2043" s="93" t="s">
        <v>1827</v>
      </c>
      <c r="B2043" s="130" t="s">
        <v>1731</v>
      </c>
      <c r="C2043" s="244"/>
      <c r="D2043" s="245"/>
      <c r="E2043" s="270"/>
      <c r="F2043" s="270"/>
      <c r="G2043" s="271"/>
    </row>
    <row r="2044" spans="1:7" hidden="1" x14ac:dyDescent="0.25">
      <c r="A2044" s="93" t="s">
        <v>544</v>
      </c>
      <c r="B2044" s="312" t="s">
        <v>3</v>
      </c>
      <c r="C2044" s="244"/>
      <c r="D2044" s="245"/>
      <c r="E2044" s="270"/>
      <c r="F2044" s="270"/>
      <c r="G2044" s="271"/>
    </row>
    <row r="2045" spans="1:7" hidden="1" x14ac:dyDescent="0.25">
      <c r="A2045" s="93" t="s">
        <v>1828</v>
      </c>
      <c r="B2045" s="130" t="s">
        <v>1723</v>
      </c>
      <c r="C2045" s="244"/>
      <c r="D2045" s="245"/>
      <c r="E2045" s="270"/>
      <c r="F2045" s="270"/>
      <c r="G2045" s="271"/>
    </row>
    <row r="2046" spans="1:7" hidden="1" x14ac:dyDescent="0.25">
      <c r="A2046" s="93" t="s">
        <v>1829</v>
      </c>
      <c r="B2046" s="130" t="s">
        <v>1725</v>
      </c>
      <c r="C2046" s="244"/>
      <c r="D2046" s="245"/>
      <c r="E2046" s="270"/>
      <c r="F2046" s="270"/>
      <c r="G2046" s="271"/>
    </row>
    <row r="2047" spans="1:7" hidden="1" x14ac:dyDescent="0.25">
      <c r="A2047" s="93" t="s">
        <v>1830</v>
      </c>
      <c r="B2047" s="130" t="s">
        <v>1727</v>
      </c>
      <c r="C2047" s="244"/>
      <c r="D2047" s="245"/>
      <c r="E2047" s="270"/>
      <c r="F2047" s="270"/>
      <c r="G2047" s="271"/>
    </row>
    <row r="2048" spans="1:7" hidden="1" x14ac:dyDescent="0.25">
      <c r="A2048" s="93" t="s">
        <v>1831</v>
      </c>
      <c r="B2048" s="130" t="s">
        <v>1729</v>
      </c>
      <c r="C2048" s="244"/>
      <c r="D2048" s="245"/>
      <c r="E2048" s="270"/>
      <c r="F2048" s="270"/>
      <c r="G2048" s="271"/>
    </row>
    <row r="2049" spans="1:7" hidden="1" x14ac:dyDescent="0.25">
      <c r="A2049" s="93" t="s">
        <v>1832</v>
      </c>
      <c r="B2049" s="130" t="s">
        <v>1731</v>
      </c>
      <c r="C2049" s="244"/>
      <c r="D2049" s="245"/>
      <c r="E2049" s="270"/>
      <c r="F2049" s="270"/>
      <c r="G2049" s="271"/>
    </row>
    <row r="2050" spans="1:7" hidden="1" x14ac:dyDescent="0.25">
      <c r="A2050" s="93" t="s">
        <v>545</v>
      </c>
      <c r="B2050" s="167" t="s">
        <v>5</v>
      </c>
      <c r="C2050" s="244"/>
      <c r="D2050" s="245"/>
      <c r="E2050" s="270"/>
      <c r="F2050" s="270"/>
      <c r="G2050" s="271"/>
    </row>
    <row r="2051" spans="1:7" hidden="1" x14ac:dyDescent="0.25">
      <c r="A2051" s="93" t="s">
        <v>1833</v>
      </c>
      <c r="B2051" s="130" t="s">
        <v>1723</v>
      </c>
      <c r="C2051" s="244"/>
      <c r="D2051" s="245"/>
      <c r="E2051" s="270"/>
      <c r="F2051" s="270"/>
      <c r="G2051" s="271"/>
    </row>
    <row r="2052" spans="1:7" hidden="1" x14ac:dyDescent="0.25">
      <c r="A2052" s="93" t="s">
        <v>1834</v>
      </c>
      <c r="B2052" s="130" t="s">
        <v>1725</v>
      </c>
      <c r="C2052" s="244"/>
      <c r="D2052" s="245"/>
      <c r="E2052" s="270"/>
      <c r="F2052" s="270"/>
      <c r="G2052" s="271"/>
    </row>
    <row r="2053" spans="1:7" hidden="1" x14ac:dyDescent="0.25">
      <c r="A2053" s="93" t="s">
        <v>1835</v>
      </c>
      <c r="B2053" s="130" t="s">
        <v>1727</v>
      </c>
      <c r="C2053" s="244"/>
      <c r="D2053" s="245"/>
      <c r="E2053" s="270"/>
      <c r="F2053" s="270"/>
      <c r="G2053" s="271"/>
    </row>
    <row r="2054" spans="1:7" hidden="1" x14ac:dyDescent="0.25">
      <c r="A2054" s="93" t="s">
        <v>1836</v>
      </c>
      <c r="B2054" s="130" t="s">
        <v>1729</v>
      </c>
      <c r="C2054" s="244"/>
      <c r="D2054" s="245"/>
      <c r="E2054" s="270"/>
      <c r="F2054" s="270"/>
      <c r="G2054" s="271"/>
    </row>
    <row r="2055" spans="1:7" hidden="1" x14ac:dyDescent="0.25">
      <c r="A2055" s="93" t="s">
        <v>1837</v>
      </c>
      <c r="B2055" s="130" t="s">
        <v>1731</v>
      </c>
      <c r="C2055" s="244"/>
      <c r="D2055" s="245"/>
      <c r="E2055" s="270"/>
      <c r="F2055" s="270"/>
      <c r="G2055" s="271"/>
    </row>
    <row r="2056" spans="1:7" hidden="1" x14ac:dyDescent="0.25">
      <c r="A2056" s="93" t="s">
        <v>546</v>
      </c>
      <c r="B2056" s="167" t="s">
        <v>1191</v>
      </c>
      <c r="C2056" s="244"/>
      <c r="D2056" s="245"/>
      <c r="E2056" s="270"/>
      <c r="F2056" s="270"/>
      <c r="G2056" s="271"/>
    </row>
    <row r="2057" spans="1:7" hidden="1" x14ac:dyDescent="0.25">
      <c r="A2057" s="93" t="s">
        <v>1838</v>
      </c>
      <c r="B2057" s="130" t="s">
        <v>1723</v>
      </c>
      <c r="C2057" s="244"/>
      <c r="D2057" s="245"/>
      <c r="E2057" s="270"/>
      <c r="F2057" s="270"/>
      <c r="G2057" s="271"/>
    </row>
    <row r="2058" spans="1:7" hidden="1" x14ac:dyDescent="0.25">
      <c r="A2058" s="93" t="s">
        <v>1839</v>
      </c>
      <c r="B2058" s="130" t="s">
        <v>1725</v>
      </c>
      <c r="C2058" s="244"/>
      <c r="D2058" s="245"/>
      <c r="E2058" s="270"/>
      <c r="F2058" s="270"/>
      <c r="G2058" s="271"/>
    </row>
    <row r="2059" spans="1:7" hidden="1" x14ac:dyDescent="0.25">
      <c r="A2059" s="93" t="s">
        <v>1840</v>
      </c>
      <c r="B2059" s="130" t="s">
        <v>1727</v>
      </c>
      <c r="C2059" s="244"/>
      <c r="D2059" s="245"/>
      <c r="E2059" s="270"/>
      <c r="F2059" s="270"/>
      <c r="G2059" s="271"/>
    </row>
    <row r="2060" spans="1:7" hidden="1" x14ac:dyDescent="0.25">
      <c r="A2060" s="93" t="s">
        <v>1841</v>
      </c>
      <c r="B2060" s="130" t="s">
        <v>1729</v>
      </c>
      <c r="C2060" s="244"/>
      <c r="D2060" s="245"/>
      <c r="E2060" s="270"/>
      <c r="F2060" s="270"/>
      <c r="G2060" s="271"/>
    </row>
    <row r="2061" spans="1:7" hidden="1" x14ac:dyDescent="0.25">
      <c r="A2061" s="93" t="s">
        <v>1842</v>
      </c>
      <c r="B2061" s="130" t="s">
        <v>1731</v>
      </c>
      <c r="C2061" s="244"/>
      <c r="D2061" s="245"/>
      <c r="E2061" s="270"/>
      <c r="F2061" s="270"/>
      <c r="G2061" s="271"/>
    </row>
    <row r="2062" spans="1:7" hidden="1" x14ac:dyDescent="0.25">
      <c r="A2062" s="93" t="s">
        <v>547</v>
      </c>
      <c r="B2062" s="167" t="s">
        <v>1197</v>
      </c>
      <c r="C2062" s="244"/>
      <c r="D2062" s="245"/>
      <c r="E2062" s="270"/>
      <c r="F2062" s="270"/>
      <c r="G2062" s="271"/>
    </row>
    <row r="2063" spans="1:7" hidden="1" x14ac:dyDescent="0.25">
      <c r="A2063" s="93" t="s">
        <v>1843</v>
      </c>
      <c r="B2063" s="130" t="s">
        <v>1723</v>
      </c>
      <c r="C2063" s="244"/>
      <c r="D2063" s="245"/>
      <c r="E2063" s="270"/>
      <c r="F2063" s="270"/>
      <c r="G2063" s="271"/>
    </row>
    <row r="2064" spans="1:7" hidden="1" x14ac:dyDescent="0.25">
      <c r="A2064" s="93" t="s">
        <v>1844</v>
      </c>
      <c r="B2064" s="130" t="s">
        <v>1725</v>
      </c>
      <c r="C2064" s="244"/>
      <c r="D2064" s="245"/>
      <c r="E2064" s="270"/>
      <c r="F2064" s="270"/>
      <c r="G2064" s="271"/>
    </row>
    <row r="2065" spans="1:7" hidden="1" x14ac:dyDescent="0.25">
      <c r="A2065" s="93" t="s">
        <v>1845</v>
      </c>
      <c r="B2065" s="130" t="s">
        <v>1727</v>
      </c>
      <c r="C2065" s="244"/>
      <c r="D2065" s="245"/>
      <c r="E2065" s="270"/>
      <c r="F2065" s="270"/>
      <c r="G2065" s="271"/>
    </row>
    <row r="2066" spans="1:7" hidden="1" x14ac:dyDescent="0.25">
      <c r="A2066" s="93" t="s">
        <v>1846</v>
      </c>
      <c r="B2066" s="130" t="s">
        <v>1729</v>
      </c>
      <c r="C2066" s="244"/>
      <c r="D2066" s="245"/>
      <c r="E2066" s="270"/>
      <c r="F2066" s="270"/>
      <c r="G2066" s="271"/>
    </row>
    <row r="2067" spans="1:7" hidden="1" x14ac:dyDescent="0.25">
      <c r="A2067" s="93" t="s">
        <v>1847</v>
      </c>
      <c r="B2067" s="130" t="s">
        <v>1731</v>
      </c>
      <c r="C2067" s="244"/>
      <c r="D2067" s="245"/>
      <c r="E2067" s="270"/>
      <c r="F2067" s="270"/>
      <c r="G2067" s="271"/>
    </row>
    <row r="2068" spans="1:7" hidden="1" x14ac:dyDescent="0.25">
      <c r="A2068" s="93" t="s">
        <v>548</v>
      </c>
      <c r="B2068" s="167" t="s">
        <v>1203</v>
      </c>
      <c r="C2068" s="244"/>
      <c r="D2068" s="245"/>
      <c r="E2068" s="270"/>
      <c r="F2068" s="270"/>
      <c r="G2068" s="271"/>
    </row>
    <row r="2069" spans="1:7" hidden="1" x14ac:dyDescent="0.25">
      <c r="A2069" s="93" t="s">
        <v>1848</v>
      </c>
      <c r="B2069" s="130" t="s">
        <v>1723</v>
      </c>
      <c r="C2069" s="244"/>
      <c r="D2069" s="245"/>
      <c r="E2069" s="270"/>
      <c r="F2069" s="270"/>
      <c r="G2069" s="271"/>
    </row>
    <row r="2070" spans="1:7" hidden="1" x14ac:dyDescent="0.25">
      <c r="A2070" s="93" t="s">
        <v>1849</v>
      </c>
      <c r="B2070" s="130" t="s">
        <v>1725</v>
      </c>
      <c r="C2070" s="244"/>
      <c r="D2070" s="245"/>
      <c r="E2070" s="270"/>
      <c r="F2070" s="270"/>
      <c r="G2070" s="271"/>
    </row>
    <row r="2071" spans="1:7" hidden="1" x14ac:dyDescent="0.25">
      <c r="A2071" s="93" t="s">
        <v>1850</v>
      </c>
      <c r="B2071" s="130" t="s">
        <v>1727</v>
      </c>
      <c r="C2071" s="244"/>
      <c r="D2071" s="245"/>
      <c r="E2071" s="270"/>
      <c r="F2071" s="270"/>
      <c r="G2071" s="271"/>
    </row>
    <row r="2072" spans="1:7" hidden="1" x14ac:dyDescent="0.25">
      <c r="A2072" s="93" t="s">
        <v>1851</v>
      </c>
      <c r="B2072" s="130" t="s">
        <v>1729</v>
      </c>
      <c r="C2072" s="244"/>
      <c r="D2072" s="245"/>
      <c r="E2072" s="270"/>
      <c r="F2072" s="270"/>
      <c r="G2072" s="271"/>
    </row>
    <row r="2073" spans="1:7" hidden="1" x14ac:dyDescent="0.25">
      <c r="A2073" s="93" t="s">
        <v>1852</v>
      </c>
      <c r="B2073" s="130" t="s">
        <v>1731</v>
      </c>
      <c r="C2073" s="244"/>
      <c r="D2073" s="245"/>
      <c r="E2073" s="270"/>
      <c r="F2073" s="270"/>
      <c r="G2073" s="271"/>
    </row>
    <row r="2074" spans="1:7" hidden="1" x14ac:dyDescent="0.25">
      <c r="A2074" s="93" t="s">
        <v>1853</v>
      </c>
      <c r="B2074" s="167" t="s">
        <v>1210</v>
      </c>
      <c r="C2074" s="244"/>
      <c r="D2074" s="245"/>
      <c r="E2074" s="270"/>
      <c r="F2074" s="270"/>
      <c r="G2074" s="271"/>
    </row>
    <row r="2075" spans="1:7" hidden="1" x14ac:dyDescent="0.25">
      <c r="A2075" s="93" t="s">
        <v>1854</v>
      </c>
      <c r="B2075" s="130" t="s">
        <v>1723</v>
      </c>
      <c r="C2075" s="244"/>
      <c r="D2075" s="245"/>
      <c r="E2075" s="270"/>
      <c r="F2075" s="270"/>
      <c r="G2075" s="271"/>
    </row>
    <row r="2076" spans="1:7" hidden="1" x14ac:dyDescent="0.25">
      <c r="A2076" s="93" t="s">
        <v>1855</v>
      </c>
      <c r="B2076" s="130" t="s">
        <v>1725</v>
      </c>
      <c r="C2076" s="244"/>
      <c r="D2076" s="245"/>
      <c r="E2076" s="270"/>
      <c r="F2076" s="270"/>
      <c r="G2076" s="271"/>
    </row>
    <row r="2077" spans="1:7" hidden="1" x14ac:dyDescent="0.25">
      <c r="A2077" s="93" t="s">
        <v>1856</v>
      </c>
      <c r="B2077" s="130" t="s">
        <v>1727</v>
      </c>
      <c r="C2077" s="244"/>
      <c r="D2077" s="245"/>
      <c r="E2077" s="270"/>
      <c r="F2077" s="270"/>
      <c r="G2077" s="271"/>
    </row>
    <row r="2078" spans="1:7" hidden="1" x14ac:dyDescent="0.25">
      <c r="A2078" s="93" t="s">
        <v>1857</v>
      </c>
      <c r="B2078" s="130" t="s">
        <v>1729</v>
      </c>
      <c r="C2078" s="244"/>
      <c r="D2078" s="245"/>
      <c r="E2078" s="270"/>
      <c r="F2078" s="270"/>
      <c r="G2078" s="271"/>
    </row>
    <row r="2079" spans="1:7" hidden="1" x14ac:dyDescent="0.25">
      <c r="A2079" s="93" t="s">
        <v>1858</v>
      </c>
      <c r="B2079" s="130" t="s">
        <v>1731</v>
      </c>
      <c r="C2079" s="244"/>
      <c r="D2079" s="245"/>
      <c r="E2079" s="270"/>
      <c r="F2079" s="270"/>
      <c r="G2079" s="271"/>
    </row>
    <row r="2080" spans="1:7" hidden="1" x14ac:dyDescent="0.25">
      <c r="A2080" s="93" t="s">
        <v>1859</v>
      </c>
      <c r="B2080" s="167" t="s">
        <v>7</v>
      </c>
      <c r="C2080" s="244"/>
      <c r="D2080" s="245"/>
      <c r="E2080" s="270"/>
      <c r="F2080" s="270"/>
      <c r="G2080" s="271"/>
    </row>
    <row r="2081" spans="1:7" hidden="1" x14ac:dyDescent="0.25">
      <c r="A2081" s="93" t="s">
        <v>1860</v>
      </c>
      <c r="B2081" s="130" t="s">
        <v>1723</v>
      </c>
      <c r="C2081" s="244"/>
      <c r="D2081" s="245"/>
      <c r="E2081" s="270"/>
      <c r="F2081" s="270"/>
      <c r="G2081" s="271"/>
    </row>
    <row r="2082" spans="1:7" hidden="1" x14ac:dyDescent="0.25">
      <c r="A2082" s="93" t="s">
        <v>1861</v>
      </c>
      <c r="B2082" s="130" t="s">
        <v>1725</v>
      </c>
      <c r="C2082" s="244"/>
      <c r="D2082" s="245"/>
      <c r="E2082" s="270"/>
      <c r="F2082" s="270"/>
      <c r="G2082" s="271"/>
    </row>
    <row r="2083" spans="1:7" hidden="1" x14ac:dyDescent="0.25">
      <c r="A2083" s="93" t="s">
        <v>1862</v>
      </c>
      <c r="B2083" s="130" t="s">
        <v>1727</v>
      </c>
      <c r="C2083" s="244"/>
      <c r="D2083" s="245"/>
      <c r="E2083" s="270"/>
      <c r="F2083" s="270"/>
      <c r="G2083" s="271"/>
    </row>
    <row r="2084" spans="1:7" hidden="1" x14ac:dyDescent="0.25">
      <c r="A2084" s="93" t="s">
        <v>1863</v>
      </c>
      <c r="B2084" s="130" t="s">
        <v>1729</v>
      </c>
      <c r="C2084" s="244"/>
      <c r="D2084" s="245"/>
      <c r="E2084" s="270"/>
      <c r="F2084" s="270"/>
      <c r="G2084" s="271"/>
    </row>
    <row r="2085" spans="1:7" hidden="1" x14ac:dyDescent="0.25">
      <c r="A2085" s="93" t="s">
        <v>1864</v>
      </c>
      <c r="B2085" s="130" t="s">
        <v>1731</v>
      </c>
      <c r="C2085" s="244"/>
      <c r="D2085" s="245"/>
      <c r="E2085" s="270"/>
      <c r="F2085" s="270"/>
      <c r="G2085" s="271"/>
    </row>
    <row r="2086" spans="1:7" hidden="1" x14ac:dyDescent="0.25">
      <c r="A2086" s="93" t="s">
        <v>1865</v>
      </c>
      <c r="B2086" s="167" t="s">
        <v>650</v>
      </c>
      <c r="C2086" s="244"/>
      <c r="D2086" s="245"/>
      <c r="E2086" s="270"/>
      <c r="F2086" s="270"/>
      <c r="G2086" s="271"/>
    </row>
    <row r="2087" spans="1:7" hidden="1" x14ac:dyDescent="0.25">
      <c r="A2087" s="93" t="s">
        <v>1866</v>
      </c>
      <c r="B2087" s="130" t="s">
        <v>1723</v>
      </c>
      <c r="C2087" s="244"/>
      <c r="D2087" s="245"/>
      <c r="E2087" s="270"/>
      <c r="F2087" s="270"/>
      <c r="G2087" s="271"/>
    </row>
    <row r="2088" spans="1:7" hidden="1" x14ac:dyDescent="0.25">
      <c r="A2088" s="93" t="s">
        <v>1867</v>
      </c>
      <c r="B2088" s="130" t="s">
        <v>1725</v>
      </c>
      <c r="C2088" s="244"/>
      <c r="D2088" s="245"/>
      <c r="E2088" s="270"/>
      <c r="F2088" s="270"/>
      <c r="G2088" s="271"/>
    </row>
    <row r="2089" spans="1:7" hidden="1" x14ac:dyDescent="0.25">
      <c r="A2089" s="93" t="s">
        <v>1868</v>
      </c>
      <c r="B2089" s="130" t="s">
        <v>1727</v>
      </c>
      <c r="C2089" s="244"/>
      <c r="D2089" s="245"/>
      <c r="E2089" s="270"/>
      <c r="F2089" s="270"/>
      <c r="G2089" s="271"/>
    </row>
    <row r="2090" spans="1:7" hidden="1" x14ac:dyDescent="0.25">
      <c r="A2090" s="93" t="s">
        <v>1869</v>
      </c>
      <c r="B2090" s="130" t="s">
        <v>1729</v>
      </c>
      <c r="C2090" s="244"/>
      <c r="D2090" s="245"/>
      <c r="E2090" s="270"/>
      <c r="F2090" s="270"/>
      <c r="G2090" s="271"/>
    </row>
    <row r="2091" spans="1:7" hidden="1" x14ac:dyDescent="0.25">
      <c r="A2091" s="93" t="s">
        <v>1870</v>
      </c>
      <c r="B2091" s="130" t="s">
        <v>1731</v>
      </c>
      <c r="C2091" s="244"/>
      <c r="D2091" s="245"/>
      <c r="E2091" s="270"/>
      <c r="F2091" s="270"/>
      <c r="G2091" s="271"/>
    </row>
    <row r="2092" spans="1:7" hidden="1" x14ac:dyDescent="0.25">
      <c r="A2092" s="93" t="s">
        <v>549</v>
      </c>
      <c r="B2092" s="240" t="s">
        <v>437</v>
      </c>
      <c r="C2092" s="241"/>
      <c r="D2092" s="242"/>
      <c r="E2092" s="272"/>
      <c r="F2092" s="272"/>
      <c r="G2092" s="273"/>
    </row>
    <row r="2093" spans="1:7" hidden="1" x14ac:dyDescent="0.25">
      <c r="A2093" s="93" t="s">
        <v>550</v>
      </c>
      <c r="B2093" s="167" t="s">
        <v>4</v>
      </c>
      <c r="C2093" s="244"/>
      <c r="D2093" s="245"/>
      <c r="E2093" s="270"/>
      <c r="F2093" s="270"/>
      <c r="G2093" s="271"/>
    </row>
    <row r="2094" spans="1:7" hidden="1" x14ac:dyDescent="0.25">
      <c r="A2094" s="93" t="s">
        <v>1871</v>
      </c>
      <c r="B2094" s="130" t="s">
        <v>1723</v>
      </c>
      <c r="C2094" s="244"/>
      <c r="D2094" s="245"/>
      <c r="E2094" s="270"/>
      <c r="F2094" s="270"/>
      <c r="G2094" s="271"/>
    </row>
    <row r="2095" spans="1:7" hidden="1" x14ac:dyDescent="0.25">
      <c r="A2095" s="93" t="s">
        <v>1872</v>
      </c>
      <c r="B2095" s="130" t="s">
        <v>1725</v>
      </c>
      <c r="C2095" s="244"/>
      <c r="D2095" s="245"/>
      <c r="E2095" s="270"/>
      <c r="F2095" s="270"/>
      <c r="G2095" s="271"/>
    </row>
    <row r="2096" spans="1:7" hidden="1" x14ac:dyDescent="0.25">
      <c r="A2096" s="93" t="s">
        <v>1873</v>
      </c>
      <c r="B2096" s="130" t="s">
        <v>1727</v>
      </c>
      <c r="C2096" s="244"/>
      <c r="D2096" s="245"/>
      <c r="E2096" s="270"/>
      <c r="F2096" s="270"/>
      <c r="G2096" s="271"/>
    </row>
    <row r="2097" spans="1:7" hidden="1" x14ac:dyDescent="0.25">
      <c r="A2097" s="93" t="s">
        <v>1874</v>
      </c>
      <c r="B2097" s="130" t="s">
        <v>1729</v>
      </c>
      <c r="C2097" s="244"/>
      <c r="D2097" s="245"/>
      <c r="E2097" s="270"/>
      <c r="F2097" s="270"/>
      <c r="G2097" s="271"/>
    </row>
    <row r="2098" spans="1:7" hidden="1" x14ac:dyDescent="0.25">
      <c r="A2098" s="93" t="s">
        <v>1875</v>
      </c>
      <c r="B2098" s="130" t="s">
        <v>1731</v>
      </c>
      <c r="C2098" s="244"/>
      <c r="D2098" s="245"/>
      <c r="E2098" s="270"/>
      <c r="F2098" s="270"/>
      <c r="G2098" s="271"/>
    </row>
    <row r="2099" spans="1:7" hidden="1" x14ac:dyDescent="0.25">
      <c r="A2099" s="93" t="s">
        <v>551</v>
      </c>
      <c r="B2099" s="312" t="s">
        <v>3</v>
      </c>
      <c r="C2099" s="244"/>
      <c r="D2099" s="245"/>
      <c r="E2099" s="270"/>
      <c r="F2099" s="270"/>
      <c r="G2099" s="271"/>
    </row>
    <row r="2100" spans="1:7" hidden="1" x14ac:dyDescent="0.25">
      <c r="A2100" s="93" t="s">
        <v>1876</v>
      </c>
      <c r="B2100" s="130" t="s">
        <v>1723</v>
      </c>
      <c r="C2100" s="244"/>
      <c r="D2100" s="245"/>
      <c r="E2100" s="270"/>
      <c r="F2100" s="270"/>
      <c r="G2100" s="271"/>
    </row>
    <row r="2101" spans="1:7" hidden="1" x14ac:dyDescent="0.25">
      <c r="A2101" s="93" t="s">
        <v>1877</v>
      </c>
      <c r="B2101" s="130" t="s">
        <v>1725</v>
      </c>
      <c r="C2101" s="244"/>
      <c r="D2101" s="245"/>
      <c r="E2101" s="270"/>
      <c r="F2101" s="270"/>
      <c r="G2101" s="271"/>
    </row>
    <row r="2102" spans="1:7" hidden="1" x14ac:dyDescent="0.25">
      <c r="A2102" s="93" t="s">
        <v>1878</v>
      </c>
      <c r="B2102" s="130" t="s">
        <v>1727</v>
      </c>
      <c r="C2102" s="244"/>
      <c r="D2102" s="245"/>
      <c r="E2102" s="270"/>
      <c r="F2102" s="270"/>
      <c r="G2102" s="271"/>
    </row>
    <row r="2103" spans="1:7" hidden="1" x14ac:dyDescent="0.25">
      <c r="A2103" s="93" t="s">
        <v>1879</v>
      </c>
      <c r="B2103" s="130" t="s">
        <v>1729</v>
      </c>
      <c r="C2103" s="244"/>
      <c r="D2103" s="245"/>
      <c r="E2103" s="270"/>
      <c r="F2103" s="270"/>
      <c r="G2103" s="271"/>
    </row>
    <row r="2104" spans="1:7" hidden="1" x14ac:dyDescent="0.25">
      <c r="A2104" s="93" t="s">
        <v>1880</v>
      </c>
      <c r="B2104" s="130" t="s">
        <v>1731</v>
      </c>
      <c r="C2104" s="244"/>
      <c r="D2104" s="245"/>
      <c r="E2104" s="270"/>
      <c r="F2104" s="270"/>
      <c r="G2104" s="271"/>
    </row>
    <row r="2105" spans="1:7" hidden="1" x14ac:dyDescent="0.25">
      <c r="A2105" s="93" t="s">
        <v>552</v>
      </c>
      <c r="B2105" s="167" t="s">
        <v>5</v>
      </c>
      <c r="C2105" s="244"/>
      <c r="D2105" s="245"/>
      <c r="E2105" s="270"/>
      <c r="F2105" s="270"/>
      <c r="G2105" s="271"/>
    </row>
    <row r="2106" spans="1:7" hidden="1" x14ac:dyDescent="0.25">
      <c r="A2106" s="93" t="s">
        <v>1881</v>
      </c>
      <c r="B2106" s="130" t="s">
        <v>1723</v>
      </c>
      <c r="C2106" s="244"/>
      <c r="D2106" s="245"/>
      <c r="E2106" s="270"/>
      <c r="F2106" s="270"/>
      <c r="G2106" s="271"/>
    </row>
    <row r="2107" spans="1:7" hidden="1" x14ac:dyDescent="0.25">
      <c r="A2107" s="93" t="s">
        <v>1882</v>
      </c>
      <c r="B2107" s="130" t="s">
        <v>1725</v>
      </c>
      <c r="C2107" s="244"/>
      <c r="D2107" s="245"/>
      <c r="E2107" s="270"/>
      <c r="F2107" s="270"/>
      <c r="G2107" s="271"/>
    </row>
    <row r="2108" spans="1:7" hidden="1" x14ac:dyDescent="0.25">
      <c r="A2108" s="93" t="s">
        <v>1883</v>
      </c>
      <c r="B2108" s="130" t="s">
        <v>1727</v>
      </c>
      <c r="C2108" s="244"/>
      <c r="D2108" s="245"/>
      <c r="E2108" s="270"/>
      <c r="F2108" s="270"/>
      <c r="G2108" s="271"/>
    </row>
    <row r="2109" spans="1:7" hidden="1" x14ac:dyDescent="0.25">
      <c r="A2109" s="93" t="s">
        <v>1884</v>
      </c>
      <c r="B2109" s="130" t="s">
        <v>1729</v>
      </c>
      <c r="C2109" s="244"/>
      <c r="D2109" s="245"/>
      <c r="E2109" s="270"/>
      <c r="F2109" s="270"/>
      <c r="G2109" s="271"/>
    </row>
    <row r="2110" spans="1:7" hidden="1" x14ac:dyDescent="0.25">
      <c r="A2110" s="93" t="s">
        <v>1885</v>
      </c>
      <c r="B2110" s="130" t="s">
        <v>1731</v>
      </c>
      <c r="C2110" s="244"/>
      <c r="D2110" s="245"/>
      <c r="E2110" s="270"/>
      <c r="F2110" s="270"/>
      <c r="G2110" s="271"/>
    </row>
    <row r="2111" spans="1:7" hidden="1" x14ac:dyDescent="0.25">
      <c r="A2111" s="93" t="s">
        <v>553</v>
      </c>
      <c r="B2111" s="167" t="s">
        <v>1191</v>
      </c>
      <c r="C2111" s="244"/>
      <c r="D2111" s="245"/>
      <c r="E2111" s="270"/>
      <c r="F2111" s="270"/>
      <c r="G2111" s="271"/>
    </row>
    <row r="2112" spans="1:7" hidden="1" x14ac:dyDescent="0.25">
      <c r="A2112" s="93" t="s">
        <v>1886</v>
      </c>
      <c r="B2112" s="130" t="s">
        <v>1723</v>
      </c>
      <c r="C2112" s="244"/>
      <c r="D2112" s="245"/>
      <c r="E2112" s="270"/>
      <c r="F2112" s="270"/>
      <c r="G2112" s="271"/>
    </row>
    <row r="2113" spans="1:7" hidden="1" x14ac:dyDescent="0.25">
      <c r="A2113" s="93" t="s">
        <v>1887</v>
      </c>
      <c r="B2113" s="130" t="s">
        <v>1725</v>
      </c>
      <c r="C2113" s="244"/>
      <c r="D2113" s="245"/>
      <c r="E2113" s="270"/>
      <c r="F2113" s="270"/>
      <c r="G2113" s="271"/>
    </row>
    <row r="2114" spans="1:7" hidden="1" x14ac:dyDescent="0.25">
      <c r="A2114" s="93" t="s">
        <v>1888</v>
      </c>
      <c r="B2114" s="130" t="s">
        <v>1727</v>
      </c>
      <c r="C2114" s="244"/>
      <c r="D2114" s="245"/>
      <c r="E2114" s="270"/>
      <c r="F2114" s="270"/>
      <c r="G2114" s="271"/>
    </row>
    <row r="2115" spans="1:7" hidden="1" x14ac:dyDescent="0.25">
      <c r="A2115" s="93" t="s">
        <v>1889</v>
      </c>
      <c r="B2115" s="130" t="s">
        <v>1729</v>
      </c>
      <c r="C2115" s="244"/>
      <c r="D2115" s="245"/>
      <c r="E2115" s="270"/>
      <c r="F2115" s="270"/>
      <c r="G2115" s="271"/>
    </row>
    <row r="2116" spans="1:7" hidden="1" x14ac:dyDescent="0.25">
      <c r="A2116" s="93" t="s">
        <v>1890</v>
      </c>
      <c r="B2116" s="130" t="s">
        <v>1731</v>
      </c>
      <c r="C2116" s="244"/>
      <c r="D2116" s="245"/>
      <c r="E2116" s="270"/>
      <c r="F2116" s="270"/>
      <c r="G2116" s="271"/>
    </row>
    <row r="2117" spans="1:7" hidden="1" x14ac:dyDescent="0.25">
      <c r="A2117" s="93" t="s">
        <v>554</v>
      </c>
      <c r="B2117" s="167" t="s">
        <v>1197</v>
      </c>
      <c r="C2117" s="244"/>
      <c r="D2117" s="245"/>
      <c r="E2117" s="270"/>
      <c r="F2117" s="270"/>
      <c r="G2117" s="271"/>
    </row>
    <row r="2118" spans="1:7" hidden="1" x14ac:dyDescent="0.25">
      <c r="A2118" s="93" t="s">
        <v>1891</v>
      </c>
      <c r="B2118" s="130" t="s">
        <v>1723</v>
      </c>
      <c r="C2118" s="244"/>
      <c r="D2118" s="245"/>
      <c r="E2118" s="270"/>
      <c r="F2118" s="270"/>
      <c r="G2118" s="271"/>
    </row>
    <row r="2119" spans="1:7" hidden="1" x14ac:dyDescent="0.25">
      <c r="A2119" s="93" t="s">
        <v>1892</v>
      </c>
      <c r="B2119" s="130" t="s">
        <v>1725</v>
      </c>
      <c r="C2119" s="244"/>
      <c r="D2119" s="245"/>
      <c r="E2119" s="270"/>
      <c r="F2119" s="270"/>
      <c r="G2119" s="271"/>
    </row>
    <row r="2120" spans="1:7" hidden="1" x14ac:dyDescent="0.25">
      <c r="A2120" s="93" t="s">
        <v>1893</v>
      </c>
      <c r="B2120" s="130" t="s">
        <v>1727</v>
      </c>
      <c r="C2120" s="244"/>
      <c r="D2120" s="245"/>
      <c r="E2120" s="270"/>
      <c r="F2120" s="270"/>
      <c r="G2120" s="271"/>
    </row>
    <row r="2121" spans="1:7" hidden="1" x14ac:dyDescent="0.25">
      <c r="A2121" s="93" t="s">
        <v>1894</v>
      </c>
      <c r="B2121" s="130" t="s">
        <v>1729</v>
      </c>
      <c r="C2121" s="244"/>
      <c r="D2121" s="245"/>
      <c r="E2121" s="270"/>
      <c r="F2121" s="270"/>
      <c r="G2121" s="271"/>
    </row>
    <row r="2122" spans="1:7" hidden="1" x14ac:dyDescent="0.25">
      <c r="A2122" s="93" t="s">
        <v>1895</v>
      </c>
      <c r="B2122" s="130" t="s">
        <v>1731</v>
      </c>
      <c r="C2122" s="244"/>
      <c r="D2122" s="245"/>
      <c r="E2122" s="270"/>
      <c r="F2122" s="270"/>
      <c r="G2122" s="271"/>
    </row>
    <row r="2123" spans="1:7" hidden="1" x14ac:dyDescent="0.25">
      <c r="A2123" s="93" t="s">
        <v>555</v>
      </c>
      <c r="B2123" s="167" t="s">
        <v>1203</v>
      </c>
      <c r="C2123" s="244"/>
      <c r="D2123" s="245"/>
      <c r="E2123" s="270"/>
      <c r="F2123" s="270"/>
      <c r="G2123" s="271"/>
    </row>
    <row r="2124" spans="1:7" hidden="1" x14ac:dyDescent="0.25">
      <c r="A2124" s="93" t="s">
        <v>1896</v>
      </c>
      <c r="B2124" s="130" t="s">
        <v>1723</v>
      </c>
      <c r="C2124" s="244"/>
      <c r="D2124" s="245"/>
      <c r="E2124" s="270"/>
      <c r="F2124" s="270"/>
      <c r="G2124" s="271"/>
    </row>
    <row r="2125" spans="1:7" hidden="1" x14ac:dyDescent="0.25">
      <c r="A2125" s="93" t="s">
        <v>1897</v>
      </c>
      <c r="B2125" s="130" t="s">
        <v>1725</v>
      </c>
      <c r="C2125" s="244"/>
      <c r="D2125" s="245"/>
      <c r="E2125" s="270"/>
      <c r="F2125" s="270"/>
      <c r="G2125" s="271"/>
    </row>
    <row r="2126" spans="1:7" hidden="1" x14ac:dyDescent="0.25">
      <c r="A2126" s="93" t="s">
        <v>1898</v>
      </c>
      <c r="B2126" s="130" t="s">
        <v>1727</v>
      </c>
      <c r="C2126" s="244"/>
      <c r="D2126" s="245"/>
      <c r="E2126" s="270"/>
      <c r="F2126" s="270"/>
      <c r="G2126" s="271"/>
    </row>
    <row r="2127" spans="1:7" hidden="1" x14ac:dyDescent="0.25">
      <c r="A2127" s="93" t="s">
        <v>1899</v>
      </c>
      <c r="B2127" s="130" t="s">
        <v>1729</v>
      </c>
      <c r="C2127" s="244"/>
      <c r="D2127" s="245"/>
      <c r="E2127" s="270"/>
      <c r="F2127" s="270"/>
      <c r="G2127" s="271"/>
    </row>
    <row r="2128" spans="1:7" hidden="1" x14ac:dyDescent="0.25">
      <c r="A2128" s="93" t="s">
        <v>1900</v>
      </c>
      <c r="B2128" s="130" t="s">
        <v>1731</v>
      </c>
      <c r="C2128" s="244"/>
      <c r="D2128" s="245"/>
      <c r="E2128" s="270"/>
      <c r="F2128" s="270"/>
      <c r="G2128" s="271"/>
    </row>
    <row r="2129" spans="1:7" hidden="1" x14ac:dyDescent="0.25">
      <c r="A2129" s="93" t="s">
        <v>1901</v>
      </c>
      <c r="B2129" s="167" t="s">
        <v>1210</v>
      </c>
      <c r="C2129" s="244"/>
      <c r="D2129" s="245"/>
      <c r="E2129" s="270"/>
      <c r="F2129" s="270"/>
      <c r="G2129" s="271"/>
    </row>
    <row r="2130" spans="1:7" hidden="1" x14ac:dyDescent="0.25">
      <c r="A2130" s="93" t="s">
        <v>1902</v>
      </c>
      <c r="B2130" s="130" t="s">
        <v>1723</v>
      </c>
      <c r="C2130" s="244"/>
      <c r="D2130" s="245"/>
      <c r="E2130" s="270"/>
      <c r="F2130" s="270"/>
      <c r="G2130" s="271"/>
    </row>
    <row r="2131" spans="1:7" hidden="1" x14ac:dyDescent="0.25">
      <c r="A2131" s="93" t="s">
        <v>1903</v>
      </c>
      <c r="B2131" s="130" t="s">
        <v>1725</v>
      </c>
      <c r="C2131" s="244"/>
      <c r="D2131" s="245"/>
      <c r="E2131" s="270"/>
      <c r="F2131" s="270"/>
      <c r="G2131" s="271"/>
    </row>
    <row r="2132" spans="1:7" hidden="1" x14ac:dyDescent="0.25">
      <c r="A2132" s="93" t="s">
        <v>1904</v>
      </c>
      <c r="B2132" s="130" t="s">
        <v>1727</v>
      </c>
      <c r="C2132" s="244"/>
      <c r="D2132" s="245"/>
      <c r="E2132" s="270"/>
      <c r="F2132" s="270"/>
      <c r="G2132" s="271"/>
    </row>
    <row r="2133" spans="1:7" hidden="1" x14ac:dyDescent="0.25">
      <c r="A2133" s="93" t="s">
        <v>1905</v>
      </c>
      <c r="B2133" s="130" t="s">
        <v>1729</v>
      </c>
      <c r="C2133" s="244"/>
      <c r="D2133" s="245"/>
      <c r="E2133" s="270"/>
      <c r="F2133" s="270"/>
      <c r="G2133" s="271"/>
    </row>
    <row r="2134" spans="1:7" hidden="1" x14ac:dyDescent="0.25">
      <c r="A2134" s="93" t="s">
        <v>1906</v>
      </c>
      <c r="B2134" s="130" t="s">
        <v>1731</v>
      </c>
      <c r="C2134" s="244"/>
      <c r="D2134" s="245"/>
      <c r="E2134" s="270"/>
      <c r="F2134" s="270"/>
      <c r="G2134" s="271"/>
    </row>
    <row r="2135" spans="1:7" hidden="1" x14ac:dyDescent="0.25">
      <c r="A2135" s="93" t="s">
        <v>1907</v>
      </c>
      <c r="B2135" s="167" t="s">
        <v>7</v>
      </c>
      <c r="C2135" s="244"/>
      <c r="D2135" s="245"/>
      <c r="E2135" s="270"/>
      <c r="F2135" s="270"/>
      <c r="G2135" s="271"/>
    </row>
    <row r="2136" spans="1:7" hidden="1" x14ac:dyDescent="0.25">
      <c r="A2136" s="93" t="s">
        <v>1908</v>
      </c>
      <c r="B2136" s="130" t="s">
        <v>1723</v>
      </c>
      <c r="C2136" s="244"/>
      <c r="D2136" s="245"/>
      <c r="E2136" s="270"/>
      <c r="F2136" s="270"/>
      <c r="G2136" s="271"/>
    </row>
    <row r="2137" spans="1:7" hidden="1" x14ac:dyDescent="0.25">
      <c r="A2137" s="93" t="s">
        <v>1909</v>
      </c>
      <c r="B2137" s="130" t="s">
        <v>1725</v>
      </c>
      <c r="C2137" s="244"/>
      <c r="D2137" s="245"/>
      <c r="E2137" s="270"/>
      <c r="F2137" s="270"/>
      <c r="G2137" s="271"/>
    </row>
    <row r="2138" spans="1:7" hidden="1" x14ac:dyDescent="0.25">
      <c r="A2138" s="93" t="s">
        <v>1910</v>
      </c>
      <c r="B2138" s="130" t="s">
        <v>1727</v>
      </c>
      <c r="C2138" s="244"/>
      <c r="D2138" s="245"/>
      <c r="E2138" s="270"/>
      <c r="F2138" s="270"/>
      <c r="G2138" s="271"/>
    </row>
    <row r="2139" spans="1:7" hidden="1" x14ac:dyDescent="0.25">
      <c r="A2139" s="93" t="s">
        <v>1911</v>
      </c>
      <c r="B2139" s="130" t="s">
        <v>1729</v>
      </c>
      <c r="C2139" s="244"/>
      <c r="D2139" s="245"/>
      <c r="E2139" s="270"/>
      <c r="F2139" s="270"/>
      <c r="G2139" s="271"/>
    </row>
    <row r="2140" spans="1:7" hidden="1" x14ac:dyDescent="0.25">
      <c r="A2140" s="93" t="s">
        <v>1912</v>
      </c>
      <c r="B2140" s="130" t="s">
        <v>1731</v>
      </c>
      <c r="C2140" s="244"/>
      <c r="D2140" s="245"/>
      <c r="E2140" s="270"/>
      <c r="F2140" s="270"/>
      <c r="G2140" s="271"/>
    </row>
    <row r="2141" spans="1:7" hidden="1" x14ac:dyDescent="0.25">
      <c r="A2141" s="93" t="s">
        <v>1913</v>
      </c>
      <c r="B2141" s="167" t="s">
        <v>650</v>
      </c>
      <c r="C2141" s="244"/>
      <c r="D2141" s="245"/>
      <c r="E2141" s="270"/>
      <c r="F2141" s="270"/>
      <c r="G2141" s="271"/>
    </row>
    <row r="2142" spans="1:7" hidden="1" x14ac:dyDescent="0.25">
      <c r="A2142" s="93" t="s">
        <v>1914</v>
      </c>
      <c r="B2142" s="130" t="s">
        <v>1723</v>
      </c>
      <c r="C2142" s="244"/>
      <c r="D2142" s="245"/>
      <c r="E2142" s="270"/>
      <c r="F2142" s="270"/>
      <c r="G2142" s="271"/>
    </row>
    <row r="2143" spans="1:7" hidden="1" x14ac:dyDescent="0.25">
      <c r="A2143" s="93" t="s">
        <v>1915</v>
      </c>
      <c r="B2143" s="130" t="s">
        <v>1725</v>
      </c>
      <c r="C2143" s="244"/>
      <c r="D2143" s="245"/>
      <c r="E2143" s="270"/>
      <c r="F2143" s="270"/>
      <c r="G2143" s="271"/>
    </row>
    <row r="2144" spans="1:7" hidden="1" x14ac:dyDescent="0.25">
      <c r="A2144" s="93" t="s">
        <v>1916</v>
      </c>
      <c r="B2144" s="130" t="s">
        <v>1727</v>
      </c>
      <c r="C2144" s="244"/>
      <c r="D2144" s="245"/>
      <c r="E2144" s="270"/>
      <c r="F2144" s="270"/>
      <c r="G2144" s="271"/>
    </row>
    <row r="2145" spans="1:7" hidden="1" x14ac:dyDescent="0.25">
      <c r="A2145" s="93" t="s">
        <v>1917</v>
      </c>
      <c r="B2145" s="130" t="s">
        <v>1729</v>
      </c>
      <c r="C2145" s="244"/>
      <c r="D2145" s="245"/>
      <c r="E2145" s="270"/>
      <c r="F2145" s="270"/>
      <c r="G2145" s="271"/>
    </row>
    <row r="2146" spans="1:7" hidden="1" x14ac:dyDescent="0.25">
      <c r="A2146" s="93" t="s">
        <v>1918</v>
      </c>
      <c r="B2146" s="130" t="s">
        <v>1731</v>
      </c>
      <c r="C2146" s="244"/>
      <c r="D2146" s="245"/>
      <c r="E2146" s="270"/>
      <c r="F2146" s="270"/>
      <c r="G2146" s="271"/>
    </row>
    <row r="2147" spans="1:7" hidden="1" x14ac:dyDescent="0.25">
      <c r="A2147" s="93" t="s">
        <v>556</v>
      </c>
      <c r="B2147" s="229" t="s">
        <v>557</v>
      </c>
      <c r="C2147" s="230"/>
      <c r="D2147" s="230"/>
      <c r="E2147" s="231"/>
      <c r="F2147" s="276"/>
      <c r="G2147" s="230"/>
    </row>
    <row r="2148" spans="1:7" hidden="1" x14ac:dyDescent="0.25">
      <c r="A2148" s="93" t="s">
        <v>558</v>
      </c>
      <c r="B2148" s="233" t="s">
        <v>427</v>
      </c>
      <c r="C2148" s="234"/>
      <c r="D2148" s="234"/>
      <c r="E2148" s="237"/>
      <c r="F2148" s="236"/>
      <c r="G2148" s="238"/>
    </row>
    <row r="2149" spans="1:7" hidden="1" x14ac:dyDescent="0.25">
      <c r="A2149" s="93" t="s">
        <v>559</v>
      </c>
      <c r="B2149" s="240" t="s">
        <v>429</v>
      </c>
      <c r="C2149" s="241"/>
      <c r="D2149" s="242"/>
      <c r="E2149" s="272"/>
      <c r="F2149" s="272"/>
      <c r="G2149" s="273"/>
    </row>
    <row r="2150" spans="1:7" hidden="1" x14ac:dyDescent="0.25">
      <c r="A2150" s="93" t="s">
        <v>560</v>
      </c>
      <c r="B2150" s="167" t="s">
        <v>4</v>
      </c>
      <c r="C2150" s="244"/>
      <c r="D2150" s="245"/>
      <c r="E2150" s="270"/>
      <c r="F2150" s="270"/>
      <c r="G2150" s="271"/>
    </row>
    <row r="2151" spans="1:7" hidden="1" x14ac:dyDescent="0.25">
      <c r="A2151" s="93" t="s">
        <v>1919</v>
      </c>
      <c r="B2151" s="130" t="s">
        <v>1920</v>
      </c>
      <c r="C2151" s="244"/>
      <c r="D2151" s="245"/>
      <c r="E2151" s="270"/>
      <c r="F2151" s="270"/>
      <c r="G2151" s="271"/>
    </row>
    <row r="2152" spans="1:7" hidden="1" x14ac:dyDescent="0.25">
      <c r="A2152" s="93" t="s">
        <v>1921</v>
      </c>
      <c r="B2152" s="130" t="s">
        <v>1922</v>
      </c>
      <c r="C2152" s="244"/>
      <c r="D2152" s="245"/>
      <c r="E2152" s="270"/>
      <c r="F2152" s="270"/>
      <c r="G2152" s="271"/>
    </row>
    <row r="2153" spans="1:7" hidden="1" x14ac:dyDescent="0.25">
      <c r="A2153" s="93" t="s">
        <v>1923</v>
      </c>
      <c r="B2153" s="130" t="s">
        <v>1924</v>
      </c>
      <c r="C2153" s="244"/>
      <c r="D2153" s="245"/>
      <c r="E2153" s="270"/>
      <c r="F2153" s="270"/>
      <c r="G2153" s="271"/>
    </row>
    <row r="2154" spans="1:7" hidden="1" x14ac:dyDescent="0.25">
      <c r="A2154" s="93" t="s">
        <v>1925</v>
      </c>
      <c r="B2154" s="130" t="s">
        <v>1926</v>
      </c>
      <c r="C2154" s="244"/>
      <c r="D2154" s="245"/>
      <c r="E2154" s="270"/>
      <c r="F2154" s="270"/>
      <c r="G2154" s="271"/>
    </row>
    <row r="2155" spans="1:7" hidden="1" x14ac:dyDescent="0.25">
      <c r="A2155" s="93" t="s">
        <v>1927</v>
      </c>
      <c r="B2155" s="130" t="s">
        <v>1928</v>
      </c>
      <c r="C2155" s="244"/>
      <c r="D2155" s="245"/>
      <c r="E2155" s="270"/>
      <c r="F2155" s="270"/>
      <c r="G2155" s="271"/>
    </row>
    <row r="2156" spans="1:7" hidden="1" x14ac:dyDescent="0.25">
      <c r="A2156" s="93" t="s">
        <v>561</v>
      </c>
      <c r="B2156" s="312" t="s">
        <v>3</v>
      </c>
      <c r="C2156" s="244"/>
      <c r="D2156" s="245"/>
      <c r="E2156" s="270"/>
      <c r="F2156" s="270"/>
      <c r="G2156" s="271"/>
    </row>
    <row r="2157" spans="1:7" hidden="1" x14ac:dyDescent="0.25">
      <c r="A2157" s="93" t="s">
        <v>1929</v>
      </c>
      <c r="B2157" s="130" t="s">
        <v>1920</v>
      </c>
      <c r="C2157" s="244"/>
      <c r="D2157" s="245"/>
      <c r="E2157" s="270"/>
      <c r="F2157" s="270"/>
      <c r="G2157" s="271"/>
    </row>
    <row r="2158" spans="1:7" hidden="1" x14ac:dyDescent="0.25">
      <c r="A2158" s="93" t="s">
        <v>1930</v>
      </c>
      <c r="B2158" s="130" t="s">
        <v>1922</v>
      </c>
      <c r="C2158" s="244"/>
      <c r="D2158" s="245"/>
      <c r="E2158" s="270"/>
      <c r="F2158" s="270"/>
      <c r="G2158" s="271"/>
    </row>
    <row r="2159" spans="1:7" hidden="1" x14ac:dyDescent="0.25">
      <c r="A2159" s="93" t="s">
        <v>1931</v>
      </c>
      <c r="B2159" s="130" t="s">
        <v>1924</v>
      </c>
      <c r="C2159" s="244"/>
      <c r="D2159" s="245"/>
      <c r="E2159" s="270"/>
      <c r="F2159" s="270"/>
      <c r="G2159" s="271"/>
    </row>
    <row r="2160" spans="1:7" hidden="1" x14ac:dyDescent="0.25">
      <c r="A2160" s="93" t="s">
        <v>1932</v>
      </c>
      <c r="B2160" s="130" t="s">
        <v>1926</v>
      </c>
      <c r="C2160" s="244"/>
      <c r="D2160" s="245"/>
      <c r="E2160" s="270"/>
      <c r="F2160" s="270"/>
      <c r="G2160" s="271"/>
    </row>
    <row r="2161" spans="1:7" hidden="1" x14ac:dyDescent="0.25">
      <c r="A2161" s="93" t="s">
        <v>1933</v>
      </c>
      <c r="B2161" s="130" t="s">
        <v>1928</v>
      </c>
      <c r="C2161" s="244"/>
      <c r="D2161" s="245"/>
      <c r="E2161" s="270"/>
      <c r="F2161" s="270"/>
      <c r="G2161" s="271"/>
    </row>
    <row r="2162" spans="1:7" hidden="1" x14ac:dyDescent="0.25">
      <c r="A2162" s="93" t="s">
        <v>562</v>
      </c>
      <c r="B2162" s="167" t="s">
        <v>5</v>
      </c>
      <c r="C2162" s="244"/>
      <c r="D2162" s="245"/>
      <c r="E2162" s="270"/>
      <c r="F2162" s="270"/>
      <c r="G2162" s="271"/>
    </row>
    <row r="2163" spans="1:7" hidden="1" x14ac:dyDescent="0.25">
      <c r="A2163" s="93" t="s">
        <v>1934</v>
      </c>
      <c r="B2163" s="130" t="s">
        <v>1920</v>
      </c>
      <c r="C2163" s="244"/>
      <c r="D2163" s="245"/>
      <c r="E2163" s="270"/>
      <c r="F2163" s="270"/>
      <c r="G2163" s="271"/>
    </row>
    <row r="2164" spans="1:7" hidden="1" x14ac:dyDescent="0.25">
      <c r="A2164" s="93" t="s">
        <v>1935</v>
      </c>
      <c r="B2164" s="130" t="s">
        <v>1922</v>
      </c>
      <c r="C2164" s="244"/>
      <c r="D2164" s="245"/>
      <c r="E2164" s="270"/>
      <c r="F2164" s="270"/>
      <c r="G2164" s="271"/>
    </row>
    <row r="2165" spans="1:7" hidden="1" x14ac:dyDescent="0.25">
      <c r="A2165" s="93" t="s">
        <v>1936</v>
      </c>
      <c r="B2165" s="130" t="s">
        <v>1924</v>
      </c>
      <c r="C2165" s="244"/>
      <c r="D2165" s="245"/>
      <c r="E2165" s="270"/>
      <c r="F2165" s="270"/>
      <c r="G2165" s="271"/>
    </row>
    <row r="2166" spans="1:7" hidden="1" x14ac:dyDescent="0.25">
      <c r="A2166" s="93" t="s">
        <v>1937</v>
      </c>
      <c r="B2166" s="130" t="s">
        <v>1926</v>
      </c>
      <c r="C2166" s="244"/>
      <c r="D2166" s="245"/>
      <c r="E2166" s="270"/>
      <c r="F2166" s="270"/>
      <c r="G2166" s="271"/>
    </row>
    <row r="2167" spans="1:7" hidden="1" x14ac:dyDescent="0.25">
      <c r="A2167" s="93" t="s">
        <v>1938</v>
      </c>
      <c r="B2167" s="130" t="s">
        <v>1928</v>
      </c>
      <c r="C2167" s="244"/>
      <c r="D2167" s="245"/>
      <c r="E2167" s="270"/>
      <c r="F2167" s="270"/>
      <c r="G2167" s="271"/>
    </row>
    <row r="2168" spans="1:7" hidden="1" x14ac:dyDescent="0.25">
      <c r="A2168" s="93" t="s">
        <v>563</v>
      </c>
      <c r="B2168" s="167" t="s">
        <v>1191</v>
      </c>
      <c r="C2168" s="244"/>
      <c r="D2168" s="245"/>
      <c r="E2168" s="270"/>
      <c r="F2168" s="270"/>
      <c r="G2168" s="271"/>
    </row>
    <row r="2169" spans="1:7" hidden="1" x14ac:dyDescent="0.25">
      <c r="A2169" s="93" t="s">
        <v>1939</v>
      </c>
      <c r="B2169" s="130" t="s">
        <v>1920</v>
      </c>
      <c r="C2169" s="244"/>
      <c r="D2169" s="245"/>
      <c r="E2169" s="270"/>
      <c r="F2169" s="270"/>
      <c r="G2169" s="271"/>
    </row>
    <row r="2170" spans="1:7" hidden="1" x14ac:dyDescent="0.25">
      <c r="A2170" s="93" t="s">
        <v>1940</v>
      </c>
      <c r="B2170" s="130" t="s">
        <v>1922</v>
      </c>
      <c r="C2170" s="244"/>
      <c r="D2170" s="245"/>
      <c r="E2170" s="270"/>
      <c r="F2170" s="270"/>
      <c r="G2170" s="271"/>
    </row>
    <row r="2171" spans="1:7" hidden="1" x14ac:dyDescent="0.25">
      <c r="A2171" s="93" t="s">
        <v>1941</v>
      </c>
      <c r="B2171" s="130" t="s">
        <v>1924</v>
      </c>
      <c r="C2171" s="244"/>
      <c r="D2171" s="245"/>
      <c r="E2171" s="270"/>
      <c r="F2171" s="270"/>
      <c r="G2171" s="271"/>
    </row>
    <row r="2172" spans="1:7" hidden="1" x14ac:dyDescent="0.25">
      <c r="A2172" s="93" t="s">
        <v>1942</v>
      </c>
      <c r="B2172" s="130" t="s">
        <v>1926</v>
      </c>
      <c r="C2172" s="244"/>
      <c r="D2172" s="245"/>
      <c r="E2172" s="270"/>
      <c r="F2172" s="270"/>
      <c r="G2172" s="271"/>
    </row>
    <row r="2173" spans="1:7" hidden="1" x14ac:dyDescent="0.25">
      <c r="A2173" s="93" t="s">
        <v>1943</v>
      </c>
      <c r="B2173" s="130" t="s">
        <v>1928</v>
      </c>
      <c r="C2173" s="244"/>
      <c r="D2173" s="245"/>
      <c r="E2173" s="270"/>
      <c r="F2173" s="270"/>
      <c r="G2173" s="271"/>
    </row>
    <row r="2174" spans="1:7" hidden="1" x14ac:dyDescent="0.25">
      <c r="A2174" s="93" t="s">
        <v>564</v>
      </c>
      <c r="B2174" s="167" t="s">
        <v>1197</v>
      </c>
      <c r="C2174" s="244"/>
      <c r="D2174" s="245"/>
      <c r="E2174" s="270"/>
      <c r="F2174" s="270"/>
      <c r="G2174" s="271"/>
    </row>
    <row r="2175" spans="1:7" hidden="1" x14ac:dyDescent="0.25">
      <c r="A2175" s="93" t="s">
        <v>1944</v>
      </c>
      <c r="B2175" s="130" t="s">
        <v>1920</v>
      </c>
      <c r="C2175" s="244"/>
      <c r="D2175" s="245"/>
      <c r="E2175" s="270"/>
      <c r="F2175" s="270"/>
      <c r="G2175" s="271"/>
    </row>
    <row r="2176" spans="1:7" hidden="1" x14ac:dyDescent="0.25">
      <c r="A2176" s="93" t="s">
        <v>1945</v>
      </c>
      <c r="B2176" s="130" t="s">
        <v>1922</v>
      </c>
      <c r="C2176" s="244"/>
      <c r="D2176" s="245"/>
      <c r="E2176" s="270"/>
      <c r="F2176" s="270"/>
      <c r="G2176" s="271"/>
    </row>
    <row r="2177" spans="1:7" hidden="1" x14ac:dyDescent="0.25">
      <c r="A2177" s="93" t="s">
        <v>1946</v>
      </c>
      <c r="B2177" s="130" t="s">
        <v>1924</v>
      </c>
      <c r="C2177" s="244"/>
      <c r="D2177" s="245"/>
      <c r="E2177" s="270"/>
      <c r="F2177" s="270"/>
      <c r="G2177" s="271"/>
    </row>
    <row r="2178" spans="1:7" hidden="1" x14ac:dyDescent="0.25">
      <c r="A2178" s="93" t="s">
        <v>1947</v>
      </c>
      <c r="B2178" s="130" t="s">
        <v>1926</v>
      </c>
      <c r="C2178" s="244"/>
      <c r="D2178" s="245"/>
      <c r="E2178" s="270"/>
      <c r="F2178" s="270"/>
      <c r="G2178" s="271"/>
    </row>
    <row r="2179" spans="1:7" hidden="1" x14ac:dyDescent="0.25">
      <c r="A2179" s="93" t="s">
        <v>1948</v>
      </c>
      <c r="B2179" s="130" t="s">
        <v>1928</v>
      </c>
      <c r="C2179" s="244"/>
      <c r="D2179" s="245"/>
      <c r="E2179" s="270"/>
      <c r="F2179" s="270"/>
      <c r="G2179" s="271"/>
    </row>
    <row r="2180" spans="1:7" hidden="1" x14ac:dyDescent="0.25">
      <c r="A2180" s="93" t="s">
        <v>565</v>
      </c>
      <c r="B2180" s="167" t="s">
        <v>1203</v>
      </c>
      <c r="C2180" s="244"/>
      <c r="D2180" s="245"/>
      <c r="E2180" s="270"/>
      <c r="F2180" s="270"/>
      <c r="G2180" s="271"/>
    </row>
    <row r="2181" spans="1:7" hidden="1" x14ac:dyDescent="0.25">
      <c r="A2181" s="93" t="s">
        <v>1949</v>
      </c>
      <c r="B2181" s="130" t="s">
        <v>1920</v>
      </c>
      <c r="C2181" s="244"/>
      <c r="D2181" s="245"/>
      <c r="E2181" s="270"/>
      <c r="F2181" s="270"/>
      <c r="G2181" s="271"/>
    </row>
    <row r="2182" spans="1:7" hidden="1" x14ac:dyDescent="0.25">
      <c r="A2182" s="93" t="s">
        <v>1950</v>
      </c>
      <c r="B2182" s="130" t="s">
        <v>1922</v>
      </c>
      <c r="C2182" s="244"/>
      <c r="D2182" s="245"/>
      <c r="E2182" s="270"/>
      <c r="F2182" s="270"/>
      <c r="G2182" s="271"/>
    </row>
    <row r="2183" spans="1:7" hidden="1" x14ac:dyDescent="0.25">
      <c r="A2183" s="93" t="s">
        <v>1951</v>
      </c>
      <c r="B2183" s="130" t="s">
        <v>1924</v>
      </c>
      <c r="C2183" s="244"/>
      <c r="D2183" s="245"/>
      <c r="E2183" s="270"/>
      <c r="F2183" s="270"/>
      <c r="G2183" s="271"/>
    </row>
    <row r="2184" spans="1:7" hidden="1" x14ac:dyDescent="0.25">
      <c r="A2184" s="93" t="s">
        <v>1952</v>
      </c>
      <c r="B2184" s="130" t="s">
        <v>1926</v>
      </c>
      <c r="C2184" s="244"/>
      <c r="D2184" s="245"/>
      <c r="E2184" s="270"/>
      <c r="F2184" s="270"/>
      <c r="G2184" s="271"/>
    </row>
    <row r="2185" spans="1:7" hidden="1" x14ac:dyDescent="0.25">
      <c r="A2185" s="93" t="s">
        <v>1953</v>
      </c>
      <c r="B2185" s="130" t="s">
        <v>1928</v>
      </c>
      <c r="C2185" s="244"/>
      <c r="D2185" s="245"/>
      <c r="E2185" s="270"/>
      <c r="F2185" s="270"/>
      <c r="G2185" s="271"/>
    </row>
    <row r="2186" spans="1:7" hidden="1" x14ac:dyDescent="0.25">
      <c r="A2186" s="93" t="s">
        <v>1954</v>
      </c>
      <c r="B2186" s="167" t="s">
        <v>1210</v>
      </c>
      <c r="C2186" s="244"/>
      <c r="D2186" s="245"/>
      <c r="E2186" s="270"/>
      <c r="F2186" s="270"/>
      <c r="G2186" s="271"/>
    </row>
    <row r="2187" spans="1:7" hidden="1" x14ac:dyDescent="0.25">
      <c r="A2187" s="93" t="s">
        <v>1955</v>
      </c>
      <c r="B2187" s="130" t="s">
        <v>1920</v>
      </c>
      <c r="C2187" s="244"/>
      <c r="D2187" s="245"/>
      <c r="E2187" s="270"/>
      <c r="F2187" s="270"/>
      <c r="G2187" s="271"/>
    </row>
    <row r="2188" spans="1:7" hidden="1" x14ac:dyDescent="0.25">
      <c r="A2188" s="93" t="s">
        <v>1956</v>
      </c>
      <c r="B2188" s="130" t="s">
        <v>1922</v>
      </c>
      <c r="C2188" s="244"/>
      <c r="D2188" s="245"/>
      <c r="E2188" s="270"/>
      <c r="F2188" s="270"/>
      <c r="G2188" s="271"/>
    </row>
    <row r="2189" spans="1:7" hidden="1" x14ac:dyDescent="0.25">
      <c r="A2189" s="93" t="s">
        <v>1957</v>
      </c>
      <c r="B2189" s="130" t="s">
        <v>1924</v>
      </c>
      <c r="C2189" s="244"/>
      <c r="D2189" s="245"/>
      <c r="E2189" s="270"/>
      <c r="F2189" s="270"/>
      <c r="G2189" s="271"/>
    </row>
    <row r="2190" spans="1:7" hidden="1" x14ac:dyDescent="0.25">
      <c r="A2190" s="93" t="s">
        <v>1958</v>
      </c>
      <c r="B2190" s="130" t="s">
        <v>1926</v>
      </c>
      <c r="C2190" s="244"/>
      <c r="D2190" s="245"/>
      <c r="E2190" s="270"/>
      <c r="F2190" s="270"/>
      <c r="G2190" s="271"/>
    </row>
    <row r="2191" spans="1:7" hidden="1" x14ac:dyDescent="0.25">
      <c r="A2191" s="93" t="s">
        <v>1959</v>
      </c>
      <c r="B2191" s="130" t="s">
        <v>1928</v>
      </c>
      <c r="C2191" s="244"/>
      <c r="D2191" s="245"/>
      <c r="E2191" s="270"/>
      <c r="F2191" s="270"/>
      <c r="G2191" s="271"/>
    </row>
    <row r="2192" spans="1:7" hidden="1" x14ac:dyDescent="0.25">
      <c r="A2192" s="93" t="s">
        <v>1960</v>
      </c>
      <c r="B2192" s="167" t="s">
        <v>7</v>
      </c>
      <c r="C2192" s="244"/>
      <c r="D2192" s="245"/>
      <c r="E2192" s="270"/>
      <c r="F2192" s="270"/>
      <c r="G2192" s="271"/>
    </row>
    <row r="2193" spans="1:7" hidden="1" x14ac:dyDescent="0.25">
      <c r="A2193" s="93" t="s">
        <v>1961</v>
      </c>
      <c r="B2193" s="130" t="s">
        <v>1920</v>
      </c>
      <c r="C2193" s="244"/>
      <c r="D2193" s="245"/>
      <c r="E2193" s="270"/>
      <c r="F2193" s="270"/>
      <c r="G2193" s="271"/>
    </row>
    <row r="2194" spans="1:7" hidden="1" x14ac:dyDescent="0.25">
      <c r="A2194" s="93" t="s">
        <v>1962</v>
      </c>
      <c r="B2194" s="130" t="s">
        <v>1922</v>
      </c>
      <c r="C2194" s="244"/>
      <c r="D2194" s="245"/>
      <c r="E2194" s="270"/>
      <c r="F2194" s="270"/>
      <c r="G2194" s="271"/>
    </row>
    <row r="2195" spans="1:7" hidden="1" x14ac:dyDescent="0.25">
      <c r="A2195" s="93" t="s">
        <v>1963</v>
      </c>
      <c r="B2195" s="130" t="s">
        <v>1924</v>
      </c>
      <c r="C2195" s="244"/>
      <c r="D2195" s="245"/>
      <c r="E2195" s="270"/>
      <c r="F2195" s="270"/>
      <c r="G2195" s="271"/>
    </row>
    <row r="2196" spans="1:7" hidden="1" x14ac:dyDescent="0.25">
      <c r="A2196" s="93" t="s">
        <v>1964</v>
      </c>
      <c r="B2196" s="130" t="s">
        <v>1926</v>
      </c>
      <c r="C2196" s="244"/>
      <c r="D2196" s="245"/>
      <c r="E2196" s="270"/>
      <c r="F2196" s="270"/>
      <c r="G2196" s="271"/>
    </row>
    <row r="2197" spans="1:7" hidden="1" x14ac:dyDescent="0.25">
      <c r="A2197" s="93" t="s">
        <v>1965</v>
      </c>
      <c r="B2197" s="130" t="s">
        <v>1928</v>
      </c>
      <c r="C2197" s="244"/>
      <c r="D2197" s="245"/>
      <c r="E2197" s="270"/>
      <c r="F2197" s="270"/>
      <c r="G2197" s="271"/>
    </row>
    <row r="2198" spans="1:7" hidden="1" x14ac:dyDescent="0.25">
      <c r="A2198" s="93" t="s">
        <v>1966</v>
      </c>
      <c r="B2198" s="167" t="s">
        <v>650</v>
      </c>
      <c r="C2198" s="244"/>
      <c r="D2198" s="245"/>
      <c r="E2198" s="270"/>
      <c r="F2198" s="270"/>
      <c r="G2198" s="271"/>
    </row>
    <row r="2199" spans="1:7" hidden="1" x14ac:dyDescent="0.25">
      <c r="A2199" s="93" t="s">
        <v>1967</v>
      </c>
      <c r="B2199" s="130" t="s">
        <v>1920</v>
      </c>
      <c r="C2199" s="244"/>
      <c r="D2199" s="245"/>
      <c r="E2199" s="270"/>
      <c r="F2199" s="270"/>
      <c r="G2199" s="271"/>
    </row>
    <row r="2200" spans="1:7" hidden="1" x14ac:dyDescent="0.25">
      <c r="A2200" s="93" t="s">
        <v>1968</v>
      </c>
      <c r="B2200" s="130" t="s">
        <v>1922</v>
      </c>
      <c r="C2200" s="244"/>
      <c r="D2200" s="245"/>
      <c r="E2200" s="270"/>
      <c r="F2200" s="270"/>
      <c r="G2200" s="271"/>
    </row>
    <row r="2201" spans="1:7" hidden="1" x14ac:dyDescent="0.25">
      <c r="A2201" s="93" t="s">
        <v>1969</v>
      </c>
      <c r="B2201" s="130" t="s">
        <v>1924</v>
      </c>
      <c r="C2201" s="244"/>
      <c r="D2201" s="245"/>
      <c r="E2201" s="270"/>
      <c r="F2201" s="270"/>
      <c r="G2201" s="271"/>
    </row>
    <row r="2202" spans="1:7" hidden="1" x14ac:dyDescent="0.25">
      <c r="A2202" s="93" t="s">
        <v>1970</v>
      </c>
      <c r="B2202" s="130" t="s">
        <v>1926</v>
      </c>
      <c r="C2202" s="244"/>
      <c r="D2202" s="245"/>
      <c r="E2202" s="270"/>
      <c r="F2202" s="270"/>
      <c r="G2202" s="271"/>
    </row>
    <row r="2203" spans="1:7" hidden="1" x14ac:dyDescent="0.25">
      <c r="A2203" s="93" t="s">
        <v>1971</v>
      </c>
      <c r="B2203" s="130" t="s">
        <v>1928</v>
      </c>
      <c r="C2203" s="244"/>
      <c r="D2203" s="245"/>
      <c r="E2203" s="270"/>
      <c r="F2203" s="270"/>
      <c r="G2203" s="271"/>
    </row>
    <row r="2204" spans="1:7" hidden="1" x14ac:dyDescent="0.25">
      <c r="A2204" s="93" t="s">
        <v>566</v>
      </c>
      <c r="B2204" s="240" t="s">
        <v>437</v>
      </c>
      <c r="C2204" s="241"/>
      <c r="D2204" s="242"/>
      <c r="E2204" s="272"/>
      <c r="F2204" s="272"/>
      <c r="G2204" s="273"/>
    </row>
    <row r="2205" spans="1:7" hidden="1" x14ac:dyDescent="0.25">
      <c r="A2205" s="93" t="s">
        <v>567</v>
      </c>
      <c r="B2205" s="167" t="s">
        <v>4</v>
      </c>
      <c r="C2205" s="244"/>
      <c r="D2205" s="245"/>
      <c r="E2205" s="270"/>
      <c r="F2205" s="270"/>
      <c r="G2205" s="271"/>
    </row>
    <row r="2206" spans="1:7" hidden="1" x14ac:dyDescent="0.25">
      <c r="A2206" s="93" t="s">
        <v>1972</v>
      </c>
      <c r="B2206" s="130" t="s">
        <v>1920</v>
      </c>
      <c r="C2206" s="244"/>
      <c r="D2206" s="245"/>
      <c r="E2206" s="270"/>
      <c r="F2206" s="270"/>
      <c r="G2206" s="271"/>
    </row>
    <row r="2207" spans="1:7" hidden="1" x14ac:dyDescent="0.25">
      <c r="A2207" s="93" t="s">
        <v>1973</v>
      </c>
      <c r="B2207" s="130" t="s">
        <v>1922</v>
      </c>
      <c r="C2207" s="244"/>
      <c r="D2207" s="245"/>
      <c r="E2207" s="270"/>
      <c r="F2207" s="270"/>
      <c r="G2207" s="271"/>
    </row>
    <row r="2208" spans="1:7" hidden="1" x14ac:dyDescent="0.25">
      <c r="A2208" s="93" t="s">
        <v>1974</v>
      </c>
      <c r="B2208" s="130" t="s">
        <v>1924</v>
      </c>
      <c r="C2208" s="244"/>
      <c r="D2208" s="245"/>
      <c r="E2208" s="270"/>
      <c r="F2208" s="270"/>
      <c r="G2208" s="271"/>
    </row>
    <row r="2209" spans="1:7" hidden="1" x14ac:dyDescent="0.25">
      <c r="A2209" s="93" t="s">
        <v>1975</v>
      </c>
      <c r="B2209" s="130" t="s">
        <v>1926</v>
      </c>
      <c r="C2209" s="244"/>
      <c r="D2209" s="245"/>
      <c r="E2209" s="270"/>
      <c r="F2209" s="270"/>
      <c r="G2209" s="271"/>
    </row>
    <row r="2210" spans="1:7" hidden="1" x14ac:dyDescent="0.25">
      <c r="A2210" s="93" t="s">
        <v>1976</v>
      </c>
      <c r="B2210" s="130" t="s">
        <v>1928</v>
      </c>
      <c r="C2210" s="244"/>
      <c r="D2210" s="245"/>
      <c r="E2210" s="270"/>
      <c r="F2210" s="270"/>
      <c r="G2210" s="271"/>
    </row>
    <row r="2211" spans="1:7" hidden="1" x14ac:dyDescent="0.25">
      <c r="A2211" s="93" t="s">
        <v>568</v>
      </c>
      <c r="B2211" s="312" t="s">
        <v>3</v>
      </c>
      <c r="C2211" s="244"/>
      <c r="D2211" s="245"/>
      <c r="E2211" s="270"/>
      <c r="F2211" s="270"/>
      <c r="G2211" s="271"/>
    </row>
    <row r="2212" spans="1:7" hidden="1" x14ac:dyDescent="0.25">
      <c r="A2212" s="93" t="s">
        <v>1977</v>
      </c>
      <c r="B2212" s="130" t="s">
        <v>1920</v>
      </c>
      <c r="C2212" s="244"/>
      <c r="D2212" s="245"/>
      <c r="E2212" s="270"/>
      <c r="F2212" s="270"/>
      <c r="G2212" s="271"/>
    </row>
    <row r="2213" spans="1:7" hidden="1" x14ac:dyDescent="0.25">
      <c r="A2213" s="93" t="s">
        <v>1978</v>
      </c>
      <c r="B2213" s="130" t="s">
        <v>1922</v>
      </c>
      <c r="C2213" s="244"/>
      <c r="D2213" s="245"/>
      <c r="E2213" s="270"/>
      <c r="F2213" s="270"/>
      <c r="G2213" s="271"/>
    </row>
    <row r="2214" spans="1:7" hidden="1" x14ac:dyDescent="0.25">
      <c r="A2214" s="93" t="s">
        <v>1979</v>
      </c>
      <c r="B2214" s="130" t="s">
        <v>1924</v>
      </c>
      <c r="C2214" s="244"/>
      <c r="D2214" s="245"/>
      <c r="E2214" s="270"/>
      <c r="F2214" s="270"/>
      <c r="G2214" s="271"/>
    </row>
    <row r="2215" spans="1:7" hidden="1" x14ac:dyDescent="0.25">
      <c r="A2215" s="93" t="s">
        <v>1980</v>
      </c>
      <c r="B2215" s="130" t="s">
        <v>1926</v>
      </c>
      <c r="C2215" s="244"/>
      <c r="D2215" s="245"/>
      <c r="E2215" s="270"/>
      <c r="F2215" s="270"/>
      <c r="G2215" s="271"/>
    </row>
    <row r="2216" spans="1:7" hidden="1" x14ac:dyDescent="0.25">
      <c r="A2216" s="93" t="s">
        <v>1981</v>
      </c>
      <c r="B2216" s="130" t="s">
        <v>1928</v>
      </c>
      <c r="C2216" s="244"/>
      <c r="D2216" s="245"/>
      <c r="E2216" s="270"/>
      <c r="F2216" s="270"/>
      <c r="G2216" s="271"/>
    </row>
    <row r="2217" spans="1:7" hidden="1" x14ac:dyDescent="0.25">
      <c r="A2217" s="93" t="s">
        <v>569</v>
      </c>
      <c r="B2217" s="167" t="s">
        <v>5</v>
      </c>
      <c r="C2217" s="244"/>
      <c r="D2217" s="245"/>
      <c r="E2217" s="270"/>
      <c r="F2217" s="270"/>
      <c r="G2217" s="271"/>
    </row>
    <row r="2218" spans="1:7" hidden="1" x14ac:dyDescent="0.25">
      <c r="A2218" s="93" t="s">
        <v>1982</v>
      </c>
      <c r="B2218" s="130" t="s">
        <v>1920</v>
      </c>
      <c r="C2218" s="244"/>
      <c r="D2218" s="245"/>
      <c r="E2218" s="270"/>
      <c r="F2218" s="270"/>
      <c r="G2218" s="271"/>
    </row>
    <row r="2219" spans="1:7" hidden="1" x14ac:dyDescent="0.25">
      <c r="A2219" s="93" t="s">
        <v>1983</v>
      </c>
      <c r="B2219" s="130" t="s">
        <v>1922</v>
      </c>
      <c r="C2219" s="244"/>
      <c r="D2219" s="245"/>
      <c r="E2219" s="270"/>
      <c r="F2219" s="270"/>
      <c r="G2219" s="271"/>
    </row>
    <row r="2220" spans="1:7" hidden="1" x14ac:dyDescent="0.25">
      <c r="A2220" s="93" t="s">
        <v>1984</v>
      </c>
      <c r="B2220" s="130" t="s">
        <v>1924</v>
      </c>
      <c r="C2220" s="244"/>
      <c r="D2220" s="245"/>
      <c r="E2220" s="270"/>
      <c r="F2220" s="270"/>
      <c r="G2220" s="271"/>
    </row>
    <row r="2221" spans="1:7" hidden="1" x14ac:dyDescent="0.25">
      <c r="A2221" s="93" t="s">
        <v>1985</v>
      </c>
      <c r="B2221" s="130" t="s">
        <v>1926</v>
      </c>
      <c r="C2221" s="244"/>
      <c r="D2221" s="245"/>
      <c r="E2221" s="270"/>
      <c r="F2221" s="270"/>
      <c r="G2221" s="271"/>
    </row>
    <row r="2222" spans="1:7" hidden="1" x14ac:dyDescent="0.25">
      <c r="A2222" s="93" t="s">
        <v>1986</v>
      </c>
      <c r="B2222" s="130" t="s">
        <v>1928</v>
      </c>
      <c r="C2222" s="244"/>
      <c r="D2222" s="245"/>
      <c r="E2222" s="270"/>
      <c r="F2222" s="270"/>
      <c r="G2222" s="271"/>
    </row>
    <row r="2223" spans="1:7" hidden="1" x14ac:dyDescent="0.25">
      <c r="A2223" s="93" t="s">
        <v>570</v>
      </c>
      <c r="B2223" s="167" t="s">
        <v>1191</v>
      </c>
      <c r="C2223" s="244"/>
      <c r="D2223" s="245"/>
      <c r="E2223" s="270"/>
      <c r="F2223" s="270"/>
      <c r="G2223" s="271"/>
    </row>
    <row r="2224" spans="1:7" hidden="1" x14ac:dyDescent="0.25">
      <c r="A2224" s="93" t="s">
        <v>1987</v>
      </c>
      <c r="B2224" s="130" t="s">
        <v>1920</v>
      </c>
      <c r="C2224" s="244"/>
      <c r="D2224" s="245"/>
      <c r="E2224" s="270"/>
      <c r="F2224" s="270"/>
      <c r="G2224" s="271"/>
    </row>
    <row r="2225" spans="1:7" hidden="1" x14ac:dyDescent="0.25">
      <c r="A2225" s="93" t="s">
        <v>1988</v>
      </c>
      <c r="B2225" s="130" t="s">
        <v>1922</v>
      </c>
      <c r="C2225" s="244"/>
      <c r="D2225" s="245"/>
      <c r="E2225" s="270"/>
      <c r="F2225" s="270"/>
      <c r="G2225" s="271"/>
    </row>
    <row r="2226" spans="1:7" hidden="1" x14ac:dyDescent="0.25">
      <c r="A2226" s="93" t="s">
        <v>1989</v>
      </c>
      <c r="B2226" s="130" t="s">
        <v>1924</v>
      </c>
      <c r="C2226" s="244"/>
      <c r="D2226" s="245"/>
      <c r="E2226" s="270"/>
      <c r="F2226" s="270"/>
      <c r="G2226" s="271"/>
    </row>
    <row r="2227" spans="1:7" hidden="1" x14ac:dyDescent="0.25">
      <c r="A2227" s="93" t="s">
        <v>1990</v>
      </c>
      <c r="B2227" s="130" t="s">
        <v>1926</v>
      </c>
      <c r="C2227" s="244"/>
      <c r="D2227" s="245"/>
      <c r="E2227" s="270"/>
      <c r="F2227" s="270"/>
      <c r="G2227" s="271"/>
    </row>
    <row r="2228" spans="1:7" hidden="1" x14ac:dyDescent="0.25">
      <c r="A2228" s="93" t="s">
        <v>1991</v>
      </c>
      <c r="B2228" s="130" t="s">
        <v>1928</v>
      </c>
      <c r="C2228" s="244"/>
      <c r="D2228" s="245"/>
      <c r="E2228" s="270"/>
      <c r="F2228" s="270"/>
      <c r="G2228" s="271"/>
    </row>
    <row r="2229" spans="1:7" hidden="1" x14ac:dyDescent="0.25">
      <c r="A2229" s="93" t="s">
        <v>571</v>
      </c>
      <c r="B2229" s="167" t="s">
        <v>1197</v>
      </c>
      <c r="C2229" s="244"/>
      <c r="D2229" s="245"/>
      <c r="E2229" s="270"/>
      <c r="F2229" s="270"/>
      <c r="G2229" s="271"/>
    </row>
    <row r="2230" spans="1:7" hidden="1" x14ac:dyDescent="0.25">
      <c r="A2230" s="93" t="s">
        <v>1992</v>
      </c>
      <c r="B2230" s="130" t="s">
        <v>1920</v>
      </c>
      <c r="C2230" s="244"/>
      <c r="D2230" s="245"/>
      <c r="E2230" s="270"/>
      <c r="F2230" s="270"/>
      <c r="G2230" s="271"/>
    </row>
    <row r="2231" spans="1:7" hidden="1" x14ac:dyDescent="0.25">
      <c r="A2231" s="93" t="s">
        <v>1993</v>
      </c>
      <c r="B2231" s="130" t="s">
        <v>1922</v>
      </c>
      <c r="C2231" s="244"/>
      <c r="D2231" s="245"/>
      <c r="E2231" s="270"/>
      <c r="F2231" s="270"/>
      <c r="G2231" s="271"/>
    </row>
    <row r="2232" spans="1:7" hidden="1" x14ac:dyDescent="0.25">
      <c r="A2232" s="93" t="s">
        <v>1994</v>
      </c>
      <c r="B2232" s="130" t="s">
        <v>1924</v>
      </c>
      <c r="C2232" s="244"/>
      <c r="D2232" s="245"/>
      <c r="E2232" s="270"/>
      <c r="F2232" s="270"/>
      <c r="G2232" s="271"/>
    </row>
    <row r="2233" spans="1:7" hidden="1" x14ac:dyDescent="0.25">
      <c r="A2233" s="93" t="s">
        <v>1995</v>
      </c>
      <c r="B2233" s="130" t="s">
        <v>1926</v>
      </c>
      <c r="C2233" s="244"/>
      <c r="D2233" s="245"/>
      <c r="E2233" s="270"/>
      <c r="F2233" s="270"/>
      <c r="G2233" s="271"/>
    </row>
    <row r="2234" spans="1:7" hidden="1" x14ac:dyDescent="0.25">
      <c r="A2234" s="93" t="s">
        <v>1996</v>
      </c>
      <c r="B2234" s="130" t="s">
        <v>1928</v>
      </c>
      <c r="C2234" s="244"/>
      <c r="D2234" s="245"/>
      <c r="E2234" s="270"/>
      <c r="F2234" s="270"/>
      <c r="G2234" s="271"/>
    </row>
    <row r="2235" spans="1:7" hidden="1" x14ac:dyDescent="0.25">
      <c r="A2235" s="93" t="s">
        <v>572</v>
      </c>
      <c r="B2235" s="167" t="s">
        <v>1203</v>
      </c>
      <c r="C2235" s="244"/>
      <c r="D2235" s="245"/>
      <c r="E2235" s="270"/>
      <c r="F2235" s="270"/>
      <c r="G2235" s="271"/>
    </row>
    <row r="2236" spans="1:7" hidden="1" x14ac:dyDescent="0.25">
      <c r="A2236" s="93" t="s">
        <v>1997</v>
      </c>
      <c r="B2236" s="130" t="s">
        <v>1920</v>
      </c>
      <c r="C2236" s="244"/>
      <c r="D2236" s="245"/>
      <c r="E2236" s="270"/>
      <c r="F2236" s="270"/>
      <c r="G2236" s="271"/>
    </row>
    <row r="2237" spans="1:7" hidden="1" x14ac:dyDescent="0.25">
      <c r="A2237" s="93" t="s">
        <v>1998</v>
      </c>
      <c r="B2237" s="130" t="s">
        <v>1922</v>
      </c>
      <c r="C2237" s="244"/>
      <c r="D2237" s="245"/>
      <c r="E2237" s="270"/>
      <c r="F2237" s="270"/>
      <c r="G2237" s="271"/>
    </row>
    <row r="2238" spans="1:7" hidden="1" x14ac:dyDescent="0.25">
      <c r="A2238" s="93" t="s">
        <v>1999</v>
      </c>
      <c r="B2238" s="130" t="s">
        <v>1924</v>
      </c>
      <c r="C2238" s="244"/>
      <c r="D2238" s="245"/>
      <c r="E2238" s="270"/>
      <c r="F2238" s="270"/>
      <c r="G2238" s="271"/>
    </row>
    <row r="2239" spans="1:7" hidden="1" x14ac:dyDescent="0.25">
      <c r="A2239" s="93" t="s">
        <v>2000</v>
      </c>
      <c r="B2239" s="130" t="s">
        <v>1926</v>
      </c>
      <c r="C2239" s="244"/>
      <c r="D2239" s="245"/>
      <c r="E2239" s="270"/>
      <c r="F2239" s="270"/>
      <c r="G2239" s="271"/>
    </row>
    <row r="2240" spans="1:7" hidden="1" x14ac:dyDescent="0.25">
      <c r="A2240" s="93" t="s">
        <v>2001</v>
      </c>
      <c r="B2240" s="130" t="s">
        <v>1928</v>
      </c>
      <c r="C2240" s="244"/>
      <c r="D2240" s="245"/>
      <c r="E2240" s="270"/>
      <c r="F2240" s="270"/>
      <c r="G2240" s="271"/>
    </row>
    <row r="2241" spans="1:7" hidden="1" x14ac:dyDescent="0.25">
      <c r="A2241" s="93" t="s">
        <v>2002</v>
      </c>
      <c r="B2241" s="167" t="s">
        <v>1210</v>
      </c>
      <c r="C2241" s="244"/>
      <c r="D2241" s="245"/>
      <c r="E2241" s="270"/>
      <c r="F2241" s="270"/>
      <c r="G2241" s="271"/>
    </row>
    <row r="2242" spans="1:7" hidden="1" x14ac:dyDescent="0.25">
      <c r="A2242" s="93" t="s">
        <v>2003</v>
      </c>
      <c r="B2242" s="130" t="s">
        <v>1920</v>
      </c>
      <c r="C2242" s="244"/>
      <c r="D2242" s="245"/>
      <c r="E2242" s="270"/>
      <c r="F2242" s="270"/>
      <c r="G2242" s="271"/>
    </row>
    <row r="2243" spans="1:7" hidden="1" x14ac:dyDescent="0.25">
      <c r="A2243" s="93" t="s">
        <v>2004</v>
      </c>
      <c r="B2243" s="130" t="s">
        <v>1922</v>
      </c>
      <c r="C2243" s="244"/>
      <c r="D2243" s="245"/>
      <c r="E2243" s="270"/>
      <c r="F2243" s="270"/>
      <c r="G2243" s="271"/>
    </row>
    <row r="2244" spans="1:7" hidden="1" x14ac:dyDescent="0.25">
      <c r="A2244" s="93" t="s">
        <v>2005</v>
      </c>
      <c r="B2244" s="130" t="s">
        <v>1924</v>
      </c>
      <c r="C2244" s="244"/>
      <c r="D2244" s="245"/>
      <c r="E2244" s="270"/>
      <c r="F2244" s="270"/>
      <c r="G2244" s="271"/>
    </row>
    <row r="2245" spans="1:7" hidden="1" x14ac:dyDescent="0.25">
      <c r="A2245" s="93" t="s">
        <v>2006</v>
      </c>
      <c r="B2245" s="130" t="s">
        <v>1926</v>
      </c>
      <c r="C2245" s="244"/>
      <c r="D2245" s="245"/>
      <c r="E2245" s="270"/>
      <c r="F2245" s="270"/>
      <c r="G2245" s="271"/>
    </row>
    <row r="2246" spans="1:7" hidden="1" x14ac:dyDescent="0.25">
      <c r="A2246" s="93" t="s">
        <v>2007</v>
      </c>
      <c r="B2246" s="130" t="s">
        <v>1928</v>
      </c>
      <c r="C2246" s="244"/>
      <c r="D2246" s="245"/>
      <c r="E2246" s="270"/>
      <c r="F2246" s="270"/>
      <c r="G2246" s="271"/>
    </row>
    <row r="2247" spans="1:7" hidden="1" x14ac:dyDescent="0.25">
      <c r="A2247" s="93" t="s">
        <v>2008</v>
      </c>
      <c r="B2247" s="167" t="s">
        <v>7</v>
      </c>
      <c r="C2247" s="244"/>
      <c r="D2247" s="245"/>
      <c r="E2247" s="270"/>
      <c r="F2247" s="270"/>
      <c r="G2247" s="271"/>
    </row>
    <row r="2248" spans="1:7" hidden="1" x14ac:dyDescent="0.25">
      <c r="A2248" s="93" t="s">
        <v>2009</v>
      </c>
      <c r="B2248" s="130" t="s">
        <v>1920</v>
      </c>
      <c r="C2248" s="244"/>
      <c r="D2248" s="245"/>
      <c r="E2248" s="270"/>
      <c r="F2248" s="270"/>
      <c r="G2248" s="271"/>
    </row>
    <row r="2249" spans="1:7" hidden="1" x14ac:dyDescent="0.25">
      <c r="A2249" s="93" t="s">
        <v>2010</v>
      </c>
      <c r="B2249" s="130" t="s">
        <v>1922</v>
      </c>
      <c r="C2249" s="244"/>
      <c r="D2249" s="245"/>
      <c r="E2249" s="270"/>
      <c r="F2249" s="270"/>
      <c r="G2249" s="271"/>
    </row>
    <row r="2250" spans="1:7" hidden="1" x14ac:dyDescent="0.25">
      <c r="A2250" s="93" t="s">
        <v>2011</v>
      </c>
      <c r="B2250" s="130" t="s">
        <v>1924</v>
      </c>
      <c r="C2250" s="244"/>
      <c r="D2250" s="245"/>
      <c r="E2250" s="270"/>
      <c r="F2250" s="270"/>
      <c r="G2250" s="271"/>
    </row>
    <row r="2251" spans="1:7" hidden="1" x14ac:dyDescent="0.25">
      <c r="A2251" s="93" t="s">
        <v>2012</v>
      </c>
      <c r="B2251" s="130" t="s">
        <v>1926</v>
      </c>
      <c r="C2251" s="244"/>
      <c r="D2251" s="245"/>
      <c r="E2251" s="270"/>
      <c r="F2251" s="270"/>
      <c r="G2251" s="271"/>
    </row>
    <row r="2252" spans="1:7" hidden="1" x14ac:dyDescent="0.25">
      <c r="A2252" s="93" t="s">
        <v>2013</v>
      </c>
      <c r="B2252" s="130" t="s">
        <v>1928</v>
      </c>
      <c r="C2252" s="244"/>
      <c r="D2252" s="245"/>
      <c r="E2252" s="270"/>
      <c r="F2252" s="270"/>
      <c r="G2252" s="271"/>
    </row>
    <row r="2253" spans="1:7" hidden="1" x14ac:dyDescent="0.25">
      <c r="A2253" s="93" t="s">
        <v>2014</v>
      </c>
      <c r="B2253" s="167" t="s">
        <v>650</v>
      </c>
      <c r="C2253" s="244"/>
      <c r="D2253" s="245"/>
      <c r="E2253" s="270"/>
      <c r="F2253" s="270"/>
      <c r="G2253" s="271"/>
    </row>
    <row r="2254" spans="1:7" hidden="1" x14ac:dyDescent="0.25">
      <c r="A2254" s="93" t="s">
        <v>2015</v>
      </c>
      <c r="B2254" s="130" t="s">
        <v>1920</v>
      </c>
      <c r="C2254" s="244"/>
      <c r="D2254" s="245"/>
      <c r="E2254" s="270"/>
      <c r="F2254" s="270"/>
      <c r="G2254" s="271"/>
    </row>
    <row r="2255" spans="1:7" hidden="1" x14ac:dyDescent="0.25">
      <c r="A2255" s="93" t="s">
        <v>2016</v>
      </c>
      <c r="B2255" s="130" t="s">
        <v>1922</v>
      </c>
      <c r="C2255" s="244"/>
      <c r="D2255" s="245"/>
      <c r="E2255" s="270"/>
      <c r="F2255" s="270"/>
      <c r="G2255" s="271"/>
    </row>
    <row r="2256" spans="1:7" hidden="1" x14ac:dyDescent="0.25">
      <c r="A2256" s="93" t="s">
        <v>2017</v>
      </c>
      <c r="B2256" s="130" t="s">
        <v>1924</v>
      </c>
      <c r="C2256" s="244"/>
      <c r="D2256" s="245"/>
      <c r="E2256" s="270"/>
      <c r="F2256" s="270"/>
      <c r="G2256" s="271"/>
    </row>
    <row r="2257" spans="1:7" hidden="1" x14ac:dyDescent="0.25">
      <c r="A2257" s="93" t="s">
        <v>2018</v>
      </c>
      <c r="B2257" s="130" t="s">
        <v>1926</v>
      </c>
      <c r="C2257" s="244"/>
      <c r="D2257" s="245"/>
      <c r="E2257" s="270"/>
      <c r="F2257" s="270"/>
      <c r="G2257" s="271"/>
    </row>
    <row r="2258" spans="1:7" hidden="1" x14ac:dyDescent="0.25">
      <c r="A2258" s="93" t="s">
        <v>2019</v>
      </c>
      <c r="B2258" s="130" t="s">
        <v>1928</v>
      </c>
      <c r="C2258" s="244"/>
      <c r="D2258" s="245"/>
      <c r="E2258" s="270"/>
      <c r="F2258" s="270"/>
      <c r="G2258" s="271"/>
    </row>
    <row r="2259" spans="1:7" hidden="1" x14ac:dyDescent="0.25">
      <c r="A2259" s="93" t="s">
        <v>573</v>
      </c>
      <c r="B2259" s="233" t="s">
        <v>445</v>
      </c>
      <c r="C2259" s="234"/>
      <c r="D2259" s="234"/>
      <c r="E2259" s="237"/>
      <c r="F2259" s="236"/>
      <c r="G2259" s="238"/>
    </row>
    <row r="2260" spans="1:7" hidden="1" x14ac:dyDescent="0.25">
      <c r="A2260" s="93" t="s">
        <v>574</v>
      </c>
      <c r="B2260" s="240" t="s">
        <v>429</v>
      </c>
      <c r="C2260" s="241"/>
      <c r="D2260" s="242"/>
      <c r="E2260" s="272"/>
      <c r="F2260" s="272"/>
      <c r="G2260" s="273"/>
    </row>
    <row r="2261" spans="1:7" hidden="1" x14ac:dyDescent="0.25">
      <c r="A2261" s="93" t="s">
        <v>575</v>
      </c>
      <c r="B2261" s="167" t="s">
        <v>4</v>
      </c>
      <c r="C2261" s="244"/>
      <c r="D2261" s="245"/>
      <c r="E2261" s="270"/>
      <c r="F2261" s="270"/>
      <c r="G2261" s="271"/>
    </row>
    <row r="2262" spans="1:7" hidden="1" x14ac:dyDescent="0.25">
      <c r="A2262" s="93" t="s">
        <v>2020</v>
      </c>
      <c r="B2262" s="130" t="s">
        <v>1920</v>
      </c>
      <c r="C2262" s="244"/>
      <c r="D2262" s="245"/>
      <c r="E2262" s="270"/>
      <c r="F2262" s="270"/>
      <c r="G2262" s="271"/>
    </row>
    <row r="2263" spans="1:7" hidden="1" x14ac:dyDescent="0.25">
      <c r="A2263" s="93" t="s">
        <v>2021</v>
      </c>
      <c r="B2263" s="130" t="s">
        <v>1922</v>
      </c>
      <c r="C2263" s="244"/>
      <c r="D2263" s="245"/>
      <c r="E2263" s="270"/>
      <c r="F2263" s="270"/>
      <c r="G2263" s="271"/>
    </row>
    <row r="2264" spans="1:7" hidden="1" x14ac:dyDescent="0.25">
      <c r="A2264" s="93" t="s">
        <v>2022</v>
      </c>
      <c r="B2264" s="130" t="s">
        <v>1924</v>
      </c>
      <c r="C2264" s="244"/>
      <c r="D2264" s="245"/>
      <c r="E2264" s="270"/>
      <c r="F2264" s="270"/>
      <c r="G2264" s="271"/>
    </row>
    <row r="2265" spans="1:7" hidden="1" x14ac:dyDescent="0.25">
      <c r="A2265" s="93" t="s">
        <v>2023</v>
      </c>
      <c r="B2265" s="130" t="s">
        <v>1926</v>
      </c>
      <c r="C2265" s="244"/>
      <c r="D2265" s="245"/>
      <c r="E2265" s="270"/>
      <c r="F2265" s="270"/>
      <c r="G2265" s="271"/>
    </row>
    <row r="2266" spans="1:7" hidden="1" x14ac:dyDescent="0.25">
      <c r="A2266" s="93" t="s">
        <v>2024</v>
      </c>
      <c r="B2266" s="130" t="s">
        <v>1928</v>
      </c>
      <c r="C2266" s="244"/>
      <c r="D2266" s="245"/>
      <c r="E2266" s="270"/>
      <c r="F2266" s="270"/>
      <c r="G2266" s="271"/>
    </row>
    <row r="2267" spans="1:7" hidden="1" x14ac:dyDescent="0.25">
      <c r="A2267" s="93" t="s">
        <v>576</v>
      </c>
      <c r="B2267" s="312" t="s">
        <v>3</v>
      </c>
      <c r="C2267" s="244"/>
      <c r="D2267" s="245"/>
      <c r="E2267" s="270"/>
      <c r="F2267" s="270"/>
      <c r="G2267" s="271"/>
    </row>
    <row r="2268" spans="1:7" hidden="1" x14ac:dyDescent="0.25">
      <c r="A2268" s="93" t="s">
        <v>2025</v>
      </c>
      <c r="B2268" s="130" t="s">
        <v>1920</v>
      </c>
      <c r="C2268" s="244"/>
      <c r="D2268" s="245"/>
      <c r="E2268" s="270"/>
      <c r="F2268" s="270"/>
      <c r="G2268" s="271"/>
    </row>
    <row r="2269" spans="1:7" hidden="1" x14ac:dyDescent="0.25">
      <c r="A2269" s="93" t="s">
        <v>2026</v>
      </c>
      <c r="B2269" s="130" t="s">
        <v>1922</v>
      </c>
      <c r="C2269" s="244"/>
      <c r="D2269" s="245"/>
      <c r="E2269" s="270"/>
      <c r="F2269" s="270"/>
      <c r="G2269" s="271"/>
    </row>
    <row r="2270" spans="1:7" hidden="1" x14ac:dyDescent="0.25">
      <c r="A2270" s="93" t="s">
        <v>2027</v>
      </c>
      <c r="B2270" s="130" t="s">
        <v>1924</v>
      </c>
      <c r="C2270" s="244"/>
      <c r="D2270" s="245"/>
      <c r="E2270" s="270"/>
      <c r="F2270" s="270"/>
      <c r="G2270" s="271"/>
    </row>
    <row r="2271" spans="1:7" hidden="1" x14ac:dyDescent="0.25">
      <c r="A2271" s="93" t="s">
        <v>2028</v>
      </c>
      <c r="B2271" s="130" t="s">
        <v>1926</v>
      </c>
      <c r="C2271" s="244"/>
      <c r="D2271" s="245"/>
      <c r="E2271" s="270"/>
      <c r="F2271" s="270"/>
      <c r="G2271" s="271"/>
    </row>
    <row r="2272" spans="1:7" hidden="1" x14ac:dyDescent="0.25">
      <c r="A2272" s="93" t="s">
        <v>2029</v>
      </c>
      <c r="B2272" s="130" t="s">
        <v>1928</v>
      </c>
      <c r="C2272" s="244"/>
      <c r="D2272" s="245"/>
      <c r="E2272" s="270"/>
      <c r="F2272" s="270"/>
      <c r="G2272" s="271"/>
    </row>
    <row r="2273" spans="1:7" hidden="1" x14ac:dyDescent="0.25">
      <c r="A2273" s="93" t="s">
        <v>577</v>
      </c>
      <c r="B2273" s="167" t="s">
        <v>5</v>
      </c>
      <c r="C2273" s="244"/>
      <c r="D2273" s="245"/>
      <c r="E2273" s="270"/>
      <c r="F2273" s="270"/>
      <c r="G2273" s="271"/>
    </row>
    <row r="2274" spans="1:7" hidden="1" x14ac:dyDescent="0.25">
      <c r="A2274" s="93" t="s">
        <v>2030</v>
      </c>
      <c r="B2274" s="130" t="s">
        <v>1920</v>
      </c>
      <c r="C2274" s="244"/>
      <c r="D2274" s="245"/>
      <c r="E2274" s="270"/>
      <c r="F2274" s="270"/>
      <c r="G2274" s="271"/>
    </row>
    <row r="2275" spans="1:7" hidden="1" x14ac:dyDescent="0.25">
      <c r="A2275" s="93" t="s">
        <v>2031</v>
      </c>
      <c r="B2275" s="130" t="s">
        <v>1922</v>
      </c>
      <c r="C2275" s="244"/>
      <c r="D2275" s="245"/>
      <c r="E2275" s="270"/>
      <c r="F2275" s="270"/>
      <c r="G2275" s="271"/>
    </row>
    <row r="2276" spans="1:7" hidden="1" x14ac:dyDescent="0.25">
      <c r="A2276" s="93" t="s">
        <v>2032</v>
      </c>
      <c r="B2276" s="130" t="s">
        <v>1924</v>
      </c>
      <c r="C2276" s="244"/>
      <c r="D2276" s="245"/>
      <c r="E2276" s="270"/>
      <c r="F2276" s="270"/>
      <c r="G2276" s="271"/>
    </row>
    <row r="2277" spans="1:7" hidden="1" x14ac:dyDescent="0.25">
      <c r="A2277" s="93" t="s">
        <v>2033</v>
      </c>
      <c r="B2277" s="130" t="s">
        <v>1926</v>
      </c>
      <c r="C2277" s="244"/>
      <c r="D2277" s="245"/>
      <c r="E2277" s="270"/>
      <c r="F2277" s="270"/>
      <c r="G2277" s="271"/>
    </row>
    <row r="2278" spans="1:7" hidden="1" x14ac:dyDescent="0.25">
      <c r="A2278" s="93" t="s">
        <v>2034</v>
      </c>
      <c r="B2278" s="130" t="s">
        <v>1928</v>
      </c>
      <c r="C2278" s="244"/>
      <c r="D2278" s="245"/>
      <c r="E2278" s="270"/>
      <c r="F2278" s="270"/>
      <c r="G2278" s="271"/>
    </row>
    <row r="2279" spans="1:7" hidden="1" x14ac:dyDescent="0.25">
      <c r="A2279" s="93" t="s">
        <v>578</v>
      </c>
      <c r="B2279" s="167" t="s">
        <v>1191</v>
      </c>
      <c r="C2279" s="244"/>
      <c r="D2279" s="245"/>
      <c r="E2279" s="270"/>
      <c r="F2279" s="270"/>
      <c r="G2279" s="271"/>
    </row>
    <row r="2280" spans="1:7" hidden="1" x14ac:dyDescent="0.25">
      <c r="A2280" s="93" t="s">
        <v>2035</v>
      </c>
      <c r="B2280" s="130" t="s">
        <v>1920</v>
      </c>
      <c r="C2280" s="244"/>
      <c r="D2280" s="245"/>
      <c r="E2280" s="270"/>
      <c r="F2280" s="270"/>
      <c r="G2280" s="271"/>
    </row>
    <row r="2281" spans="1:7" hidden="1" x14ac:dyDescent="0.25">
      <c r="A2281" s="93" t="s">
        <v>2036</v>
      </c>
      <c r="B2281" s="130" t="s">
        <v>1922</v>
      </c>
      <c r="C2281" s="244"/>
      <c r="D2281" s="245"/>
      <c r="E2281" s="270"/>
      <c r="F2281" s="270"/>
      <c r="G2281" s="271"/>
    </row>
    <row r="2282" spans="1:7" hidden="1" x14ac:dyDescent="0.25">
      <c r="A2282" s="93" t="s">
        <v>2037</v>
      </c>
      <c r="B2282" s="130" t="s">
        <v>1924</v>
      </c>
      <c r="C2282" s="244"/>
      <c r="D2282" s="245"/>
      <c r="E2282" s="270"/>
      <c r="F2282" s="270"/>
      <c r="G2282" s="271"/>
    </row>
    <row r="2283" spans="1:7" hidden="1" x14ac:dyDescent="0.25">
      <c r="A2283" s="93" t="s">
        <v>2038</v>
      </c>
      <c r="B2283" s="130" t="s">
        <v>1926</v>
      </c>
      <c r="C2283" s="244"/>
      <c r="D2283" s="245"/>
      <c r="E2283" s="270"/>
      <c r="F2283" s="270"/>
      <c r="G2283" s="271"/>
    </row>
    <row r="2284" spans="1:7" hidden="1" x14ac:dyDescent="0.25">
      <c r="A2284" s="93" t="s">
        <v>2039</v>
      </c>
      <c r="B2284" s="130" t="s">
        <v>1928</v>
      </c>
      <c r="C2284" s="244"/>
      <c r="D2284" s="245"/>
      <c r="E2284" s="270"/>
      <c r="F2284" s="270"/>
      <c r="G2284" s="271"/>
    </row>
    <row r="2285" spans="1:7" hidden="1" x14ac:dyDescent="0.25">
      <c r="A2285" s="93" t="s">
        <v>579</v>
      </c>
      <c r="B2285" s="167" t="s">
        <v>1197</v>
      </c>
      <c r="C2285" s="244"/>
      <c r="D2285" s="245"/>
      <c r="E2285" s="270"/>
      <c r="F2285" s="270"/>
      <c r="G2285" s="271"/>
    </row>
    <row r="2286" spans="1:7" hidden="1" x14ac:dyDescent="0.25">
      <c r="A2286" s="93" t="s">
        <v>2040</v>
      </c>
      <c r="B2286" s="130" t="s">
        <v>1920</v>
      </c>
      <c r="C2286" s="244"/>
      <c r="D2286" s="245"/>
      <c r="E2286" s="270"/>
      <c r="F2286" s="270"/>
      <c r="G2286" s="271"/>
    </row>
    <row r="2287" spans="1:7" hidden="1" x14ac:dyDescent="0.25">
      <c r="A2287" s="93" t="s">
        <v>2041</v>
      </c>
      <c r="B2287" s="130" t="s">
        <v>1922</v>
      </c>
      <c r="C2287" s="244"/>
      <c r="D2287" s="245"/>
      <c r="E2287" s="270"/>
      <c r="F2287" s="270"/>
      <c r="G2287" s="271"/>
    </row>
    <row r="2288" spans="1:7" hidden="1" x14ac:dyDescent="0.25">
      <c r="A2288" s="93" t="s">
        <v>2042</v>
      </c>
      <c r="B2288" s="130" t="s">
        <v>1924</v>
      </c>
      <c r="C2288" s="244"/>
      <c r="D2288" s="245"/>
      <c r="E2288" s="270"/>
      <c r="F2288" s="270"/>
      <c r="G2288" s="271"/>
    </row>
    <row r="2289" spans="1:7" hidden="1" x14ac:dyDescent="0.25">
      <c r="A2289" s="93" t="s">
        <v>2043</v>
      </c>
      <c r="B2289" s="130" t="s">
        <v>1926</v>
      </c>
      <c r="C2289" s="244"/>
      <c r="D2289" s="245"/>
      <c r="E2289" s="270"/>
      <c r="F2289" s="270"/>
      <c r="G2289" s="271"/>
    </row>
    <row r="2290" spans="1:7" hidden="1" x14ac:dyDescent="0.25">
      <c r="A2290" s="93" t="s">
        <v>2044</v>
      </c>
      <c r="B2290" s="130" t="s">
        <v>1928</v>
      </c>
      <c r="C2290" s="244"/>
      <c r="D2290" s="245"/>
      <c r="E2290" s="270"/>
      <c r="F2290" s="270"/>
      <c r="G2290" s="271"/>
    </row>
    <row r="2291" spans="1:7" hidden="1" x14ac:dyDescent="0.25">
      <c r="A2291" s="93" t="s">
        <v>580</v>
      </c>
      <c r="B2291" s="167" t="s">
        <v>1203</v>
      </c>
      <c r="C2291" s="244"/>
      <c r="D2291" s="245"/>
      <c r="E2291" s="270"/>
      <c r="F2291" s="270"/>
      <c r="G2291" s="271"/>
    </row>
    <row r="2292" spans="1:7" hidden="1" x14ac:dyDescent="0.25">
      <c r="A2292" s="93" t="s">
        <v>2045</v>
      </c>
      <c r="B2292" s="130" t="s">
        <v>1920</v>
      </c>
      <c r="C2292" s="244"/>
      <c r="D2292" s="245"/>
      <c r="E2292" s="270"/>
      <c r="F2292" s="270"/>
      <c r="G2292" s="271"/>
    </row>
    <row r="2293" spans="1:7" hidden="1" x14ac:dyDescent="0.25">
      <c r="A2293" s="93" t="s">
        <v>2046</v>
      </c>
      <c r="B2293" s="130" t="s">
        <v>1922</v>
      </c>
      <c r="C2293" s="244"/>
      <c r="D2293" s="245"/>
      <c r="E2293" s="270"/>
      <c r="F2293" s="270"/>
      <c r="G2293" s="271"/>
    </row>
    <row r="2294" spans="1:7" hidden="1" x14ac:dyDescent="0.25">
      <c r="A2294" s="93" t="s">
        <v>2047</v>
      </c>
      <c r="B2294" s="130" t="s">
        <v>1924</v>
      </c>
      <c r="C2294" s="244"/>
      <c r="D2294" s="245"/>
      <c r="E2294" s="270"/>
      <c r="F2294" s="270"/>
      <c r="G2294" s="271"/>
    </row>
    <row r="2295" spans="1:7" hidden="1" x14ac:dyDescent="0.25">
      <c r="A2295" s="93" t="s">
        <v>2048</v>
      </c>
      <c r="B2295" s="130" t="s">
        <v>1926</v>
      </c>
      <c r="C2295" s="244"/>
      <c r="D2295" s="245"/>
      <c r="E2295" s="270"/>
      <c r="F2295" s="270"/>
      <c r="G2295" s="271"/>
    </row>
    <row r="2296" spans="1:7" hidden="1" x14ac:dyDescent="0.25">
      <c r="A2296" s="93" t="s">
        <v>2049</v>
      </c>
      <c r="B2296" s="130" t="s">
        <v>1928</v>
      </c>
      <c r="C2296" s="244"/>
      <c r="D2296" s="245"/>
      <c r="E2296" s="270"/>
      <c r="F2296" s="270"/>
      <c r="G2296" s="271"/>
    </row>
    <row r="2297" spans="1:7" hidden="1" x14ac:dyDescent="0.25">
      <c r="A2297" s="93" t="s">
        <v>2050</v>
      </c>
      <c r="B2297" s="167" t="s">
        <v>1210</v>
      </c>
      <c r="C2297" s="244"/>
      <c r="D2297" s="245"/>
      <c r="E2297" s="270"/>
      <c r="F2297" s="270"/>
      <c r="G2297" s="271"/>
    </row>
    <row r="2298" spans="1:7" hidden="1" x14ac:dyDescent="0.25">
      <c r="A2298" s="93" t="s">
        <v>2051</v>
      </c>
      <c r="B2298" s="130" t="s">
        <v>1920</v>
      </c>
      <c r="C2298" s="244"/>
      <c r="D2298" s="245"/>
      <c r="E2298" s="270"/>
      <c r="F2298" s="270"/>
      <c r="G2298" s="271"/>
    </row>
    <row r="2299" spans="1:7" hidden="1" x14ac:dyDescent="0.25">
      <c r="A2299" s="93" t="s">
        <v>2052</v>
      </c>
      <c r="B2299" s="130" t="s">
        <v>1922</v>
      </c>
      <c r="C2299" s="244"/>
      <c r="D2299" s="245"/>
      <c r="E2299" s="270"/>
      <c r="F2299" s="270"/>
      <c r="G2299" s="271"/>
    </row>
    <row r="2300" spans="1:7" hidden="1" x14ac:dyDescent="0.25">
      <c r="A2300" s="93" t="s">
        <v>2053</v>
      </c>
      <c r="B2300" s="130" t="s">
        <v>1924</v>
      </c>
      <c r="C2300" s="244"/>
      <c r="D2300" s="245"/>
      <c r="E2300" s="270"/>
      <c r="F2300" s="270"/>
      <c r="G2300" s="271"/>
    </row>
    <row r="2301" spans="1:7" hidden="1" x14ac:dyDescent="0.25">
      <c r="A2301" s="93" t="s">
        <v>2054</v>
      </c>
      <c r="B2301" s="130" t="s">
        <v>1926</v>
      </c>
      <c r="C2301" s="244"/>
      <c r="D2301" s="245"/>
      <c r="E2301" s="270"/>
      <c r="F2301" s="270"/>
      <c r="G2301" s="271"/>
    </row>
    <row r="2302" spans="1:7" hidden="1" x14ac:dyDescent="0.25">
      <c r="A2302" s="93" t="s">
        <v>2055</v>
      </c>
      <c r="B2302" s="130" t="s">
        <v>1928</v>
      </c>
      <c r="C2302" s="244"/>
      <c r="D2302" s="245"/>
      <c r="E2302" s="270"/>
      <c r="F2302" s="270"/>
      <c r="G2302" s="271"/>
    </row>
    <row r="2303" spans="1:7" hidden="1" x14ac:dyDescent="0.25">
      <c r="A2303" s="93" t="s">
        <v>2056</v>
      </c>
      <c r="B2303" s="167" t="s">
        <v>7</v>
      </c>
      <c r="C2303" s="244"/>
      <c r="D2303" s="245"/>
      <c r="E2303" s="270"/>
      <c r="F2303" s="270"/>
      <c r="G2303" s="271"/>
    </row>
    <row r="2304" spans="1:7" hidden="1" x14ac:dyDescent="0.25">
      <c r="A2304" s="93" t="s">
        <v>2057</v>
      </c>
      <c r="B2304" s="130" t="s">
        <v>1920</v>
      </c>
      <c r="C2304" s="244"/>
      <c r="D2304" s="245"/>
      <c r="E2304" s="270"/>
      <c r="F2304" s="270"/>
      <c r="G2304" s="271"/>
    </row>
    <row r="2305" spans="1:7" hidden="1" x14ac:dyDescent="0.25">
      <c r="A2305" s="93" t="s">
        <v>2058</v>
      </c>
      <c r="B2305" s="130" t="s">
        <v>1922</v>
      </c>
      <c r="C2305" s="244"/>
      <c r="D2305" s="245"/>
      <c r="E2305" s="270"/>
      <c r="F2305" s="270"/>
      <c r="G2305" s="271"/>
    </row>
    <row r="2306" spans="1:7" hidden="1" x14ac:dyDescent="0.25">
      <c r="A2306" s="93" t="s">
        <v>2059</v>
      </c>
      <c r="B2306" s="130" t="s">
        <v>1924</v>
      </c>
      <c r="C2306" s="244"/>
      <c r="D2306" s="245"/>
      <c r="E2306" s="270"/>
      <c r="F2306" s="270"/>
      <c r="G2306" s="271"/>
    </row>
    <row r="2307" spans="1:7" hidden="1" x14ac:dyDescent="0.25">
      <c r="A2307" s="93" t="s">
        <v>2060</v>
      </c>
      <c r="B2307" s="130" t="s">
        <v>1926</v>
      </c>
      <c r="C2307" s="244"/>
      <c r="D2307" s="245"/>
      <c r="E2307" s="270"/>
      <c r="F2307" s="270"/>
      <c r="G2307" s="271"/>
    </row>
    <row r="2308" spans="1:7" hidden="1" x14ac:dyDescent="0.25">
      <c r="A2308" s="93" t="s">
        <v>2061</v>
      </c>
      <c r="B2308" s="130" t="s">
        <v>1928</v>
      </c>
      <c r="C2308" s="244"/>
      <c r="D2308" s="245"/>
      <c r="E2308" s="270"/>
      <c r="F2308" s="270"/>
      <c r="G2308" s="271"/>
    </row>
    <row r="2309" spans="1:7" hidden="1" x14ac:dyDescent="0.25">
      <c r="A2309" s="93" t="s">
        <v>2062</v>
      </c>
      <c r="B2309" s="167" t="s">
        <v>650</v>
      </c>
      <c r="C2309" s="244"/>
      <c r="D2309" s="245"/>
      <c r="E2309" s="270"/>
      <c r="F2309" s="270"/>
      <c r="G2309" s="271"/>
    </row>
    <row r="2310" spans="1:7" hidden="1" x14ac:dyDescent="0.25">
      <c r="A2310" s="93" t="s">
        <v>2063</v>
      </c>
      <c r="B2310" s="130" t="s">
        <v>1920</v>
      </c>
      <c r="C2310" s="244"/>
      <c r="D2310" s="245"/>
      <c r="E2310" s="270"/>
      <c r="F2310" s="270"/>
      <c r="G2310" s="271"/>
    </row>
    <row r="2311" spans="1:7" hidden="1" x14ac:dyDescent="0.25">
      <c r="A2311" s="93" t="s">
        <v>2064</v>
      </c>
      <c r="B2311" s="130" t="s">
        <v>1922</v>
      </c>
      <c r="C2311" s="244"/>
      <c r="D2311" s="245"/>
      <c r="E2311" s="270"/>
      <c r="F2311" s="270"/>
      <c r="G2311" s="271"/>
    </row>
    <row r="2312" spans="1:7" hidden="1" x14ac:dyDescent="0.25">
      <c r="A2312" s="93" t="s">
        <v>2065</v>
      </c>
      <c r="B2312" s="130" t="s">
        <v>1924</v>
      </c>
      <c r="C2312" s="244"/>
      <c r="D2312" s="245"/>
      <c r="E2312" s="270"/>
      <c r="F2312" s="270"/>
      <c r="G2312" s="271"/>
    </row>
    <row r="2313" spans="1:7" hidden="1" x14ac:dyDescent="0.25">
      <c r="A2313" s="93" t="s">
        <v>2066</v>
      </c>
      <c r="B2313" s="130" t="s">
        <v>1926</v>
      </c>
      <c r="C2313" s="244"/>
      <c r="D2313" s="245"/>
      <c r="E2313" s="270"/>
      <c r="F2313" s="270"/>
      <c r="G2313" s="271"/>
    </row>
    <row r="2314" spans="1:7" hidden="1" x14ac:dyDescent="0.25">
      <c r="A2314" s="93" t="s">
        <v>2067</v>
      </c>
      <c r="B2314" s="130" t="s">
        <v>1928</v>
      </c>
      <c r="C2314" s="244"/>
      <c r="D2314" s="245"/>
      <c r="E2314" s="270"/>
      <c r="F2314" s="270"/>
      <c r="G2314" s="271"/>
    </row>
    <row r="2315" spans="1:7" hidden="1" x14ac:dyDescent="0.25">
      <c r="A2315" s="93" t="s">
        <v>581</v>
      </c>
      <c r="B2315" s="240" t="s">
        <v>437</v>
      </c>
      <c r="C2315" s="241"/>
      <c r="D2315" s="242"/>
      <c r="E2315" s="272"/>
      <c r="F2315" s="272"/>
      <c r="G2315" s="273"/>
    </row>
    <row r="2316" spans="1:7" hidden="1" x14ac:dyDescent="0.25">
      <c r="A2316" s="93" t="s">
        <v>582</v>
      </c>
      <c r="B2316" s="167" t="s">
        <v>4</v>
      </c>
      <c r="C2316" s="244"/>
      <c r="D2316" s="245"/>
      <c r="E2316" s="270"/>
      <c r="F2316" s="270"/>
      <c r="G2316" s="271"/>
    </row>
    <row r="2317" spans="1:7" hidden="1" x14ac:dyDescent="0.25">
      <c r="A2317" s="93" t="s">
        <v>2068</v>
      </c>
      <c r="B2317" s="130" t="s">
        <v>1920</v>
      </c>
      <c r="C2317" s="244"/>
      <c r="D2317" s="245"/>
      <c r="E2317" s="270"/>
      <c r="F2317" s="270"/>
      <c r="G2317" s="271"/>
    </row>
    <row r="2318" spans="1:7" hidden="1" x14ac:dyDescent="0.25">
      <c r="A2318" s="93" t="s">
        <v>2069</v>
      </c>
      <c r="B2318" s="130" t="s">
        <v>1922</v>
      </c>
      <c r="C2318" s="244"/>
      <c r="D2318" s="245"/>
      <c r="E2318" s="270"/>
      <c r="F2318" s="270"/>
      <c r="G2318" s="271"/>
    </row>
    <row r="2319" spans="1:7" hidden="1" x14ac:dyDescent="0.25">
      <c r="A2319" s="93" t="s">
        <v>2070</v>
      </c>
      <c r="B2319" s="130" t="s">
        <v>1924</v>
      </c>
      <c r="C2319" s="244"/>
      <c r="D2319" s="245"/>
      <c r="E2319" s="270"/>
      <c r="F2319" s="270"/>
      <c r="G2319" s="271"/>
    </row>
    <row r="2320" spans="1:7" hidden="1" x14ac:dyDescent="0.25">
      <c r="A2320" s="93" t="s">
        <v>2071</v>
      </c>
      <c r="B2320" s="130" t="s">
        <v>1926</v>
      </c>
      <c r="C2320" s="244"/>
      <c r="D2320" s="245"/>
      <c r="E2320" s="270"/>
      <c r="F2320" s="270"/>
      <c r="G2320" s="271"/>
    </row>
    <row r="2321" spans="1:7" hidden="1" x14ac:dyDescent="0.25">
      <c r="A2321" s="93" t="s">
        <v>2072</v>
      </c>
      <c r="B2321" s="130" t="s">
        <v>1928</v>
      </c>
      <c r="C2321" s="244"/>
      <c r="D2321" s="245"/>
      <c r="E2321" s="270"/>
      <c r="F2321" s="270"/>
      <c r="G2321" s="271"/>
    </row>
    <row r="2322" spans="1:7" hidden="1" x14ac:dyDescent="0.25">
      <c r="A2322" s="93" t="s">
        <v>583</v>
      </c>
      <c r="B2322" s="312" t="s">
        <v>3</v>
      </c>
      <c r="C2322" s="244"/>
      <c r="D2322" s="245"/>
      <c r="E2322" s="270"/>
      <c r="F2322" s="270"/>
      <c r="G2322" s="271"/>
    </row>
    <row r="2323" spans="1:7" hidden="1" x14ac:dyDescent="0.25">
      <c r="A2323" s="93" t="s">
        <v>2073</v>
      </c>
      <c r="B2323" s="130" t="s">
        <v>1920</v>
      </c>
      <c r="C2323" s="244"/>
      <c r="D2323" s="245"/>
      <c r="E2323" s="270"/>
      <c r="F2323" s="270"/>
      <c r="G2323" s="271"/>
    </row>
    <row r="2324" spans="1:7" hidden="1" x14ac:dyDescent="0.25">
      <c r="A2324" s="93" t="s">
        <v>2074</v>
      </c>
      <c r="B2324" s="130" t="s">
        <v>1922</v>
      </c>
      <c r="C2324" s="244"/>
      <c r="D2324" s="245"/>
      <c r="E2324" s="270"/>
      <c r="F2324" s="270"/>
      <c r="G2324" s="271"/>
    </row>
    <row r="2325" spans="1:7" hidden="1" x14ac:dyDescent="0.25">
      <c r="A2325" s="93" t="s">
        <v>2075</v>
      </c>
      <c r="B2325" s="130" t="s">
        <v>1924</v>
      </c>
      <c r="C2325" s="244"/>
      <c r="D2325" s="245"/>
      <c r="E2325" s="270"/>
      <c r="F2325" s="270"/>
      <c r="G2325" s="271"/>
    </row>
    <row r="2326" spans="1:7" hidden="1" x14ac:dyDescent="0.25">
      <c r="A2326" s="93" t="s">
        <v>2076</v>
      </c>
      <c r="B2326" s="130" t="s">
        <v>1926</v>
      </c>
      <c r="C2326" s="244"/>
      <c r="D2326" s="245"/>
      <c r="E2326" s="270"/>
      <c r="F2326" s="270"/>
      <c r="G2326" s="271"/>
    </row>
    <row r="2327" spans="1:7" hidden="1" x14ac:dyDescent="0.25">
      <c r="A2327" s="93" t="s">
        <v>2077</v>
      </c>
      <c r="B2327" s="130" t="s">
        <v>1928</v>
      </c>
      <c r="C2327" s="244"/>
      <c r="D2327" s="245"/>
      <c r="E2327" s="270"/>
      <c r="F2327" s="270"/>
      <c r="G2327" s="271"/>
    </row>
    <row r="2328" spans="1:7" hidden="1" x14ac:dyDescent="0.25">
      <c r="A2328" s="93" t="s">
        <v>584</v>
      </c>
      <c r="B2328" s="167" t="s">
        <v>5</v>
      </c>
      <c r="C2328" s="244"/>
      <c r="D2328" s="245"/>
      <c r="E2328" s="270"/>
      <c r="F2328" s="270"/>
      <c r="G2328" s="271"/>
    </row>
    <row r="2329" spans="1:7" hidden="1" x14ac:dyDescent="0.25">
      <c r="A2329" s="93" t="s">
        <v>2078</v>
      </c>
      <c r="B2329" s="130" t="s">
        <v>1920</v>
      </c>
      <c r="C2329" s="244"/>
      <c r="D2329" s="245"/>
      <c r="E2329" s="270"/>
      <c r="F2329" s="270"/>
      <c r="G2329" s="271"/>
    </row>
    <row r="2330" spans="1:7" hidden="1" x14ac:dyDescent="0.25">
      <c r="A2330" s="93" t="s">
        <v>2079</v>
      </c>
      <c r="B2330" s="130" t="s">
        <v>1922</v>
      </c>
      <c r="C2330" s="244"/>
      <c r="D2330" s="245"/>
      <c r="E2330" s="270"/>
      <c r="F2330" s="270"/>
      <c r="G2330" s="271"/>
    </row>
    <row r="2331" spans="1:7" hidden="1" x14ac:dyDescent="0.25">
      <c r="A2331" s="93" t="s">
        <v>2080</v>
      </c>
      <c r="B2331" s="130" t="s">
        <v>1924</v>
      </c>
      <c r="C2331" s="244"/>
      <c r="D2331" s="245"/>
      <c r="E2331" s="270"/>
      <c r="F2331" s="270"/>
      <c r="G2331" s="271"/>
    </row>
    <row r="2332" spans="1:7" hidden="1" x14ac:dyDescent="0.25">
      <c r="A2332" s="93" t="s">
        <v>2081</v>
      </c>
      <c r="B2332" s="130" t="s">
        <v>1926</v>
      </c>
      <c r="C2332" s="244"/>
      <c r="D2332" s="245"/>
      <c r="E2332" s="270"/>
      <c r="F2332" s="270"/>
      <c r="G2332" s="271"/>
    </row>
    <row r="2333" spans="1:7" hidden="1" x14ac:dyDescent="0.25">
      <c r="A2333" s="93" t="s">
        <v>2082</v>
      </c>
      <c r="B2333" s="130" t="s">
        <v>1928</v>
      </c>
      <c r="C2333" s="244"/>
      <c r="D2333" s="245"/>
      <c r="E2333" s="270"/>
      <c r="F2333" s="270"/>
      <c r="G2333" s="271"/>
    </row>
    <row r="2334" spans="1:7" hidden="1" x14ac:dyDescent="0.25">
      <c r="A2334" s="93" t="s">
        <v>585</v>
      </c>
      <c r="B2334" s="167" t="s">
        <v>1191</v>
      </c>
      <c r="C2334" s="244"/>
      <c r="D2334" s="245"/>
      <c r="E2334" s="270"/>
      <c r="F2334" s="270"/>
      <c r="G2334" s="271"/>
    </row>
    <row r="2335" spans="1:7" hidden="1" x14ac:dyDescent="0.25">
      <c r="A2335" s="93" t="s">
        <v>2083</v>
      </c>
      <c r="B2335" s="130" t="s">
        <v>1920</v>
      </c>
      <c r="C2335" s="244"/>
      <c r="D2335" s="245"/>
      <c r="E2335" s="270"/>
      <c r="F2335" s="270"/>
      <c r="G2335" s="271"/>
    </row>
    <row r="2336" spans="1:7" hidden="1" x14ac:dyDescent="0.25">
      <c r="A2336" s="93" t="s">
        <v>2084</v>
      </c>
      <c r="B2336" s="130" t="s">
        <v>1922</v>
      </c>
      <c r="C2336" s="244"/>
      <c r="D2336" s="245"/>
      <c r="E2336" s="270"/>
      <c r="F2336" s="270"/>
      <c r="G2336" s="271"/>
    </row>
    <row r="2337" spans="1:7" hidden="1" x14ac:dyDescent="0.25">
      <c r="A2337" s="93" t="s">
        <v>2085</v>
      </c>
      <c r="B2337" s="130" t="s">
        <v>1924</v>
      </c>
      <c r="C2337" s="244"/>
      <c r="D2337" s="245"/>
      <c r="E2337" s="270"/>
      <c r="F2337" s="270"/>
      <c r="G2337" s="271"/>
    </row>
    <row r="2338" spans="1:7" hidden="1" x14ac:dyDescent="0.25">
      <c r="A2338" s="93" t="s">
        <v>2086</v>
      </c>
      <c r="B2338" s="130" t="s">
        <v>1926</v>
      </c>
      <c r="C2338" s="244"/>
      <c r="D2338" s="245"/>
      <c r="E2338" s="270"/>
      <c r="F2338" s="270"/>
      <c r="G2338" s="271"/>
    </row>
    <row r="2339" spans="1:7" hidden="1" x14ac:dyDescent="0.25">
      <c r="A2339" s="93" t="s">
        <v>2087</v>
      </c>
      <c r="B2339" s="130" t="s">
        <v>1928</v>
      </c>
      <c r="C2339" s="244"/>
      <c r="D2339" s="245"/>
      <c r="E2339" s="270"/>
      <c r="F2339" s="270"/>
      <c r="G2339" s="271"/>
    </row>
    <row r="2340" spans="1:7" hidden="1" x14ac:dyDescent="0.25">
      <c r="A2340" s="93" t="s">
        <v>586</v>
      </c>
      <c r="B2340" s="167" t="s">
        <v>1197</v>
      </c>
      <c r="C2340" s="244"/>
      <c r="D2340" s="245"/>
      <c r="E2340" s="270"/>
      <c r="F2340" s="270"/>
      <c r="G2340" s="271"/>
    </row>
    <row r="2341" spans="1:7" hidden="1" x14ac:dyDescent="0.25">
      <c r="A2341" s="93" t="s">
        <v>2088</v>
      </c>
      <c r="B2341" s="130" t="s">
        <v>1920</v>
      </c>
      <c r="C2341" s="244"/>
      <c r="D2341" s="245"/>
      <c r="E2341" s="270"/>
      <c r="F2341" s="270"/>
      <c r="G2341" s="271"/>
    </row>
    <row r="2342" spans="1:7" hidden="1" x14ac:dyDescent="0.25">
      <c r="A2342" s="93" t="s">
        <v>2089</v>
      </c>
      <c r="B2342" s="130" t="s">
        <v>1922</v>
      </c>
      <c r="C2342" s="244"/>
      <c r="D2342" s="245"/>
      <c r="E2342" s="270"/>
      <c r="F2342" s="270"/>
      <c r="G2342" s="271"/>
    </row>
    <row r="2343" spans="1:7" hidden="1" x14ac:dyDescent="0.25">
      <c r="A2343" s="93" t="s">
        <v>2090</v>
      </c>
      <c r="B2343" s="130" t="s">
        <v>1924</v>
      </c>
      <c r="C2343" s="244"/>
      <c r="D2343" s="245"/>
      <c r="E2343" s="270"/>
      <c r="F2343" s="270"/>
      <c r="G2343" s="271"/>
    </row>
    <row r="2344" spans="1:7" hidden="1" x14ac:dyDescent="0.25">
      <c r="A2344" s="93" t="s">
        <v>2091</v>
      </c>
      <c r="B2344" s="130" t="s">
        <v>1926</v>
      </c>
      <c r="C2344" s="244"/>
      <c r="D2344" s="245"/>
      <c r="E2344" s="270"/>
      <c r="F2344" s="270"/>
      <c r="G2344" s="271"/>
    </row>
    <row r="2345" spans="1:7" hidden="1" x14ac:dyDescent="0.25">
      <c r="A2345" s="93" t="s">
        <v>2092</v>
      </c>
      <c r="B2345" s="130" t="s">
        <v>1928</v>
      </c>
      <c r="C2345" s="244"/>
      <c r="D2345" s="245"/>
      <c r="E2345" s="270"/>
      <c r="F2345" s="270"/>
      <c r="G2345" s="271"/>
    </row>
    <row r="2346" spans="1:7" hidden="1" x14ac:dyDescent="0.25">
      <c r="A2346" s="93" t="s">
        <v>587</v>
      </c>
      <c r="B2346" s="167" t="s">
        <v>1203</v>
      </c>
      <c r="C2346" s="244"/>
      <c r="D2346" s="245"/>
      <c r="E2346" s="270"/>
      <c r="F2346" s="270"/>
      <c r="G2346" s="271"/>
    </row>
    <row r="2347" spans="1:7" hidden="1" x14ac:dyDescent="0.25">
      <c r="A2347" s="93" t="s">
        <v>2093</v>
      </c>
      <c r="B2347" s="130" t="s">
        <v>1920</v>
      </c>
      <c r="C2347" s="244"/>
      <c r="D2347" s="245"/>
      <c r="E2347" s="270"/>
      <c r="F2347" s="270"/>
      <c r="G2347" s="271"/>
    </row>
    <row r="2348" spans="1:7" hidden="1" x14ac:dyDescent="0.25">
      <c r="A2348" s="93" t="s">
        <v>2094</v>
      </c>
      <c r="B2348" s="130" t="s">
        <v>1922</v>
      </c>
      <c r="C2348" s="244"/>
      <c r="D2348" s="245"/>
      <c r="E2348" s="270"/>
      <c r="F2348" s="270"/>
      <c r="G2348" s="271"/>
    </row>
    <row r="2349" spans="1:7" hidden="1" x14ac:dyDescent="0.25">
      <c r="A2349" s="93" t="s">
        <v>2095</v>
      </c>
      <c r="B2349" s="130" t="s">
        <v>1924</v>
      </c>
      <c r="C2349" s="244"/>
      <c r="D2349" s="245"/>
      <c r="E2349" s="270"/>
      <c r="F2349" s="270"/>
      <c r="G2349" s="271"/>
    </row>
    <row r="2350" spans="1:7" hidden="1" x14ac:dyDescent="0.25">
      <c r="A2350" s="93" t="s">
        <v>2096</v>
      </c>
      <c r="B2350" s="130" t="s">
        <v>1926</v>
      </c>
      <c r="C2350" s="244"/>
      <c r="D2350" s="245"/>
      <c r="E2350" s="270"/>
      <c r="F2350" s="270"/>
      <c r="G2350" s="271"/>
    </row>
    <row r="2351" spans="1:7" hidden="1" x14ac:dyDescent="0.25">
      <c r="A2351" s="93" t="s">
        <v>2097</v>
      </c>
      <c r="B2351" s="130" t="s">
        <v>1928</v>
      </c>
      <c r="C2351" s="244"/>
      <c r="D2351" s="245"/>
      <c r="E2351" s="270"/>
      <c r="F2351" s="270"/>
      <c r="G2351" s="271"/>
    </row>
    <row r="2352" spans="1:7" hidden="1" x14ac:dyDescent="0.25">
      <c r="A2352" s="93" t="s">
        <v>2098</v>
      </c>
      <c r="B2352" s="167" t="s">
        <v>1210</v>
      </c>
      <c r="C2352" s="244"/>
      <c r="D2352" s="245"/>
      <c r="E2352" s="270"/>
      <c r="F2352" s="270"/>
      <c r="G2352" s="271"/>
    </row>
    <row r="2353" spans="1:7" hidden="1" x14ac:dyDescent="0.25">
      <c r="A2353" s="93" t="s">
        <v>2099</v>
      </c>
      <c r="B2353" s="130" t="s">
        <v>1920</v>
      </c>
      <c r="C2353" s="244"/>
      <c r="D2353" s="245"/>
      <c r="E2353" s="270"/>
      <c r="F2353" s="270"/>
      <c r="G2353" s="271"/>
    </row>
    <row r="2354" spans="1:7" hidden="1" x14ac:dyDescent="0.25">
      <c r="A2354" s="93" t="s">
        <v>2100</v>
      </c>
      <c r="B2354" s="130" t="s">
        <v>1922</v>
      </c>
      <c r="C2354" s="244"/>
      <c r="D2354" s="245"/>
      <c r="E2354" s="270"/>
      <c r="F2354" s="270"/>
      <c r="G2354" s="271"/>
    </row>
    <row r="2355" spans="1:7" hidden="1" x14ac:dyDescent="0.25">
      <c r="A2355" s="93" t="s">
        <v>2101</v>
      </c>
      <c r="B2355" s="130" t="s">
        <v>1924</v>
      </c>
      <c r="C2355" s="244"/>
      <c r="D2355" s="245"/>
      <c r="E2355" s="270"/>
      <c r="F2355" s="270"/>
      <c r="G2355" s="271"/>
    </row>
    <row r="2356" spans="1:7" hidden="1" x14ac:dyDescent="0.25">
      <c r="A2356" s="93" t="s">
        <v>2102</v>
      </c>
      <c r="B2356" s="130" t="s">
        <v>1926</v>
      </c>
      <c r="C2356" s="244"/>
      <c r="D2356" s="245"/>
      <c r="E2356" s="270"/>
      <c r="F2356" s="270"/>
      <c r="G2356" s="271"/>
    </row>
    <row r="2357" spans="1:7" hidden="1" x14ac:dyDescent="0.25">
      <c r="A2357" s="93" t="s">
        <v>2103</v>
      </c>
      <c r="B2357" s="130" t="s">
        <v>1928</v>
      </c>
      <c r="C2357" s="244"/>
      <c r="D2357" s="245"/>
      <c r="E2357" s="270"/>
      <c r="F2357" s="270"/>
      <c r="G2357" s="271"/>
    </row>
    <row r="2358" spans="1:7" hidden="1" x14ac:dyDescent="0.25">
      <c r="A2358" s="93" t="s">
        <v>2104</v>
      </c>
      <c r="B2358" s="167" t="s">
        <v>7</v>
      </c>
      <c r="C2358" s="244"/>
      <c r="D2358" s="245"/>
      <c r="E2358" s="270"/>
      <c r="F2358" s="270"/>
      <c r="G2358" s="271"/>
    </row>
    <row r="2359" spans="1:7" hidden="1" x14ac:dyDescent="0.25">
      <c r="A2359" s="93" t="s">
        <v>2105</v>
      </c>
      <c r="B2359" s="130" t="s">
        <v>1920</v>
      </c>
      <c r="C2359" s="244"/>
      <c r="D2359" s="245"/>
      <c r="E2359" s="270"/>
      <c r="F2359" s="270"/>
      <c r="G2359" s="271"/>
    </row>
    <row r="2360" spans="1:7" hidden="1" x14ac:dyDescent="0.25">
      <c r="A2360" s="93" t="s">
        <v>2106</v>
      </c>
      <c r="B2360" s="130" t="s">
        <v>1922</v>
      </c>
      <c r="C2360" s="244"/>
      <c r="D2360" s="245"/>
      <c r="E2360" s="270"/>
      <c r="F2360" s="270"/>
      <c r="G2360" s="271"/>
    </row>
    <row r="2361" spans="1:7" hidden="1" x14ac:dyDescent="0.25">
      <c r="A2361" s="93" t="s">
        <v>2107</v>
      </c>
      <c r="B2361" s="130" t="s">
        <v>1924</v>
      </c>
      <c r="C2361" s="244"/>
      <c r="D2361" s="245"/>
      <c r="E2361" s="270"/>
      <c r="F2361" s="270"/>
      <c r="G2361" s="271"/>
    </row>
    <row r="2362" spans="1:7" hidden="1" x14ac:dyDescent="0.25">
      <c r="A2362" s="93" t="s">
        <v>2108</v>
      </c>
      <c r="B2362" s="130" t="s">
        <v>1926</v>
      </c>
      <c r="C2362" s="244"/>
      <c r="D2362" s="245"/>
      <c r="E2362" s="270"/>
      <c r="F2362" s="270"/>
      <c r="G2362" s="271"/>
    </row>
    <row r="2363" spans="1:7" hidden="1" x14ac:dyDescent="0.25">
      <c r="A2363" s="93" t="s">
        <v>2109</v>
      </c>
      <c r="B2363" s="130" t="s">
        <v>1928</v>
      </c>
      <c r="C2363" s="244"/>
      <c r="D2363" s="245"/>
      <c r="E2363" s="270"/>
      <c r="F2363" s="270"/>
      <c r="G2363" s="271"/>
    </row>
    <row r="2364" spans="1:7" hidden="1" x14ac:dyDescent="0.25">
      <c r="A2364" s="93" t="s">
        <v>2110</v>
      </c>
      <c r="B2364" s="167" t="s">
        <v>650</v>
      </c>
      <c r="C2364" s="244"/>
      <c r="D2364" s="245"/>
      <c r="E2364" s="270"/>
      <c r="F2364" s="270"/>
      <c r="G2364" s="271"/>
    </row>
    <row r="2365" spans="1:7" hidden="1" x14ac:dyDescent="0.25">
      <c r="A2365" s="93" t="s">
        <v>2111</v>
      </c>
      <c r="B2365" s="130" t="s">
        <v>1920</v>
      </c>
      <c r="C2365" s="244"/>
      <c r="D2365" s="245"/>
      <c r="E2365" s="270"/>
      <c r="F2365" s="270"/>
      <c r="G2365" s="271"/>
    </row>
    <row r="2366" spans="1:7" hidden="1" x14ac:dyDescent="0.25">
      <c r="A2366" s="93" t="s">
        <v>2112</v>
      </c>
      <c r="B2366" s="130" t="s">
        <v>1922</v>
      </c>
      <c r="C2366" s="244"/>
      <c r="D2366" s="245"/>
      <c r="E2366" s="270"/>
      <c r="F2366" s="270"/>
      <c r="G2366" s="271"/>
    </row>
    <row r="2367" spans="1:7" hidden="1" x14ac:dyDescent="0.25">
      <c r="A2367" s="93" t="s">
        <v>2113</v>
      </c>
      <c r="B2367" s="130" t="s">
        <v>1924</v>
      </c>
      <c r="C2367" s="244"/>
      <c r="D2367" s="245"/>
      <c r="E2367" s="270"/>
      <c r="F2367" s="270"/>
      <c r="G2367" s="271"/>
    </row>
    <row r="2368" spans="1:7" hidden="1" x14ac:dyDescent="0.25">
      <c r="A2368" s="93" t="s">
        <v>2114</v>
      </c>
      <c r="B2368" s="130" t="s">
        <v>1926</v>
      </c>
      <c r="C2368" s="244"/>
      <c r="D2368" s="245"/>
      <c r="E2368" s="270"/>
      <c r="F2368" s="270"/>
      <c r="G2368" s="271"/>
    </row>
    <row r="2369" spans="1:7" hidden="1" x14ac:dyDescent="0.25">
      <c r="A2369" s="93" t="s">
        <v>2115</v>
      </c>
      <c r="B2369" s="130" t="s">
        <v>1928</v>
      </c>
      <c r="C2369" s="244"/>
      <c r="D2369" s="245"/>
      <c r="E2369" s="270"/>
      <c r="F2369" s="270"/>
      <c r="G2369" s="271"/>
    </row>
    <row r="2370" spans="1:7" hidden="1" x14ac:dyDescent="0.25">
      <c r="A2370" s="93" t="s">
        <v>588</v>
      </c>
      <c r="B2370" s="229" t="s">
        <v>589</v>
      </c>
      <c r="C2370" s="230"/>
      <c r="D2370" s="230"/>
      <c r="E2370" s="231"/>
      <c r="F2370" s="276"/>
      <c r="G2370" s="230"/>
    </row>
    <row r="2371" spans="1:7" hidden="1" x14ac:dyDescent="0.25">
      <c r="A2371" s="93" t="s">
        <v>590</v>
      </c>
      <c r="B2371" s="233" t="s">
        <v>427</v>
      </c>
      <c r="C2371" s="234"/>
      <c r="D2371" s="234"/>
      <c r="E2371" s="237"/>
      <c r="F2371" s="236"/>
      <c r="G2371" s="238"/>
    </row>
    <row r="2372" spans="1:7" hidden="1" x14ac:dyDescent="0.25">
      <c r="A2372" s="93" t="s">
        <v>591</v>
      </c>
      <c r="B2372" s="240" t="s">
        <v>429</v>
      </c>
      <c r="C2372" s="241"/>
      <c r="D2372" s="242"/>
      <c r="E2372" s="272"/>
      <c r="F2372" s="272"/>
      <c r="G2372" s="273"/>
    </row>
    <row r="2373" spans="1:7" hidden="1" x14ac:dyDescent="0.25">
      <c r="A2373" s="93" t="s">
        <v>592</v>
      </c>
      <c r="B2373" s="167" t="s">
        <v>4</v>
      </c>
      <c r="C2373" s="244"/>
      <c r="D2373" s="245"/>
      <c r="E2373" s="270"/>
      <c r="F2373" s="270"/>
      <c r="G2373" s="271"/>
    </row>
    <row r="2374" spans="1:7" hidden="1" x14ac:dyDescent="0.25">
      <c r="A2374" s="93" t="s">
        <v>2116</v>
      </c>
      <c r="B2374" s="130" t="s">
        <v>2117</v>
      </c>
      <c r="C2374" s="244"/>
      <c r="D2374" s="245"/>
      <c r="E2374" s="270"/>
      <c r="F2374" s="270"/>
      <c r="G2374" s="271"/>
    </row>
    <row r="2375" spans="1:7" hidden="1" x14ac:dyDescent="0.25">
      <c r="A2375" s="93" t="s">
        <v>2118</v>
      </c>
      <c r="B2375" s="130" t="s">
        <v>2119</v>
      </c>
      <c r="C2375" s="244"/>
      <c r="D2375" s="245"/>
      <c r="E2375" s="270"/>
      <c r="F2375" s="270"/>
      <c r="G2375" s="271"/>
    </row>
    <row r="2376" spans="1:7" hidden="1" x14ac:dyDescent="0.25">
      <c r="A2376" s="93" t="s">
        <v>2120</v>
      </c>
      <c r="B2376" s="130" t="s">
        <v>2121</v>
      </c>
      <c r="C2376" s="244"/>
      <c r="D2376" s="245"/>
      <c r="E2376" s="270"/>
      <c r="F2376" s="270"/>
      <c r="G2376" s="271"/>
    </row>
    <row r="2377" spans="1:7" hidden="1" x14ac:dyDescent="0.25">
      <c r="A2377" s="93" t="s">
        <v>2122</v>
      </c>
      <c r="B2377" s="130" t="s">
        <v>2123</v>
      </c>
      <c r="C2377" s="244"/>
      <c r="D2377" s="245"/>
      <c r="E2377" s="270"/>
      <c r="F2377" s="270"/>
      <c r="G2377" s="271"/>
    </row>
    <row r="2378" spans="1:7" hidden="1" x14ac:dyDescent="0.25">
      <c r="A2378" s="93" t="s">
        <v>2124</v>
      </c>
      <c r="B2378" s="130" t="s">
        <v>2125</v>
      </c>
      <c r="C2378" s="244"/>
      <c r="D2378" s="245"/>
      <c r="E2378" s="270"/>
      <c r="F2378" s="270"/>
      <c r="G2378" s="271"/>
    </row>
    <row r="2379" spans="1:7" hidden="1" x14ac:dyDescent="0.25">
      <c r="A2379" s="93" t="s">
        <v>593</v>
      </c>
      <c r="B2379" s="312" t="s">
        <v>3</v>
      </c>
      <c r="C2379" s="244"/>
      <c r="D2379" s="245"/>
      <c r="E2379" s="270"/>
      <c r="F2379" s="270"/>
      <c r="G2379" s="271"/>
    </row>
    <row r="2380" spans="1:7" hidden="1" x14ac:dyDescent="0.25">
      <c r="A2380" s="93" t="s">
        <v>2126</v>
      </c>
      <c r="B2380" s="130" t="s">
        <v>2117</v>
      </c>
      <c r="C2380" s="244"/>
      <c r="D2380" s="245"/>
      <c r="E2380" s="270"/>
      <c r="F2380" s="270"/>
      <c r="G2380" s="271"/>
    </row>
    <row r="2381" spans="1:7" hidden="1" x14ac:dyDescent="0.25">
      <c r="A2381" s="93" t="s">
        <v>2127</v>
      </c>
      <c r="B2381" s="130" t="s">
        <v>2119</v>
      </c>
      <c r="C2381" s="244"/>
      <c r="D2381" s="245"/>
      <c r="E2381" s="270"/>
      <c r="F2381" s="270"/>
      <c r="G2381" s="271"/>
    </row>
    <row r="2382" spans="1:7" hidden="1" x14ac:dyDescent="0.25">
      <c r="A2382" s="93" t="s">
        <v>2128</v>
      </c>
      <c r="B2382" s="130" t="s">
        <v>2121</v>
      </c>
      <c r="C2382" s="244"/>
      <c r="D2382" s="245"/>
      <c r="E2382" s="270"/>
      <c r="F2382" s="270"/>
      <c r="G2382" s="271"/>
    </row>
    <row r="2383" spans="1:7" hidden="1" x14ac:dyDescent="0.25">
      <c r="A2383" s="93" t="s">
        <v>2129</v>
      </c>
      <c r="B2383" s="130" t="s">
        <v>2123</v>
      </c>
      <c r="C2383" s="244"/>
      <c r="D2383" s="245"/>
      <c r="E2383" s="270"/>
      <c r="F2383" s="270"/>
      <c r="G2383" s="271"/>
    </row>
    <row r="2384" spans="1:7" hidden="1" x14ac:dyDescent="0.25">
      <c r="A2384" s="93" t="s">
        <v>2130</v>
      </c>
      <c r="B2384" s="130" t="s">
        <v>2125</v>
      </c>
      <c r="C2384" s="244"/>
      <c r="D2384" s="245"/>
      <c r="E2384" s="270"/>
      <c r="F2384" s="270"/>
      <c r="G2384" s="271"/>
    </row>
    <row r="2385" spans="1:7" hidden="1" x14ac:dyDescent="0.25">
      <c r="A2385" s="93" t="s">
        <v>594</v>
      </c>
      <c r="B2385" s="167" t="s">
        <v>5</v>
      </c>
      <c r="C2385" s="244"/>
      <c r="D2385" s="245"/>
      <c r="E2385" s="270"/>
      <c r="F2385" s="270"/>
      <c r="G2385" s="271"/>
    </row>
    <row r="2386" spans="1:7" hidden="1" x14ac:dyDescent="0.25">
      <c r="A2386" s="93" t="s">
        <v>2131</v>
      </c>
      <c r="B2386" s="130" t="s">
        <v>2117</v>
      </c>
      <c r="C2386" s="244"/>
      <c r="D2386" s="245"/>
      <c r="E2386" s="270"/>
      <c r="F2386" s="270"/>
      <c r="G2386" s="271"/>
    </row>
    <row r="2387" spans="1:7" hidden="1" x14ac:dyDescent="0.25">
      <c r="A2387" s="93" t="s">
        <v>2132</v>
      </c>
      <c r="B2387" s="130" t="s">
        <v>2119</v>
      </c>
      <c r="C2387" s="244"/>
      <c r="D2387" s="245"/>
      <c r="E2387" s="270"/>
      <c r="F2387" s="270"/>
      <c r="G2387" s="271"/>
    </row>
    <row r="2388" spans="1:7" hidden="1" x14ac:dyDescent="0.25">
      <c r="A2388" s="93" t="s">
        <v>2133</v>
      </c>
      <c r="B2388" s="130" t="s">
        <v>2121</v>
      </c>
      <c r="C2388" s="244"/>
      <c r="D2388" s="245"/>
      <c r="E2388" s="270"/>
      <c r="F2388" s="270"/>
      <c r="G2388" s="271"/>
    </row>
    <row r="2389" spans="1:7" hidden="1" x14ac:dyDescent="0.25">
      <c r="A2389" s="93" t="s">
        <v>2134</v>
      </c>
      <c r="B2389" s="130" t="s">
        <v>2123</v>
      </c>
      <c r="C2389" s="244"/>
      <c r="D2389" s="245"/>
      <c r="E2389" s="270"/>
      <c r="F2389" s="270"/>
      <c r="G2389" s="271"/>
    </row>
    <row r="2390" spans="1:7" hidden="1" x14ac:dyDescent="0.25">
      <c r="A2390" s="93" t="s">
        <v>2135</v>
      </c>
      <c r="B2390" s="130" t="s">
        <v>2125</v>
      </c>
      <c r="C2390" s="244"/>
      <c r="D2390" s="245"/>
      <c r="E2390" s="270"/>
      <c r="F2390" s="270"/>
      <c r="G2390" s="271"/>
    </row>
    <row r="2391" spans="1:7" hidden="1" x14ac:dyDescent="0.25">
      <c r="A2391" s="93" t="s">
        <v>595</v>
      </c>
      <c r="B2391" s="167" t="s">
        <v>1191</v>
      </c>
      <c r="C2391" s="244"/>
      <c r="D2391" s="245"/>
      <c r="E2391" s="270"/>
      <c r="F2391" s="270"/>
      <c r="G2391" s="271"/>
    </row>
    <row r="2392" spans="1:7" hidden="1" x14ac:dyDescent="0.25">
      <c r="A2392" s="93" t="s">
        <v>2136</v>
      </c>
      <c r="B2392" s="130" t="s">
        <v>2117</v>
      </c>
      <c r="C2392" s="244"/>
      <c r="D2392" s="245"/>
      <c r="E2392" s="270"/>
      <c r="F2392" s="270"/>
      <c r="G2392" s="271"/>
    </row>
    <row r="2393" spans="1:7" hidden="1" x14ac:dyDescent="0.25">
      <c r="A2393" s="93" t="s">
        <v>2137</v>
      </c>
      <c r="B2393" s="130" t="s">
        <v>2119</v>
      </c>
      <c r="C2393" s="244"/>
      <c r="D2393" s="245"/>
      <c r="E2393" s="270"/>
      <c r="F2393" s="270"/>
      <c r="G2393" s="271"/>
    </row>
    <row r="2394" spans="1:7" hidden="1" x14ac:dyDescent="0.25">
      <c r="A2394" s="93" t="s">
        <v>2138</v>
      </c>
      <c r="B2394" s="130" t="s">
        <v>2121</v>
      </c>
      <c r="C2394" s="244"/>
      <c r="D2394" s="245"/>
      <c r="E2394" s="270"/>
      <c r="F2394" s="270"/>
      <c r="G2394" s="271"/>
    </row>
    <row r="2395" spans="1:7" hidden="1" x14ac:dyDescent="0.25">
      <c r="A2395" s="93" t="s">
        <v>2139</v>
      </c>
      <c r="B2395" s="130" t="s">
        <v>2123</v>
      </c>
      <c r="C2395" s="244"/>
      <c r="D2395" s="245"/>
      <c r="E2395" s="270"/>
      <c r="F2395" s="270"/>
      <c r="G2395" s="271"/>
    </row>
    <row r="2396" spans="1:7" hidden="1" x14ac:dyDescent="0.25">
      <c r="A2396" s="93" t="s">
        <v>2140</v>
      </c>
      <c r="B2396" s="130" t="s">
        <v>2125</v>
      </c>
      <c r="C2396" s="244"/>
      <c r="D2396" s="245"/>
      <c r="E2396" s="270"/>
      <c r="F2396" s="270"/>
      <c r="G2396" s="271"/>
    </row>
    <row r="2397" spans="1:7" hidden="1" x14ac:dyDescent="0.25">
      <c r="A2397" s="93" t="s">
        <v>596</v>
      </c>
      <c r="B2397" s="167" t="s">
        <v>1197</v>
      </c>
      <c r="C2397" s="244"/>
      <c r="D2397" s="245"/>
      <c r="E2397" s="270"/>
      <c r="F2397" s="270"/>
      <c r="G2397" s="271"/>
    </row>
    <row r="2398" spans="1:7" hidden="1" x14ac:dyDescent="0.25">
      <c r="A2398" s="93" t="s">
        <v>2141</v>
      </c>
      <c r="B2398" s="130" t="s">
        <v>2117</v>
      </c>
      <c r="C2398" s="244"/>
      <c r="D2398" s="245"/>
      <c r="E2398" s="270"/>
      <c r="F2398" s="270"/>
      <c r="G2398" s="271"/>
    </row>
    <row r="2399" spans="1:7" hidden="1" x14ac:dyDescent="0.25">
      <c r="A2399" s="93" t="s">
        <v>2142</v>
      </c>
      <c r="B2399" s="130" t="s">
        <v>2119</v>
      </c>
      <c r="C2399" s="244"/>
      <c r="D2399" s="245"/>
      <c r="E2399" s="270"/>
      <c r="F2399" s="270"/>
      <c r="G2399" s="271"/>
    </row>
    <row r="2400" spans="1:7" hidden="1" x14ac:dyDescent="0.25">
      <c r="A2400" s="93" t="s">
        <v>2143</v>
      </c>
      <c r="B2400" s="130" t="s">
        <v>2121</v>
      </c>
      <c r="C2400" s="244"/>
      <c r="D2400" s="245"/>
      <c r="E2400" s="270"/>
      <c r="F2400" s="270"/>
      <c r="G2400" s="271"/>
    </row>
    <row r="2401" spans="1:7" hidden="1" x14ac:dyDescent="0.25">
      <c r="A2401" s="93" t="s">
        <v>2144</v>
      </c>
      <c r="B2401" s="130" t="s">
        <v>2123</v>
      </c>
      <c r="C2401" s="244"/>
      <c r="D2401" s="245"/>
      <c r="E2401" s="270"/>
      <c r="F2401" s="270"/>
      <c r="G2401" s="271"/>
    </row>
    <row r="2402" spans="1:7" hidden="1" x14ac:dyDescent="0.25">
      <c r="A2402" s="93" t="s">
        <v>2145</v>
      </c>
      <c r="B2402" s="130" t="s">
        <v>2125</v>
      </c>
      <c r="C2402" s="244"/>
      <c r="D2402" s="245"/>
      <c r="E2402" s="270"/>
      <c r="F2402" s="270"/>
      <c r="G2402" s="271"/>
    </row>
    <row r="2403" spans="1:7" hidden="1" x14ac:dyDescent="0.25">
      <c r="A2403" s="93" t="s">
        <v>597</v>
      </c>
      <c r="B2403" s="167" t="s">
        <v>1203</v>
      </c>
      <c r="C2403" s="244"/>
      <c r="D2403" s="245"/>
      <c r="E2403" s="270"/>
      <c r="F2403" s="270"/>
      <c r="G2403" s="271"/>
    </row>
    <row r="2404" spans="1:7" hidden="1" x14ac:dyDescent="0.25">
      <c r="A2404" s="93" t="s">
        <v>2146</v>
      </c>
      <c r="B2404" s="130" t="s">
        <v>2117</v>
      </c>
      <c r="C2404" s="244"/>
      <c r="D2404" s="245"/>
      <c r="E2404" s="270"/>
      <c r="F2404" s="270"/>
      <c r="G2404" s="271"/>
    </row>
    <row r="2405" spans="1:7" hidden="1" x14ac:dyDescent="0.25">
      <c r="A2405" s="93" t="s">
        <v>2147</v>
      </c>
      <c r="B2405" s="130" t="s">
        <v>2119</v>
      </c>
      <c r="C2405" s="244"/>
      <c r="D2405" s="245"/>
      <c r="E2405" s="270"/>
      <c r="F2405" s="270"/>
      <c r="G2405" s="271"/>
    </row>
    <row r="2406" spans="1:7" hidden="1" x14ac:dyDescent="0.25">
      <c r="A2406" s="93" t="s">
        <v>2148</v>
      </c>
      <c r="B2406" s="130" t="s">
        <v>2121</v>
      </c>
      <c r="C2406" s="244"/>
      <c r="D2406" s="245"/>
      <c r="E2406" s="270"/>
      <c r="F2406" s="270"/>
      <c r="G2406" s="271"/>
    </row>
    <row r="2407" spans="1:7" hidden="1" x14ac:dyDescent="0.25">
      <c r="A2407" s="93" t="s">
        <v>2149</v>
      </c>
      <c r="B2407" s="130" t="s">
        <v>2123</v>
      </c>
      <c r="C2407" s="244"/>
      <c r="D2407" s="245"/>
      <c r="E2407" s="270"/>
      <c r="F2407" s="270"/>
      <c r="G2407" s="271"/>
    </row>
    <row r="2408" spans="1:7" hidden="1" x14ac:dyDescent="0.25">
      <c r="A2408" s="93" t="s">
        <v>2150</v>
      </c>
      <c r="B2408" s="130" t="s">
        <v>2125</v>
      </c>
      <c r="C2408" s="244"/>
      <c r="D2408" s="245"/>
      <c r="E2408" s="270"/>
      <c r="F2408" s="270"/>
      <c r="G2408" s="271"/>
    </row>
    <row r="2409" spans="1:7" hidden="1" x14ac:dyDescent="0.25">
      <c r="A2409" s="93" t="s">
        <v>2151</v>
      </c>
      <c r="B2409" s="167" t="s">
        <v>1210</v>
      </c>
      <c r="C2409" s="244"/>
      <c r="D2409" s="245"/>
      <c r="E2409" s="270"/>
      <c r="F2409" s="270"/>
      <c r="G2409" s="271"/>
    </row>
    <row r="2410" spans="1:7" hidden="1" x14ac:dyDescent="0.25">
      <c r="A2410" s="93" t="s">
        <v>2152</v>
      </c>
      <c r="B2410" s="130" t="s">
        <v>2117</v>
      </c>
      <c r="C2410" s="244"/>
      <c r="D2410" s="245"/>
      <c r="E2410" s="270"/>
      <c r="F2410" s="270"/>
      <c r="G2410" s="271"/>
    </row>
    <row r="2411" spans="1:7" hidden="1" x14ac:dyDescent="0.25">
      <c r="A2411" s="93" t="s">
        <v>2153</v>
      </c>
      <c r="B2411" s="130" t="s">
        <v>2119</v>
      </c>
      <c r="C2411" s="244"/>
      <c r="D2411" s="245"/>
      <c r="E2411" s="270"/>
      <c r="F2411" s="270"/>
      <c r="G2411" s="271"/>
    </row>
    <row r="2412" spans="1:7" hidden="1" x14ac:dyDescent="0.25">
      <c r="A2412" s="93" t="s">
        <v>2154</v>
      </c>
      <c r="B2412" s="130" t="s">
        <v>2121</v>
      </c>
      <c r="C2412" s="244"/>
      <c r="D2412" s="245"/>
      <c r="E2412" s="270"/>
      <c r="F2412" s="270"/>
      <c r="G2412" s="271"/>
    </row>
    <row r="2413" spans="1:7" hidden="1" x14ac:dyDescent="0.25">
      <c r="A2413" s="93" t="s">
        <v>2155</v>
      </c>
      <c r="B2413" s="130" t="s">
        <v>2123</v>
      </c>
      <c r="C2413" s="244"/>
      <c r="D2413" s="245"/>
      <c r="E2413" s="270"/>
      <c r="F2413" s="270"/>
      <c r="G2413" s="271"/>
    </row>
    <row r="2414" spans="1:7" hidden="1" x14ac:dyDescent="0.25">
      <c r="A2414" s="93" t="s">
        <v>2156</v>
      </c>
      <c r="B2414" s="130" t="s">
        <v>2125</v>
      </c>
      <c r="C2414" s="244"/>
      <c r="D2414" s="245"/>
      <c r="E2414" s="270"/>
      <c r="F2414" s="270"/>
      <c r="G2414" s="271"/>
    </row>
    <row r="2415" spans="1:7" hidden="1" x14ac:dyDescent="0.25">
      <c r="A2415" s="93" t="s">
        <v>2157</v>
      </c>
      <c r="B2415" s="167" t="s">
        <v>7</v>
      </c>
      <c r="C2415" s="244"/>
      <c r="D2415" s="245"/>
      <c r="E2415" s="270"/>
      <c r="F2415" s="270"/>
      <c r="G2415" s="271"/>
    </row>
    <row r="2416" spans="1:7" hidden="1" x14ac:dyDescent="0.25">
      <c r="A2416" s="93" t="s">
        <v>2158</v>
      </c>
      <c r="B2416" s="130" t="s">
        <v>2117</v>
      </c>
      <c r="C2416" s="244"/>
      <c r="D2416" s="245"/>
      <c r="E2416" s="270"/>
      <c r="F2416" s="270"/>
      <c r="G2416" s="271"/>
    </row>
    <row r="2417" spans="1:7" hidden="1" x14ac:dyDescent="0.25">
      <c r="A2417" s="93" t="s">
        <v>2159</v>
      </c>
      <c r="B2417" s="130" t="s">
        <v>2119</v>
      </c>
      <c r="C2417" s="244"/>
      <c r="D2417" s="245"/>
      <c r="E2417" s="270"/>
      <c r="F2417" s="270"/>
      <c r="G2417" s="271"/>
    </row>
    <row r="2418" spans="1:7" hidden="1" x14ac:dyDescent="0.25">
      <c r="A2418" s="93" t="s">
        <v>2160</v>
      </c>
      <c r="B2418" s="130" t="s">
        <v>2121</v>
      </c>
      <c r="C2418" s="244"/>
      <c r="D2418" s="245"/>
      <c r="E2418" s="270"/>
      <c r="F2418" s="270"/>
      <c r="G2418" s="271"/>
    </row>
    <row r="2419" spans="1:7" hidden="1" x14ac:dyDescent="0.25">
      <c r="A2419" s="93" t="s">
        <v>2161</v>
      </c>
      <c r="B2419" s="130" t="s">
        <v>2123</v>
      </c>
      <c r="C2419" s="244"/>
      <c r="D2419" s="245"/>
      <c r="E2419" s="270"/>
      <c r="F2419" s="270"/>
      <c r="G2419" s="271"/>
    </row>
    <row r="2420" spans="1:7" hidden="1" x14ac:dyDescent="0.25">
      <c r="A2420" s="93" t="s">
        <v>2162</v>
      </c>
      <c r="B2420" s="130" t="s">
        <v>2125</v>
      </c>
      <c r="C2420" s="244"/>
      <c r="D2420" s="245"/>
      <c r="E2420" s="270"/>
      <c r="F2420" s="270"/>
      <c r="G2420" s="271"/>
    </row>
    <row r="2421" spans="1:7" hidden="1" x14ac:dyDescent="0.25">
      <c r="A2421" s="93" t="s">
        <v>2163</v>
      </c>
      <c r="B2421" s="167" t="s">
        <v>650</v>
      </c>
      <c r="C2421" s="244"/>
      <c r="D2421" s="245"/>
      <c r="E2421" s="270"/>
      <c r="F2421" s="270"/>
      <c r="G2421" s="271"/>
    </row>
    <row r="2422" spans="1:7" hidden="1" x14ac:dyDescent="0.25">
      <c r="A2422" s="93" t="s">
        <v>2164</v>
      </c>
      <c r="B2422" s="130" t="s">
        <v>2117</v>
      </c>
      <c r="C2422" s="244"/>
      <c r="D2422" s="245"/>
      <c r="E2422" s="270"/>
      <c r="F2422" s="270"/>
      <c r="G2422" s="271"/>
    </row>
    <row r="2423" spans="1:7" hidden="1" x14ac:dyDescent="0.25">
      <c r="A2423" s="93" t="s">
        <v>2165</v>
      </c>
      <c r="B2423" s="130" t="s">
        <v>2119</v>
      </c>
      <c r="C2423" s="244"/>
      <c r="D2423" s="245"/>
      <c r="E2423" s="270"/>
      <c r="F2423" s="270"/>
      <c r="G2423" s="271"/>
    </row>
    <row r="2424" spans="1:7" hidden="1" x14ac:dyDescent="0.25">
      <c r="A2424" s="93" t="s">
        <v>2166</v>
      </c>
      <c r="B2424" s="130" t="s">
        <v>2121</v>
      </c>
      <c r="C2424" s="244"/>
      <c r="D2424" s="245"/>
      <c r="E2424" s="270"/>
      <c r="F2424" s="270"/>
      <c r="G2424" s="271"/>
    </row>
    <row r="2425" spans="1:7" hidden="1" x14ac:dyDescent="0.25">
      <c r="A2425" s="93" t="s">
        <v>2167</v>
      </c>
      <c r="B2425" s="130" t="s">
        <v>2123</v>
      </c>
      <c r="C2425" s="244"/>
      <c r="D2425" s="245"/>
      <c r="E2425" s="270"/>
      <c r="F2425" s="270"/>
      <c r="G2425" s="271"/>
    </row>
    <row r="2426" spans="1:7" hidden="1" x14ac:dyDescent="0.25">
      <c r="A2426" s="93" t="s">
        <v>2168</v>
      </c>
      <c r="B2426" s="130" t="s">
        <v>2125</v>
      </c>
      <c r="C2426" s="244"/>
      <c r="D2426" s="245"/>
      <c r="E2426" s="270"/>
      <c r="F2426" s="270"/>
      <c r="G2426" s="271"/>
    </row>
    <row r="2427" spans="1:7" hidden="1" x14ac:dyDescent="0.25">
      <c r="A2427" s="93" t="s">
        <v>598</v>
      </c>
      <c r="B2427" s="240" t="s">
        <v>437</v>
      </c>
      <c r="C2427" s="241"/>
      <c r="D2427" s="242"/>
      <c r="E2427" s="272"/>
      <c r="F2427" s="272"/>
      <c r="G2427" s="273"/>
    </row>
    <row r="2428" spans="1:7" hidden="1" x14ac:dyDescent="0.25">
      <c r="A2428" s="93" t="s">
        <v>599</v>
      </c>
      <c r="B2428" s="167" t="s">
        <v>4</v>
      </c>
      <c r="C2428" s="244"/>
      <c r="D2428" s="245"/>
      <c r="E2428" s="270"/>
      <c r="F2428" s="270"/>
      <c r="G2428" s="271"/>
    </row>
    <row r="2429" spans="1:7" hidden="1" x14ac:dyDescent="0.25">
      <c r="A2429" s="93" t="s">
        <v>2169</v>
      </c>
      <c r="B2429" s="130" t="s">
        <v>2117</v>
      </c>
      <c r="C2429" s="244"/>
      <c r="D2429" s="245"/>
      <c r="E2429" s="270"/>
      <c r="F2429" s="270"/>
      <c r="G2429" s="271"/>
    </row>
    <row r="2430" spans="1:7" hidden="1" x14ac:dyDescent="0.25">
      <c r="A2430" s="93" t="s">
        <v>2170</v>
      </c>
      <c r="B2430" s="130" t="s">
        <v>2119</v>
      </c>
      <c r="C2430" s="244"/>
      <c r="D2430" s="245"/>
      <c r="E2430" s="270"/>
      <c r="F2430" s="270"/>
      <c r="G2430" s="271"/>
    </row>
    <row r="2431" spans="1:7" hidden="1" x14ac:dyDescent="0.25">
      <c r="A2431" s="93" t="s">
        <v>2171</v>
      </c>
      <c r="B2431" s="130" t="s">
        <v>2121</v>
      </c>
      <c r="C2431" s="244"/>
      <c r="D2431" s="245"/>
      <c r="E2431" s="270"/>
      <c r="F2431" s="270"/>
      <c r="G2431" s="271"/>
    </row>
    <row r="2432" spans="1:7" hidden="1" x14ac:dyDescent="0.25">
      <c r="A2432" s="93" t="s">
        <v>2172</v>
      </c>
      <c r="B2432" s="130" t="s">
        <v>2123</v>
      </c>
      <c r="C2432" s="244"/>
      <c r="D2432" s="245"/>
      <c r="E2432" s="270"/>
      <c r="F2432" s="270"/>
      <c r="G2432" s="271"/>
    </row>
    <row r="2433" spans="1:7" hidden="1" x14ac:dyDescent="0.25">
      <c r="A2433" s="93" t="s">
        <v>2173</v>
      </c>
      <c r="B2433" s="130" t="s">
        <v>2125</v>
      </c>
      <c r="C2433" s="244"/>
      <c r="D2433" s="245"/>
      <c r="E2433" s="270"/>
      <c r="F2433" s="270"/>
      <c r="G2433" s="271"/>
    </row>
    <row r="2434" spans="1:7" hidden="1" x14ac:dyDescent="0.25">
      <c r="A2434" s="93" t="s">
        <v>600</v>
      </c>
      <c r="B2434" s="312" t="s">
        <v>3</v>
      </c>
      <c r="C2434" s="244"/>
      <c r="D2434" s="245"/>
      <c r="E2434" s="270"/>
      <c r="F2434" s="270"/>
      <c r="G2434" s="271"/>
    </row>
    <row r="2435" spans="1:7" hidden="1" x14ac:dyDescent="0.25">
      <c r="A2435" s="93" t="s">
        <v>2174</v>
      </c>
      <c r="B2435" s="130" t="s">
        <v>2117</v>
      </c>
      <c r="C2435" s="244"/>
      <c r="D2435" s="245"/>
      <c r="E2435" s="270"/>
      <c r="F2435" s="270"/>
      <c r="G2435" s="271"/>
    </row>
    <row r="2436" spans="1:7" hidden="1" x14ac:dyDescent="0.25">
      <c r="A2436" s="93" t="s">
        <v>2175</v>
      </c>
      <c r="B2436" s="130" t="s">
        <v>2119</v>
      </c>
      <c r="C2436" s="244"/>
      <c r="D2436" s="245"/>
      <c r="E2436" s="270"/>
      <c r="F2436" s="270"/>
      <c r="G2436" s="271"/>
    </row>
    <row r="2437" spans="1:7" hidden="1" x14ac:dyDescent="0.25">
      <c r="A2437" s="93" t="s">
        <v>2176</v>
      </c>
      <c r="B2437" s="130" t="s">
        <v>2121</v>
      </c>
      <c r="C2437" s="244"/>
      <c r="D2437" s="245"/>
      <c r="E2437" s="270"/>
      <c r="F2437" s="270"/>
      <c r="G2437" s="271"/>
    </row>
    <row r="2438" spans="1:7" hidden="1" x14ac:dyDescent="0.25">
      <c r="A2438" s="93" t="s">
        <v>2177</v>
      </c>
      <c r="B2438" s="130" t="s">
        <v>2123</v>
      </c>
      <c r="C2438" s="244"/>
      <c r="D2438" s="245"/>
      <c r="E2438" s="270"/>
      <c r="F2438" s="270"/>
      <c r="G2438" s="271"/>
    </row>
    <row r="2439" spans="1:7" hidden="1" x14ac:dyDescent="0.25">
      <c r="A2439" s="93" t="s">
        <v>2178</v>
      </c>
      <c r="B2439" s="130" t="s">
        <v>2125</v>
      </c>
      <c r="C2439" s="244"/>
      <c r="D2439" s="245"/>
      <c r="E2439" s="270"/>
      <c r="F2439" s="270"/>
      <c r="G2439" s="271"/>
    </row>
    <row r="2440" spans="1:7" hidden="1" x14ac:dyDescent="0.25">
      <c r="A2440" s="93" t="s">
        <v>601</v>
      </c>
      <c r="B2440" s="167" t="s">
        <v>5</v>
      </c>
      <c r="C2440" s="244"/>
      <c r="D2440" s="245"/>
      <c r="E2440" s="270"/>
      <c r="F2440" s="270"/>
      <c r="G2440" s="271"/>
    </row>
    <row r="2441" spans="1:7" hidden="1" x14ac:dyDescent="0.25">
      <c r="A2441" s="93" t="s">
        <v>2179</v>
      </c>
      <c r="B2441" s="130" t="s">
        <v>2117</v>
      </c>
      <c r="C2441" s="244"/>
      <c r="D2441" s="245"/>
      <c r="E2441" s="270"/>
      <c r="F2441" s="270"/>
      <c r="G2441" s="271"/>
    </row>
    <row r="2442" spans="1:7" hidden="1" x14ac:dyDescent="0.25">
      <c r="A2442" s="93" t="s">
        <v>2180</v>
      </c>
      <c r="B2442" s="130" t="s">
        <v>2119</v>
      </c>
      <c r="C2442" s="244"/>
      <c r="D2442" s="245"/>
      <c r="E2442" s="270"/>
      <c r="F2442" s="270"/>
      <c r="G2442" s="271"/>
    </row>
    <row r="2443" spans="1:7" hidden="1" x14ac:dyDescent="0.25">
      <c r="A2443" s="93" t="s">
        <v>2181</v>
      </c>
      <c r="B2443" s="130" t="s">
        <v>2121</v>
      </c>
      <c r="C2443" s="244"/>
      <c r="D2443" s="245"/>
      <c r="E2443" s="270"/>
      <c r="F2443" s="270"/>
      <c r="G2443" s="271"/>
    </row>
    <row r="2444" spans="1:7" hidden="1" x14ac:dyDescent="0.25">
      <c r="A2444" s="93" t="s">
        <v>2182</v>
      </c>
      <c r="B2444" s="130" t="s">
        <v>2123</v>
      </c>
      <c r="C2444" s="244"/>
      <c r="D2444" s="245"/>
      <c r="E2444" s="270"/>
      <c r="F2444" s="270"/>
      <c r="G2444" s="271"/>
    </row>
    <row r="2445" spans="1:7" hidden="1" x14ac:dyDescent="0.25">
      <c r="A2445" s="93" t="s">
        <v>2183</v>
      </c>
      <c r="B2445" s="130" t="s">
        <v>2125</v>
      </c>
      <c r="C2445" s="244"/>
      <c r="D2445" s="245"/>
      <c r="E2445" s="270"/>
      <c r="F2445" s="270"/>
      <c r="G2445" s="271"/>
    </row>
    <row r="2446" spans="1:7" hidden="1" x14ac:dyDescent="0.25">
      <c r="A2446" s="93" t="s">
        <v>602</v>
      </c>
      <c r="B2446" s="167" t="s">
        <v>1191</v>
      </c>
      <c r="C2446" s="244"/>
      <c r="D2446" s="245"/>
      <c r="E2446" s="270"/>
      <c r="F2446" s="270"/>
      <c r="G2446" s="271"/>
    </row>
    <row r="2447" spans="1:7" hidden="1" x14ac:dyDescent="0.25">
      <c r="A2447" s="93" t="s">
        <v>2184</v>
      </c>
      <c r="B2447" s="130" t="s">
        <v>2117</v>
      </c>
      <c r="C2447" s="244"/>
      <c r="D2447" s="245"/>
      <c r="E2447" s="270"/>
      <c r="F2447" s="270"/>
      <c r="G2447" s="271"/>
    </row>
    <row r="2448" spans="1:7" hidden="1" x14ac:dyDescent="0.25">
      <c r="A2448" s="93" t="s">
        <v>2185</v>
      </c>
      <c r="B2448" s="130" t="s">
        <v>2119</v>
      </c>
      <c r="C2448" s="244"/>
      <c r="D2448" s="245"/>
      <c r="E2448" s="270"/>
      <c r="F2448" s="270"/>
      <c r="G2448" s="271"/>
    </row>
    <row r="2449" spans="1:7" hidden="1" x14ac:dyDescent="0.25">
      <c r="A2449" s="93" t="s">
        <v>2186</v>
      </c>
      <c r="B2449" s="130" t="s">
        <v>2121</v>
      </c>
      <c r="C2449" s="244"/>
      <c r="D2449" s="245"/>
      <c r="E2449" s="270"/>
      <c r="F2449" s="270"/>
      <c r="G2449" s="271"/>
    </row>
    <row r="2450" spans="1:7" hidden="1" x14ac:dyDescent="0.25">
      <c r="A2450" s="93" t="s">
        <v>2187</v>
      </c>
      <c r="B2450" s="130" t="s">
        <v>2123</v>
      </c>
      <c r="C2450" s="244"/>
      <c r="D2450" s="245"/>
      <c r="E2450" s="270"/>
      <c r="F2450" s="270"/>
      <c r="G2450" s="271"/>
    </row>
    <row r="2451" spans="1:7" hidden="1" x14ac:dyDescent="0.25">
      <c r="A2451" s="93" t="s">
        <v>2188</v>
      </c>
      <c r="B2451" s="130" t="s">
        <v>2125</v>
      </c>
      <c r="C2451" s="244"/>
      <c r="D2451" s="245"/>
      <c r="E2451" s="270"/>
      <c r="F2451" s="270"/>
      <c r="G2451" s="271"/>
    </row>
    <row r="2452" spans="1:7" hidden="1" x14ac:dyDescent="0.25">
      <c r="A2452" s="93" t="s">
        <v>603</v>
      </c>
      <c r="B2452" s="167" t="s">
        <v>1197</v>
      </c>
      <c r="C2452" s="244"/>
      <c r="D2452" s="245"/>
      <c r="E2452" s="270"/>
      <c r="F2452" s="270"/>
      <c r="G2452" s="271"/>
    </row>
    <row r="2453" spans="1:7" hidden="1" x14ac:dyDescent="0.25">
      <c r="A2453" s="93" t="s">
        <v>2189</v>
      </c>
      <c r="B2453" s="130" t="s">
        <v>2117</v>
      </c>
      <c r="C2453" s="244"/>
      <c r="D2453" s="245"/>
      <c r="E2453" s="270"/>
      <c r="F2453" s="270"/>
      <c r="G2453" s="271"/>
    </row>
    <row r="2454" spans="1:7" hidden="1" x14ac:dyDescent="0.25">
      <c r="A2454" s="93" t="s">
        <v>2190</v>
      </c>
      <c r="B2454" s="130" t="s">
        <v>2119</v>
      </c>
      <c r="C2454" s="244"/>
      <c r="D2454" s="245"/>
      <c r="E2454" s="270"/>
      <c r="F2454" s="270"/>
      <c r="G2454" s="271"/>
    </row>
    <row r="2455" spans="1:7" hidden="1" x14ac:dyDescent="0.25">
      <c r="A2455" s="93" t="s">
        <v>2191</v>
      </c>
      <c r="B2455" s="130" t="s">
        <v>2121</v>
      </c>
      <c r="C2455" s="244"/>
      <c r="D2455" s="245"/>
      <c r="E2455" s="270"/>
      <c r="F2455" s="270"/>
      <c r="G2455" s="271"/>
    </row>
    <row r="2456" spans="1:7" hidden="1" x14ac:dyDescent="0.25">
      <c r="A2456" s="93" t="s">
        <v>2192</v>
      </c>
      <c r="B2456" s="130" t="s">
        <v>2123</v>
      </c>
      <c r="C2456" s="244"/>
      <c r="D2456" s="245"/>
      <c r="E2456" s="270"/>
      <c r="F2456" s="270"/>
      <c r="G2456" s="271"/>
    </row>
    <row r="2457" spans="1:7" hidden="1" x14ac:dyDescent="0.25">
      <c r="A2457" s="93" t="s">
        <v>2193</v>
      </c>
      <c r="B2457" s="130" t="s">
        <v>2125</v>
      </c>
      <c r="C2457" s="244"/>
      <c r="D2457" s="245"/>
      <c r="E2457" s="270"/>
      <c r="F2457" s="270"/>
      <c r="G2457" s="271"/>
    </row>
    <row r="2458" spans="1:7" hidden="1" x14ac:dyDescent="0.25">
      <c r="A2458" s="93" t="s">
        <v>604</v>
      </c>
      <c r="B2458" s="167" t="s">
        <v>1203</v>
      </c>
      <c r="C2458" s="244"/>
      <c r="D2458" s="245"/>
      <c r="E2458" s="270"/>
      <c r="F2458" s="270"/>
      <c r="G2458" s="271"/>
    </row>
    <row r="2459" spans="1:7" hidden="1" x14ac:dyDescent="0.25">
      <c r="A2459" s="93" t="s">
        <v>2194</v>
      </c>
      <c r="B2459" s="130" t="s">
        <v>2117</v>
      </c>
      <c r="C2459" s="244"/>
      <c r="D2459" s="245"/>
      <c r="E2459" s="270"/>
      <c r="F2459" s="270"/>
      <c r="G2459" s="271"/>
    </row>
    <row r="2460" spans="1:7" hidden="1" x14ac:dyDescent="0.25">
      <c r="A2460" s="93" t="s">
        <v>2195</v>
      </c>
      <c r="B2460" s="130" t="s">
        <v>2119</v>
      </c>
      <c r="C2460" s="244"/>
      <c r="D2460" s="245"/>
      <c r="E2460" s="270"/>
      <c r="F2460" s="270"/>
      <c r="G2460" s="271"/>
    </row>
    <row r="2461" spans="1:7" hidden="1" x14ac:dyDescent="0.25">
      <c r="A2461" s="93" t="s">
        <v>2196</v>
      </c>
      <c r="B2461" s="130" t="s">
        <v>2121</v>
      </c>
      <c r="C2461" s="244"/>
      <c r="D2461" s="245"/>
      <c r="E2461" s="270"/>
      <c r="F2461" s="270"/>
      <c r="G2461" s="271"/>
    </row>
    <row r="2462" spans="1:7" hidden="1" x14ac:dyDescent="0.25">
      <c r="A2462" s="93" t="s">
        <v>2197</v>
      </c>
      <c r="B2462" s="130" t="s">
        <v>2123</v>
      </c>
      <c r="C2462" s="244"/>
      <c r="D2462" s="245"/>
      <c r="E2462" s="270"/>
      <c r="F2462" s="270"/>
      <c r="G2462" s="271"/>
    </row>
    <row r="2463" spans="1:7" hidden="1" x14ac:dyDescent="0.25">
      <c r="A2463" s="93" t="s">
        <v>2198</v>
      </c>
      <c r="B2463" s="130" t="s">
        <v>2125</v>
      </c>
      <c r="C2463" s="244"/>
      <c r="D2463" s="245"/>
      <c r="E2463" s="270"/>
      <c r="F2463" s="270"/>
      <c r="G2463" s="271"/>
    </row>
    <row r="2464" spans="1:7" hidden="1" x14ac:dyDescent="0.25">
      <c r="A2464" s="93" t="s">
        <v>2199</v>
      </c>
      <c r="B2464" s="167" t="s">
        <v>1210</v>
      </c>
      <c r="C2464" s="244"/>
      <c r="D2464" s="245"/>
      <c r="E2464" s="270"/>
      <c r="F2464" s="270"/>
      <c r="G2464" s="271"/>
    </row>
    <row r="2465" spans="1:7" hidden="1" x14ac:dyDescent="0.25">
      <c r="A2465" s="93" t="s">
        <v>2200</v>
      </c>
      <c r="B2465" s="130" t="s">
        <v>2117</v>
      </c>
      <c r="C2465" s="244"/>
      <c r="D2465" s="245"/>
      <c r="E2465" s="270"/>
      <c r="F2465" s="270"/>
      <c r="G2465" s="271"/>
    </row>
    <row r="2466" spans="1:7" hidden="1" x14ac:dyDescent="0.25">
      <c r="A2466" s="93" t="s">
        <v>2201</v>
      </c>
      <c r="B2466" s="130" t="s">
        <v>2119</v>
      </c>
      <c r="C2466" s="244"/>
      <c r="D2466" s="245"/>
      <c r="E2466" s="270"/>
      <c r="F2466" s="270"/>
      <c r="G2466" s="271"/>
    </row>
    <row r="2467" spans="1:7" hidden="1" x14ac:dyDescent="0.25">
      <c r="A2467" s="93" t="s">
        <v>2202</v>
      </c>
      <c r="B2467" s="130" t="s">
        <v>2121</v>
      </c>
      <c r="C2467" s="244"/>
      <c r="D2467" s="245"/>
      <c r="E2467" s="270"/>
      <c r="F2467" s="270"/>
      <c r="G2467" s="271"/>
    </row>
    <row r="2468" spans="1:7" hidden="1" x14ac:dyDescent="0.25">
      <c r="A2468" s="93" t="s">
        <v>2203</v>
      </c>
      <c r="B2468" s="130" t="s">
        <v>2123</v>
      </c>
      <c r="C2468" s="244"/>
      <c r="D2468" s="245"/>
      <c r="E2468" s="270"/>
      <c r="F2468" s="270"/>
      <c r="G2468" s="271"/>
    </row>
    <row r="2469" spans="1:7" hidden="1" x14ac:dyDescent="0.25">
      <c r="A2469" s="93" t="s">
        <v>2204</v>
      </c>
      <c r="B2469" s="130" t="s">
        <v>2125</v>
      </c>
      <c r="C2469" s="244"/>
      <c r="D2469" s="245"/>
      <c r="E2469" s="270"/>
      <c r="F2469" s="270"/>
      <c r="G2469" s="271"/>
    </row>
    <row r="2470" spans="1:7" hidden="1" x14ac:dyDescent="0.25">
      <c r="A2470" s="93" t="s">
        <v>2205</v>
      </c>
      <c r="B2470" s="167" t="s">
        <v>7</v>
      </c>
      <c r="C2470" s="244"/>
      <c r="D2470" s="245"/>
      <c r="E2470" s="270"/>
      <c r="F2470" s="270"/>
      <c r="G2470" s="271"/>
    </row>
    <row r="2471" spans="1:7" hidden="1" x14ac:dyDescent="0.25">
      <c r="A2471" s="93" t="s">
        <v>2206</v>
      </c>
      <c r="B2471" s="130" t="s">
        <v>2117</v>
      </c>
      <c r="C2471" s="244"/>
      <c r="D2471" s="245"/>
      <c r="E2471" s="270"/>
      <c r="F2471" s="270"/>
      <c r="G2471" s="271"/>
    </row>
    <row r="2472" spans="1:7" hidden="1" x14ac:dyDescent="0.25">
      <c r="A2472" s="93" t="s">
        <v>2207</v>
      </c>
      <c r="B2472" s="130" t="s">
        <v>2119</v>
      </c>
      <c r="C2472" s="244"/>
      <c r="D2472" s="245"/>
      <c r="E2472" s="270"/>
      <c r="F2472" s="270"/>
      <c r="G2472" s="271"/>
    </row>
    <row r="2473" spans="1:7" hidden="1" x14ac:dyDescent="0.25">
      <c r="A2473" s="93" t="s">
        <v>2208</v>
      </c>
      <c r="B2473" s="130" t="s">
        <v>2121</v>
      </c>
      <c r="C2473" s="244"/>
      <c r="D2473" s="245"/>
      <c r="E2473" s="270"/>
      <c r="F2473" s="270"/>
      <c r="G2473" s="271"/>
    </row>
    <row r="2474" spans="1:7" hidden="1" x14ac:dyDescent="0.25">
      <c r="A2474" s="93" t="s">
        <v>2209</v>
      </c>
      <c r="B2474" s="130" t="s">
        <v>2123</v>
      </c>
      <c r="C2474" s="244"/>
      <c r="D2474" s="245"/>
      <c r="E2474" s="270"/>
      <c r="F2474" s="270"/>
      <c r="G2474" s="271"/>
    </row>
    <row r="2475" spans="1:7" hidden="1" x14ac:dyDescent="0.25">
      <c r="A2475" s="93" t="s">
        <v>2210</v>
      </c>
      <c r="B2475" s="130" t="s">
        <v>2125</v>
      </c>
      <c r="C2475" s="244"/>
      <c r="D2475" s="245"/>
      <c r="E2475" s="270"/>
      <c r="F2475" s="270"/>
      <c r="G2475" s="271"/>
    </row>
    <row r="2476" spans="1:7" hidden="1" x14ac:dyDescent="0.25">
      <c r="A2476" s="93" t="s">
        <v>2211</v>
      </c>
      <c r="B2476" s="167" t="s">
        <v>650</v>
      </c>
      <c r="C2476" s="244"/>
      <c r="D2476" s="245"/>
      <c r="E2476" s="270"/>
      <c r="F2476" s="270"/>
      <c r="G2476" s="271"/>
    </row>
    <row r="2477" spans="1:7" hidden="1" x14ac:dyDescent="0.25">
      <c r="A2477" s="93" t="s">
        <v>2212</v>
      </c>
      <c r="B2477" s="130" t="s">
        <v>2117</v>
      </c>
      <c r="C2477" s="244"/>
      <c r="D2477" s="245"/>
      <c r="E2477" s="270"/>
      <c r="F2477" s="270"/>
      <c r="G2477" s="271"/>
    </row>
    <row r="2478" spans="1:7" hidden="1" x14ac:dyDescent="0.25">
      <c r="A2478" s="93" t="s">
        <v>2213</v>
      </c>
      <c r="B2478" s="130" t="s">
        <v>2119</v>
      </c>
      <c r="C2478" s="244"/>
      <c r="D2478" s="245"/>
      <c r="E2478" s="270"/>
      <c r="F2478" s="270"/>
      <c r="G2478" s="271"/>
    </row>
    <row r="2479" spans="1:7" hidden="1" x14ac:dyDescent="0.25">
      <c r="A2479" s="93" t="s">
        <v>2214</v>
      </c>
      <c r="B2479" s="130" t="s">
        <v>2121</v>
      </c>
      <c r="C2479" s="244"/>
      <c r="D2479" s="245"/>
      <c r="E2479" s="270"/>
      <c r="F2479" s="270"/>
      <c r="G2479" s="271"/>
    </row>
    <row r="2480" spans="1:7" hidden="1" x14ac:dyDescent="0.25">
      <c r="A2480" s="93" t="s">
        <v>2215</v>
      </c>
      <c r="B2480" s="130" t="s">
        <v>2123</v>
      </c>
      <c r="C2480" s="244"/>
      <c r="D2480" s="245"/>
      <c r="E2480" s="270"/>
      <c r="F2480" s="270"/>
      <c r="G2480" s="271"/>
    </row>
    <row r="2481" spans="1:7" hidden="1" x14ac:dyDescent="0.25">
      <c r="A2481" s="93" t="s">
        <v>2216</v>
      </c>
      <c r="B2481" s="130" t="s">
        <v>2125</v>
      </c>
      <c r="C2481" s="244"/>
      <c r="D2481" s="245"/>
      <c r="E2481" s="270"/>
      <c r="F2481" s="270"/>
      <c r="G2481" s="271"/>
    </row>
    <row r="2482" spans="1:7" x14ac:dyDescent="0.25">
      <c r="A2482" s="93" t="s">
        <v>605</v>
      </c>
      <c r="B2482" s="233" t="s">
        <v>445</v>
      </c>
      <c r="C2482" s="234"/>
      <c r="D2482" s="234"/>
      <c r="E2482" s="237"/>
      <c r="F2482" s="236"/>
      <c r="G2482" s="238"/>
    </row>
    <row r="2483" spans="1:7" x14ac:dyDescent="0.25">
      <c r="A2483" s="93" t="s">
        <v>606</v>
      </c>
      <c r="B2483" s="240" t="s">
        <v>429</v>
      </c>
      <c r="C2483" s="241"/>
      <c r="D2483" s="242"/>
      <c r="E2483" s="272"/>
      <c r="F2483" s="272"/>
      <c r="G2483" s="273"/>
    </row>
    <row r="2484" spans="1:7" hidden="1" x14ac:dyDescent="0.25">
      <c r="A2484" s="93" t="s">
        <v>607</v>
      </c>
      <c r="B2484" s="167" t="s">
        <v>4</v>
      </c>
      <c r="C2484" s="244"/>
      <c r="D2484" s="245"/>
      <c r="E2484" s="270"/>
      <c r="F2484" s="270"/>
      <c r="G2484" s="271"/>
    </row>
    <row r="2485" spans="1:7" hidden="1" x14ac:dyDescent="0.25">
      <c r="A2485" s="93" t="s">
        <v>2217</v>
      </c>
      <c r="B2485" s="130" t="s">
        <v>2117</v>
      </c>
      <c r="C2485" s="244"/>
      <c r="D2485" s="245"/>
      <c r="E2485" s="270"/>
      <c r="F2485" s="270"/>
      <c r="G2485" s="271"/>
    </row>
    <row r="2486" spans="1:7" hidden="1" x14ac:dyDescent="0.25">
      <c r="A2486" s="93" t="s">
        <v>2218</v>
      </c>
      <c r="B2486" s="130" t="s">
        <v>2119</v>
      </c>
      <c r="C2486" s="244"/>
      <c r="D2486" s="245"/>
      <c r="E2486" s="270"/>
      <c r="F2486" s="270"/>
      <c r="G2486" s="271"/>
    </row>
    <row r="2487" spans="1:7" hidden="1" x14ac:dyDescent="0.25">
      <c r="A2487" s="93" t="s">
        <v>2219</v>
      </c>
      <c r="B2487" s="130" t="s">
        <v>2121</v>
      </c>
      <c r="C2487" s="244"/>
      <c r="D2487" s="245"/>
      <c r="E2487" s="270"/>
      <c r="F2487" s="270"/>
      <c r="G2487" s="271"/>
    </row>
    <row r="2488" spans="1:7" hidden="1" x14ac:dyDescent="0.25">
      <c r="A2488" s="93" t="s">
        <v>2220</v>
      </c>
      <c r="B2488" s="130" t="s">
        <v>2123</v>
      </c>
      <c r="C2488" s="244"/>
      <c r="D2488" s="245"/>
      <c r="E2488" s="270"/>
      <c r="F2488" s="270"/>
      <c r="G2488" s="271"/>
    </row>
    <row r="2489" spans="1:7" hidden="1" x14ac:dyDescent="0.25">
      <c r="A2489" s="93" t="s">
        <v>2221</v>
      </c>
      <c r="B2489" s="130" t="s">
        <v>2125</v>
      </c>
      <c r="C2489" s="244"/>
      <c r="D2489" s="245"/>
      <c r="E2489" s="270"/>
      <c r="F2489" s="270"/>
      <c r="G2489" s="271"/>
    </row>
    <row r="2490" spans="1:7" hidden="1" x14ac:dyDescent="0.25">
      <c r="A2490" s="93" t="s">
        <v>608</v>
      </c>
      <c r="B2490" s="312" t="s">
        <v>3</v>
      </c>
      <c r="C2490" s="244"/>
      <c r="D2490" s="245"/>
      <c r="E2490" s="270"/>
      <c r="F2490" s="270"/>
      <c r="G2490" s="271"/>
    </row>
    <row r="2491" spans="1:7" hidden="1" x14ac:dyDescent="0.25">
      <c r="A2491" s="93" t="s">
        <v>2222</v>
      </c>
      <c r="B2491" s="130" t="s">
        <v>2117</v>
      </c>
      <c r="C2491" s="244"/>
      <c r="D2491" s="245"/>
      <c r="E2491" s="270"/>
      <c r="F2491" s="270"/>
      <c r="G2491" s="271"/>
    </row>
    <row r="2492" spans="1:7" hidden="1" x14ac:dyDescent="0.25">
      <c r="A2492" s="93" t="s">
        <v>2223</v>
      </c>
      <c r="B2492" s="130" t="s">
        <v>2119</v>
      </c>
      <c r="C2492" s="244"/>
      <c r="D2492" s="245"/>
      <c r="E2492" s="270"/>
      <c r="F2492" s="270"/>
      <c r="G2492" s="271"/>
    </row>
    <row r="2493" spans="1:7" hidden="1" x14ac:dyDescent="0.25">
      <c r="A2493" s="93" t="s">
        <v>2224</v>
      </c>
      <c r="B2493" s="130" t="s">
        <v>2121</v>
      </c>
      <c r="C2493" s="244"/>
      <c r="D2493" s="245"/>
      <c r="E2493" s="270"/>
      <c r="F2493" s="270"/>
      <c r="G2493" s="271"/>
    </row>
    <row r="2494" spans="1:7" hidden="1" x14ac:dyDescent="0.25">
      <c r="A2494" s="93" t="s">
        <v>2225</v>
      </c>
      <c r="B2494" s="130" t="s">
        <v>2123</v>
      </c>
      <c r="C2494" s="244"/>
      <c r="D2494" s="245"/>
      <c r="E2494" s="270"/>
      <c r="F2494" s="270"/>
      <c r="G2494" s="271"/>
    </row>
    <row r="2495" spans="1:7" hidden="1" x14ac:dyDescent="0.25">
      <c r="A2495" s="93" t="s">
        <v>2226</v>
      </c>
      <c r="B2495" s="130" t="s">
        <v>2125</v>
      </c>
      <c r="C2495" s="244"/>
      <c r="D2495" s="245"/>
      <c r="E2495" s="270"/>
      <c r="F2495" s="270"/>
      <c r="G2495" s="271"/>
    </row>
    <row r="2496" spans="1:7" hidden="1" x14ac:dyDescent="0.25">
      <c r="A2496" s="93" t="s">
        <v>609</v>
      </c>
      <c r="B2496" s="167" t="s">
        <v>5</v>
      </c>
      <c r="C2496" s="244"/>
      <c r="D2496" s="245"/>
      <c r="E2496" s="270"/>
      <c r="F2496" s="270"/>
      <c r="G2496" s="271"/>
    </row>
    <row r="2497" spans="1:7" hidden="1" x14ac:dyDescent="0.25">
      <c r="A2497" s="93" t="s">
        <v>2227</v>
      </c>
      <c r="B2497" s="130" t="s">
        <v>2117</v>
      </c>
      <c r="C2497" s="244"/>
      <c r="D2497" s="245"/>
      <c r="E2497" s="270"/>
      <c r="F2497" s="270"/>
      <c r="G2497" s="271"/>
    </row>
    <row r="2498" spans="1:7" hidden="1" x14ac:dyDescent="0.25">
      <c r="A2498" s="93" t="s">
        <v>2228</v>
      </c>
      <c r="B2498" s="130" t="s">
        <v>2119</v>
      </c>
      <c r="C2498" s="244"/>
      <c r="D2498" s="245"/>
      <c r="E2498" s="270"/>
      <c r="F2498" s="270"/>
      <c r="G2498" s="271"/>
    </row>
    <row r="2499" spans="1:7" hidden="1" x14ac:dyDescent="0.25">
      <c r="A2499" s="93" t="s">
        <v>2229</v>
      </c>
      <c r="B2499" s="130" t="s">
        <v>2121</v>
      </c>
      <c r="C2499" s="244"/>
      <c r="D2499" s="245"/>
      <c r="E2499" s="270"/>
      <c r="F2499" s="270"/>
      <c r="G2499" s="271"/>
    </row>
    <row r="2500" spans="1:7" hidden="1" x14ac:dyDescent="0.25">
      <c r="A2500" s="93" t="s">
        <v>2230</v>
      </c>
      <c r="B2500" s="130" t="s">
        <v>2123</v>
      </c>
      <c r="C2500" s="244"/>
      <c r="D2500" s="245"/>
      <c r="E2500" s="270"/>
      <c r="F2500" s="270"/>
      <c r="G2500" s="271"/>
    </row>
    <row r="2501" spans="1:7" hidden="1" x14ac:dyDescent="0.25">
      <c r="A2501" s="93" t="s">
        <v>2231</v>
      </c>
      <c r="B2501" s="130" t="s">
        <v>2125</v>
      </c>
      <c r="C2501" s="244"/>
      <c r="D2501" s="245"/>
      <c r="E2501" s="270"/>
      <c r="F2501" s="270"/>
      <c r="G2501" s="271"/>
    </row>
    <row r="2502" spans="1:7" hidden="1" x14ac:dyDescent="0.25">
      <c r="A2502" s="93" t="s">
        <v>610</v>
      </c>
      <c r="B2502" s="167" t="s">
        <v>1191</v>
      </c>
      <c r="C2502" s="244"/>
      <c r="D2502" s="245"/>
      <c r="E2502" s="270"/>
      <c r="F2502" s="270"/>
      <c r="G2502" s="271"/>
    </row>
    <row r="2503" spans="1:7" hidden="1" x14ac:dyDescent="0.25">
      <c r="A2503" s="93" t="s">
        <v>2232</v>
      </c>
      <c r="B2503" s="130" t="s">
        <v>2117</v>
      </c>
      <c r="C2503" s="244"/>
      <c r="D2503" s="245"/>
      <c r="E2503" s="270"/>
      <c r="F2503" s="270"/>
      <c r="G2503" s="271"/>
    </row>
    <row r="2504" spans="1:7" hidden="1" x14ac:dyDescent="0.25">
      <c r="A2504" s="93" t="s">
        <v>2233</v>
      </c>
      <c r="B2504" s="130" t="s">
        <v>2119</v>
      </c>
      <c r="C2504" s="244"/>
      <c r="D2504" s="245"/>
      <c r="E2504" s="270"/>
      <c r="F2504" s="270"/>
      <c r="G2504" s="271"/>
    </row>
    <row r="2505" spans="1:7" hidden="1" x14ac:dyDescent="0.25">
      <c r="A2505" s="93" t="s">
        <v>2234</v>
      </c>
      <c r="B2505" s="130" t="s">
        <v>2121</v>
      </c>
      <c r="C2505" s="244"/>
      <c r="D2505" s="245"/>
      <c r="E2505" s="270"/>
      <c r="F2505" s="270"/>
      <c r="G2505" s="271"/>
    </row>
    <row r="2506" spans="1:7" hidden="1" x14ac:dyDescent="0.25">
      <c r="A2506" s="93" t="s">
        <v>2235</v>
      </c>
      <c r="B2506" s="130" t="s">
        <v>2123</v>
      </c>
      <c r="C2506" s="244"/>
      <c r="D2506" s="245"/>
      <c r="E2506" s="270"/>
      <c r="F2506" s="270"/>
      <c r="G2506" s="271"/>
    </row>
    <row r="2507" spans="1:7" hidden="1" x14ac:dyDescent="0.25">
      <c r="A2507" s="93" t="s">
        <v>2236</v>
      </c>
      <c r="B2507" s="130" t="s">
        <v>2125</v>
      </c>
      <c r="C2507" s="244"/>
      <c r="D2507" s="245"/>
      <c r="E2507" s="270"/>
      <c r="F2507" s="270"/>
      <c r="G2507" s="271"/>
    </row>
    <row r="2508" spans="1:7" hidden="1" x14ac:dyDescent="0.25">
      <c r="A2508" s="93" t="s">
        <v>611</v>
      </c>
      <c r="B2508" s="167" t="s">
        <v>1197</v>
      </c>
      <c r="C2508" s="244"/>
      <c r="D2508" s="245"/>
      <c r="E2508" s="270"/>
      <c r="F2508" s="270"/>
      <c r="G2508" s="271"/>
    </row>
    <row r="2509" spans="1:7" hidden="1" x14ac:dyDescent="0.25">
      <c r="A2509" s="93" t="s">
        <v>2237</v>
      </c>
      <c r="B2509" s="130" t="s">
        <v>2117</v>
      </c>
      <c r="C2509" s="244"/>
      <c r="D2509" s="245"/>
      <c r="E2509" s="270"/>
      <c r="F2509" s="270"/>
      <c r="G2509" s="271"/>
    </row>
    <row r="2510" spans="1:7" hidden="1" x14ac:dyDescent="0.25">
      <c r="A2510" s="93" t="s">
        <v>2238</v>
      </c>
      <c r="B2510" s="130" t="s">
        <v>2119</v>
      </c>
      <c r="C2510" s="244"/>
      <c r="D2510" s="245"/>
      <c r="E2510" s="270"/>
      <c r="F2510" s="270"/>
      <c r="G2510" s="271"/>
    </row>
    <row r="2511" spans="1:7" hidden="1" x14ac:dyDescent="0.25">
      <c r="A2511" s="93" t="s">
        <v>2239</v>
      </c>
      <c r="B2511" s="130" t="s">
        <v>2121</v>
      </c>
      <c r="C2511" s="244"/>
      <c r="D2511" s="245"/>
      <c r="E2511" s="270"/>
      <c r="F2511" s="270"/>
      <c r="G2511" s="271"/>
    </row>
    <row r="2512" spans="1:7" hidden="1" x14ac:dyDescent="0.25">
      <c r="A2512" s="93" t="s">
        <v>2240</v>
      </c>
      <c r="B2512" s="130" t="s">
        <v>2123</v>
      </c>
      <c r="C2512" s="244"/>
      <c r="D2512" s="245"/>
      <c r="E2512" s="270"/>
      <c r="F2512" s="270"/>
      <c r="G2512" s="271"/>
    </row>
    <row r="2513" spans="1:7" hidden="1" x14ac:dyDescent="0.25">
      <c r="A2513" s="93" t="s">
        <v>2241</v>
      </c>
      <c r="B2513" s="130" t="s">
        <v>2125</v>
      </c>
      <c r="C2513" s="244"/>
      <c r="D2513" s="245"/>
      <c r="E2513" s="270"/>
      <c r="F2513" s="270"/>
      <c r="G2513" s="271"/>
    </row>
    <row r="2514" spans="1:7" hidden="1" x14ac:dyDescent="0.25">
      <c r="A2514" s="93" t="s">
        <v>612</v>
      </c>
      <c r="B2514" s="167" t="s">
        <v>1203</v>
      </c>
      <c r="C2514" s="244"/>
      <c r="D2514" s="245"/>
      <c r="E2514" s="270"/>
      <c r="F2514" s="270"/>
      <c r="G2514" s="271"/>
    </row>
    <row r="2515" spans="1:7" hidden="1" x14ac:dyDescent="0.25">
      <c r="A2515" s="93" t="s">
        <v>2242</v>
      </c>
      <c r="B2515" s="130" t="s">
        <v>2117</v>
      </c>
      <c r="C2515" s="244"/>
      <c r="D2515" s="245"/>
      <c r="E2515" s="270"/>
      <c r="F2515" s="270"/>
      <c r="G2515" s="271"/>
    </row>
    <row r="2516" spans="1:7" hidden="1" x14ac:dyDescent="0.25">
      <c r="A2516" s="93" t="s">
        <v>2243</v>
      </c>
      <c r="B2516" s="130" t="s">
        <v>2119</v>
      </c>
      <c r="C2516" s="244"/>
      <c r="D2516" s="245"/>
      <c r="E2516" s="270"/>
      <c r="F2516" s="270"/>
      <c r="G2516" s="271"/>
    </row>
    <row r="2517" spans="1:7" hidden="1" x14ac:dyDescent="0.25">
      <c r="A2517" s="93" t="s">
        <v>2244</v>
      </c>
      <c r="B2517" s="130" t="s">
        <v>2121</v>
      </c>
      <c r="C2517" s="244"/>
      <c r="D2517" s="245"/>
      <c r="E2517" s="270"/>
      <c r="F2517" s="270"/>
      <c r="G2517" s="271"/>
    </row>
    <row r="2518" spans="1:7" hidden="1" x14ac:dyDescent="0.25">
      <c r="A2518" s="93" t="s">
        <v>2245</v>
      </c>
      <c r="B2518" s="130" t="s">
        <v>2123</v>
      </c>
      <c r="C2518" s="244"/>
      <c r="D2518" s="245"/>
      <c r="E2518" s="270"/>
      <c r="F2518" s="270"/>
      <c r="G2518" s="271"/>
    </row>
    <row r="2519" spans="1:7" hidden="1" x14ac:dyDescent="0.25">
      <c r="A2519" s="93" t="s">
        <v>2246</v>
      </c>
      <c r="B2519" s="130" t="s">
        <v>2125</v>
      </c>
      <c r="C2519" s="244"/>
      <c r="D2519" s="245"/>
      <c r="E2519" s="270"/>
      <c r="F2519" s="270"/>
      <c r="G2519" s="271"/>
    </row>
    <row r="2520" spans="1:7" hidden="1" x14ac:dyDescent="0.25">
      <c r="A2520" s="93" t="s">
        <v>2247</v>
      </c>
      <c r="B2520" s="167" t="s">
        <v>1210</v>
      </c>
      <c r="C2520" s="244"/>
      <c r="D2520" s="245"/>
      <c r="E2520" s="270"/>
      <c r="F2520" s="270"/>
      <c r="G2520" s="271"/>
    </row>
    <row r="2521" spans="1:7" hidden="1" x14ac:dyDescent="0.25">
      <c r="A2521" s="93" t="s">
        <v>2248</v>
      </c>
      <c r="B2521" s="130" t="s">
        <v>2117</v>
      </c>
      <c r="C2521" s="244"/>
      <c r="D2521" s="245"/>
      <c r="E2521" s="270"/>
      <c r="F2521" s="270"/>
      <c r="G2521" s="271"/>
    </row>
    <row r="2522" spans="1:7" hidden="1" x14ac:dyDescent="0.25">
      <c r="A2522" s="93" t="s">
        <v>2249</v>
      </c>
      <c r="B2522" s="130" t="s">
        <v>2119</v>
      </c>
      <c r="C2522" s="244"/>
      <c r="D2522" s="245"/>
      <c r="E2522" s="270"/>
      <c r="F2522" s="270"/>
      <c r="G2522" s="271"/>
    </row>
    <row r="2523" spans="1:7" hidden="1" x14ac:dyDescent="0.25">
      <c r="A2523" s="93" t="s">
        <v>2250</v>
      </c>
      <c r="B2523" s="130" t="s">
        <v>2121</v>
      </c>
      <c r="C2523" s="244"/>
      <c r="D2523" s="245"/>
      <c r="E2523" s="270"/>
      <c r="F2523" s="270"/>
      <c r="G2523" s="271"/>
    </row>
    <row r="2524" spans="1:7" hidden="1" x14ac:dyDescent="0.25">
      <c r="A2524" s="93" t="s">
        <v>2251</v>
      </c>
      <c r="B2524" s="130" t="s">
        <v>2123</v>
      </c>
      <c r="C2524" s="244"/>
      <c r="D2524" s="245"/>
      <c r="E2524" s="270"/>
      <c r="F2524" s="270"/>
      <c r="G2524" s="271"/>
    </row>
    <row r="2525" spans="1:7" hidden="1" x14ac:dyDescent="0.25">
      <c r="A2525" s="93" t="s">
        <v>2252</v>
      </c>
      <c r="B2525" s="130" t="s">
        <v>2125</v>
      </c>
      <c r="C2525" s="244"/>
      <c r="D2525" s="245"/>
      <c r="E2525" s="270"/>
      <c r="F2525" s="270"/>
      <c r="G2525" s="271"/>
    </row>
    <row r="2526" spans="1:7" hidden="1" x14ac:dyDescent="0.25">
      <c r="A2526" s="93" t="s">
        <v>2253</v>
      </c>
      <c r="B2526" s="167" t="s">
        <v>7</v>
      </c>
      <c r="C2526" s="244"/>
      <c r="D2526" s="245"/>
      <c r="E2526" s="270"/>
      <c r="F2526" s="270"/>
      <c r="G2526" s="271"/>
    </row>
    <row r="2527" spans="1:7" hidden="1" x14ac:dyDescent="0.25">
      <c r="A2527" s="93" t="s">
        <v>2254</v>
      </c>
      <c r="B2527" s="130" t="s">
        <v>2117</v>
      </c>
      <c r="C2527" s="244"/>
      <c r="D2527" s="245"/>
      <c r="E2527" s="270"/>
      <c r="F2527" s="270"/>
      <c r="G2527" s="271"/>
    </row>
    <row r="2528" spans="1:7" hidden="1" x14ac:dyDescent="0.25">
      <c r="A2528" s="93" t="s">
        <v>2255</v>
      </c>
      <c r="B2528" s="130" t="s">
        <v>2119</v>
      </c>
      <c r="C2528" s="244"/>
      <c r="D2528" s="245"/>
      <c r="E2528" s="270"/>
      <c r="F2528" s="270"/>
      <c r="G2528" s="271"/>
    </row>
    <row r="2529" spans="1:7" hidden="1" x14ac:dyDescent="0.25">
      <c r="A2529" s="93" t="s">
        <v>2256</v>
      </c>
      <c r="B2529" s="130" t="s">
        <v>2121</v>
      </c>
      <c r="C2529" s="244"/>
      <c r="D2529" s="245"/>
      <c r="E2529" s="270"/>
      <c r="F2529" s="270"/>
      <c r="G2529" s="271"/>
    </row>
    <row r="2530" spans="1:7" hidden="1" x14ac:dyDescent="0.25">
      <c r="A2530" s="93" t="s">
        <v>2257</v>
      </c>
      <c r="B2530" s="130" t="s">
        <v>2123</v>
      </c>
      <c r="C2530" s="244"/>
      <c r="D2530" s="245"/>
      <c r="E2530" s="270"/>
      <c r="F2530" s="270"/>
      <c r="G2530" s="271"/>
    </row>
    <row r="2531" spans="1:7" hidden="1" x14ac:dyDescent="0.25">
      <c r="A2531" s="93" t="s">
        <v>2258</v>
      </c>
      <c r="B2531" s="130" t="s">
        <v>2125</v>
      </c>
      <c r="C2531" s="244"/>
      <c r="D2531" s="245"/>
      <c r="E2531" s="270"/>
      <c r="F2531" s="270"/>
      <c r="G2531" s="271"/>
    </row>
    <row r="2532" spans="1:7" hidden="1" x14ac:dyDescent="0.25">
      <c r="A2532" s="93" t="s">
        <v>2259</v>
      </c>
      <c r="B2532" s="167" t="s">
        <v>650</v>
      </c>
      <c r="C2532" s="244"/>
      <c r="D2532" s="245"/>
      <c r="E2532" s="270"/>
      <c r="F2532" s="270"/>
      <c r="G2532" s="271"/>
    </row>
    <row r="2533" spans="1:7" hidden="1" x14ac:dyDescent="0.25">
      <c r="A2533" s="93" t="s">
        <v>2260</v>
      </c>
      <c r="B2533" s="130" t="s">
        <v>2117</v>
      </c>
      <c r="C2533" s="244"/>
      <c r="D2533" s="245"/>
      <c r="E2533" s="270"/>
      <c r="F2533" s="270"/>
      <c r="G2533" s="271"/>
    </row>
    <row r="2534" spans="1:7" hidden="1" x14ac:dyDescent="0.25">
      <c r="A2534" s="93" t="s">
        <v>2261</v>
      </c>
      <c r="B2534" s="130" t="s">
        <v>2119</v>
      </c>
      <c r="C2534" s="244"/>
      <c r="D2534" s="245"/>
      <c r="E2534" s="270"/>
      <c r="F2534" s="270"/>
      <c r="G2534" s="271"/>
    </row>
    <row r="2535" spans="1:7" hidden="1" x14ac:dyDescent="0.25">
      <c r="A2535" s="93" t="s">
        <v>2262</v>
      </c>
      <c r="B2535" s="130" t="s">
        <v>2121</v>
      </c>
      <c r="C2535" s="244"/>
      <c r="D2535" s="245"/>
      <c r="E2535" s="270"/>
      <c r="F2535" s="270"/>
      <c r="G2535" s="271"/>
    </row>
    <row r="2536" spans="1:7" hidden="1" x14ac:dyDescent="0.25">
      <c r="A2536" s="93" t="s">
        <v>2263</v>
      </c>
      <c r="B2536" s="130" t="s">
        <v>2123</v>
      </c>
      <c r="C2536" s="244"/>
      <c r="D2536" s="245"/>
      <c r="E2536" s="270"/>
      <c r="F2536" s="270"/>
      <c r="G2536" s="271"/>
    </row>
    <row r="2537" spans="1:7" hidden="1" x14ac:dyDescent="0.25">
      <c r="A2537" s="93" t="s">
        <v>2264</v>
      </c>
      <c r="B2537" s="130" t="s">
        <v>2125</v>
      </c>
      <c r="C2537" s="244"/>
      <c r="D2537" s="245"/>
      <c r="E2537" s="270"/>
      <c r="F2537" s="270"/>
      <c r="G2537" s="271"/>
    </row>
    <row r="2538" spans="1:7" hidden="1" x14ac:dyDescent="0.25">
      <c r="A2538" s="93" t="s">
        <v>613</v>
      </c>
      <c r="B2538" s="240" t="s">
        <v>437</v>
      </c>
      <c r="C2538" s="241"/>
      <c r="D2538" s="242"/>
      <c r="E2538" s="272"/>
      <c r="F2538" s="272"/>
      <c r="G2538" s="273"/>
    </row>
    <row r="2539" spans="1:7" hidden="1" x14ac:dyDescent="0.25">
      <c r="A2539" s="93" t="s">
        <v>614</v>
      </c>
      <c r="B2539" s="167" t="s">
        <v>4</v>
      </c>
      <c r="C2539" s="244"/>
      <c r="D2539" s="245"/>
      <c r="E2539" s="270"/>
      <c r="F2539" s="270"/>
      <c r="G2539" s="271"/>
    </row>
    <row r="2540" spans="1:7" hidden="1" x14ac:dyDescent="0.25">
      <c r="A2540" s="93" t="s">
        <v>2265</v>
      </c>
      <c r="B2540" s="130" t="s">
        <v>2117</v>
      </c>
      <c r="C2540" s="244"/>
      <c r="D2540" s="245"/>
      <c r="E2540" s="270"/>
      <c r="F2540" s="270"/>
      <c r="G2540" s="271"/>
    </row>
    <row r="2541" spans="1:7" hidden="1" x14ac:dyDescent="0.25">
      <c r="A2541" s="93" t="s">
        <v>2266</v>
      </c>
      <c r="B2541" s="130" t="s">
        <v>2119</v>
      </c>
      <c r="C2541" s="244"/>
      <c r="D2541" s="245"/>
      <c r="E2541" s="270"/>
      <c r="F2541" s="270"/>
      <c r="G2541" s="271"/>
    </row>
    <row r="2542" spans="1:7" hidden="1" x14ac:dyDescent="0.25">
      <c r="A2542" s="93" t="s">
        <v>2267</v>
      </c>
      <c r="B2542" s="130" t="s">
        <v>2121</v>
      </c>
      <c r="C2542" s="244"/>
      <c r="D2542" s="245"/>
      <c r="E2542" s="270"/>
      <c r="F2542" s="270"/>
      <c r="G2542" s="271"/>
    </row>
    <row r="2543" spans="1:7" hidden="1" x14ac:dyDescent="0.25">
      <c r="A2543" s="93" t="s">
        <v>2268</v>
      </c>
      <c r="B2543" s="130" t="s">
        <v>2123</v>
      </c>
      <c r="C2543" s="244"/>
      <c r="D2543" s="245"/>
      <c r="E2543" s="270"/>
      <c r="F2543" s="270"/>
      <c r="G2543" s="271"/>
    </row>
    <row r="2544" spans="1:7" hidden="1" x14ac:dyDescent="0.25">
      <c r="A2544" s="93" t="s">
        <v>2269</v>
      </c>
      <c r="B2544" s="130" t="s">
        <v>2125</v>
      </c>
      <c r="C2544" s="244"/>
      <c r="D2544" s="245"/>
      <c r="E2544" s="270"/>
      <c r="F2544" s="270"/>
      <c r="G2544" s="271"/>
    </row>
    <row r="2545" spans="1:7" hidden="1" x14ac:dyDescent="0.25">
      <c r="A2545" s="93" t="s">
        <v>615</v>
      </c>
      <c r="B2545" s="312" t="s">
        <v>3</v>
      </c>
      <c r="C2545" s="244"/>
      <c r="D2545" s="245"/>
      <c r="E2545" s="270"/>
      <c r="F2545" s="270"/>
      <c r="G2545" s="271"/>
    </row>
    <row r="2546" spans="1:7" hidden="1" x14ac:dyDescent="0.25">
      <c r="A2546" s="93" t="s">
        <v>2270</v>
      </c>
      <c r="B2546" s="130" t="s">
        <v>2117</v>
      </c>
      <c r="C2546" s="244"/>
      <c r="D2546" s="245"/>
      <c r="E2546" s="270"/>
      <c r="F2546" s="270"/>
      <c r="G2546" s="271"/>
    </row>
    <row r="2547" spans="1:7" hidden="1" x14ac:dyDescent="0.25">
      <c r="A2547" s="93" t="s">
        <v>2271</v>
      </c>
      <c r="B2547" s="130" t="s">
        <v>2119</v>
      </c>
      <c r="C2547" s="244"/>
      <c r="D2547" s="245"/>
      <c r="E2547" s="270"/>
      <c r="F2547" s="270"/>
      <c r="G2547" s="271"/>
    </row>
    <row r="2548" spans="1:7" hidden="1" x14ac:dyDescent="0.25">
      <c r="A2548" s="93" t="s">
        <v>2272</v>
      </c>
      <c r="B2548" s="130" t="s">
        <v>2121</v>
      </c>
      <c r="C2548" s="244"/>
      <c r="D2548" s="245"/>
      <c r="E2548" s="270"/>
      <c r="F2548" s="270"/>
      <c r="G2548" s="271"/>
    </row>
    <row r="2549" spans="1:7" hidden="1" x14ac:dyDescent="0.25">
      <c r="A2549" s="93" t="s">
        <v>2273</v>
      </c>
      <c r="B2549" s="130" t="s">
        <v>2123</v>
      </c>
      <c r="C2549" s="244"/>
      <c r="D2549" s="245"/>
      <c r="E2549" s="270"/>
      <c r="F2549" s="270"/>
      <c r="G2549" s="271"/>
    </row>
    <row r="2550" spans="1:7" hidden="1" x14ac:dyDescent="0.25">
      <c r="A2550" s="93" t="s">
        <v>2274</v>
      </c>
      <c r="B2550" s="130" t="s">
        <v>2125</v>
      </c>
      <c r="C2550" s="244"/>
      <c r="D2550" s="245"/>
      <c r="E2550" s="270"/>
      <c r="F2550" s="270"/>
      <c r="G2550" s="271"/>
    </row>
    <row r="2551" spans="1:7" x14ac:dyDescent="0.25">
      <c r="A2551" s="93" t="s">
        <v>616</v>
      </c>
      <c r="B2551" s="167" t="s">
        <v>5</v>
      </c>
      <c r="C2551" s="244"/>
      <c r="D2551" s="245"/>
      <c r="E2551" s="270"/>
      <c r="F2551" s="270"/>
      <c r="G2551" s="271"/>
    </row>
    <row r="2552" spans="1:7" x14ac:dyDescent="0.25">
      <c r="A2552" s="93" t="s">
        <v>2275</v>
      </c>
      <c r="B2552" s="173" t="s">
        <v>2117</v>
      </c>
      <c r="C2552" s="244"/>
      <c r="D2552" s="245"/>
      <c r="E2552" s="101">
        <f>SUM(E2553)</f>
        <v>145</v>
      </c>
      <c r="F2552" s="101">
        <f t="shared" ref="F2552:G2552" si="21">SUM(F2553)</f>
        <v>100</v>
      </c>
      <c r="G2552" s="222">
        <f t="shared" si="21"/>
        <v>742.08664999999996</v>
      </c>
    </row>
    <row r="2553" spans="1:7" ht="78.75" x14ac:dyDescent="0.25">
      <c r="A2553" s="93" t="s">
        <v>2275</v>
      </c>
      <c r="B2553" s="257" t="s">
        <v>2782</v>
      </c>
      <c r="C2553" s="168">
        <v>2020</v>
      </c>
      <c r="D2553" s="314">
        <v>10</v>
      </c>
      <c r="E2553" s="170">
        <v>145</v>
      </c>
      <c r="F2553" s="170">
        <v>100</v>
      </c>
      <c r="G2553" s="172">
        <v>742.08664999999996</v>
      </c>
    </row>
    <row r="2554" spans="1:7" hidden="1" x14ac:dyDescent="0.25">
      <c r="A2554" s="93" t="s">
        <v>2276</v>
      </c>
      <c r="B2554" s="130" t="s">
        <v>2119</v>
      </c>
      <c r="C2554" s="244"/>
      <c r="D2554" s="313"/>
      <c r="E2554" s="270"/>
      <c r="F2554" s="270"/>
      <c r="G2554" s="271"/>
    </row>
    <row r="2555" spans="1:7" hidden="1" x14ac:dyDescent="0.25">
      <c r="A2555" s="93" t="s">
        <v>2277</v>
      </c>
      <c r="B2555" s="130" t="s">
        <v>2121</v>
      </c>
      <c r="C2555" s="244"/>
      <c r="D2555" s="313"/>
      <c r="E2555" s="270"/>
      <c r="F2555" s="270"/>
      <c r="G2555" s="271"/>
    </row>
    <row r="2556" spans="1:7" hidden="1" x14ac:dyDescent="0.25">
      <c r="A2556" s="93" t="s">
        <v>2278</v>
      </c>
      <c r="B2556" s="130" t="s">
        <v>2123</v>
      </c>
      <c r="C2556" s="244"/>
      <c r="D2556" s="313"/>
      <c r="E2556" s="270"/>
      <c r="F2556" s="270"/>
      <c r="G2556" s="271"/>
    </row>
    <row r="2557" spans="1:7" hidden="1" x14ac:dyDescent="0.25">
      <c r="A2557" s="93" t="s">
        <v>2279</v>
      </c>
      <c r="B2557" s="130" t="s">
        <v>2125</v>
      </c>
      <c r="C2557" s="244"/>
      <c r="D2557" s="313"/>
      <c r="E2557" s="270"/>
      <c r="F2557" s="270"/>
      <c r="G2557" s="271"/>
    </row>
    <row r="2558" spans="1:7" x14ac:dyDescent="0.25">
      <c r="A2558" s="93" t="s">
        <v>617</v>
      </c>
      <c r="B2558" s="167" t="s">
        <v>1191</v>
      </c>
      <c r="C2558" s="244"/>
      <c r="D2558" s="313"/>
      <c r="E2558" s="270"/>
      <c r="F2558" s="270"/>
      <c r="G2558" s="271"/>
    </row>
    <row r="2559" spans="1:7" hidden="1" x14ac:dyDescent="0.25">
      <c r="A2559" s="93" t="s">
        <v>2280</v>
      </c>
      <c r="B2559" s="130" t="s">
        <v>2117</v>
      </c>
      <c r="C2559" s="244"/>
      <c r="D2559" s="313"/>
      <c r="E2559" s="270"/>
      <c r="F2559" s="270"/>
      <c r="G2559" s="271"/>
    </row>
    <row r="2560" spans="1:7" hidden="1" x14ac:dyDescent="0.25">
      <c r="A2560" s="93" t="s">
        <v>2281</v>
      </c>
      <c r="B2560" s="130" t="s">
        <v>2119</v>
      </c>
      <c r="C2560" s="244"/>
      <c r="D2560" s="313"/>
      <c r="E2560" s="270"/>
      <c r="F2560" s="270"/>
      <c r="G2560" s="271"/>
    </row>
    <row r="2561" spans="1:7" x14ac:dyDescent="0.25">
      <c r="A2561" s="93" t="s">
        <v>2282</v>
      </c>
      <c r="B2561" s="173" t="s">
        <v>2121</v>
      </c>
      <c r="C2561" s="244"/>
      <c r="D2561" s="313"/>
      <c r="E2561" s="101">
        <f>SUM(E2562)</f>
        <v>303</v>
      </c>
      <c r="F2561" s="101">
        <f t="shared" ref="F2561:G2561" si="22">SUM(F2562)</f>
        <v>1200</v>
      </c>
      <c r="G2561" s="222">
        <f t="shared" si="22"/>
        <v>9688.2502299999996</v>
      </c>
    </row>
    <row r="2562" spans="1:7" ht="78.75" x14ac:dyDescent="0.25">
      <c r="A2562" s="93" t="s">
        <v>2282</v>
      </c>
      <c r="B2562" s="257" t="s">
        <v>2737</v>
      </c>
      <c r="C2562" s="66">
        <v>2018</v>
      </c>
      <c r="D2562" s="73">
        <v>10</v>
      </c>
      <c r="E2562" s="69">
        <v>303</v>
      </c>
      <c r="F2562" s="69">
        <v>1200</v>
      </c>
      <c r="G2562" s="71">
        <v>9688.2502299999996</v>
      </c>
    </row>
    <row r="2563" spans="1:7" hidden="1" x14ac:dyDescent="0.25">
      <c r="A2563" s="93" t="s">
        <v>2283</v>
      </c>
      <c r="B2563" s="130" t="s">
        <v>2123</v>
      </c>
      <c r="C2563" s="244"/>
      <c r="D2563" s="245"/>
      <c r="E2563" s="270"/>
      <c r="F2563" s="270"/>
      <c r="G2563" s="271"/>
    </row>
    <row r="2564" spans="1:7" hidden="1" x14ac:dyDescent="0.25">
      <c r="A2564" s="93" t="s">
        <v>2284</v>
      </c>
      <c r="B2564" s="130" t="s">
        <v>2125</v>
      </c>
      <c r="C2564" s="244"/>
      <c r="D2564" s="245"/>
      <c r="E2564" s="270"/>
      <c r="F2564" s="270"/>
      <c r="G2564" s="271"/>
    </row>
    <row r="2565" spans="1:7" hidden="1" x14ac:dyDescent="0.25">
      <c r="A2565" s="93" t="s">
        <v>618</v>
      </c>
      <c r="B2565" s="167" t="s">
        <v>1197</v>
      </c>
      <c r="C2565" s="244"/>
      <c r="D2565" s="245"/>
      <c r="E2565" s="270"/>
      <c r="F2565" s="270"/>
      <c r="G2565" s="271"/>
    </row>
    <row r="2566" spans="1:7" hidden="1" x14ac:dyDescent="0.25">
      <c r="A2566" s="93" t="s">
        <v>2285</v>
      </c>
      <c r="B2566" s="130" t="s">
        <v>2117</v>
      </c>
      <c r="C2566" s="244"/>
      <c r="D2566" s="245"/>
      <c r="E2566" s="270"/>
      <c r="F2566" s="270"/>
      <c r="G2566" s="271"/>
    </row>
    <row r="2567" spans="1:7" hidden="1" x14ac:dyDescent="0.25">
      <c r="A2567" s="93" t="s">
        <v>2286</v>
      </c>
      <c r="B2567" s="130" t="s">
        <v>2119</v>
      </c>
      <c r="C2567" s="244"/>
      <c r="D2567" s="245"/>
      <c r="E2567" s="270"/>
      <c r="F2567" s="270"/>
      <c r="G2567" s="271"/>
    </row>
    <row r="2568" spans="1:7" hidden="1" x14ac:dyDescent="0.25">
      <c r="A2568" s="93" t="s">
        <v>2287</v>
      </c>
      <c r="B2568" s="130" t="s">
        <v>2121</v>
      </c>
      <c r="C2568" s="244"/>
      <c r="D2568" s="245"/>
      <c r="E2568" s="270"/>
      <c r="F2568" s="270"/>
      <c r="G2568" s="271"/>
    </row>
    <row r="2569" spans="1:7" hidden="1" x14ac:dyDescent="0.25">
      <c r="A2569" s="93" t="s">
        <v>2288</v>
      </c>
      <c r="B2569" s="130" t="s">
        <v>2123</v>
      </c>
      <c r="C2569" s="244"/>
      <c r="D2569" s="245"/>
      <c r="E2569" s="270"/>
      <c r="F2569" s="270"/>
      <c r="G2569" s="271"/>
    </row>
    <row r="2570" spans="1:7" hidden="1" x14ac:dyDescent="0.25">
      <c r="A2570" s="93" t="s">
        <v>2289</v>
      </c>
      <c r="B2570" s="130" t="s">
        <v>2125</v>
      </c>
      <c r="C2570" s="244"/>
      <c r="D2570" s="245"/>
      <c r="E2570" s="270"/>
      <c r="F2570" s="270"/>
      <c r="G2570" s="271"/>
    </row>
    <row r="2571" spans="1:7" hidden="1" x14ac:dyDescent="0.25">
      <c r="A2571" s="93" t="s">
        <v>2290</v>
      </c>
      <c r="B2571" s="167" t="s">
        <v>1203</v>
      </c>
      <c r="C2571" s="244"/>
      <c r="D2571" s="245"/>
      <c r="E2571" s="270"/>
      <c r="F2571" s="270"/>
      <c r="G2571" s="271"/>
    </row>
    <row r="2572" spans="1:7" hidden="1" x14ac:dyDescent="0.25">
      <c r="A2572" s="93" t="s">
        <v>2265</v>
      </c>
      <c r="B2572" s="130" t="s">
        <v>2117</v>
      </c>
      <c r="C2572" s="244"/>
      <c r="D2572" s="245"/>
      <c r="E2572" s="270"/>
      <c r="F2572" s="270"/>
      <c r="G2572" s="271"/>
    </row>
    <row r="2573" spans="1:7" hidden="1" x14ac:dyDescent="0.25">
      <c r="A2573" s="93" t="s">
        <v>2266</v>
      </c>
      <c r="B2573" s="130" t="s">
        <v>2119</v>
      </c>
      <c r="C2573" s="244"/>
      <c r="D2573" s="245"/>
      <c r="E2573" s="270"/>
      <c r="F2573" s="270"/>
      <c r="G2573" s="271"/>
    </row>
    <row r="2574" spans="1:7" hidden="1" x14ac:dyDescent="0.25">
      <c r="A2574" s="93" t="s">
        <v>2267</v>
      </c>
      <c r="B2574" s="130" t="s">
        <v>2121</v>
      </c>
      <c r="C2574" s="244"/>
      <c r="D2574" s="245"/>
      <c r="E2574" s="270"/>
      <c r="F2574" s="270"/>
      <c r="G2574" s="271"/>
    </row>
    <row r="2575" spans="1:7" hidden="1" x14ac:dyDescent="0.25">
      <c r="A2575" s="93" t="s">
        <v>2268</v>
      </c>
      <c r="B2575" s="130" t="s">
        <v>2123</v>
      </c>
      <c r="C2575" s="244"/>
      <c r="D2575" s="245"/>
      <c r="E2575" s="270"/>
      <c r="F2575" s="270"/>
      <c r="G2575" s="271"/>
    </row>
    <row r="2576" spans="1:7" hidden="1" x14ac:dyDescent="0.25">
      <c r="A2576" s="93" t="s">
        <v>2269</v>
      </c>
      <c r="B2576" s="130" t="s">
        <v>2125</v>
      </c>
      <c r="C2576" s="244"/>
      <c r="D2576" s="245"/>
      <c r="E2576" s="270"/>
      <c r="F2576" s="270"/>
      <c r="G2576" s="271"/>
    </row>
    <row r="2577" spans="1:7" hidden="1" x14ac:dyDescent="0.25">
      <c r="A2577" s="93" t="s">
        <v>2291</v>
      </c>
      <c r="B2577" s="167" t="s">
        <v>1210</v>
      </c>
      <c r="C2577" s="244"/>
      <c r="D2577" s="245"/>
      <c r="E2577" s="270"/>
      <c r="F2577" s="270"/>
      <c r="G2577" s="271"/>
    </row>
    <row r="2578" spans="1:7" hidden="1" x14ac:dyDescent="0.25">
      <c r="A2578" s="93" t="s">
        <v>2292</v>
      </c>
      <c r="B2578" s="130" t="s">
        <v>2117</v>
      </c>
      <c r="C2578" s="244"/>
      <c r="D2578" s="245"/>
      <c r="E2578" s="270"/>
      <c r="F2578" s="270"/>
      <c r="G2578" s="271"/>
    </row>
    <row r="2579" spans="1:7" hidden="1" x14ac:dyDescent="0.25">
      <c r="A2579" s="93" t="s">
        <v>2293</v>
      </c>
      <c r="B2579" s="130" t="s">
        <v>2119</v>
      </c>
      <c r="C2579" s="244"/>
      <c r="D2579" s="245"/>
      <c r="E2579" s="270"/>
      <c r="F2579" s="270"/>
      <c r="G2579" s="271"/>
    </row>
    <row r="2580" spans="1:7" hidden="1" x14ac:dyDescent="0.25">
      <c r="A2580" s="93" t="s">
        <v>2294</v>
      </c>
      <c r="B2580" s="130" t="s">
        <v>2121</v>
      </c>
      <c r="C2580" s="244"/>
      <c r="D2580" s="245"/>
      <c r="E2580" s="270"/>
      <c r="F2580" s="270"/>
      <c r="G2580" s="271"/>
    </row>
    <row r="2581" spans="1:7" hidden="1" x14ac:dyDescent="0.25">
      <c r="A2581" s="93" t="s">
        <v>2295</v>
      </c>
      <c r="B2581" s="130" t="s">
        <v>2123</v>
      </c>
      <c r="C2581" s="244"/>
      <c r="D2581" s="245"/>
      <c r="E2581" s="270"/>
      <c r="F2581" s="270"/>
      <c r="G2581" s="271"/>
    </row>
    <row r="2582" spans="1:7" hidden="1" x14ac:dyDescent="0.25">
      <c r="A2582" s="93" t="s">
        <v>2296</v>
      </c>
      <c r="B2582" s="130" t="s">
        <v>2125</v>
      </c>
      <c r="C2582" s="244"/>
      <c r="D2582" s="245"/>
      <c r="E2582" s="270"/>
      <c r="F2582" s="270"/>
      <c r="G2582" s="271"/>
    </row>
    <row r="2583" spans="1:7" hidden="1" x14ac:dyDescent="0.25">
      <c r="A2583" s="93" t="s">
        <v>2297</v>
      </c>
      <c r="B2583" s="167" t="s">
        <v>7</v>
      </c>
      <c r="C2583" s="244"/>
      <c r="D2583" s="245"/>
      <c r="E2583" s="270"/>
      <c r="F2583" s="270"/>
      <c r="G2583" s="271"/>
    </row>
    <row r="2584" spans="1:7" hidden="1" x14ac:dyDescent="0.25">
      <c r="A2584" s="93" t="s">
        <v>2298</v>
      </c>
      <c r="B2584" s="130" t="s">
        <v>2117</v>
      </c>
      <c r="C2584" s="244"/>
      <c r="D2584" s="245"/>
      <c r="E2584" s="270"/>
      <c r="F2584" s="270"/>
      <c r="G2584" s="271"/>
    </row>
    <row r="2585" spans="1:7" hidden="1" x14ac:dyDescent="0.25">
      <c r="A2585" s="93" t="s">
        <v>2299</v>
      </c>
      <c r="B2585" s="130" t="s">
        <v>2119</v>
      </c>
      <c r="C2585" s="244"/>
      <c r="D2585" s="245"/>
      <c r="E2585" s="270"/>
      <c r="F2585" s="270"/>
      <c r="G2585" s="271"/>
    </row>
    <row r="2586" spans="1:7" hidden="1" x14ac:dyDescent="0.25">
      <c r="A2586" s="93" t="s">
        <v>2300</v>
      </c>
      <c r="B2586" s="130" t="s">
        <v>2121</v>
      </c>
      <c r="C2586" s="244"/>
      <c r="D2586" s="245"/>
      <c r="E2586" s="270"/>
      <c r="F2586" s="270"/>
      <c r="G2586" s="271"/>
    </row>
    <row r="2587" spans="1:7" hidden="1" x14ac:dyDescent="0.25">
      <c r="A2587" s="93" t="s">
        <v>2301</v>
      </c>
      <c r="B2587" s="130" t="s">
        <v>2123</v>
      </c>
      <c r="C2587" s="244"/>
      <c r="D2587" s="245"/>
      <c r="E2587" s="270"/>
      <c r="F2587" s="270"/>
      <c r="G2587" s="271"/>
    </row>
    <row r="2588" spans="1:7" hidden="1" x14ac:dyDescent="0.25">
      <c r="A2588" s="93" t="s">
        <v>2302</v>
      </c>
      <c r="B2588" s="130" t="s">
        <v>2125</v>
      </c>
      <c r="C2588" s="244"/>
      <c r="D2588" s="245"/>
      <c r="E2588" s="270"/>
      <c r="F2588" s="270"/>
      <c r="G2588" s="271"/>
    </row>
    <row r="2589" spans="1:7" hidden="1" x14ac:dyDescent="0.25">
      <c r="A2589" s="93" t="s">
        <v>2303</v>
      </c>
      <c r="B2589" s="167" t="s">
        <v>650</v>
      </c>
      <c r="C2589" s="244"/>
      <c r="D2589" s="245"/>
      <c r="E2589" s="270"/>
      <c r="F2589" s="270"/>
      <c r="G2589" s="271"/>
    </row>
    <row r="2590" spans="1:7" hidden="1" x14ac:dyDescent="0.25">
      <c r="A2590" s="93" t="s">
        <v>2304</v>
      </c>
      <c r="B2590" s="130" t="s">
        <v>2117</v>
      </c>
      <c r="C2590" s="244"/>
      <c r="D2590" s="245"/>
      <c r="E2590" s="270"/>
      <c r="F2590" s="270"/>
      <c r="G2590" s="271"/>
    </row>
    <row r="2591" spans="1:7" hidden="1" x14ac:dyDescent="0.25">
      <c r="A2591" s="93" t="s">
        <v>2305</v>
      </c>
      <c r="B2591" s="130" t="s">
        <v>2119</v>
      </c>
      <c r="C2591" s="244"/>
      <c r="D2591" s="245"/>
      <c r="E2591" s="270"/>
      <c r="F2591" s="270"/>
      <c r="G2591" s="271"/>
    </row>
    <row r="2592" spans="1:7" hidden="1" x14ac:dyDescent="0.25">
      <c r="A2592" s="93" t="s">
        <v>2306</v>
      </c>
      <c r="B2592" s="130" t="s">
        <v>2121</v>
      </c>
      <c r="C2592" s="244"/>
      <c r="D2592" s="245"/>
      <c r="E2592" s="270"/>
      <c r="F2592" s="270"/>
      <c r="G2592" s="271"/>
    </row>
    <row r="2593" spans="1:7" hidden="1" x14ac:dyDescent="0.25">
      <c r="A2593" s="93" t="s">
        <v>2307</v>
      </c>
      <c r="B2593" s="130" t="s">
        <v>2123</v>
      </c>
      <c r="C2593" s="244"/>
      <c r="D2593" s="245"/>
      <c r="E2593" s="270"/>
      <c r="F2593" s="270"/>
      <c r="G2593" s="271"/>
    </row>
    <row r="2594" spans="1:7" hidden="1" x14ac:dyDescent="0.25">
      <c r="A2594" s="93" t="s">
        <v>2308</v>
      </c>
      <c r="B2594" s="130" t="s">
        <v>2125</v>
      </c>
      <c r="C2594" s="244"/>
      <c r="D2594" s="245"/>
      <c r="E2594" s="270"/>
      <c r="F2594" s="270"/>
      <c r="G2594" s="271"/>
    </row>
    <row r="2595" spans="1:7" x14ac:dyDescent="0.25">
      <c r="A2595" s="381" t="s">
        <v>22</v>
      </c>
      <c r="B2595" s="149" t="s">
        <v>2</v>
      </c>
      <c r="C2595" s="227"/>
      <c r="D2595" s="227"/>
      <c r="E2595" s="228"/>
      <c r="F2595" s="311"/>
      <c r="G2595" s="227"/>
    </row>
    <row r="2596" spans="1:7" s="102" customFormat="1" x14ac:dyDescent="0.25">
      <c r="A2596" s="93" t="s">
        <v>619</v>
      </c>
      <c r="B2596" s="357" t="s">
        <v>620</v>
      </c>
      <c r="C2596" s="230"/>
      <c r="D2596" s="230"/>
      <c r="E2596" s="231"/>
      <c r="F2596" s="276"/>
      <c r="G2596" s="230"/>
    </row>
    <row r="2597" spans="1:7" hidden="1" x14ac:dyDescent="0.25">
      <c r="A2597" s="93" t="s">
        <v>2309</v>
      </c>
      <c r="B2597" s="315" t="s">
        <v>621</v>
      </c>
      <c r="C2597" s="244"/>
      <c r="D2597" s="245"/>
      <c r="E2597" s="270"/>
      <c r="F2597" s="270"/>
      <c r="G2597" s="271"/>
    </row>
    <row r="2598" spans="1:7" hidden="1" x14ac:dyDescent="0.25">
      <c r="A2598" s="93" t="s">
        <v>2310</v>
      </c>
      <c r="B2598" s="315" t="s">
        <v>622</v>
      </c>
      <c r="C2598" s="244"/>
      <c r="D2598" s="245"/>
      <c r="E2598" s="270"/>
      <c r="F2598" s="270"/>
      <c r="G2598" s="271"/>
    </row>
    <row r="2599" spans="1:7" x14ac:dyDescent="0.25">
      <c r="A2599" s="93" t="s">
        <v>2311</v>
      </c>
      <c r="B2599" s="316" t="s">
        <v>623</v>
      </c>
      <c r="C2599" s="244"/>
      <c r="D2599" s="245"/>
      <c r="E2599" s="101">
        <f>SUM(E2601)</f>
        <v>1</v>
      </c>
      <c r="F2599" s="101">
        <f t="shared" ref="F2599:G2599" si="23">SUM(F2601)</f>
        <v>289.39999999999998</v>
      </c>
      <c r="G2599" s="222">
        <f t="shared" si="23"/>
        <v>1348.8995299999999</v>
      </c>
    </row>
    <row r="2600" spans="1:7" ht="55.15" customHeight="1" x14ac:dyDescent="0.25">
      <c r="A2600" s="93" t="s">
        <v>2311</v>
      </c>
      <c r="B2600" s="257" t="s">
        <v>3068</v>
      </c>
      <c r="C2600" s="66">
        <v>2019</v>
      </c>
      <c r="D2600" s="73">
        <v>10</v>
      </c>
      <c r="E2600" s="69">
        <v>1</v>
      </c>
      <c r="F2600" s="249">
        <v>570</v>
      </c>
      <c r="G2600" s="71">
        <v>1207.0950600000001</v>
      </c>
    </row>
    <row r="2601" spans="1:7" ht="63" x14ac:dyDescent="0.25">
      <c r="A2601" s="93" t="s">
        <v>2311</v>
      </c>
      <c r="B2601" s="257" t="s">
        <v>3061</v>
      </c>
      <c r="C2601" s="66">
        <v>2020</v>
      </c>
      <c r="D2601" s="73">
        <v>10</v>
      </c>
      <c r="E2601" s="69">
        <v>1</v>
      </c>
      <c r="F2601" s="249">
        <v>289.39999999999998</v>
      </c>
      <c r="G2601" s="71">
        <v>1348.8995299999999</v>
      </c>
    </row>
    <row r="2602" spans="1:7" x14ac:dyDescent="0.25">
      <c r="A2602" s="93" t="s">
        <v>2312</v>
      </c>
      <c r="B2602" s="109" t="s">
        <v>624</v>
      </c>
      <c r="C2602" s="244"/>
      <c r="D2602" s="313"/>
      <c r="E2602" s="101">
        <f>SUM(E2603)</f>
        <v>1</v>
      </c>
      <c r="F2602" s="101">
        <f t="shared" ref="F2602:G2602" si="24">SUM(F2603)</f>
        <v>10</v>
      </c>
      <c r="G2602" s="222">
        <f t="shared" si="24"/>
        <v>1202.4793199999999</v>
      </c>
    </row>
    <row r="2603" spans="1:7" ht="47.25" x14ac:dyDescent="0.25">
      <c r="A2603" s="93" t="s">
        <v>2312</v>
      </c>
      <c r="B2603" s="257" t="str">
        <f>B1171</f>
        <v>Техническое перевооружение ВЛ-10 кВ Ф522 от ПС 35/10 кВ "Новкус-Артезиан" путем строит-ва отпайки 10 кВ, КТПС-10/0,4 кВ 25 кВА для обеспечения тех.при</v>
      </c>
      <c r="C2603" s="39">
        <v>2018</v>
      </c>
      <c r="D2603" s="283">
        <v>10</v>
      </c>
      <c r="E2603" s="254">
        <v>1</v>
      </c>
      <c r="F2603" s="254">
        <v>10</v>
      </c>
      <c r="G2603" s="255">
        <f>1225.264-22.78468</f>
        <v>1202.4793199999999</v>
      </c>
    </row>
    <row r="2604" spans="1:7" x14ac:dyDescent="0.25">
      <c r="A2604" s="93" t="s">
        <v>2313</v>
      </c>
      <c r="B2604" s="316" t="s">
        <v>625</v>
      </c>
      <c r="C2604" s="66"/>
      <c r="D2604" s="73"/>
      <c r="E2604" s="101">
        <f>SUM(E2605)</f>
        <v>1</v>
      </c>
      <c r="F2604" s="101">
        <f t="shared" ref="F2604:G2604" si="25">SUM(F2605)</f>
        <v>4000</v>
      </c>
      <c r="G2604" s="222">
        <f t="shared" si="25"/>
        <v>3461.0893099999998</v>
      </c>
    </row>
    <row r="2605" spans="1:7" ht="47.25" x14ac:dyDescent="0.25">
      <c r="A2605" s="93" t="s">
        <v>2313</v>
      </c>
      <c r="B2605" s="257" t="s">
        <v>2641</v>
      </c>
      <c r="C2605" s="66">
        <v>2020</v>
      </c>
      <c r="D2605" s="87">
        <v>35</v>
      </c>
      <c r="E2605" s="73">
        <v>1</v>
      </c>
      <c r="F2605" s="251">
        <v>4000</v>
      </c>
      <c r="G2605" s="71">
        <v>3461.0893099999998</v>
      </c>
    </row>
    <row r="2606" spans="1:7" x14ac:dyDescent="0.25">
      <c r="A2606" s="93" t="s">
        <v>626</v>
      </c>
      <c r="B2606" s="357" t="s">
        <v>2314</v>
      </c>
      <c r="C2606" s="230"/>
      <c r="D2606" s="230"/>
      <c r="E2606" s="231"/>
      <c r="F2606" s="276"/>
      <c r="G2606" s="230"/>
    </row>
    <row r="2607" spans="1:7" hidden="1" x14ac:dyDescent="0.25">
      <c r="A2607" s="93" t="s">
        <v>2315</v>
      </c>
      <c r="B2607" s="315" t="s">
        <v>621</v>
      </c>
      <c r="C2607" s="66"/>
      <c r="D2607" s="67"/>
      <c r="E2607" s="69"/>
      <c r="F2607" s="69"/>
      <c r="G2607" s="71"/>
    </row>
    <row r="2608" spans="1:7" hidden="1" x14ac:dyDescent="0.25">
      <c r="A2608" s="93" t="s">
        <v>2316</v>
      </c>
      <c r="B2608" s="315" t="s">
        <v>622</v>
      </c>
      <c r="C2608" s="66"/>
      <c r="D2608" s="67"/>
      <c r="E2608" s="69"/>
      <c r="F2608" s="69"/>
      <c r="G2608" s="71"/>
    </row>
    <row r="2609" spans="1:7" x14ac:dyDescent="0.25">
      <c r="A2609" s="93" t="s">
        <v>2317</v>
      </c>
      <c r="B2609" s="316" t="s">
        <v>623</v>
      </c>
      <c r="C2609" s="66"/>
      <c r="D2609" s="67"/>
      <c r="E2609" s="101">
        <f>SUM(E2610:E2752)</f>
        <v>196</v>
      </c>
      <c r="F2609" s="101">
        <f t="shared" ref="F2609:G2609" si="26">SUM(F2610:F2752)</f>
        <v>17872.8</v>
      </c>
      <c r="G2609" s="222">
        <f t="shared" si="26"/>
        <v>3727.6398499999996</v>
      </c>
    </row>
    <row r="2610" spans="1:7" ht="63" x14ac:dyDescent="0.25">
      <c r="A2610" s="93" t="s">
        <v>2317</v>
      </c>
      <c r="B2610" s="144" t="s">
        <v>3069</v>
      </c>
      <c r="C2610" s="83">
        <v>2018</v>
      </c>
      <c r="D2610" s="83">
        <v>10</v>
      </c>
      <c r="E2610" s="69">
        <v>1</v>
      </c>
      <c r="F2610" s="69">
        <v>260</v>
      </c>
      <c r="G2610" s="71">
        <v>11.40347</v>
      </c>
    </row>
    <row r="2611" spans="1:7" ht="48" customHeight="1" x14ac:dyDescent="0.25">
      <c r="A2611" s="93" t="s">
        <v>2317</v>
      </c>
      <c r="B2611" s="144" t="s">
        <v>3070</v>
      </c>
      <c r="C2611" s="83">
        <v>2018</v>
      </c>
      <c r="D2611" s="83">
        <v>10</v>
      </c>
      <c r="E2611" s="69">
        <v>1</v>
      </c>
      <c r="F2611" s="69">
        <v>220</v>
      </c>
      <c r="G2611" s="71">
        <v>11.350479999999999</v>
      </c>
    </row>
    <row r="2612" spans="1:7" ht="63" x14ac:dyDescent="0.25">
      <c r="A2612" s="93" t="s">
        <v>2317</v>
      </c>
      <c r="B2612" s="144" t="s">
        <v>3071</v>
      </c>
      <c r="C2612" s="83">
        <v>2018</v>
      </c>
      <c r="D2612" s="83">
        <v>10</v>
      </c>
      <c r="E2612" s="69">
        <v>1</v>
      </c>
      <c r="F2612" s="69">
        <v>10</v>
      </c>
      <c r="G2612" s="71">
        <v>10.16268</v>
      </c>
    </row>
    <row r="2613" spans="1:7" ht="47.25" x14ac:dyDescent="0.25">
      <c r="A2613" s="93" t="s">
        <v>2317</v>
      </c>
      <c r="B2613" s="267" t="s">
        <v>3072</v>
      </c>
      <c r="C2613" s="83">
        <v>2018</v>
      </c>
      <c r="D2613" s="83">
        <v>10</v>
      </c>
      <c r="E2613" s="69">
        <v>1</v>
      </c>
      <c r="F2613" s="69">
        <v>149</v>
      </c>
      <c r="G2613" s="71">
        <v>10.31945</v>
      </c>
    </row>
    <row r="2614" spans="1:7" ht="49.15" customHeight="1" x14ac:dyDescent="0.25">
      <c r="A2614" s="93" t="s">
        <v>2317</v>
      </c>
      <c r="B2614" s="267" t="s">
        <v>313</v>
      </c>
      <c r="C2614" s="83">
        <v>2018</v>
      </c>
      <c r="D2614" s="83">
        <v>10</v>
      </c>
      <c r="E2614" s="69">
        <v>1</v>
      </c>
      <c r="F2614" s="69">
        <v>500</v>
      </c>
      <c r="G2614" s="71">
        <v>12.40836</v>
      </c>
    </row>
    <row r="2615" spans="1:7" ht="63" x14ac:dyDescent="0.25">
      <c r="A2615" s="93" t="s">
        <v>2317</v>
      </c>
      <c r="B2615" s="267" t="s">
        <v>297</v>
      </c>
      <c r="C2615" s="83">
        <v>2018</v>
      </c>
      <c r="D2615" s="83">
        <v>10</v>
      </c>
      <c r="E2615" s="69">
        <v>1</v>
      </c>
      <c r="F2615" s="69">
        <v>50</v>
      </c>
      <c r="G2615" s="71">
        <v>13.34925</v>
      </c>
    </row>
    <row r="2616" spans="1:7" ht="63" x14ac:dyDescent="0.25">
      <c r="A2616" s="93" t="s">
        <v>2317</v>
      </c>
      <c r="B2616" s="246" t="s">
        <v>3073</v>
      </c>
      <c r="C2616" s="77">
        <v>2018</v>
      </c>
      <c r="D2616" s="81">
        <v>10</v>
      </c>
      <c r="E2616" s="95">
        <v>1</v>
      </c>
      <c r="F2616" s="95">
        <v>669</v>
      </c>
      <c r="G2616" s="80">
        <v>12.475820000000001</v>
      </c>
    </row>
    <row r="2617" spans="1:7" ht="78.75" x14ac:dyDescent="0.25">
      <c r="A2617" s="93" t="s">
        <v>2317</v>
      </c>
      <c r="B2617" s="246" t="s">
        <v>2737</v>
      </c>
      <c r="C2617" s="66">
        <v>2018</v>
      </c>
      <c r="D2617" s="73">
        <v>10</v>
      </c>
      <c r="E2617" s="69">
        <v>2</v>
      </c>
      <c r="F2617" s="69">
        <v>1200</v>
      </c>
      <c r="G2617" s="71">
        <v>30.616540000000001</v>
      </c>
    </row>
    <row r="2618" spans="1:7" ht="110.25" x14ac:dyDescent="0.25">
      <c r="A2618" s="93" t="s">
        <v>2317</v>
      </c>
      <c r="B2618" s="246" t="s">
        <v>2738</v>
      </c>
      <c r="C2618" s="246">
        <v>2018</v>
      </c>
      <c r="D2618" s="73">
        <v>10</v>
      </c>
      <c r="E2618" s="69">
        <v>2</v>
      </c>
      <c r="F2618" s="69">
        <v>180</v>
      </c>
      <c r="G2618" s="71">
        <v>51.947360000000003</v>
      </c>
    </row>
    <row r="2619" spans="1:7" ht="110.25" x14ac:dyDescent="0.25">
      <c r="A2619" s="93" t="s">
        <v>2317</v>
      </c>
      <c r="B2619" s="246" t="s">
        <v>3074</v>
      </c>
      <c r="C2619" s="66">
        <v>2018</v>
      </c>
      <c r="D2619" s="73">
        <v>10</v>
      </c>
      <c r="E2619" s="69">
        <v>2</v>
      </c>
      <c r="F2619" s="69">
        <v>80</v>
      </c>
      <c r="G2619" s="71">
        <v>54.468890000000002</v>
      </c>
    </row>
    <row r="2620" spans="1:7" ht="64.900000000000006" customHeight="1" x14ac:dyDescent="0.25">
      <c r="A2620" s="93" t="s">
        <v>2317</v>
      </c>
      <c r="B2620" s="246" t="s">
        <v>2650</v>
      </c>
      <c r="C2620" s="66">
        <v>2018</v>
      </c>
      <c r="D2620" s="73">
        <v>10</v>
      </c>
      <c r="E2620" s="69">
        <v>1</v>
      </c>
      <c r="F2620" s="69">
        <v>75</v>
      </c>
      <c r="G2620" s="71">
        <v>42.832850000000001</v>
      </c>
    </row>
    <row r="2621" spans="1:7" ht="63" x14ac:dyDescent="0.25">
      <c r="A2621" s="93" t="s">
        <v>2317</v>
      </c>
      <c r="B2621" s="246" t="s">
        <v>2654</v>
      </c>
      <c r="C2621" s="66">
        <v>2018</v>
      </c>
      <c r="D2621" s="73">
        <v>10</v>
      </c>
      <c r="E2621" s="69">
        <v>2</v>
      </c>
      <c r="F2621" s="69">
        <v>15</v>
      </c>
      <c r="G2621" s="71">
        <v>32.109270000000002</v>
      </c>
    </row>
    <row r="2622" spans="1:7" ht="78.75" x14ac:dyDescent="0.25">
      <c r="A2622" s="93" t="s">
        <v>2317</v>
      </c>
      <c r="B2622" s="246" t="s">
        <v>2655</v>
      </c>
      <c r="C2622" s="66">
        <v>2018</v>
      </c>
      <c r="D2622" s="73">
        <v>10</v>
      </c>
      <c r="E2622" s="69">
        <v>1</v>
      </c>
      <c r="F2622" s="69">
        <v>80</v>
      </c>
      <c r="G2622" s="71">
        <v>14.93108</v>
      </c>
    </row>
    <row r="2623" spans="1:7" ht="63" x14ac:dyDescent="0.25">
      <c r="A2623" s="93" t="s">
        <v>2317</v>
      </c>
      <c r="B2623" s="246" t="s">
        <v>2831</v>
      </c>
      <c r="C2623" s="66">
        <v>2018</v>
      </c>
      <c r="D2623" s="73">
        <v>10</v>
      </c>
      <c r="E2623" s="69">
        <v>2</v>
      </c>
      <c r="F2623" s="69">
        <v>15</v>
      </c>
      <c r="G2623" s="71">
        <v>38.219760000000001</v>
      </c>
    </row>
    <row r="2624" spans="1:7" ht="63" x14ac:dyDescent="0.25">
      <c r="A2624" s="93" t="s">
        <v>2317</v>
      </c>
      <c r="B2624" s="246" t="s">
        <v>2840</v>
      </c>
      <c r="C2624" s="66">
        <v>2018</v>
      </c>
      <c r="D2624" s="73">
        <v>10</v>
      </c>
      <c r="E2624" s="69">
        <v>2</v>
      </c>
      <c r="F2624" s="69">
        <v>30</v>
      </c>
      <c r="G2624" s="71">
        <v>32.614739999999998</v>
      </c>
    </row>
    <row r="2625" spans="1:7" ht="63" x14ac:dyDescent="0.25">
      <c r="A2625" s="93" t="s">
        <v>2317</v>
      </c>
      <c r="B2625" s="246" t="s">
        <v>2656</v>
      </c>
      <c r="C2625" s="66">
        <v>2018</v>
      </c>
      <c r="D2625" s="73">
        <v>10</v>
      </c>
      <c r="E2625" s="69">
        <v>1</v>
      </c>
      <c r="F2625" s="69">
        <v>60</v>
      </c>
      <c r="G2625" s="71">
        <v>12.06725</v>
      </c>
    </row>
    <row r="2626" spans="1:7" ht="78.75" x14ac:dyDescent="0.25">
      <c r="A2626" s="93" t="s">
        <v>2317</v>
      </c>
      <c r="B2626" s="246" t="s">
        <v>3075</v>
      </c>
      <c r="C2626" s="66">
        <v>2018</v>
      </c>
      <c r="D2626" s="73">
        <v>10</v>
      </c>
      <c r="E2626" s="69">
        <v>1</v>
      </c>
      <c r="F2626" s="69">
        <v>150</v>
      </c>
      <c r="G2626" s="71">
        <v>15.450810000000001</v>
      </c>
    </row>
    <row r="2627" spans="1:7" ht="64.900000000000006" customHeight="1" x14ac:dyDescent="0.25">
      <c r="A2627" s="93" t="s">
        <v>2317</v>
      </c>
      <c r="B2627" s="246" t="s">
        <v>2765</v>
      </c>
      <c r="C2627" s="83">
        <v>2018</v>
      </c>
      <c r="D2627" s="84">
        <v>10</v>
      </c>
      <c r="E2627" s="251">
        <v>1</v>
      </c>
      <c r="F2627" s="251">
        <v>15</v>
      </c>
      <c r="G2627" s="252">
        <v>17.39791</v>
      </c>
    </row>
    <row r="2628" spans="1:7" ht="78.75" x14ac:dyDescent="0.25">
      <c r="A2628" s="93" t="s">
        <v>2317</v>
      </c>
      <c r="B2628" s="246" t="s">
        <v>2658</v>
      </c>
      <c r="C2628" s="66">
        <v>2018</v>
      </c>
      <c r="D2628" s="73">
        <v>10</v>
      </c>
      <c r="E2628" s="69">
        <v>2</v>
      </c>
      <c r="F2628" s="69">
        <v>180</v>
      </c>
      <c r="G2628" s="71">
        <v>38.583750000000002</v>
      </c>
    </row>
    <row r="2629" spans="1:7" ht="78.75" x14ac:dyDescent="0.25">
      <c r="A2629" s="93" t="s">
        <v>2317</v>
      </c>
      <c r="B2629" s="246" t="s">
        <v>2659</v>
      </c>
      <c r="C2629" s="66">
        <v>2018</v>
      </c>
      <c r="D2629" s="73">
        <v>10</v>
      </c>
      <c r="E2629" s="69">
        <v>1</v>
      </c>
      <c r="F2629" s="69">
        <v>15</v>
      </c>
      <c r="G2629" s="71">
        <v>23.091760000000001</v>
      </c>
    </row>
    <row r="2630" spans="1:7" ht="78" customHeight="1" x14ac:dyDescent="0.25">
      <c r="A2630" s="93" t="s">
        <v>2317</v>
      </c>
      <c r="B2630" s="246" t="s">
        <v>2766</v>
      </c>
      <c r="C2630" s="66">
        <v>2018</v>
      </c>
      <c r="D2630" s="73">
        <v>10</v>
      </c>
      <c r="E2630" s="69">
        <v>1</v>
      </c>
      <c r="F2630" s="69">
        <v>15</v>
      </c>
      <c r="G2630" s="71">
        <v>15.024480000000001</v>
      </c>
    </row>
    <row r="2631" spans="1:7" ht="94.5" x14ac:dyDescent="0.25">
      <c r="A2631" s="93" t="s">
        <v>2317</v>
      </c>
      <c r="B2631" s="246" t="s">
        <v>2767</v>
      </c>
      <c r="C2631" s="66">
        <v>2018</v>
      </c>
      <c r="D2631" s="87">
        <v>10</v>
      </c>
      <c r="E2631" s="69">
        <v>1</v>
      </c>
      <c r="F2631" s="69">
        <v>5</v>
      </c>
      <c r="G2631" s="71">
        <v>9.9215900000000001</v>
      </c>
    </row>
    <row r="2632" spans="1:7" ht="47.25" x14ac:dyDescent="0.25">
      <c r="A2632" s="93" t="s">
        <v>2317</v>
      </c>
      <c r="B2632" s="246" t="s">
        <v>2702</v>
      </c>
      <c r="C2632" s="66">
        <v>2018</v>
      </c>
      <c r="D2632" s="73">
        <v>10</v>
      </c>
      <c r="E2632" s="69">
        <v>2</v>
      </c>
      <c r="F2632" s="249">
        <v>7</v>
      </c>
      <c r="G2632" s="255">
        <v>35.511679999999998</v>
      </c>
    </row>
    <row r="2633" spans="1:7" ht="63" x14ac:dyDescent="0.25">
      <c r="A2633" s="93" t="s">
        <v>2317</v>
      </c>
      <c r="B2633" s="246" t="s">
        <v>2865</v>
      </c>
      <c r="C2633" s="77">
        <v>2018</v>
      </c>
      <c r="D2633" s="81">
        <v>10</v>
      </c>
      <c r="E2633" s="95">
        <v>1</v>
      </c>
      <c r="F2633" s="95">
        <v>50</v>
      </c>
      <c r="G2633" s="80">
        <v>12.94083</v>
      </c>
    </row>
    <row r="2634" spans="1:7" ht="47.25" x14ac:dyDescent="0.25">
      <c r="A2634" s="93" t="s">
        <v>2317</v>
      </c>
      <c r="B2634" s="246" t="s">
        <v>2768</v>
      </c>
      <c r="C2634" s="77">
        <v>2018</v>
      </c>
      <c r="D2634" s="81">
        <v>10</v>
      </c>
      <c r="E2634" s="95">
        <v>1</v>
      </c>
      <c r="F2634" s="95">
        <v>7</v>
      </c>
      <c r="G2634" s="80">
        <v>13.137180000000001</v>
      </c>
    </row>
    <row r="2635" spans="1:7" ht="47.25" x14ac:dyDescent="0.25">
      <c r="A2635" s="93" t="s">
        <v>2317</v>
      </c>
      <c r="B2635" s="246" t="s">
        <v>2769</v>
      </c>
      <c r="C2635" s="83">
        <v>2018</v>
      </c>
      <c r="D2635" s="83" t="s">
        <v>277</v>
      </c>
      <c r="E2635" s="84">
        <v>1</v>
      </c>
      <c r="F2635" s="251">
        <v>14</v>
      </c>
      <c r="G2635" s="252">
        <v>12.689970000000001</v>
      </c>
    </row>
    <row r="2636" spans="1:7" ht="47.25" x14ac:dyDescent="0.25">
      <c r="A2636" s="93" t="s">
        <v>2317</v>
      </c>
      <c r="B2636" s="246" t="str">
        <f>B2603</f>
        <v>Техническое перевооружение ВЛ-10 кВ Ф522 от ПС 35/10 кВ "Новкус-Артезиан" путем строит-ва отпайки 10 кВ, КТПС-10/0,4 кВ 25 кВА для обеспечения тех.при</v>
      </c>
      <c r="C2636" s="66">
        <v>2018</v>
      </c>
      <c r="D2636" s="73">
        <v>10</v>
      </c>
      <c r="E2636" s="69">
        <v>1</v>
      </c>
      <c r="F2636" s="69">
        <v>10</v>
      </c>
      <c r="G2636" s="71">
        <v>22.784680000000002</v>
      </c>
    </row>
    <row r="2637" spans="1:7" ht="47.25" x14ac:dyDescent="0.25">
      <c r="A2637" s="93" t="s">
        <v>2317</v>
      </c>
      <c r="B2637" s="246" t="s">
        <v>407</v>
      </c>
      <c r="C2637" s="66">
        <v>2018</v>
      </c>
      <c r="D2637" s="66">
        <v>10</v>
      </c>
      <c r="E2637" s="69">
        <v>1</v>
      </c>
      <c r="F2637" s="69">
        <v>120</v>
      </c>
      <c r="G2637" s="71">
        <v>15.26521</v>
      </c>
    </row>
    <row r="2638" spans="1:7" ht="47.25" x14ac:dyDescent="0.25">
      <c r="A2638" s="93" t="s">
        <v>2317</v>
      </c>
      <c r="B2638" s="246" t="s">
        <v>406</v>
      </c>
      <c r="C2638" s="66">
        <v>2018</v>
      </c>
      <c r="D2638" s="66">
        <v>10</v>
      </c>
      <c r="E2638" s="69">
        <v>1</v>
      </c>
      <c r="F2638" s="69">
        <v>7</v>
      </c>
      <c r="G2638" s="71">
        <v>9.6916200000000003</v>
      </c>
    </row>
    <row r="2639" spans="1:7" ht="47.25" x14ac:dyDescent="0.25">
      <c r="A2639" s="93" t="s">
        <v>2317</v>
      </c>
      <c r="B2639" s="246" t="s">
        <v>311</v>
      </c>
      <c r="C2639" s="66">
        <v>2018</v>
      </c>
      <c r="D2639" s="66">
        <v>10</v>
      </c>
      <c r="E2639" s="95">
        <v>1</v>
      </c>
      <c r="F2639" s="95">
        <v>272</v>
      </c>
      <c r="G2639" s="80">
        <v>25.82883</v>
      </c>
    </row>
    <row r="2640" spans="1:7" ht="47.25" x14ac:dyDescent="0.25">
      <c r="A2640" s="93" t="s">
        <v>2317</v>
      </c>
      <c r="B2640" s="246" t="s">
        <v>280</v>
      </c>
      <c r="C2640" s="66">
        <v>2018</v>
      </c>
      <c r="D2640" s="66">
        <v>10</v>
      </c>
      <c r="E2640" s="84">
        <v>1</v>
      </c>
      <c r="F2640" s="251">
        <v>15</v>
      </c>
      <c r="G2640" s="252">
        <v>10.32563</v>
      </c>
    </row>
    <row r="2641" spans="1:7" ht="47.25" x14ac:dyDescent="0.25">
      <c r="A2641" s="93" t="s">
        <v>2317</v>
      </c>
      <c r="B2641" s="246" t="s">
        <v>293</v>
      </c>
      <c r="C2641" s="66">
        <v>2018</v>
      </c>
      <c r="D2641" s="66">
        <v>10</v>
      </c>
      <c r="E2641" s="84">
        <v>1</v>
      </c>
      <c r="F2641" s="251">
        <v>127</v>
      </c>
      <c r="G2641" s="252">
        <v>15.285819999999999</v>
      </c>
    </row>
    <row r="2642" spans="1:7" ht="63" x14ac:dyDescent="0.25">
      <c r="A2642" s="93" t="s">
        <v>2317</v>
      </c>
      <c r="B2642" s="246" t="s">
        <v>312</v>
      </c>
      <c r="C2642" s="66">
        <v>2018</v>
      </c>
      <c r="D2642" s="66">
        <v>10</v>
      </c>
      <c r="E2642" s="84">
        <v>4</v>
      </c>
      <c r="F2642" s="95">
        <v>205</v>
      </c>
      <c r="G2642" s="252">
        <v>63.698999999999998</v>
      </c>
    </row>
    <row r="2643" spans="1:7" ht="78.75" x14ac:dyDescent="0.25">
      <c r="A2643" s="93" t="s">
        <v>2317</v>
      </c>
      <c r="B2643" s="246" t="s">
        <v>379</v>
      </c>
      <c r="C2643" s="66">
        <v>2018</v>
      </c>
      <c r="D2643" s="66">
        <v>10</v>
      </c>
      <c r="E2643" s="84">
        <v>2</v>
      </c>
      <c r="F2643" s="95">
        <v>106</v>
      </c>
      <c r="G2643" s="252">
        <v>50.286000000000001</v>
      </c>
    </row>
    <row r="2644" spans="1:7" ht="63" x14ac:dyDescent="0.25">
      <c r="A2644" s="93" t="s">
        <v>2317</v>
      </c>
      <c r="B2644" s="267" t="s">
        <v>366</v>
      </c>
      <c r="C2644" s="107">
        <v>2019</v>
      </c>
      <c r="D2644" s="107">
        <v>10</v>
      </c>
      <c r="E2644" s="69">
        <v>1</v>
      </c>
      <c r="F2644" s="69">
        <v>30</v>
      </c>
      <c r="G2644" s="71">
        <v>10.4681</v>
      </c>
    </row>
    <row r="2645" spans="1:7" ht="63" x14ac:dyDescent="0.25">
      <c r="A2645" s="93" t="s">
        <v>2317</v>
      </c>
      <c r="B2645" s="267" t="s">
        <v>2633</v>
      </c>
      <c r="C2645" s="107">
        <v>2019</v>
      </c>
      <c r="D2645" s="107">
        <v>10</v>
      </c>
      <c r="E2645" s="69">
        <v>2</v>
      </c>
      <c r="F2645" s="251">
        <v>105</v>
      </c>
      <c r="G2645" s="71">
        <v>43.975000000000001</v>
      </c>
    </row>
    <row r="2646" spans="1:7" ht="78.75" x14ac:dyDescent="0.25">
      <c r="A2646" s="93" t="s">
        <v>2317</v>
      </c>
      <c r="B2646" s="267" t="s">
        <v>2638</v>
      </c>
      <c r="C2646" s="66">
        <v>2019</v>
      </c>
      <c r="D2646" s="87">
        <v>10</v>
      </c>
      <c r="E2646" s="73">
        <v>1</v>
      </c>
      <c r="F2646" s="69">
        <v>15</v>
      </c>
      <c r="G2646" s="274">
        <v>15.303330000000001</v>
      </c>
    </row>
    <row r="2647" spans="1:7" ht="63.6" customHeight="1" x14ac:dyDescent="0.25">
      <c r="A2647" s="93" t="s">
        <v>2317</v>
      </c>
      <c r="B2647" s="267" t="s">
        <v>315</v>
      </c>
      <c r="C2647" s="66">
        <v>2019</v>
      </c>
      <c r="D2647" s="73">
        <v>10</v>
      </c>
      <c r="E2647" s="69">
        <v>1</v>
      </c>
      <c r="F2647" s="249">
        <v>150</v>
      </c>
      <c r="G2647" s="255">
        <v>35.511679999999998</v>
      </c>
    </row>
    <row r="2648" spans="1:7" ht="63" x14ac:dyDescent="0.25">
      <c r="A2648" s="93" t="s">
        <v>2317</v>
      </c>
      <c r="B2648" s="267" t="s">
        <v>2705</v>
      </c>
      <c r="C2648" s="66">
        <v>2019</v>
      </c>
      <c r="D2648" s="73">
        <v>10</v>
      </c>
      <c r="E2648" s="69">
        <v>1</v>
      </c>
      <c r="F2648" s="249">
        <v>15</v>
      </c>
      <c r="G2648" s="255">
        <v>13.717650000000001</v>
      </c>
    </row>
    <row r="2649" spans="1:7" ht="63" x14ac:dyDescent="0.25">
      <c r="A2649" s="93" t="s">
        <v>2317</v>
      </c>
      <c r="B2649" s="267" t="s">
        <v>317</v>
      </c>
      <c r="C2649" s="66">
        <v>2019</v>
      </c>
      <c r="D2649" s="73">
        <v>10</v>
      </c>
      <c r="E2649" s="69">
        <v>1</v>
      </c>
      <c r="F2649" s="249">
        <v>15</v>
      </c>
      <c r="G2649" s="255">
        <v>15.11139</v>
      </c>
    </row>
    <row r="2650" spans="1:7" ht="63" x14ac:dyDescent="0.25">
      <c r="A2650" s="93" t="s">
        <v>2317</v>
      </c>
      <c r="B2650" s="267" t="s">
        <v>323</v>
      </c>
      <c r="C2650" s="66">
        <v>2019</v>
      </c>
      <c r="D2650" s="73">
        <v>10</v>
      </c>
      <c r="E2650" s="69">
        <v>2</v>
      </c>
      <c r="F2650" s="249">
        <v>570</v>
      </c>
      <c r="G2650" s="80">
        <v>39.948999999999998</v>
      </c>
    </row>
    <row r="2651" spans="1:7" ht="63" x14ac:dyDescent="0.25">
      <c r="A2651" s="93" t="s">
        <v>2317</v>
      </c>
      <c r="B2651" s="267" t="s">
        <v>327</v>
      </c>
      <c r="C2651" s="66">
        <v>2019</v>
      </c>
      <c r="D2651" s="73">
        <v>10</v>
      </c>
      <c r="E2651" s="69">
        <v>1</v>
      </c>
      <c r="F2651" s="249">
        <v>15</v>
      </c>
      <c r="G2651" s="80">
        <v>13.71908</v>
      </c>
    </row>
    <row r="2652" spans="1:7" ht="110.25" x14ac:dyDescent="0.25">
      <c r="A2652" s="93" t="s">
        <v>2317</v>
      </c>
      <c r="B2652" s="267" t="s">
        <v>2743</v>
      </c>
      <c r="C2652" s="66">
        <v>2019</v>
      </c>
      <c r="D2652" s="73">
        <v>10</v>
      </c>
      <c r="E2652" s="69">
        <v>2</v>
      </c>
      <c r="F2652" s="249">
        <v>705</v>
      </c>
      <c r="G2652" s="80">
        <v>39.969000000000001</v>
      </c>
    </row>
    <row r="2653" spans="1:7" ht="61.9" customHeight="1" x14ac:dyDescent="0.25">
      <c r="A2653" s="93" t="s">
        <v>2317</v>
      </c>
      <c r="B2653" s="267" t="s">
        <v>2906</v>
      </c>
      <c r="C2653" s="77">
        <v>2019</v>
      </c>
      <c r="D2653" s="81">
        <v>6</v>
      </c>
      <c r="E2653" s="95">
        <v>1</v>
      </c>
      <c r="F2653" s="95">
        <v>5</v>
      </c>
      <c r="G2653" s="80">
        <v>13.2362</v>
      </c>
    </row>
    <row r="2654" spans="1:7" ht="63" x14ac:dyDescent="0.25">
      <c r="A2654" s="93" t="s">
        <v>2317</v>
      </c>
      <c r="B2654" s="267" t="s">
        <v>2908</v>
      </c>
      <c r="C2654" s="77">
        <v>2019</v>
      </c>
      <c r="D2654" s="81">
        <v>10</v>
      </c>
      <c r="E2654" s="95">
        <v>1</v>
      </c>
      <c r="F2654" s="95">
        <v>60</v>
      </c>
      <c r="G2654" s="80">
        <v>16.24982</v>
      </c>
    </row>
    <row r="2655" spans="1:7" ht="50.45" customHeight="1" x14ac:dyDescent="0.25">
      <c r="A2655" s="93" t="s">
        <v>2317</v>
      </c>
      <c r="B2655" s="267" t="s">
        <v>3076</v>
      </c>
      <c r="C2655" s="77">
        <v>2019</v>
      </c>
      <c r="D2655" s="81">
        <v>6</v>
      </c>
      <c r="E2655" s="95">
        <v>1</v>
      </c>
      <c r="F2655" s="95">
        <v>100</v>
      </c>
      <c r="G2655" s="80">
        <v>16.593219999999999</v>
      </c>
    </row>
    <row r="2656" spans="1:7" ht="78.75" x14ac:dyDescent="0.25">
      <c r="A2656" s="93" t="s">
        <v>2317</v>
      </c>
      <c r="B2656" s="267" t="s">
        <v>342</v>
      </c>
      <c r="C2656" s="77">
        <v>2019</v>
      </c>
      <c r="D2656" s="81">
        <v>6</v>
      </c>
      <c r="E2656" s="95">
        <v>1</v>
      </c>
      <c r="F2656" s="95">
        <v>15</v>
      </c>
      <c r="G2656" s="80">
        <v>21.378879999999999</v>
      </c>
    </row>
    <row r="2657" spans="1:7" ht="63" x14ac:dyDescent="0.25">
      <c r="A2657" s="93" t="s">
        <v>2317</v>
      </c>
      <c r="B2657" s="267" t="s">
        <v>344</v>
      </c>
      <c r="C2657" s="77">
        <v>2019</v>
      </c>
      <c r="D2657" s="81">
        <v>10</v>
      </c>
      <c r="E2657" s="95">
        <v>1</v>
      </c>
      <c r="F2657" s="95">
        <v>100</v>
      </c>
      <c r="G2657" s="80">
        <v>14.788600000000001</v>
      </c>
    </row>
    <row r="2658" spans="1:7" ht="63" x14ac:dyDescent="0.25">
      <c r="A2658" s="93" t="s">
        <v>2317</v>
      </c>
      <c r="B2658" s="267" t="s">
        <v>345</v>
      </c>
      <c r="C2658" s="77">
        <v>2019</v>
      </c>
      <c r="D2658" s="81">
        <v>6</v>
      </c>
      <c r="E2658" s="95">
        <v>1</v>
      </c>
      <c r="F2658" s="95">
        <v>140</v>
      </c>
      <c r="G2658" s="80">
        <v>16.616610000000001</v>
      </c>
    </row>
    <row r="2659" spans="1:7" ht="78.75" x14ac:dyDescent="0.25">
      <c r="A2659" s="93" t="s">
        <v>2317</v>
      </c>
      <c r="B2659" s="267" t="s">
        <v>2924</v>
      </c>
      <c r="C2659" s="77">
        <v>2019</v>
      </c>
      <c r="D2659" s="81">
        <v>10</v>
      </c>
      <c r="E2659" s="95">
        <v>2</v>
      </c>
      <c r="F2659" s="95">
        <v>150</v>
      </c>
      <c r="G2659" s="80">
        <v>36.372019999999999</v>
      </c>
    </row>
    <row r="2660" spans="1:7" ht="63" x14ac:dyDescent="0.25">
      <c r="A2660" s="93" t="s">
        <v>2317</v>
      </c>
      <c r="B2660" s="267" t="s">
        <v>2925</v>
      </c>
      <c r="C2660" s="77">
        <v>2019</v>
      </c>
      <c r="D2660" s="81">
        <v>10</v>
      </c>
      <c r="E2660" s="95">
        <v>1</v>
      </c>
      <c r="F2660" s="95">
        <v>15</v>
      </c>
      <c r="G2660" s="80">
        <v>14.68882</v>
      </c>
    </row>
    <row r="2661" spans="1:7" ht="78.75" x14ac:dyDescent="0.25">
      <c r="A2661" s="93" t="s">
        <v>2317</v>
      </c>
      <c r="B2661" s="267" t="s">
        <v>2913</v>
      </c>
      <c r="C2661" s="77">
        <v>2019</v>
      </c>
      <c r="D2661" s="85">
        <v>0.4</v>
      </c>
      <c r="E2661" s="95">
        <v>2</v>
      </c>
      <c r="F2661" s="95">
        <v>15</v>
      </c>
      <c r="G2661" s="80">
        <v>30.605160000000001</v>
      </c>
    </row>
    <row r="2662" spans="1:7" ht="62.45" customHeight="1" x14ac:dyDescent="0.25">
      <c r="A2662" s="93" t="s">
        <v>2317</v>
      </c>
      <c r="B2662" s="267" t="s">
        <v>352</v>
      </c>
      <c r="C2662" s="77">
        <v>2019</v>
      </c>
      <c r="D2662" s="81">
        <v>10</v>
      </c>
      <c r="E2662" s="95">
        <v>1</v>
      </c>
      <c r="F2662" s="95">
        <v>15</v>
      </c>
      <c r="G2662" s="80">
        <v>13.630280000000001</v>
      </c>
    </row>
    <row r="2663" spans="1:7" ht="47.25" x14ac:dyDescent="0.25">
      <c r="A2663" s="93" t="s">
        <v>2317</v>
      </c>
      <c r="B2663" s="267" t="s">
        <v>3077</v>
      </c>
      <c r="C2663" s="77">
        <v>2019</v>
      </c>
      <c r="D2663" s="81">
        <v>10</v>
      </c>
      <c r="E2663" s="95">
        <v>1</v>
      </c>
      <c r="F2663" s="95">
        <v>15</v>
      </c>
      <c r="G2663" s="80">
        <v>10.96566</v>
      </c>
    </row>
    <row r="2664" spans="1:7" ht="63" x14ac:dyDescent="0.25">
      <c r="A2664" s="93" t="s">
        <v>2317</v>
      </c>
      <c r="B2664" s="267" t="s">
        <v>3078</v>
      </c>
      <c r="C2664" s="77">
        <v>2019</v>
      </c>
      <c r="D2664" s="81">
        <v>10</v>
      </c>
      <c r="E2664" s="95">
        <v>2</v>
      </c>
      <c r="F2664" s="95">
        <v>570</v>
      </c>
      <c r="G2664" s="80">
        <v>47.141919999999999</v>
      </c>
    </row>
    <row r="2665" spans="1:7" ht="64.900000000000006" customHeight="1" x14ac:dyDescent="0.25">
      <c r="A2665" s="93" t="s">
        <v>2317</v>
      </c>
      <c r="B2665" s="267" t="s">
        <v>2744</v>
      </c>
      <c r="C2665" s="77">
        <v>2019</v>
      </c>
      <c r="D2665" s="81">
        <v>10</v>
      </c>
      <c r="E2665" s="95">
        <v>1</v>
      </c>
      <c r="F2665" s="95">
        <v>1250</v>
      </c>
      <c r="G2665" s="80">
        <v>21.998439999999999</v>
      </c>
    </row>
    <row r="2666" spans="1:7" ht="63" x14ac:dyDescent="0.25">
      <c r="A2666" s="93" t="s">
        <v>2317</v>
      </c>
      <c r="B2666" s="267" t="s">
        <v>3047</v>
      </c>
      <c r="C2666" s="77">
        <v>2019</v>
      </c>
      <c r="D2666" s="81">
        <v>10</v>
      </c>
      <c r="E2666" s="95">
        <v>1</v>
      </c>
      <c r="F2666" s="95">
        <v>400</v>
      </c>
      <c r="G2666" s="80">
        <v>14.63847</v>
      </c>
    </row>
    <row r="2667" spans="1:7" ht="63" x14ac:dyDescent="0.25">
      <c r="A2667" s="93" t="s">
        <v>2317</v>
      </c>
      <c r="B2667" s="267" t="s">
        <v>3079</v>
      </c>
      <c r="C2667" s="77">
        <v>2019</v>
      </c>
      <c r="D2667" s="81">
        <v>10</v>
      </c>
      <c r="E2667" s="95">
        <v>2</v>
      </c>
      <c r="F2667" s="95">
        <v>15</v>
      </c>
      <c r="G2667" s="80">
        <v>47.775320000000001</v>
      </c>
    </row>
    <row r="2668" spans="1:7" ht="94.5" x14ac:dyDescent="0.25">
      <c r="A2668" s="93" t="s">
        <v>2317</v>
      </c>
      <c r="B2668" s="267" t="s">
        <v>408</v>
      </c>
      <c r="C2668" s="66">
        <v>2019</v>
      </c>
      <c r="D2668" s="81">
        <v>10</v>
      </c>
      <c r="E2668" s="95">
        <v>1</v>
      </c>
      <c r="F2668" s="95">
        <v>15</v>
      </c>
      <c r="G2668" s="80">
        <v>11.50319</v>
      </c>
    </row>
    <row r="2669" spans="1:7" ht="63" x14ac:dyDescent="0.25">
      <c r="A2669" s="93" t="s">
        <v>2317</v>
      </c>
      <c r="B2669" s="267" t="s">
        <v>3080</v>
      </c>
      <c r="C2669" s="66">
        <v>2019</v>
      </c>
      <c r="D2669" s="81">
        <v>10</v>
      </c>
      <c r="E2669" s="95">
        <v>1</v>
      </c>
      <c r="F2669" s="95">
        <v>15</v>
      </c>
      <c r="G2669" s="80">
        <v>13.120979999999999</v>
      </c>
    </row>
    <row r="2670" spans="1:7" ht="63" customHeight="1" x14ac:dyDescent="0.25">
      <c r="A2670" s="93" t="s">
        <v>2317</v>
      </c>
      <c r="B2670" s="267" t="s">
        <v>2938</v>
      </c>
      <c r="C2670" s="83">
        <v>2019</v>
      </c>
      <c r="D2670" s="83">
        <v>10</v>
      </c>
      <c r="E2670" s="84">
        <v>1</v>
      </c>
      <c r="F2670" s="251">
        <v>10</v>
      </c>
      <c r="G2670" s="252">
        <v>12.191890000000001</v>
      </c>
    </row>
    <row r="2671" spans="1:7" ht="63" x14ac:dyDescent="0.25">
      <c r="A2671" s="93" t="s">
        <v>2317</v>
      </c>
      <c r="B2671" s="267" t="s">
        <v>3081</v>
      </c>
      <c r="C2671" s="83">
        <v>2019</v>
      </c>
      <c r="D2671" s="83">
        <v>10</v>
      </c>
      <c r="E2671" s="84">
        <v>1</v>
      </c>
      <c r="F2671" s="251">
        <v>15</v>
      </c>
      <c r="G2671" s="252">
        <v>11.95482</v>
      </c>
    </row>
    <row r="2672" spans="1:7" ht="63" x14ac:dyDescent="0.25">
      <c r="A2672" s="93" t="s">
        <v>2317</v>
      </c>
      <c r="B2672" s="267" t="s">
        <v>3082</v>
      </c>
      <c r="C2672" s="83">
        <v>2019</v>
      </c>
      <c r="D2672" s="83">
        <v>10</v>
      </c>
      <c r="E2672" s="84">
        <v>1</v>
      </c>
      <c r="F2672" s="251">
        <v>5</v>
      </c>
      <c r="G2672" s="252">
        <v>15.165100000000001</v>
      </c>
    </row>
    <row r="2673" spans="1:7" ht="78.75" x14ac:dyDescent="0.25">
      <c r="A2673" s="93" t="s">
        <v>2317</v>
      </c>
      <c r="B2673" s="267" t="s">
        <v>363</v>
      </c>
      <c r="C2673" s="83">
        <v>2019</v>
      </c>
      <c r="D2673" s="83">
        <v>10</v>
      </c>
      <c r="E2673" s="84">
        <v>1</v>
      </c>
      <c r="F2673" s="251">
        <v>15</v>
      </c>
      <c r="G2673" s="252">
        <v>13.18337</v>
      </c>
    </row>
    <row r="2674" spans="1:7" ht="49.9" customHeight="1" x14ac:dyDescent="0.25">
      <c r="A2674" s="93" t="s">
        <v>2317</v>
      </c>
      <c r="B2674" s="267" t="s">
        <v>2942</v>
      </c>
      <c r="C2674" s="83">
        <v>2019</v>
      </c>
      <c r="D2674" s="83">
        <v>10</v>
      </c>
      <c r="E2674" s="84">
        <v>1</v>
      </c>
      <c r="F2674" s="251">
        <v>145</v>
      </c>
      <c r="G2674" s="252">
        <v>23.405370000000001</v>
      </c>
    </row>
    <row r="2675" spans="1:7" ht="63" x14ac:dyDescent="0.25">
      <c r="A2675" s="93" t="s">
        <v>2317</v>
      </c>
      <c r="B2675" s="267" t="s">
        <v>2777</v>
      </c>
      <c r="C2675" s="83">
        <v>2019</v>
      </c>
      <c r="D2675" s="83">
        <v>10</v>
      </c>
      <c r="E2675" s="84">
        <v>1</v>
      </c>
      <c r="F2675" s="251">
        <v>60</v>
      </c>
      <c r="G2675" s="252">
        <v>13.138159999999999</v>
      </c>
    </row>
    <row r="2676" spans="1:7" ht="63" x14ac:dyDescent="0.25">
      <c r="A2676" s="93" t="s">
        <v>2317</v>
      </c>
      <c r="B2676" s="267" t="s">
        <v>3083</v>
      </c>
      <c r="C2676" s="83">
        <v>2019</v>
      </c>
      <c r="D2676" s="83">
        <v>6</v>
      </c>
      <c r="E2676" s="84">
        <v>2</v>
      </c>
      <c r="F2676" s="251">
        <v>15</v>
      </c>
      <c r="G2676" s="252">
        <v>24.71313</v>
      </c>
    </row>
    <row r="2677" spans="1:7" ht="66" customHeight="1" x14ac:dyDescent="0.25">
      <c r="A2677" s="93" t="s">
        <v>2317</v>
      </c>
      <c r="B2677" s="267" t="s">
        <v>358</v>
      </c>
      <c r="C2677" s="83">
        <v>2019</v>
      </c>
      <c r="D2677" s="83">
        <v>10</v>
      </c>
      <c r="E2677" s="84">
        <v>1</v>
      </c>
      <c r="F2677" s="251">
        <v>75</v>
      </c>
      <c r="G2677" s="252">
        <v>13.208320000000001</v>
      </c>
    </row>
    <row r="2678" spans="1:7" ht="78.75" x14ac:dyDescent="0.25">
      <c r="A2678" s="93" t="s">
        <v>2317</v>
      </c>
      <c r="B2678" s="267" t="s">
        <v>3084</v>
      </c>
      <c r="C2678" s="83">
        <v>2019</v>
      </c>
      <c r="D2678" s="83">
        <v>10</v>
      </c>
      <c r="E2678" s="84">
        <v>1</v>
      </c>
      <c r="F2678" s="251">
        <v>75</v>
      </c>
      <c r="G2678" s="252">
        <v>12.40091</v>
      </c>
    </row>
    <row r="2679" spans="1:7" ht="78.75" x14ac:dyDescent="0.25">
      <c r="A2679" s="93" t="s">
        <v>2317</v>
      </c>
      <c r="B2679" s="267" t="s">
        <v>373</v>
      </c>
      <c r="C2679" s="83">
        <v>2019</v>
      </c>
      <c r="D2679" s="83">
        <v>10</v>
      </c>
      <c r="E2679" s="84">
        <v>1</v>
      </c>
      <c r="F2679" s="251">
        <v>5</v>
      </c>
      <c r="G2679" s="252">
        <v>13.052339999999999</v>
      </c>
    </row>
    <row r="2680" spans="1:7" ht="94.9" customHeight="1" x14ac:dyDescent="0.25">
      <c r="A2680" s="93" t="s">
        <v>2317</v>
      </c>
      <c r="B2680" s="267" t="s">
        <v>2950</v>
      </c>
      <c r="C2680" s="83">
        <v>2019</v>
      </c>
      <c r="D2680" s="83">
        <v>10</v>
      </c>
      <c r="E2680" s="84">
        <v>2</v>
      </c>
      <c r="F2680" s="251">
        <v>7</v>
      </c>
      <c r="G2680" s="252">
        <v>23.69697</v>
      </c>
    </row>
    <row r="2681" spans="1:7" ht="78.75" x14ac:dyDescent="0.25">
      <c r="A2681" s="93" t="s">
        <v>2317</v>
      </c>
      <c r="B2681" s="267" t="s">
        <v>2747</v>
      </c>
      <c r="C2681" s="83">
        <v>2019</v>
      </c>
      <c r="D2681" s="83">
        <v>10</v>
      </c>
      <c r="E2681" s="84">
        <v>1</v>
      </c>
      <c r="F2681" s="251">
        <v>5</v>
      </c>
      <c r="G2681" s="252">
        <v>12.689970000000001</v>
      </c>
    </row>
    <row r="2682" spans="1:7" ht="78.75" x14ac:dyDescent="0.25">
      <c r="A2682" s="93" t="s">
        <v>2317</v>
      </c>
      <c r="B2682" s="267" t="s">
        <v>3085</v>
      </c>
      <c r="C2682" s="83">
        <v>2019</v>
      </c>
      <c r="D2682" s="83">
        <v>10</v>
      </c>
      <c r="E2682" s="84">
        <v>1</v>
      </c>
      <c r="F2682" s="251">
        <v>15</v>
      </c>
      <c r="G2682" s="252">
        <v>9.9767799999999998</v>
      </c>
    </row>
    <row r="2683" spans="1:7" ht="47.25" x14ac:dyDescent="0.25">
      <c r="A2683" s="93" t="s">
        <v>2317</v>
      </c>
      <c r="B2683" s="267" t="s">
        <v>2867</v>
      </c>
      <c r="C2683" s="83">
        <v>2019</v>
      </c>
      <c r="D2683" s="83">
        <v>10</v>
      </c>
      <c r="E2683" s="84">
        <v>1</v>
      </c>
      <c r="F2683" s="251">
        <v>12</v>
      </c>
      <c r="G2683" s="252">
        <v>14.03952</v>
      </c>
    </row>
    <row r="2684" spans="1:7" ht="78.75" x14ac:dyDescent="0.25">
      <c r="A2684" s="93" t="s">
        <v>2317</v>
      </c>
      <c r="B2684" s="267" t="s">
        <v>411</v>
      </c>
      <c r="C2684" s="83">
        <v>2019</v>
      </c>
      <c r="D2684" s="83">
        <v>10</v>
      </c>
      <c r="E2684" s="84">
        <v>2</v>
      </c>
      <c r="F2684" s="251">
        <v>15</v>
      </c>
      <c r="G2684" s="252">
        <v>31.647369999999999</v>
      </c>
    </row>
    <row r="2685" spans="1:7" ht="63" x14ac:dyDescent="0.25">
      <c r="A2685" s="93" t="s">
        <v>2317</v>
      </c>
      <c r="B2685" s="267" t="s">
        <v>3086</v>
      </c>
      <c r="C2685" s="83">
        <v>2019</v>
      </c>
      <c r="D2685" s="83">
        <v>10</v>
      </c>
      <c r="E2685" s="84">
        <v>1</v>
      </c>
      <c r="F2685" s="251">
        <v>15</v>
      </c>
      <c r="G2685" s="252">
        <v>14.46796</v>
      </c>
    </row>
    <row r="2686" spans="1:7" ht="78.75" x14ac:dyDescent="0.25">
      <c r="A2686" s="93" t="s">
        <v>2317</v>
      </c>
      <c r="B2686" s="267" t="s">
        <v>412</v>
      </c>
      <c r="C2686" s="83">
        <v>2019</v>
      </c>
      <c r="D2686" s="83">
        <v>10</v>
      </c>
      <c r="E2686" s="84">
        <v>1</v>
      </c>
      <c r="F2686" s="251">
        <v>3</v>
      </c>
      <c r="G2686" s="252">
        <v>12.903449999999999</v>
      </c>
    </row>
    <row r="2687" spans="1:7" ht="110.25" x14ac:dyDescent="0.25">
      <c r="A2687" s="93" t="s">
        <v>2317</v>
      </c>
      <c r="B2687" s="267" t="s">
        <v>3065</v>
      </c>
      <c r="C2687" s="83">
        <v>2019</v>
      </c>
      <c r="D2687" s="83">
        <v>10</v>
      </c>
      <c r="E2687" s="84">
        <v>2</v>
      </c>
      <c r="F2687" s="251">
        <v>7</v>
      </c>
      <c r="G2687" s="252">
        <v>24.206869999999999</v>
      </c>
    </row>
    <row r="2688" spans="1:7" ht="78.75" x14ac:dyDescent="0.25">
      <c r="A2688" s="93" t="s">
        <v>2317</v>
      </c>
      <c r="B2688" s="267" t="str">
        <f>B1105</f>
        <v>Реконструкция ВЛ-10 кВ  Ф-151 ПС 110/10 кВ "Пригородная" путем строительства участка ВЛ-10 кВ, строительства ТП-10/0,4 кВ и ЛЭП-0,4 кВ для осуществления технологического присоединения энергопринимающих устройств жилых домов по улицам Строителей, Южная, им. Героя Советского Союза Ткачева В.Я.  в с. Татарка</v>
      </c>
      <c r="C2688" s="83">
        <v>2019</v>
      </c>
      <c r="D2688" s="83">
        <v>10</v>
      </c>
      <c r="E2688" s="81">
        <v>2</v>
      </c>
      <c r="F2688" s="95">
        <f>F1105</f>
        <v>106</v>
      </c>
      <c r="G2688" s="80">
        <v>50.286000000000001</v>
      </c>
    </row>
    <row r="2689" spans="1:7" ht="94.5" x14ac:dyDescent="0.25">
      <c r="A2689" s="93" t="s">
        <v>2317</v>
      </c>
      <c r="B2689" s="267" t="s">
        <v>409</v>
      </c>
      <c r="C2689" s="83">
        <v>2019</v>
      </c>
      <c r="D2689" s="83">
        <v>10</v>
      </c>
      <c r="E2689" s="81">
        <v>1</v>
      </c>
      <c r="F2689" s="95">
        <v>15</v>
      </c>
      <c r="G2689" s="80">
        <v>11.98551</v>
      </c>
    </row>
    <row r="2690" spans="1:7" ht="63" x14ac:dyDescent="0.25">
      <c r="A2690" s="93" t="s">
        <v>2317</v>
      </c>
      <c r="B2690" s="267" t="s">
        <v>3061</v>
      </c>
      <c r="C2690" s="66">
        <v>2020</v>
      </c>
      <c r="D2690" s="73">
        <v>10</v>
      </c>
      <c r="E2690" s="69">
        <v>1</v>
      </c>
      <c r="F2690" s="69">
        <v>289.39999999999998</v>
      </c>
      <c r="G2690" s="71">
        <v>57.203470000000003</v>
      </c>
    </row>
    <row r="2691" spans="1:7" ht="46.9" customHeight="1" x14ac:dyDescent="0.25">
      <c r="A2691" s="93" t="s">
        <v>2317</v>
      </c>
      <c r="B2691" s="267" t="s">
        <v>3049</v>
      </c>
      <c r="C2691" s="77">
        <f>C1075</f>
        <v>2020</v>
      </c>
      <c r="D2691" s="81">
        <f>D1075</f>
        <v>10</v>
      </c>
      <c r="E2691" s="69">
        <v>1</v>
      </c>
      <c r="F2691" s="69">
        <f>F1075</f>
        <v>1500</v>
      </c>
      <c r="G2691" s="71">
        <v>21.262</v>
      </c>
    </row>
    <row r="2692" spans="1:7" ht="63" x14ac:dyDescent="0.25">
      <c r="A2692" s="93" t="s">
        <v>2317</v>
      </c>
      <c r="B2692" s="267" t="s">
        <v>2783</v>
      </c>
      <c r="C2692" s="66">
        <v>2020</v>
      </c>
      <c r="D2692" s="73">
        <v>10</v>
      </c>
      <c r="E2692" s="69">
        <v>1</v>
      </c>
      <c r="F2692" s="69">
        <v>30</v>
      </c>
      <c r="G2692" s="71">
        <v>8.50441</v>
      </c>
    </row>
    <row r="2693" spans="1:7" ht="63" x14ac:dyDescent="0.25">
      <c r="A2693" s="93" t="s">
        <v>2317</v>
      </c>
      <c r="B2693" s="267" t="s">
        <v>2719</v>
      </c>
      <c r="C2693" s="66">
        <v>2020</v>
      </c>
      <c r="D2693" s="73">
        <v>10</v>
      </c>
      <c r="E2693" s="69">
        <v>1</v>
      </c>
      <c r="F2693" s="69">
        <v>50</v>
      </c>
      <c r="G2693" s="71">
        <v>10.16033</v>
      </c>
    </row>
    <row r="2694" spans="1:7" ht="76.900000000000006" customHeight="1" x14ac:dyDescent="0.25">
      <c r="A2694" s="93" t="s">
        <v>2317</v>
      </c>
      <c r="B2694" s="267" t="s">
        <v>2784</v>
      </c>
      <c r="C2694" s="66">
        <v>2020</v>
      </c>
      <c r="D2694" s="73">
        <v>10</v>
      </c>
      <c r="E2694" s="69">
        <v>2</v>
      </c>
      <c r="F2694" s="69">
        <v>95</v>
      </c>
      <c r="G2694" s="71">
        <v>21.889990000000001</v>
      </c>
    </row>
    <row r="2695" spans="1:7" ht="62.45" customHeight="1" x14ac:dyDescent="0.25">
      <c r="A2695" s="93" t="s">
        <v>2317</v>
      </c>
      <c r="B2695" s="267" t="s">
        <v>2720</v>
      </c>
      <c r="C2695" s="66">
        <v>2020</v>
      </c>
      <c r="D2695" s="73">
        <v>10</v>
      </c>
      <c r="E2695" s="69">
        <v>1</v>
      </c>
      <c r="F2695" s="69">
        <v>60</v>
      </c>
      <c r="G2695" s="71">
        <v>10.245509999999999</v>
      </c>
    </row>
    <row r="2696" spans="1:7" ht="63" x14ac:dyDescent="0.25">
      <c r="A2696" s="93" t="s">
        <v>2317</v>
      </c>
      <c r="B2696" s="267" t="s">
        <v>2785</v>
      </c>
      <c r="C2696" s="66">
        <v>2020</v>
      </c>
      <c r="D2696" s="73">
        <v>10</v>
      </c>
      <c r="E2696" s="69">
        <v>1</v>
      </c>
      <c r="F2696" s="69">
        <v>80</v>
      </c>
      <c r="G2696" s="71">
        <v>14.80003</v>
      </c>
    </row>
    <row r="2697" spans="1:7" ht="63" x14ac:dyDescent="0.25">
      <c r="A2697" s="93" t="s">
        <v>2317</v>
      </c>
      <c r="B2697" s="267" t="s">
        <v>2722</v>
      </c>
      <c r="C2697" s="66">
        <v>2020</v>
      </c>
      <c r="D2697" s="73">
        <v>10</v>
      </c>
      <c r="E2697" s="69">
        <v>1</v>
      </c>
      <c r="F2697" s="69">
        <v>5</v>
      </c>
      <c r="G2697" s="71">
        <v>8.5024200000000008</v>
      </c>
    </row>
    <row r="2698" spans="1:7" ht="63" x14ac:dyDescent="0.25">
      <c r="A2698" s="93" t="s">
        <v>2317</v>
      </c>
      <c r="B2698" s="267" t="s">
        <v>2723</v>
      </c>
      <c r="C2698" s="66">
        <v>2020</v>
      </c>
      <c r="D2698" s="73">
        <v>10</v>
      </c>
      <c r="E2698" s="69">
        <v>1</v>
      </c>
      <c r="F2698" s="69">
        <v>14</v>
      </c>
      <c r="G2698" s="71">
        <v>8.7895699999999994</v>
      </c>
    </row>
    <row r="2699" spans="1:7" ht="31.5" x14ac:dyDescent="0.25">
      <c r="A2699" s="93" t="s">
        <v>2317</v>
      </c>
      <c r="B2699" s="298" t="s">
        <v>2786</v>
      </c>
      <c r="C2699" s="66">
        <v>2020</v>
      </c>
      <c r="D2699" s="73">
        <v>10</v>
      </c>
      <c r="E2699" s="69">
        <v>1</v>
      </c>
      <c r="F2699" s="69"/>
      <c r="G2699" s="71">
        <v>10.32564</v>
      </c>
    </row>
    <row r="2700" spans="1:7" ht="78.75" x14ac:dyDescent="0.25">
      <c r="A2700" s="93" t="s">
        <v>2317</v>
      </c>
      <c r="B2700" s="257" t="s">
        <v>3087</v>
      </c>
      <c r="C2700" s="66">
        <v>2020</v>
      </c>
      <c r="D2700" s="73">
        <v>10</v>
      </c>
      <c r="E2700" s="69">
        <v>3</v>
      </c>
      <c r="F2700" s="249">
        <v>80</v>
      </c>
      <c r="G2700" s="80">
        <v>47.743729999999999</v>
      </c>
    </row>
    <row r="2701" spans="1:7" ht="78.75" x14ac:dyDescent="0.25">
      <c r="A2701" s="93" t="s">
        <v>2317</v>
      </c>
      <c r="B2701" s="294" t="s">
        <v>2780</v>
      </c>
      <c r="C2701" s="96">
        <v>2020</v>
      </c>
      <c r="D2701" s="98">
        <v>10</v>
      </c>
      <c r="E2701" s="96">
        <v>1</v>
      </c>
      <c r="F2701" s="69">
        <v>27</v>
      </c>
      <c r="G2701" s="269">
        <v>14.418509999999999</v>
      </c>
    </row>
    <row r="2702" spans="1:7" ht="78.75" x14ac:dyDescent="0.25">
      <c r="A2702" s="93" t="s">
        <v>2317</v>
      </c>
      <c r="B2702" s="294" t="s">
        <v>2965</v>
      </c>
      <c r="C2702" s="96">
        <v>2020</v>
      </c>
      <c r="D2702" s="98">
        <v>10</v>
      </c>
      <c r="E2702" s="96">
        <v>1</v>
      </c>
      <c r="F2702" s="69">
        <v>15</v>
      </c>
      <c r="G2702" s="269">
        <v>15.39939</v>
      </c>
    </row>
    <row r="2703" spans="1:7" ht="78.75" x14ac:dyDescent="0.25">
      <c r="A2703" s="93" t="s">
        <v>2317</v>
      </c>
      <c r="B2703" s="294" t="s">
        <v>2787</v>
      </c>
      <c r="C2703" s="96">
        <v>2020</v>
      </c>
      <c r="D2703" s="81">
        <v>10</v>
      </c>
      <c r="E2703" s="96">
        <v>1</v>
      </c>
      <c r="F2703" s="254">
        <v>15</v>
      </c>
      <c r="G2703" s="269">
        <v>15.02957</v>
      </c>
    </row>
    <row r="2704" spans="1:7" ht="78.75" x14ac:dyDescent="0.25">
      <c r="A2704" s="93" t="s">
        <v>2317</v>
      </c>
      <c r="B2704" s="293" t="s">
        <v>2968</v>
      </c>
      <c r="C2704" s="96">
        <v>2020</v>
      </c>
      <c r="D2704" s="98">
        <v>10</v>
      </c>
      <c r="E2704" s="96">
        <v>1</v>
      </c>
      <c r="F2704" s="249">
        <v>100</v>
      </c>
      <c r="G2704" s="269">
        <v>14.209350000000001</v>
      </c>
    </row>
    <row r="2705" spans="1:7" ht="85.9" customHeight="1" x14ac:dyDescent="0.25">
      <c r="A2705" s="93" t="s">
        <v>2317</v>
      </c>
      <c r="B2705" s="246" t="s">
        <v>2788</v>
      </c>
      <c r="C2705" s="87">
        <v>2020</v>
      </c>
      <c r="D2705" s="70">
        <v>10</v>
      </c>
      <c r="E2705" s="66">
        <v>2</v>
      </c>
      <c r="F2705" s="95">
        <v>15</v>
      </c>
      <c r="G2705" s="71">
        <v>53.717770000000002</v>
      </c>
    </row>
    <row r="2706" spans="1:7" ht="94.5" x14ac:dyDescent="0.25">
      <c r="A2706" s="93" t="s">
        <v>2317</v>
      </c>
      <c r="B2706" s="246" t="s">
        <v>2789</v>
      </c>
      <c r="C2706" s="96">
        <v>2020</v>
      </c>
      <c r="D2706" s="32">
        <v>6</v>
      </c>
      <c r="E2706" s="96">
        <v>2</v>
      </c>
      <c r="F2706" s="249">
        <v>55</v>
      </c>
      <c r="G2706" s="306">
        <v>46.784120000000001</v>
      </c>
    </row>
    <row r="2707" spans="1:7" ht="94.5" x14ac:dyDescent="0.25">
      <c r="A2707" s="93" t="s">
        <v>2317</v>
      </c>
      <c r="B2707" s="268" t="s">
        <v>3088</v>
      </c>
      <c r="C2707" s="77">
        <v>2020</v>
      </c>
      <c r="D2707" s="83">
        <v>10</v>
      </c>
      <c r="E2707" s="84">
        <v>1</v>
      </c>
      <c r="F2707" s="251">
        <v>103</v>
      </c>
      <c r="G2707" s="80">
        <v>10.35554</v>
      </c>
    </row>
    <row r="2708" spans="1:7" ht="63" x14ac:dyDescent="0.25">
      <c r="A2708" s="93" t="s">
        <v>2317</v>
      </c>
      <c r="B2708" s="259" t="s">
        <v>2981</v>
      </c>
      <c r="C2708" s="66">
        <v>2020</v>
      </c>
      <c r="D2708" s="81">
        <v>10</v>
      </c>
      <c r="E2708" s="69">
        <v>1</v>
      </c>
      <c r="F2708" s="95">
        <v>15</v>
      </c>
      <c r="G2708" s="71">
        <v>18.422319999999999</v>
      </c>
    </row>
    <row r="2709" spans="1:7" ht="78.75" x14ac:dyDescent="0.25">
      <c r="A2709" s="93" t="s">
        <v>2317</v>
      </c>
      <c r="B2709" s="259" t="s">
        <v>3003</v>
      </c>
      <c r="C2709" s="83">
        <v>2020</v>
      </c>
      <c r="D2709" s="265">
        <v>10</v>
      </c>
      <c r="E2709" s="84">
        <v>1</v>
      </c>
      <c r="F2709" s="251">
        <v>122</v>
      </c>
      <c r="G2709" s="252">
        <v>23.927959999999999</v>
      </c>
    </row>
    <row r="2710" spans="1:7" ht="63" x14ac:dyDescent="0.25">
      <c r="A2710" s="93" t="s">
        <v>2317</v>
      </c>
      <c r="B2710" s="259" t="s">
        <v>3089</v>
      </c>
      <c r="C2710" s="83">
        <v>2020</v>
      </c>
      <c r="D2710" s="265">
        <v>10</v>
      </c>
      <c r="E2710" s="84">
        <v>1</v>
      </c>
      <c r="F2710" s="251">
        <v>30</v>
      </c>
      <c r="G2710" s="80">
        <v>29.10378</v>
      </c>
    </row>
    <row r="2711" spans="1:7" ht="78.75" x14ac:dyDescent="0.25">
      <c r="A2711" s="93" t="s">
        <v>2317</v>
      </c>
      <c r="B2711" s="260" t="s">
        <v>2790</v>
      </c>
      <c r="C2711" s="83">
        <v>2020</v>
      </c>
      <c r="D2711" s="265">
        <v>10</v>
      </c>
      <c r="E2711" s="84">
        <v>2</v>
      </c>
      <c r="F2711" s="251">
        <v>120</v>
      </c>
      <c r="G2711" s="80">
        <v>57.69</v>
      </c>
    </row>
    <row r="2712" spans="1:7" ht="78.75" x14ac:dyDescent="0.25">
      <c r="A2712" s="93" t="s">
        <v>2317</v>
      </c>
      <c r="B2712" s="259" t="s">
        <v>2791</v>
      </c>
      <c r="C2712" s="83">
        <v>2020</v>
      </c>
      <c r="D2712" s="265">
        <v>10</v>
      </c>
      <c r="E2712" s="84">
        <v>2</v>
      </c>
      <c r="F2712" s="251">
        <v>115</v>
      </c>
      <c r="G2712" s="80">
        <v>52.195689999999999</v>
      </c>
    </row>
    <row r="2713" spans="1:7" ht="78.75" x14ac:dyDescent="0.25">
      <c r="A2713" s="93" t="s">
        <v>2317</v>
      </c>
      <c r="B2713" s="262" t="s">
        <v>3090</v>
      </c>
      <c r="C2713" s="83">
        <v>2020</v>
      </c>
      <c r="D2713" s="265">
        <v>10</v>
      </c>
      <c r="E2713" s="84">
        <v>2</v>
      </c>
      <c r="F2713" s="251">
        <v>45</v>
      </c>
      <c r="G2713" s="80">
        <v>57.69</v>
      </c>
    </row>
    <row r="2714" spans="1:7" ht="68.45" customHeight="1" x14ac:dyDescent="0.25">
      <c r="A2714" s="93" t="s">
        <v>2317</v>
      </c>
      <c r="B2714" s="262" t="s">
        <v>3091</v>
      </c>
      <c r="C2714" s="83">
        <v>2020</v>
      </c>
      <c r="D2714" s="265">
        <v>10</v>
      </c>
      <c r="E2714" s="84">
        <v>2</v>
      </c>
      <c r="F2714" s="251">
        <v>15</v>
      </c>
      <c r="G2714" s="80">
        <v>57.69</v>
      </c>
    </row>
    <row r="2715" spans="1:7" ht="78.75" x14ac:dyDescent="0.25">
      <c r="A2715" s="93" t="s">
        <v>2317</v>
      </c>
      <c r="B2715" s="260" t="s">
        <v>2613</v>
      </c>
      <c r="C2715" s="83">
        <v>2020</v>
      </c>
      <c r="D2715" s="265">
        <v>10</v>
      </c>
      <c r="E2715" s="84">
        <v>2</v>
      </c>
      <c r="F2715" s="251">
        <v>30</v>
      </c>
      <c r="G2715" s="80">
        <v>34.273789999999998</v>
      </c>
    </row>
    <row r="2716" spans="1:7" ht="63" x14ac:dyDescent="0.25">
      <c r="A2716" s="93" t="s">
        <v>2317</v>
      </c>
      <c r="B2716" s="262" t="s">
        <v>3092</v>
      </c>
      <c r="C2716" s="83">
        <v>2020</v>
      </c>
      <c r="D2716" s="265">
        <v>6</v>
      </c>
      <c r="E2716" s="84">
        <v>1</v>
      </c>
      <c r="F2716" s="95">
        <v>70</v>
      </c>
      <c r="G2716" s="252">
        <v>15.79904</v>
      </c>
    </row>
    <row r="2717" spans="1:7" ht="63" x14ac:dyDescent="0.25">
      <c r="A2717" s="93" t="s">
        <v>2317</v>
      </c>
      <c r="B2717" s="262" t="s">
        <v>3093</v>
      </c>
      <c r="C2717" s="83">
        <v>2020</v>
      </c>
      <c r="D2717" s="265">
        <v>10</v>
      </c>
      <c r="E2717" s="84">
        <v>1</v>
      </c>
      <c r="F2717" s="95">
        <v>105</v>
      </c>
      <c r="G2717" s="252">
        <v>13.686</v>
      </c>
    </row>
    <row r="2718" spans="1:7" ht="78.75" x14ac:dyDescent="0.25">
      <c r="A2718" s="93" t="s">
        <v>2317</v>
      </c>
      <c r="B2718" s="262" t="s">
        <v>3094</v>
      </c>
      <c r="C2718" s="83">
        <v>2020</v>
      </c>
      <c r="D2718" s="265">
        <v>10</v>
      </c>
      <c r="E2718" s="84">
        <v>1</v>
      </c>
      <c r="F2718" s="251">
        <v>100</v>
      </c>
      <c r="G2718" s="252">
        <v>14.909409999999999</v>
      </c>
    </row>
    <row r="2719" spans="1:7" ht="78.75" x14ac:dyDescent="0.25">
      <c r="A2719" s="93" t="s">
        <v>2317</v>
      </c>
      <c r="B2719" s="299" t="s">
        <v>3003</v>
      </c>
      <c r="C2719" s="83">
        <v>2020</v>
      </c>
      <c r="D2719" s="77">
        <v>10</v>
      </c>
      <c r="E2719" s="84">
        <v>1</v>
      </c>
      <c r="F2719" s="251">
        <v>122</v>
      </c>
      <c r="G2719" s="252">
        <v>10.4793</v>
      </c>
    </row>
    <row r="2720" spans="1:7" ht="63" x14ac:dyDescent="0.25">
      <c r="A2720" s="93" t="s">
        <v>2317</v>
      </c>
      <c r="B2720" s="259" t="s">
        <v>3095</v>
      </c>
      <c r="C2720" s="83">
        <v>2020</v>
      </c>
      <c r="D2720" s="265">
        <v>10</v>
      </c>
      <c r="E2720" s="84">
        <v>1</v>
      </c>
      <c r="F2720" s="251">
        <v>75</v>
      </c>
      <c r="G2720" s="252">
        <v>10.184699999999999</v>
      </c>
    </row>
    <row r="2721" spans="1:7" ht="63" customHeight="1" x14ac:dyDescent="0.25">
      <c r="A2721" s="93" t="s">
        <v>2317</v>
      </c>
      <c r="B2721" s="246" t="s">
        <v>2734</v>
      </c>
      <c r="C2721" s="66">
        <v>2020</v>
      </c>
      <c r="D2721" s="83">
        <v>10</v>
      </c>
      <c r="E2721" s="84">
        <v>2</v>
      </c>
      <c r="F2721" s="95">
        <v>45</v>
      </c>
      <c r="G2721" s="252">
        <v>39.987000000000002</v>
      </c>
    </row>
    <row r="2722" spans="1:7" ht="78.75" x14ac:dyDescent="0.25">
      <c r="A2722" s="93" t="s">
        <v>2317</v>
      </c>
      <c r="B2722" s="246" t="s">
        <v>2792</v>
      </c>
      <c r="C2722" s="66">
        <v>2020</v>
      </c>
      <c r="D2722" s="83">
        <v>10</v>
      </c>
      <c r="E2722" s="84">
        <v>2</v>
      </c>
      <c r="F2722" s="95">
        <v>200</v>
      </c>
      <c r="G2722" s="252">
        <v>38.96</v>
      </c>
    </row>
    <row r="2723" spans="1:7" ht="63" x14ac:dyDescent="0.25">
      <c r="A2723" s="93" t="s">
        <v>2317</v>
      </c>
      <c r="B2723" s="246" t="s">
        <v>3005</v>
      </c>
      <c r="C2723" s="83">
        <v>2020</v>
      </c>
      <c r="D2723" s="83">
        <v>10</v>
      </c>
      <c r="E2723" s="84">
        <v>2</v>
      </c>
      <c r="F2723" s="95">
        <v>150</v>
      </c>
      <c r="G2723" s="252">
        <v>42.74</v>
      </c>
    </row>
    <row r="2724" spans="1:7" ht="63" x14ac:dyDescent="0.25">
      <c r="A2724" s="93" t="s">
        <v>2317</v>
      </c>
      <c r="B2724" s="246" t="s">
        <v>2870</v>
      </c>
      <c r="C2724" s="83">
        <v>2020</v>
      </c>
      <c r="D2724" s="83">
        <v>10</v>
      </c>
      <c r="E2724" s="84">
        <v>1</v>
      </c>
      <c r="F2724" s="95">
        <v>60</v>
      </c>
      <c r="G2724" s="252">
        <v>19.48</v>
      </c>
    </row>
    <row r="2725" spans="1:7" ht="76.150000000000006" customHeight="1" x14ac:dyDescent="0.25">
      <c r="A2725" s="93" t="s">
        <v>2317</v>
      </c>
      <c r="B2725" s="246" t="s">
        <v>3096</v>
      </c>
      <c r="C2725" s="83">
        <v>2020</v>
      </c>
      <c r="D2725" s="83">
        <v>10</v>
      </c>
      <c r="E2725" s="84">
        <v>2</v>
      </c>
      <c r="F2725" s="95">
        <v>145</v>
      </c>
      <c r="G2725" s="252">
        <v>41.738999999999997</v>
      </c>
    </row>
    <row r="2726" spans="1:7" ht="49.9" customHeight="1" x14ac:dyDescent="0.25">
      <c r="A2726" s="93" t="s">
        <v>2317</v>
      </c>
      <c r="B2726" s="246" t="s">
        <v>3055</v>
      </c>
      <c r="C2726" s="96">
        <v>2020</v>
      </c>
      <c r="D2726" s="83">
        <v>10</v>
      </c>
      <c r="E2726" s="84">
        <v>2</v>
      </c>
      <c r="F2726" s="95">
        <v>89.4</v>
      </c>
      <c r="G2726" s="252">
        <v>35.65249</v>
      </c>
    </row>
    <row r="2727" spans="1:7" ht="63.6" customHeight="1" x14ac:dyDescent="0.25">
      <c r="A2727" s="93" t="s">
        <v>2317</v>
      </c>
      <c r="B2727" s="246" t="s">
        <v>2795</v>
      </c>
      <c r="C2727" s="39">
        <v>2020</v>
      </c>
      <c r="D2727" s="39">
        <v>10</v>
      </c>
      <c r="E2727" s="39">
        <v>2</v>
      </c>
      <c r="F2727" s="95">
        <f>F1259</f>
        <v>120</v>
      </c>
      <c r="G2727" s="255">
        <v>63.22</v>
      </c>
    </row>
    <row r="2728" spans="1:7" ht="67.150000000000006" customHeight="1" x14ac:dyDescent="0.25">
      <c r="A2728" s="93" t="s">
        <v>2317</v>
      </c>
      <c r="B2728" s="246" t="s">
        <v>3097</v>
      </c>
      <c r="C2728" s="77">
        <v>2020</v>
      </c>
      <c r="D2728" s="77">
        <v>10</v>
      </c>
      <c r="E2728" s="81">
        <v>2</v>
      </c>
      <c r="F2728" s="95">
        <v>15</v>
      </c>
      <c r="G2728" s="80">
        <v>56.787999999999997</v>
      </c>
    </row>
    <row r="2729" spans="1:7" ht="94.5" x14ac:dyDescent="0.25">
      <c r="A2729" s="93" t="s">
        <v>2317</v>
      </c>
      <c r="B2729" s="246" t="s">
        <v>3098</v>
      </c>
      <c r="C2729" s="83">
        <v>2020</v>
      </c>
      <c r="D2729" s="83">
        <v>10</v>
      </c>
      <c r="E2729" s="84">
        <v>2</v>
      </c>
      <c r="F2729" s="95">
        <v>15</v>
      </c>
      <c r="G2729" s="252">
        <v>56.787999999999997</v>
      </c>
    </row>
    <row r="2730" spans="1:7" ht="63" customHeight="1" x14ac:dyDescent="0.25">
      <c r="A2730" s="93" t="s">
        <v>2317</v>
      </c>
      <c r="B2730" s="246" t="s">
        <v>2797</v>
      </c>
      <c r="C2730" s="83">
        <v>2020</v>
      </c>
      <c r="D2730" s="83">
        <v>10</v>
      </c>
      <c r="E2730" s="84">
        <v>1</v>
      </c>
      <c r="F2730" s="95">
        <v>60</v>
      </c>
      <c r="G2730" s="252">
        <v>28.393999999999998</v>
      </c>
    </row>
    <row r="2731" spans="1:7" ht="64.900000000000006" customHeight="1" x14ac:dyDescent="0.25">
      <c r="A2731" s="93" t="s">
        <v>2317</v>
      </c>
      <c r="B2731" s="246" t="s">
        <v>3040</v>
      </c>
      <c r="C2731" s="83">
        <v>2020</v>
      </c>
      <c r="D2731" s="83">
        <v>10</v>
      </c>
      <c r="E2731" s="84">
        <v>1</v>
      </c>
      <c r="F2731" s="95">
        <v>150</v>
      </c>
      <c r="G2731" s="252">
        <v>30.265000000000001</v>
      </c>
    </row>
    <row r="2732" spans="1:7" ht="82.9" customHeight="1" x14ac:dyDescent="0.25">
      <c r="A2732" s="93" t="s">
        <v>2317</v>
      </c>
      <c r="B2732" s="246" t="s">
        <v>2798</v>
      </c>
      <c r="C2732" s="83">
        <v>2020</v>
      </c>
      <c r="D2732" s="83">
        <v>10</v>
      </c>
      <c r="E2732" s="84">
        <v>1</v>
      </c>
      <c r="F2732" s="95">
        <v>100</v>
      </c>
      <c r="G2732" s="252">
        <v>11.624779999999999</v>
      </c>
    </row>
    <row r="2733" spans="1:7" ht="63" x14ac:dyDescent="0.25">
      <c r="A2733" s="93" t="s">
        <v>2317</v>
      </c>
      <c r="B2733" s="246" t="s">
        <v>3057</v>
      </c>
      <c r="C2733" s="83">
        <v>2020</v>
      </c>
      <c r="D2733" s="83">
        <v>10</v>
      </c>
      <c r="E2733" s="84">
        <v>1</v>
      </c>
      <c r="F2733" s="251">
        <v>250</v>
      </c>
      <c r="G2733" s="252">
        <v>22.417840000000002</v>
      </c>
    </row>
    <row r="2734" spans="1:7" ht="63" customHeight="1" x14ac:dyDescent="0.25">
      <c r="A2734" s="93" t="s">
        <v>2317</v>
      </c>
      <c r="B2734" s="246" t="s">
        <v>2799</v>
      </c>
      <c r="C2734" s="83">
        <v>2020</v>
      </c>
      <c r="D2734" s="83">
        <v>10</v>
      </c>
      <c r="E2734" s="84">
        <v>1</v>
      </c>
      <c r="F2734" s="95">
        <v>7</v>
      </c>
      <c r="G2734" s="252">
        <v>9.0098699999999994</v>
      </c>
    </row>
    <row r="2735" spans="1:7" ht="37.15" customHeight="1" x14ac:dyDescent="0.25">
      <c r="A2735" s="93" t="s">
        <v>2317</v>
      </c>
      <c r="B2735" s="246" t="s">
        <v>2815</v>
      </c>
      <c r="C2735" s="83">
        <v>2020</v>
      </c>
      <c r="D2735" s="83">
        <v>10</v>
      </c>
      <c r="E2735" s="84">
        <v>1</v>
      </c>
      <c r="F2735" s="95">
        <v>150</v>
      </c>
      <c r="G2735" s="252">
        <v>10.4375</v>
      </c>
    </row>
    <row r="2736" spans="1:7" ht="47.25" x14ac:dyDescent="0.25">
      <c r="A2736" s="93" t="s">
        <v>2317</v>
      </c>
      <c r="B2736" s="246" t="s">
        <v>2816</v>
      </c>
      <c r="C2736" s="83">
        <v>2020</v>
      </c>
      <c r="D2736" s="83">
        <v>10</v>
      </c>
      <c r="E2736" s="84">
        <v>1</v>
      </c>
      <c r="F2736" s="95">
        <f>F1000</f>
        <v>100</v>
      </c>
      <c r="G2736" s="252">
        <v>11.35679</v>
      </c>
    </row>
    <row r="2737" spans="1:7" ht="94.5" x14ac:dyDescent="0.25">
      <c r="A2737" s="93" t="s">
        <v>2317</v>
      </c>
      <c r="B2737" s="246" t="s">
        <v>2758</v>
      </c>
      <c r="C2737" s="83">
        <v>2020</v>
      </c>
      <c r="D2737" s="83">
        <v>10</v>
      </c>
      <c r="E2737" s="84">
        <v>1</v>
      </c>
      <c r="F2737" s="95">
        <f>F1013</f>
        <v>15</v>
      </c>
      <c r="G2737" s="252">
        <v>58.313000000000002</v>
      </c>
    </row>
    <row r="2738" spans="1:7" ht="31.5" x14ac:dyDescent="0.25">
      <c r="A2738" s="93" t="s">
        <v>2317</v>
      </c>
      <c r="B2738" s="246" t="s">
        <v>3099</v>
      </c>
      <c r="C2738" s="83">
        <v>2020</v>
      </c>
      <c r="D2738" s="83">
        <v>10</v>
      </c>
      <c r="E2738" s="84">
        <v>1</v>
      </c>
      <c r="F2738" s="95"/>
      <c r="G2738" s="252">
        <v>13.93713</v>
      </c>
    </row>
    <row r="2739" spans="1:7" ht="31.5" x14ac:dyDescent="0.25">
      <c r="A2739" s="93" t="s">
        <v>2317</v>
      </c>
      <c r="B2739" s="246" t="s">
        <v>2620</v>
      </c>
      <c r="C2739" s="83">
        <v>2020</v>
      </c>
      <c r="D2739" s="83">
        <v>10</v>
      </c>
      <c r="E2739" s="84">
        <v>1</v>
      </c>
      <c r="F2739" s="95"/>
      <c r="G2739" s="252">
        <v>14.703250000000001</v>
      </c>
    </row>
    <row r="2740" spans="1:7" ht="78.75" x14ac:dyDescent="0.25">
      <c r="A2740" s="93" t="s">
        <v>2317</v>
      </c>
      <c r="B2740" s="266" t="s">
        <v>2800</v>
      </c>
      <c r="C2740" s="83">
        <v>2020</v>
      </c>
      <c r="D2740" s="83">
        <v>10</v>
      </c>
      <c r="E2740" s="84">
        <v>3</v>
      </c>
      <c r="F2740" s="251">
        <v>60</v>
      </c>
      <c r="G2740" s="252">
        <v>80.659000000000006</v>
      </c>
    </row>
    <row r="2741" spans="1:7" ht="63" x14ac:dyDescent="0.25">
      <c r="A2741" s="93" t="s">
        <v>2317</v>
      </c>
      <c r="B2741" s="246" t="s">
        <v>2801</v>
      </c>
      <c r="C2741" s="77">
        <v>2020</v>
      </c>
      <c r="D2741" s="77">
        <v>10</v>
      </c>
      <c r="E2741" s="81">
        <v>2</v>
      </c>
      <c r="F2741" s="251">
        <v>12</v>
      </c>
      <c r="G2741" s="80">
        <v>61.101230000000001</v>
      </c>
    </row>
    <row r="2742" spans="1:7" ht="63" x14ac:dyDescent="0.25">
      <c r="A2742" s="93" t="s">
        <v>2317</v>
      </c>
      <c r="B2742" s="282" t="s">
        <v>2802</v>
      </c>
      <c r="C2742" s="96">
        <v>2020</v>
      </c>
      <c r="D2742" s="96">
        <v>10</v>
      </c>
      <c r="E2742" s="96">
        <v>1</v>
      </c>
      <c r="F2742" s="249">
        <v>15</v>
      </c>
      <c r="G2742" s="269">
        <v>13.46795</v>
      </c>
    </row>
    <row r="2743" spans="1:7" ht="51" customHeight="1" x14ac:dyDescent="0.25">
      <c r="A2743" s="93" t="s">
        <v>2317</v>
      </c>
      <c r="B2743" s="275" t="s">
        <v>3100</v>
      </c>
      <c r="C2743" s="39">
        <v>2020</v>
      </c>
      <c r="D2743" s="39">
        <v>10</v>
      </c>
      <c r="E2743" s="39">
        <v>1</v>
      </c>
      <c r="F2743" s="254">
        <v>143</v>
      </c>
      <c r="G2743" s="255">
        <v>12.179650000000001</v>
      </c>
    </row>
    <row r="2744" spans="1:7" ht="78.75" x14ac:dyDescent="0.25">
      <c r="A2744" s="93" t="s">
        <v>2317</v>
      </c>
      <c r="B2744" s="275" t="s">
        <v>3101</v>
      </c>
      <c r="C2744" s="77">
        <v>2020</v>
      </c>
      <c r="D2744" s="77">
        <v>10</v>
      </c>
      <c r="E2744" s="81">
        <v>2</v>
      </c>
      <c r="F2744" s="95">
        <v>650</v>
      </c>
      <c r="G2744" s="80">
        <v>42.698999999999998</v>
      </c>
    </row>
    <row r="2745" spans="1:7" ht="78.75" x14ac:dyDescent="0.25">
      <c r="A2745" s="93" t="s">
        <v>2317</v>
      </c>
      <c r="B2745" s="266" t="s">
        <v>2760</v>
      </c>
      <c r="C2745" s="83">
        <v>2020</v>
      </c>
      <c r="D2745" s="83">
        <v>10</v>
      </c>
      <c r="E2745" s="84">
        <v>1</v>
      </c>
      <c r="F2745" s="95">
        <v>350</v>
      </c>
      <c r="G2745" s="252">
        <v>28.602</v>
      </c>
    </row>
    <row r="2746" spans="1:7" ht="78.75" x14ac:dyDescent="0.25">
      <c r="A2746" s="93" t="s">
        <v>2317</v>
      </c>
      <c r="B2746" s="266" t="s">
        <v>2761</v>
      </c>
      <c r="C2746" s="83">
        <v>2020</v>
      </c>
      <c r="D2746" s="83">
        <v>10</v>
      </c>
      <c r="E2746" s="84">
        <v>1</v>
      </c>
      <c r="F2746" s="95">
        <v>14</v>
      </c>
      <c r="G2746" s="252">
        <v>12.740790000000001</v>
      </c>
    </row>
    <row r="2747" spans="1:7" ht="64.900000000000006" customHeight="1" x14ac:dyDescent="0.25">
      <c r="A2747" s="93" t="s">
        <v>2317</v>
      </c>
      <c r="B2747" s="266" t="s">
        <v>2803</v>
      </c>
      <c r="C2747" s="83">
        <v>2020</v>
      </c>
      <c r="D2747" s="83">
        <v>10</v>
      </c>
      <c r="E2747" s="84">
        <v>2</v>
      </c>
      <c r="F2747" s="95">
        <v>14</v>
      </c>
      <c r="G2747" s="252">
        <v>81.186999999999998</v>
      </c>
    </row>
    <row r="2748" spans="1:7" ht="66" customHeight="1" x14ac:dyDescent="0.25">
      <c r="A2748" s="93" t="s">
        <v>2317</v>
      </c>
      <c r="B2748" s="266" t="s">
        <v>3033</v>
      </c>
      <c r="C2748" s="83">
        <v>2020</v>
      </c>
      <c r="D2748" s="83">
        <v>10</v>
      </c>
      <c r="E2748" s="84">
        <v>2</v>
      </c>
      <c r="F2748" s="95">
        <v>15</v>
      </c>
      <c r="G2748" s="252">
        <v>34.329749999999997</v>
      </c>
    </row>
    <row r="2749" spans="1:7" ht="78.75" x14ac:dyDescent="0.25">
      <c r="A2749" s="93" t="s">
        <v>2317</v>
      </c>
      <c r="B2749" s="266" t="s">
        <v>3066</v>
      </c>
      <c r="C2749" s="83">
        <v>2020</v>
      </c>
      <c r="D2749" s="83">
        <v>10</v>
      </c>
      <c r="E2749" s="84">
        <v>2</v>
      </c>
      <c r="F2749" s="95">
        <v>12</v>
      </c>
      <c r="G2749" s="252">
        <v>29.730129999999999</v>
      </c>
    </row>
    <row r="2750" spans="1:7" ht="66.599999999999994" customHeight="1" x14ac:dyDescent="0.25">
      <c r="A2750" s="93" t="s">
        <v>2317</v>
      </c>
      <c r="B2750" s="266" t="s">
        <v>3036</v>
      </c>
      <c r="C2750" s="83">
        <v>2020</v>
      </c>
      <c r="D2750" s="83">
        <v>10</v>
      </c>
      <c r="E2750" s="84">
        <v>1</v>
      </c>
      <c r="F2750" s="95">
        <v>15</v>
      </c>
      <c r="G2750" s="252">
        <v>13.948869999999999</v>
      </c>
    </row>
    <row r="2751" spans="1:7" ht="94.5" x14ac:dyDescent="0.25">
      <c r="A2751" s="93" t="s">
        <v>2317</v>
      </c>
      <c r="B2751" s="246" t="s">
        <v>2804</v>
      </c>
      <c r="C2751" s="83">
        <v>2020</v>
      </c>
      <c r="D2751" s="83">
        <v>10</v>
      </c>
      <c r="E2751" s="84">
        <v>2</v>
      </c>
      <c r="F2751" s="95">
        <v>95</v>
      </c>
      <c r="G2751" s="252">
        <v>59.759860000000003</v>
      </c>
    </row>
    <row r="2752" spans="1:7" ht="78.75" x14ac:dyDescent="0.25">
      <c r="A2752" s="93" t="s">
        <v>2317</v>
      </c>
      <c r="B2752" s="317" t="s">
        <v>3060</v>
      </c>
      <c r="C2752" s="66">
        <v>2020</v>
      </c>
      <c r="D2752" s="265">
        <v>10</v>
      </c>
      <c r="E2752" s="84">
        <v>4</v>
      </c>
      <c r="F2752" s="95">
        <v>1261</v>
      </c>
      <c r="G2752" s="252">
        <f>91.127+29.365</f>
        <v>120.49199999999999</v>
      </c>
    </row>
    <row r="2753" spans="1:7" x14ac:dyDescent="0.25">
      <c r="A2753" s="93" t="s">
        <v>2319</v>
      </c>
      <c r="B2753" s="109" t="s">
        <v>624</v>
      </c>
      <c r="C2753" s="66"/>
      <c r="D2753" s="67"/>
      <c r="E2753" s="101">
        <f>SUM(E2754)</f>
        <v>7</v>
      </c>
      <c r="F2753" s="101">
        <f t="shared" ref="F2753:G2753" si="27">SUM(F2754)</f>
        <v>669</v>
      </c>
      <c r="G2753" s="222">
        <f t="shared" si="27"/>
        <v>117.80168</v>
      </c>
    </row>
    <row r="2754" spans="1:7" ht="63" x14ac:dyDescent="0.25">
      <c r="A2754" s="93" t="s">
        <v>2319</v>
      </c>
      <c r="B2754" s="317" t="s">
        <v>376</v>
      </c>
      <c r="C2754" s="77">
        <v>2018</v>
      </c>
      <c r="D2754" s="81">
        <v>10</v>
      </c>
      <c r="E2754" s="95">
        <v>7</v>
      </c>
      <c r="F2754" s="95">
        <v>669</v>
      </c>
      <c r="G2754" s="80">
        <v>117.80168</v>
      </c>
    </row>
    <row r="2755" spans="1:7" hidden="1" x14ac:dyDescent="0.25">
      <c r="A2755" s="93" t="s">
        <v>2320</v>
      </c>
      <c r="B2755" s="315" t="s">
        <v>625</v>
      </c>
      <c r="C2755" s="66"/>
      <c r="D2755" s="67"/>
      <c r="E2755" s="69"/>
      <c r="F2755" s="70"/>
      <c r="G2755" s="71"/>
    </row>
    <row r="2756" spans="1:7" hidden="1" x14ac:dyDescent="0.25">
      <c r="A2756" s="93" t="s">
        <v>627</v>
      </c>
      <c r="B2756" s="229" t="s">
        <v>2321</v>
      </c>
      <c r="C2756" s="230"/>
      <c r="D2756" s="230"/>
      <c r="E2756" s="231"/>
      <c r="F2756" s="230"/>
      <c r="G2756" s="230"/>
    </row>
    <row r="2757" spans="1:7" hidden="1" x14ac:dyDescent="0.25">
      <c r="A2757" s="93" t="s">
        <v>2322</v>
      </c>
      <c r="B2757" s="315" t="s">
        <v>621</v>
      </c>
      <c r="C2757" s="66"/>
      <c r="D2757" s="67"/>
      <c r="E2757" s="69"/>
      <c r="F2757" s="70"/>
      <c r="G2757" s="71"/>
    </row>
    <row r="2758" spans="1:7" hidden="1" x14ac:dyDescent="0.25">
      <c r="A2758" s="93" t="s">
        <v>2323</v>
      </c>
      <c r="B2758" s="315" t="s">
        <v>622</v>
      </c>
      <c r="C2758" s="66"/>
      <c r="D2758" s="67"/>
      <c r="E2758" s="69"/>
      <c r="F2758" s="70"/>
      <c r="G2758" s="71"/>
    </row>
    <row r="2759" spans="1:7" hidden="1" x14ac:dyDescent="0.25">
      <c r="A2759" s="93" t="s">
        <v>2324</v>
      </c>
      <c r="B2759" s="315" t="s">
        <v>623</v>
      </c>
      <c r="C2759" s="66"/>
      <c r="D2759" s="67"/>
      <c r="E2759" s="69"/>
      <c r="F2759" s="70"/>
      <c r="G2759" s="71"/>
    </row>
    <row r="2760" spans="1:7" hidden="1" x14ac:dyDescent="0.25">
      <c r="A2760" s="93" t="s">
        <v>2325</v>
      </c>
      <c r="B2760" s="108" t="s">
        <v>624</v>
      </c>
      <c r="C2760" s="66"/>
      <c r="D2760" s="67"/>
      <c r="E2760" s="69"/>
      <c r="F2760" s="70"/>
      <c r="G2760" s="71"/>
    </row>
    <row r="2761" spans="1:7" hidden="1" x14ac:dyDescent="0.25">
      <c r="A2761" s="93" t="s">
        <v>2326</v>
      </c>
      <c r="B2761" s="315" t="s">
        <v>625</v>
      </c>
      <c r="C2761" s="66"/>
      <c r="D2761" s="67"/>
      <c r="E2761" s="69"/>
      <c r="F2761" s="70"/>
      <c r="G2761" s="71"/>
    </row>
    <row r="2762" spans="1:7" s="102" customFormat="1" ht="31.5" hidden="1" x14ac:dyDescent="0.25">
      <c r="A2762" s="93" t="s">
        <v>2327</v>
      </c>
      <c r="B2762" s="318" t="s">
        <v>2328</v>
      </c>
      <c r="C2762" s="230"/>
      <c r="D2762" s="230"/>
      <c r="E2762" s="231"/>
      <c r="F2762" s="230"/>
      <c r="G2762" s="230"/>
    </row>
    <row r="2763" spans="1:7" hidden="1" x14ac:dyDescent="0.25">
      <c r="A2763" s="93" t="s">
        <v>2329</v>
      </c>
      <c r="B2763" s="312" t="s">
        <v>621</v>
      </c>
      <c r="C2763" s="66"/>
      <c r="D2763" s="66"/>
      <c r="E2763" s="69"/>
      <c r="F2763" s="70"/>
      <c r="G2763" s="71"/>
    </row>
    <row r="2764" spans="1:7" hidden="1" x14ac:dyDescent="0.25">
      <c r="A2764" s="93" t="s">
        <v>2330</v>
      </c>
      <c r="B2764" s="315" t="s">
        <v>2331</v>
      </c>
      <c r="C2764" s="66"/>
      <c r="D2764" s="66"/>
      <c r="E2764" s="69"/>
      <c r="F2764" s="70"/>
      <c r="G2764" s="71"/>
    </row>
    <row r="2765" spans="1:7" hidden="1" x14ac:dyDescent="0.25">
      <c r="A2765" s="93" t="s">
        <v>2332</v>
      </c>
      <c r="B2765" s="315" t="s">
        <v>2333</v>
      </c>
      <c r="C2765" s="66"/>
      <c r="D2765" s="66"/>
      <c r="E2765" s="69"/>
      <c r="F2765" s="70"/>
      <c r="G2765" s="71"/>
    </row>
    <row r="2766" spans="1:7" hidden="1" x14ac:dyDescent="0.25">
      <c r="A2766" s="93" t="s">
        <v>2334</v>
      </c>
      <c r="B2766" s="315" t="s">
        <v>2335</v>
      </c>
      <c r="C2766" s="66"/>
      <c r="D2766" s="66"/>
      <c r="E2766" s="69"/>
      <c r="F2766" s="70"/>
      <c r="G2766" s="71"/>
    </row>
    <row r="2767" spans="1:7" hidden="1" x14ac:dyDescent="0.25">
      <c r="A2767" s="93" t="s">
        <v>2336</v>
      </c>
      <c r="B2767" s="315" t="s">
        <v>2337</v>
      </c>
      <c r="C2767" s="66"/>
      <c r="D2767" s="66"/>
      <c r="E2767" s="69"/>
      <c r="F2767" s="70"/>
      <c r="G2767" s="71"/>
    </row>
    <row r="2768" spans="1:7" hidden="1" x14ac:dyDescent="0.25">
      <c r="A2768" s="93" t="s">
        <v>2338</v>
      </c>
      <c r="B2768" s="312" t="s">
        <v>622</v>
      </c>
      <c r="C2768" s="66"/>
      <c r="D2768" s="66"/>
      <c r="E2768" s="69"/>
      <c r="F2768" s="70"/>
      <c r="G2768" s="71"/>
    </row>
    <row r="2769" spans="1:7" hidden="1" x14ac:dyDescent="0.25">
      <c r="A2769" s="93" t="s">
        <v>2339</v>
      </c>
      <c r="B2769" s="315" t="s">
        <v>2331</v>
      </c>
      <c r="C2769" s="66"/>
      <c r="D2769" s="66"/>
      <c r="E2769" s="69"/>
      <c r="F2769" s="70"/>
      <c r="G2769" s="71"/>
    </row>
    <row r="2770" spans="1:7" hidden="1" x14ac:dyDescent="0.25">
      <c r="A2770" s="93" t="s">
        <v>2340</v>
      </c>
      <c r="B2770" s="315" t="s">
        <v>2333</v>
      </c>
      <c r="C2770" s="66"/>
      <c r="D2770" s="66"/>
      <c r="E2770" s="69"/>
      <c r="F2770" s="70"/>
      <c r="G2770" s="71"/>
    </row>
    <row r="2771" spans="1:7" hidden="1" x14ac:dyDescent="0.25">
      <c r="A2771" s="93" t="s">
        <v>2341</v>
      </c>
      <c r="B2771" s="315" t="s">
        <v>2335</v>
      </c>
      <c r="C2771" s="66"/>
      <c r="D2771" s="66"/>
      <c r="E2771" s="69"/>
      <c r="F2771" s="70"/>
      <c r="G2771" s="71"/>
    </row>
    <row r="2772" spans="1:7" hidden="1" x14ac:dyDescent="0.25">
      <c r="A2772" s="93" t="s">
        <v>2342</v>
      </c>
      <c r="B2772" s="315" t="s">
        <v>2337</v>
      </c>
      <c r="C2772" s="66"/>
      <c r="D2772" s="66"/>
      <c r="E2772" s="69"/>
      <c r="F2772" s="70"/>
      <c r="G2772" s="71"/>
    </row>
    <row r="2773" spans="1:7" hidden="1" x14ac:dyDescent="0.25">
      <c r="A2773" s="93" t="s">
        <v>2343</v>
      </c>
      <c r="B2773" s="312" t="s">
        <v>623</v>
      </c>
      <c r="C2773" s="66"/>
      <c r="D2773" s="66"/>
      <c r="E2773" s="69"/>
      <c r="F2773" s="70"/>
      <c r="G2773" s="71"/>
    </row>
    <row r="2774" spans="1:7" hidden="1" x14ac:dyDescent="0.25">
      <c r="A2774" s="93" t="s">
        <v>2344</v>
      </c>
      <c r="B2774" s="315" t="s">
        <v>2331</v>
      </c>
      <c r="C2774" s="66"/>
      <c r="D2774" s="66"/>
      <c r="E2774" s="69"/>
      <c r="F2774" s="70"/>
      <c r="G2774" s="71"/>
    </row>
    <row r="2775" spans="1:7" hidden="1" x14ac:dyDescent="0.25">
      <c r="A2775" s="93" t="s">
        <v>2345</v>
      </c>
      <c r="B2775" s="315" t="s">
        <v>2333</v>
      </c>
      <c r="C2775" s="66"/>
      <c r="D2775" s="66"/>
      <c r="E2775" s="69"/>
      <c r="F2775" s="70"/>
      <c r="G2775" s="71"/>
    </row>
    <row r="2776" spans="1:7" hidden="1" x14ac:dyDescent="0.25">
      <c r="A2776" s="93" t="s">
        <v>2346</v>
      </c>
      <c r="B2776" s="315" t="s">
        <v>2335</v>
      </c>
      <c r="C2776" s="66"/>
      <c r="D2776" s="66"/>
      <c r="E2776" s="69"/>
      <c r="F2776" s="70"/>
      <c r="G2776" s="71"/>
    </row>
    <row r="2777" spans="1:7" hidden="1" x14ac:dyDescent="0.25">
      <c r="A2777" s="93" t="s">
        <v>2347</v>
      </c>
      <c r="B2777" s="315" t="s">
        <v>2337</v>
      </c>
      <c r="C2777" s="66"/>
      <c r="D2777" s="66"/>
      <c r="E2777" s="69"/>
      <c r="F2777" s="70"/>
      <c r="G2777" s="71"/>
    </row>
    <row r="2778" spans="1:7" hidden="1" x14ac:dyDescent="0.25">
      <c r="A2778" s="93" t="s">
        <v>2348</v>
      </c>
      <c r="B2778" s="312" t="s">
        <v>624</v>
      </c>
      <c r="C2778" s="66"/>
      <c r="D2778" s="66"/>
      <c r="E2778" s="69"/>
      <c r="F2778" s="70"/>
      <c r="G2778" s="71"/>
    </row>
    <row r="2779" spans="1:7" hidden="1" x14ac:dyDescent="0.25">
      <c r="A2779" s="93" t="s">
        <v>2349</v>
      </c>
      <c r="B2779" s="315" t="s">
        <v>2331</v>
      </c>
      <c r="C2779" s="66"/>
      <c r="D2779" s="66"/>
      <c r="E2779" s="69"/>
      <c r="F2779" s="70"/>
      <c r="G2779" s="71"/>
    </row>
    <row r="2780" spans="1:7" hidden="1" x14ac:dyDescent="0.25">
      <c r="A2780" s="93" t="s">
        <v>2350</v>
      </c>
      <c r="B2780" s="315" t="s">
        <v>2333</v>
      </c>
      <c r="C2780" s="66"/>
      <c r="D2780" s="66"/>
      <c r="E2780" s="69"/>
      <c r="F2780" s="70"/>
      <c r="G2780" s="71"/>
    </row>
    <row r="2781" spans="1:7" hidden="1" x14ac:dyDescent="0.25">
      <c r="A2781" s="93" t="s">
        <v>2351</v>
      </c>
      <c r="B2781" s="315" t="s">
        <v>2335</v>
      </c>
      <c r="C2781" s="66"/>
      <c r="D2781" s="66"/>
      <c r="E2781" s="69"/>
      <c r="F2781" s="70"/>
      <c r="G2781" s="71"/>
    </row>
    <row r="2782" spans="1:7" hidden="1" x14ac:dyDescent="0.25">
      <c r="A2782" s="93" t="s">
        <v>2352</v>
      </c>
      <c r="B2782" s="315" t="s">
        <v>2337</v>
      </c>
      <c r="C2782" s="66"/>
      <c r="D2782" s="66"/>
      <c r="E2782" s="69"/>
      <c r="F2782" s="70"/>
      <c r="G2782" s="71"/>
    </row>
    <row r="2783" spans="1:7" hidden="1" x14ac:dyDescent="0.25">
      <c r="A2783" s="93" t="s">
        <v>2353</v>
      </c>
      <c r="B2783" s="312" t="s">
        <v>625</v>
      </c>
      <c r="C2783" s="66"/>
      <c r="D2783" s="66"/>
      <c r="E2783" s="69"/>
      <c r="F2783" s="70"/>
      <c r="G2783" s="71"/>
    </row>
    <row r="2784" spans="1:7" hidden="1" x14ac:dyDescent="0.25">
      <c r="A2784" s="93" t="s">
        <v>2354</v>
      </c>
      <c r="B2784" s="315" t="s">
        <v>2331</v>
      </c>
      <c r="C2784" s="66"/>
      <c r="D2784" s="66"/>
      <c r="E2784" s="69"/>
      <c r="F2784" s="70"/>
      <c r="G2784" s="71"/>
    </row>
    <row r="2785" spans="1:7" hidden="1" x14ac:dyDescent="0.25">
      <c r="A2785" s="93" t="s">
        <v>2355</v>
      </c>
      <c r="B2785" s="315" t="s">
        <v>2333</v>
      </c>
      <c r="C2785" s="66"/>
      <c r="D2785" s="66"/>
      <c r="E2785" s="69"/>
      <c r="F2785" s="70"/>
      <c r="G2785" s="71"/>
    </row>
    <row r="2786" spans="1:7" hidden="1" x14ac:dyDescent="0.25">
      <c r="A2786" s="93" t="s">
        <v>2356</v>
      </c>
      <c r="B2786" s="315" t="s">
        <v>2335</v>
      </c>
      <c r="C2786" s="66"/>
      <c r="D2786" s="66"/>
      <c r="E2786" s="69"/>
      <c r="F2786" s="70"/>
      <c r="G2786" s="71"/>
    </row>
    <row r="2787" spans="1:7" hidden="1" x14ac:dyDescent="0.25">
      <c r="A2787" s="93" t="s">
        <v>2357</v>
      </c>
      <c r="B2787" s="315" t="s">
        <v>2337</v>
      </c>
      <c r="C2787" s="66"/>
      <c r="D2787" s="66"/>
      <c r="E2787" s="69"/>
      <c r="F2787" s="70"/>
      <c r="G2787" s="71"/>
    </row>
    <row r="2788" spans="1:7" ht="31.5" hidden="1" x14ac:dyDescent="0.25">
      <c r="A2788" s="93" t="s">
        <v>2358</v>
      </c>
      <c r="B2788" s="318" t="s">
        <v>2359</v>
      </c>
      <c r="C2788" s="66"/>
      <c r="D2788" s="66"/>
      <c r="E2788" s="69"/>
      <c r="F2788" s="70"/>
      <c r="G2788" s="71"/>
    </row>
    <row r="2789" spans="1:7" hidden="1" x14ac:dyDescent="0.25">
      <c r="A2789" s="93" t="s">
        <v>2360</v>
      </c>
      <c r="B2789" s="312" t="s">
        <v>621</v>
      </c>
      <c r="C2789" s="66"/>
      <c r="D2789" s="66"/>
      <c r="E2789" s="69"/>
      <c r="F2789" s="70"/>
      <c r="G2789" s="71"/>
    </row>
    <row r="2790" spans="1:7" hidden="1" x14ac:dyDescent="0.25">
      <c r="A2790" s="93" t="s">
        <v>2361</v>
      </c>
      <c r="B2790" s="315" t="s">
        <v>2331</v>
      </c>
      <c r="C2790" s="66"/>
      <c r="D2790" s="66"/>
      <c r="E2790" s="69"/>
      <c r="F2790" s="70"/>
      <c r="G2790" s="71"/>
    </row>
    <row r="2791" spans="1:7" hidden="1" x14ac:dyDescent="0.25">
      <c r="A2791" s="93" t="s">
        <v>2362</v>
      </c>
      <c r="B2791" s="315" t="s">
        <v>2333</v>
      </c>
      <c r="C2791" s="66"/>
      <c r="D2791" s="66"/>
      <c r="E2791" s="69"/>
      <c r="F2791" s="70"/>
      <c r="G2791" s="71"/>
    </row>
    <row r="2792" spans="1:7" hidden="1" x14ac:dyDescent="0.25">
      <c r="A2792" s="93" t="s">
        <v>2363</v>
      </c>
      <c r="B2792" s="315" t="s">
        <v>2335</v>
      </c>
      <c r="C2792" s="66"/>
      <c r="D2792" s="66"/>
      <c r="E2792" s="69"/>
      <c r="F2792" s="70"/>
      <c r="G2792" s="71"/>
    </row>
    <row r="2793" spans="1:7" hidden="1" x14ac:dyDescent="0.25">
      <c r="A2793" s="93" t="s">
        <v>2364</v>
      </c>
      <c r="B2793" s="315" t="s">
        <v>2337</v>
      </c>
      <c r="C2793" s="66"/>
      <c r="D2793" s="66"/>
      <c r="E2793" s="69"/>
      <c r="F2793" s="70"/>
      <c r="G2793" s="71"/>
    </row>
    <row r="2794" spans="1:7" hidden="1" x14ac:dyDescent="0.25">
      <c r="A2794" s="93" t="s">
        <v>2365</v>
      </c>
      <c r="B2794" s="312" t="s">
        <v>622</v>
      </c>
      <c r="C2794" s="66"/>
      <c r="D2794" s="66"/>
      <c r="E2794" s="69"/>
      <c r="F2794" s="70"/>
      <c r="G2794" s="71"/>
    </row>
    <row r="2795" spans="1:7" hidden="1" x14ac:dyDescent="0.25">
      <c r="A2795" s="93" t="s">
        <v>2366</v>
      </c>
      <c r="B2795" s="315" t="s">
        <v>2331</v>
      </c>
      <c r="C2795" s="66"/>
      <c r="D2795" s="66"/>
      <c r="E2795" s="69"/>
      <c r="F2795" s="70"/>
      <c r="G2795" s="71"/>
    </row>
    <row r="2796" spans="1:7" hidden="1" x14ac:dyDescent="0.25">
      <c r="A2796" s="93" t="s">
        <v>2367</v>
      </c>
      <c r="B2796" s="315" t="s">
        <v>2333</v>
      </c>
      <c r="C2796" s="66"/>
      <c r="D2796" s="66"/>
      <c r="E2796" s="69"/>
      <c r="F2796" s="70"/>
      <c r="G2796" s="71"/>
    </row>
    <row r="2797" spans="1:7" hidden="1" x14ac:dyDescent="0.25">
      <c r="A2797" s="93" t="s">
        <v>2368</v>
      </c>
      <c r="B2797" s="315" t="s">
        <v>2335</v>
      </c>
      <c r="C2797" s="66"/>
      <c r="D2797" s="66"/>
      <c r="E2797" s="69"/>
      <c r="F2797" s="70"/>
      <c r="G2797" s="71"/>
    </row>
    <row r="2798" spans="1:7" hidden="1" x14ac:dyDescent="0.25">
      <c r="A2798" s="93" t="s">
        <v>2369</v>
      </c>
      <c r="B2798" s="315" t="s">
        <v>2337</v>
      </c>
      <c r="C2798" s="66"/>
      <c r="D2798" s="66"/>
      <c r="E2798" s="69"/>
      <c r="F2798" s="70"/>
      <c r="G2798" s="71"/>
    </row>
    <row r="2799" spans="1:7" hidden="1" x14ac:dyDescent="0.25">
      <c r="A2799" s="93" t="s">
        <v>2370</v>
      </c>
      <c r="B2799" s="312" t="s">
        <v>623</v>
      </c>
      <c r="C2799" s="66"/>
      <c r="D2799" s="66"/>
      <c r="E2799" s="69"/>
      <c r="F2799" s="70"/>
      <c r="G2799" s="71"/>
    </row>
    <row r="2800" spans="1:7" hidden="1" x14ac:dyDescent="0.25">
      <c r="A2800" s="93" t="s">
        <v>2371</v>
      </c>
      <c r="B2800" s="315" t="s">
        <v>2331</v>
      </c>
      <c r="C2800" s="66"/>
      <c r="D2800" s="66"/>
      <c r="E2800" s="69"/>
      <c r="F2800" s="70"/>
      <c r="G2800" s="71"/>
    </row>
    <row r="2801" spans="1:7" hidden="1" x14ac:dyDescent="0.25">
      <c r="A2801" s="93" t="s">
        <v>2372</v>
      </c>
      <c r="B2801" s="315" t="s">
        <v>2333</v>
      </c>
      <c r="C2801" s="66"/>
      <c r="D2801" s="66"/>
      <c r="E2801" s="69"/>
      <c r="F2801" s="70"/>
      <c r="G2801" s="71"/>
    </row>
    <row r="2802" spans="1:7" hidden="1" x14ac:dyDescent="0.25">
      <c r="A2802" s="93" t="s">
        <v>2373</v>
      </c>
      <c r="B2802" s="315" t="s">
        <v>2335</v>
      </c>
      <c r="C2802" s="66"/>
      <c r="D2802" s="66"/>
      <c r="E2802" s="69"/>
      <c r="F2802" s="70"/>
      <c r="G2802" s="71"/>
    </row>
    <row r="2803" spans="1:7" hidden="1" x14ac:dyDescent="0.25">
      <c r="A2803" s="93" t="s">
        <v>2374</v>
      </c>
      <c r="B2803" s="315" t="s">
        <v>2337</v>
      </c>
      <c r="C2803" s="66"/>
      <c r="D2803" s="66"/>
      <c r="E2803" s="69"/>
      <c r="F2803" s="70"/>
      <c r="G2803" s="71"/>
    </row>
    <row r="2804" spans="1:7" hidden="1" x14ac:dyDescent="0.25">
      <c r="A2804" s="93" t="s">
        <v>2375</v>
      </c>
      <c r="B2804" s="312" t="s">
        <v>624</v>
      </c>
      <c r="C2804" s="66"/>
      <c r="D2804" s="66"/>
      <c r="E2804" s="69"/>
      <c r="F2804" s="70"/>
      <c r="G2804" s="71"/>
    </row>
    <row r="2805" spans="1:7" hidden="1" x14ac:dyDescent="0.25">
      <c r="A2805" s="93" t="s">
        <v>2376</v>
      </c>
      <c r="B2805" s="315" t="s">
        <v>2331</v>
      </c>
      <c r="C2805" s="66"/>
      <c r="D2805" s="66"/>
      <c r="E2805" s="69"/>
      <c r="F2805" s="70"/>
      <c r="G2805" s="71"/>
    </row>
    <row r="2806" spans="1:7" hidden="1" x14ac:dyDescent="0.25">
      <c r="A2806" s="93" t="s">
        <v>2377</v>
      </c>
      <c r="B2806" s="315" t="s">
        <v>2333</v>
      </c>
      <c r="C2806" s="66"/>
      <c r="D2806" s="66"/>
      <c r="E2806" s="69"/>
      <c r="F2806" s="70"/>
      <c r="G2806" s="71"/>
    </row>
    <row r="2807" spans="1:7" hidden="1" x14ac:dyDescent="0.25">
      <c r="A2807" s="93" t="s">
        <v>2378</v>
      </c>
      <c r="B2807" s="315" t="s">
        <v>2335</v>
      </c>
      <c r="C2807" s="66"/>
      <c r="D2807" s="66"/>
      <c r="E2807" s="69"/>
      <c r="F2807" s="70"/>
      <c r="G2807" s="71"/>
    </row>
    <row r="2808" spans="1:7" hidden="1" x14ac:dyDescent="0.25">
      <c r="A2808" s="93" t="s">
        <v>2379</v>
      </c>
      <c r="B2808" s="315" t="s">
        <v>2337</v>
      </c>
      <c r="C2808" s="66"/>
      <c r="D2808" s="66"/>
      <c r="E2808" s="69"/>
      <c r="F2808" s="70"/>
      <c r="G2808" s="71"/>
    </row>
    <row r="2809" spans="1:7" hidden="1" x14ac:dyDescent="0.25">
      <c r="A2809" s="93" t="s">
        <v>2380</v>
      </c>
      <c r="B2809" s="312" t="s">
        <v>625</v>
      </c>
      <c r="C2809" s="66"/>
      <c r="D2809" s="66"/>
      <c r="E2809" s="69"/>
      <c r="F2809" s="70"/>
      <c r="G2809" s="71"/>
    </row>
    <row r="2810" spans="1:7" hidden="1" x14ac:dyDescent="0.25">
      <c r="A2810" s="93" t="s">
        <v>2381</v>
      </c>
      <c r="B2810" s="315" t="s">
        <v>2331</v>
      </c>
      <c r="C2810" s="66"/>
      <c r="D2810" s="66"/>
      <c r="E2810" s="69"/>
      <c r="F2810" s="70"/>
      <c r="G2810" s="71"/>
    </row>
    <row r="2811" spans="1:7" hidden="1" x14ac:dyDescent="0.25">
      <c r="A2811" s="93" t="s">
        <v>2382</v>
      </c>
      <c r="B2811" s="315" t="s">
        <v>2333</v>
      </c>
      <c r="C2811" s="66"/>
      <c r="D2811" s="66"/>
      <c r="E2811" s="69"/>
      <c r="F2811" s="70"/>
      <c r="G2811" s="71"/>
    </row>
    <row r="2812" spans="1:7" hidden="1" x14ac:dyDescent="0.25">
      <c r="A2812" s="93" t="s">
        <v>2383</v>
      </c>
      <c r="B2812" s="315" t="s">
        <v>2335</v>
      </c>
      <c r="C2812" s="66"/>
      <c r="D2812" s="66"/>
      <c r="E2812" s="69"/>
      <c r="F2812" s="70"/>
      <c r="G2812" s="71"/>
    </row>
    <row r="2813" spans="1:7" hidden="1" x14ac:dyDescent="0.25">
      <c r="A2813" s="93" t="s">
        <v>2384</v>
      </c>
      <c r="B2813" s="315" t="s">
        <v>2337</v>
      </c>
      <c r="C2813" s="66"/>
      <c r="D2813" s="66"/>
      <c r="E2813" s="69"/>
      <c r="F2813" s="70"/>
      <c r="G2813" s="71"/>
    </row>
    <row r="2814" spans="1:7" hidden="1" x14ac:dyDescent="0.25">
      <c r="A2814" s="93" t="s">
        <v>2385</v>
      </c>
      <c r="B2814" s="229" t="s">
        <v>2386</v>
      </c>
      <c r="C2814" s="230"/>
      <c r="D2814" s="230"/>
      <c r="E2814" s="231"/>
      <c r="F2814" s="230"/>
      <c r="G2814" s="230"/>
    </row>
    <row r="2815" spans="1:7" hidden="1" x14ac:dyDescent="0.25">
      <c r="A2815" s="93" t="s">
        <v>2387</v>
      </c>
      <c r="B2815" s="312" t="s">
        <v>621</v>
      </c>
      <c r="C2815" s="66"/>
      <c r="D2815" s="66"/>
      <c r="E2815" s="69"/>
      <c r="F2815" s="70"/>
      <c r="G2815" s="71"/>
    </row>
    <row r="2816" spans="1:7" hidden="1" x14ac:dyDescent="0.25">
      <c r="A2816" s="93" t="s">
        <v>2388</v>
      </c>
      <c r="B2816" s="315" t="s">
        <v>2331</v>
      </c>
      <c r="C2816" s="66"/>
      <c r="D2816" s="66"/>
      <c r="E2816" s="69"/>
      <c r="F2816" s="70"/>
      <c r="G2816" s="71"/>
    </row>
    <row r="2817" spans="1:7" hidden="1" x14ac:dyDescent="0.25">
      <c r="A2817" s="93" t="s">
        <v>2389</v>
      </c>
      <c r="B2817" s="315" t="s">
        <v>2333</v>
      </c>
      <c r="C2817" s="66"/>
      <c r="D2817" s="66"/>
      <c r="E2817" s="69"/>
      <c r="F2817" s="70"/>
      <c r="G2817" s="71"/>
    </row>
    <row r="2818" spans="1:7" hidden="1" x14ac:dyDescent="0.25">
      <c r="A2818" s="93" t="s">
        <v>2390</v>
      </c>
      <c r="B2818" s="315" t="s">
        <v>2335</v>
      </c>
      <c r="C2818" s="66"/>
      <c r="D2818" s="66"/>
      <c r="E2818" s="69"/>
      <c r="F2818" s="70"/>
      <c r="G2818" s="71"/>
    </row>
    <row r="2819" spans="1:7" hidden="1" x14ac:dyDescent="0.25">
      <c r="A2819" s="93" t="s">
        <v>2391</v>
      </c>
      <c r="B2819" s="315" t="s">
        <v>2337</v>
      </c>
      <c r="C2819" s="66"/>
      <c r="D2819" s="66"/>
      <c r="E2819" s="69"/>
      <c r="F2819" s="70"/>
      <c r="G2819" s="71"/>
    </row>
    <row r="2820" spans="1:7" hidden="1" x14ac:dyDescent="0.25">
      <c r="A2820" s="93" t="s">
        <v>2392</v>
      </c>
      <c r="B2820" s="312" t="s">
        <v>622</v>
      </c>
      <c r="C2820" s="66"/>
      <c r="D2820" s="66"/>
      <c r="E2820" s="69"/>
      <c r="F2820" s="70"/>
      <c r="G2820" s="71"/>
    </row>
    <row r="2821" spans="1:7" hidden="1" x14ac:dyDescent="0.25">
      <c r="A2821" s="93" t="s">
        <v>2393</v>
      </c>
      <c r="B2821" s="315" t="s">
        <v>2331</v>
      </c>
      <c r="C2821" s="66"/>
      <c r="D2821" s="66"/>
      <c r="E2821" s="69"/>
      <c r="F2821" s="70"/>
      <c r="G2821" s="71"/>
    </row>
    <row r="2822" spans="1:7" hidden="1" x14ac:dyDescent="0.25">
      <c r="A2822" s="93" t="s">
        <v>2394</v>
      </c>
      <c r="B2822" s="315" t="s">
        <v>2333</v>
      </c>
      <c r="C2822" s="66"/>
      <c r="D2822" s="66"/>
      <c r="E2822" s="69"/>
      <c r="F2822" s="70"/>
      <c r="G2822" s="71"/>
    </row>
    <row r="2823" spans="1:7" hidden="1" x14ac:dyDescent="0.25">
      <c r="A2823" s="93" t="s">
        <v>2395</v>
      </c>
      <c r="B2823" s="315" t="s">
        <v>2335</v>
      </c>
      <c r="C2823" s="66"/>
      <c r="D2823" s="66"/>
      <c r="E2823" s="69"/>
      <c r="F2823" s="70"/>
      <c r="G2823" s="71"/>
    </row>
    <row r="2824" spans="1:7" hidden="1" x14ac:dyDescent="0.25">
      <c r="A2824" s="93" t="s">
        <v>2396</v>
      </c>
      <c r="B2824" s="315" t="s">
        <v>2337</v>
      </c>
      <c r="C2824" s="66"/>
      <c r="D2824" s="66"/>
      <c r="E2824" s="69"/>
      <c r="F2824" s="70"/>
      <c r="G2824" s="71"/>
    </row>
    <row r="2825" spans="1:7" hidden="1" x14ac:dyDescent="0.25">
      <c r="A2825" s="93" t="s">
        <v>2397</v>
      </c>
      <c r="B2825" s="312" t="s">
        <v>623</v>
      </c>
      <c r="C2825" s="66"/>
      <c r="D2825" s="66"/>
      <c r="E2825" s="69"/>
      <c r="F2825" s="70"/>
      <c r="G2825" s="71"/>
    </row>
    <row r="2826" spans="1:7" hidden="1" x14ac:dyDescent="0.25">
      <c r="A2826" s="93" t="s">
        <v>2398</v>
      </c>
      <c r="B2826" s="315" t="s">
        <v>2331</v>
      </c>
      <c r="C2826" s="66"/>
      <c r="D2826" s="66"/>
      <c r="E2826" s="69"/>
      <c r="F2826" s="70"/>
      <c r="G2826" s="71"/>
    </row>
    <row r="2827" spans="1:7" hidden="1" x14ac:dyDescent="0.25">
      <c r="A2827" s="93" t="s">
        <v>2399</v>
      </c>
      <c r="B2827" s="315" t="s">
        <v>2333</v>
      </c>
      <c r="C2827" s="66"/>
      <c r="D2827" s="66"/>
      <c r="E2827" s="69"/>
      <c r="F2827" s="70"/>
      <c r="G2827" s="71"/>
    </row>
    <row r="2828" spans="1:7" hidden="1" x14ac:dyDescent="0.25">
      <c r="A2828" s="93" t="s">
        <v>2400</v>
      </c>
      <c r="B2828" s="315" t="s">
        <v>2335</v>
      </c>
      <c r="C2828" s="66"/>
      <c r="D2828" s="66"/>
      <c r="E2828" s="69"/>
      <c r="F2828" s="70"/>
      <c r="G2828" s="71"/>
    </row>
    <row r="2829" spans="1:7" hidden="1" x14ac:dyDescent="0.25">
      <c r="A2829" s="93" t="s">
        <v>2401</v>
      </c>
      <c r="B2829" s="315" t="s">
        <v>2337</v>
      </c>
      <c r="C2829" s="66"/>
      <c r="D2829" s="66"/>
      <c r="E2829" s="69"/>
      <c r="F2829" s="70"/>
      <c r="G2829" s="71"/>
    </row>
    <row r="2830" spans="1:7" hidden="1" x14ac:dyDescent="0.25">
      <c r="A2830" s="93" t="s">
        <v>2402</v>
      </c>
      <c r="B2830" s="312" t="s">
        <v>624</v>
      </c>
      <c r="C2830" s="66"/>
      <c r="D2830" s="66"/>
      <c r="E2830" s="69"/>
      <c r="F2830" s="70"/>
      <c r="G2830" s="71"/>
    </row>
    <row r="2831" spans="1:7" hidden="1" x14ac:dyDescent="0.25">
      <c r="A2831" s="93" t="s">
        <v>2403</v>
      </c>
      <c r="B2831" s="315" t="s">
        <v>2331</v>
      </c>
      <c r="C2831" s="66"/>
      <c r="D2831" s="66"/>
      <c r="E2831" s="69"/>
      <c r="F2831" s="70"/>
      <c r="G2831" s="71"/>
    </row>
    <row r="2832" spans="1:7" hidden="1" x14ac:dyDescent="0.25">
      <c r="A2832" s="93" t="s">
        <v>2404</v>
      </c>
      <c r="B2832" s="315" t="s">
        <v>2333</v>
      </c>
      <c r="C2832" s="66"/>
      <c r="D2832" s="66"/>
      <c r="E2832" s="69"/>
      <c r="F2832" s="70"/>
      <c r="G2832" s="71"/>
    </row>
    <row r="2833" spans="1:7" hidden="1" x14ac:dyDescent="0.25">
      <c r="A2833" s="93" t="s">
        <v>2405</v>
      </c>
      <c r="B2833" s="315" t="s">
        <v>2335</v>
      </c>
      <c r="C2833" s="66"/>
      <c r="D2833" s="66"/>
      <c r="E2833" s="69"/>
      <c r="F2833" s="70"/>
      <c r="G2833" s="71"/>
    </row>
    <row r="2834" spans="1:7" hidden="1" x14ac:dyDescent="0.25">
      <c r="A2834" s="93" t="s">
        <v>2406</v>
      </c>
      <c r="B2834" s="315" t="s">
        <v>2337</v>
      </c>
      <c r="C2834" s="66"/>
      <c r="D2834" s="66"/>
      <c r="E2834" s="69"/>
      <c r="F2834" s="70"/>
      <c r="G2834" s="71"/>
    </row>
    <row r="2835" spans="1:7" hidden="1" x14ac:dyDescent="0.25">
      <c r="A2835" s="93" t="s">
        <v>2407</v>
      </c>
      <c r="B2835" s="312" t="s">
        <v>625</v>
      </c>
      <c r="C2835" s="66"/>
      <c r="D2835" s="66"/>
      <c r="E2835" s="69"/>
      <c r="F2835" s="70"/>
      <c r="G2835" s="71"/>
    </row>
    <row r="2836" spans="1:7" hidden="1" x14ac:dyDescent="0.25">
      <c r="A2836" s="93" t="s">
        <v>2408</v>
      </c>
      <c r="B2836" s="315" t="s">
        <v>2331</v>
      </c>
      <c r="C2836" s="66"/>
      <c r="D2836" s="66"/>
      <c r="E2836" s="69"/>
      <c r="F2836" s="70"/>
      <c r="G2836" s="71"/>
    </row>
    <row r="2837" spans="1:7" hidden="1" x14ac:dyDescent="0.25">
      <c r="A2837" s="93" t="s">
        <v>2409</v>
      </c>
      <c r="B2837" s="315" t="s">
        <v>2333</v>
      </c>
      <c r="C2837" s="66"/>
      <c r="D2837" s="66"/>
      <c r="E2837" s="69"/>
      <c r="F2837" s="70"/>
      <c r="G2837" s="71"/>
    </row>
    <row r="2838" spans="1:7" hidden="1" x14ac:dyDescent="0.25">
      <c r="A2838" s="93" t="s">
        <v>2410</v>
      </c>
      <c r="B2838" s="315" t="s">
        <v>2335</v>
      </c>
      <c r="C2838" s="66"/>
      <c r="D2838" s="66"/>
      <c r="E2838" s="69"/>
      <c r="F2838" s="70"/>
      <c r="G2838" s="71"/>
    </row>
    <row r="2839" spans="1:7" hidden="1" x14ac:dyDescent="0.25">
      <c r="A2839" s="93" t="s">
        <v>2411</v>
      </c>
      <c r="B2839" s="315" t="s">
        <v>2337</v>
      </c>
      <c r="C2839" s="66"/>
      <c r="D2839" s="66"/>
      <c r="E2839" s="69"/>
      <c r="F2839" s="70"/>
      <c r="G2839" s="71"/>
    </row>
    <row r="2840" spans="1:7" ht="47.25" x14ac:dyDescent="0.25">
      <c r="A2840" s="381"/>
      <c r="B2840" s="319" t="s">
        <v>2412</v>
      </c>
      <c r="C2840" s="227"/>
      <c r="D2840" s="227"/>
      <c r="E2840" s="228"/>
      <c r="F2840" s="227"/>
      <c r="G2840" s="227"/>
    </row>
    <row r="2841" spans="1:7" ht="47.25" x14ac:dyDescent="0.25">
      <c r="A2841" s="93" t="s">
        <v>58</v>
      </c>
      <c r="B2841" s="318" t="s">
        <v>2413</v>
      </c>
      <c r="C2841" s="230"/>
      <c r="D2841" s="230"/>
      <c r="E2841" s="231"/>
      <c r="F2841" s="230"/>
      <c r="G2841" s="230"/>
    </row>
    <row r="2842" spans="1:7" x14ac:dyDescent="0.25">
      <c r="A2842" s="93" t="s">
        <v>2414</v>
      </c>
      <c r="B2842" s="345" t="s">
        <v>629</v>
      </c>
      <c r="C2842" s="234"/>
      <c r="D2842" s="234"/>
      <c r="E2842" s="237"/>
      <c r="F2842" s="237"/>
      <c r="G2842" s="238"/>
    </row>
    <row r="2843" spans="1:7" x14ac:dyDescent="0.25">
      <c r="A2843" s="93" t="s">
        <v>628</v>
      </c>
      <c r="B2843" s="94" t="s">
        <v>630</v>
      </c>
      <c r="C2843" s="66"/>
      <c r="D2843" s="66"/>
      <c r="E2843" s="69"/>
      <c r="F2843" s="70"/>
      <c r="G2843" s="71"/>
    </row>
    <row r="2844" spans="1:7" x14ac:dyDescent="0.25">
      <c r="A2844" s="93" t="s">
        <v>2415</v>
      </c>
      <c r="B2844" s="109" t="s">
        <v>2416</v>
      </c>
      <c r="C2844" s="66"/>
      <c r="D2844" s="66"/>
      <c r="E2844" s="69"/>
      <c r="F2844" s="221">
        <f>SUM(F2845:F2884)</f>
        <v>930.29999999999973</v>
      </c>
      <c r="G2844" s="222">
        <f>SUM(G2845:G2884)</f>
        <v>10587.31589</v>
      </c>
    </row>
    <row r="2845" spans="1:7" ht="63" x14ac:dyDescent="0.25">
      <c r="A2845" s="93" t="s">
        <v>2415</v>
      </c>
      <c r="B2845" s="267" t="s">
        <v>3102</v>
      </c>
      <c r="C2845" s="320">
        <v>2018</v>
      </c>
      <c r="D2845" s="320" t="s">
        <v>631</v>
      </c>
      <c r="E2845" s="321"/>
      <c r="F2845" s="279">
        <f>25*0.93</f>
        <v>23.25</v>
      </c>
      <c r="G2845" s="252">
        <v>158.59943000000001</v>
      </c>
    </row>
    <row r="2846" spans="1:7" ht="63" x14ac:dyDescent="0.25">
      <c r="A2846" s="93" t="s">
        <v>2415</v>
      </c>
      <c r="B2846" s="267" t="s">
        <v>2831</v>
      </c>
      <c r="C2846" s="66">
        <v>2018</v>
      </c>
      <c r="D2846" s="66" t="s">
        <v>631</v>
      </c>
      <c r="E2846" s="69"/>
      <c r="F2846" s="70">
        <f>25*0.93</f>
        <v>23.25</v>
      </c>
      <c r="G2846" s="71">
        <v>118.56667</v>
      </c>
    </row>
    <row r="2847" spans="1:7" ht="63" x14ac:dyDescent="0.25">
      <c r="A2847" s="93" t="s">
        <v>2415</v>
      </c>
      <c r="B2847" s="267" t="s">
        <v>2654</v>
      </c>
      <c r="C2847" s="77">
        <v>2018</v>
      </c>
      <c r="D2847" s="117" t="s">
        <v>631</v>
      </c>
      <c r="E2847" s="69"/>
      <c r="F2847" s="70">
        <f>25*0.93</f>
        <v>23.25</v>
      </c>
      <c r="G2847" s="71">
        <v>200.15728999999999</v>
      </c>
    </row>
    <row r="2848" spans="1:7" ht="94.5" x14ac:dyDescent="0.25">
      <c r="A2848" s="93" t="s">
        <v>2415</v>
      </c>
      <c r="B2848" s="267" t="s">
        <v>2698</v>
      </c>
      <c r="C2848" s="77">
        <v>2018</v>
      </c>
      <c r="D2848" s="77" t="s">
        <v>631</v>
      </c>
      <c r="E2848" s="95"/>
      <c r="F2848" s="92">
        <f>25*0.93</f>
        <v>23.25</v>
      </c>
      <c r="G2848" s="80">
        <v>143.89609999999999</v>
      </c>
    </row>
    <row r="2849" spans="1:7" ht="47.25" x14ac:dyDescent="0.25">
      <c r="A2849" s="93" t="s">
        <v>2415</v>
      </c>
      <c r="B2849" s="267" t="s">
        <v>402</v>
      </c>
      <c r="C2849" s="77">
        <v>2018</v>
      </c>
      <c r="D2849" s="77" t="s">
        <v>631</v>
      </c>
      <c r="E2849" s="95"/>
      <c r="F2849" s="92">
        <f>25*0.93</f>
        <v>23.25</v>
      </c>
      <c r="G2849" s="80">
        <v>135.48475999999999</v>
      </c>
    </row>
    <row r="2850" spans="1:7" ht="47.25" x14ac:dyDescent="0.25">
      <c r="A2850" s="93" t="s">
        <v>2415</v>
      </c>
      <c r="B2850" s="267" t="s">
        <v>403</v>
      </c>
      <c r="C2850" s="39">
        <v>2018</v>
      </c>
      <c r="D2850" s="39" t="s">
        <v>631</v>
      </c>
      <c r="E2850" s="254"/>
      <c r="F2850" s="92">
        <f t="shared" ref="F2850:F2851" si="28">25*0.93</f>
        <v>23.25</v>
      </c>
      <c r="G2850" s="80">
        <v>99.112219999999994</v>
      </c>
    </row>
    <row r="2851" spans="1:7" ht="47.25" x14ac:dyDescent="0.25">
      <c r="A2851" s="93" t="s">
        <v>2415</v>
      </c>
      <c r="B2851" s="267" t="s">
        <v>406</v>
      </c>
      <c r="C2851" s="39">
        <v>2018</v>
      </c>
      <c r="D2851" s="39" t="s">
        <v>631</v>
      </c>
      <c r="E2851" s="254"/>
      <c r="F2851" s="92">
        <f t="shared" si="28"/>
        <v>23.25</v>
      </c>
      <c r="G2851" s="80">
        <v>161.77888999999999</v>
      </c>
    </row>
    <row r="2852" spans="1:7" ht="47.25" x14ac:dyDescent="0.25">
      <c r="A2852" s="93" t="s">
        <v>2415</v>
      </c>
      <c r="B2852" s="267" t="s">
        <v>280</v>
      </c>
      <c r="C2852" s="83">
        <v>2018</v>
      </c>
      <c r="D2852" s="107" t="s">
        <v>631</v>
      </c>
      <c r="E2852" s="199"/>
      <c r="F2852" s="279">
        <v>23.25</v>
      </c>
      <c r="G2852" s="252">
        <v>127.49460999999999</v>
      </c>
    </row>
    <row r="2853" spans="1:7" ht="47.25" x14ac:dyDescent="0.25">
      <c r="A2853" s="93" t="s">
        <v>2415</v>
      </c>
      <c r="B2853" s="267" t="s">
        <v>633</v>
      </c>
      <c r="C2853" s="39">
        <v>2018</v>
      </c>
      <c r="D2853" s="39" t="s">
        <v>631</v>
      </c>
      <c r="E2853" s="254"/>
      <c r="F2853" s="92">
        <f t="shared" ref="F2853:F2855" si="29">25*0.93</f>
        <v>23.25</v>
      </c>
      <c r="G2853" s="80">
        <v>188.38721000000001</v>
      </c>
    </row>
    <row r="2854" spans="1:7" ht="33.6" customHeight="1" x14ac:dyDescent="0.25">
      <c r="A2854" s="93" t="s">
        <v>2415</v>
      </c>
      <c r="B2854" s="267" t="s">
        <v>632</v>
      </c>
      <c r="C2854" s="126">
        <v>2018</v>
      </c>
      <c r="D2854" s="77" t="s">
        <v>631</v>
      </c>
      <c r="E2854" s="254"/>
      <c r="F2854" s="92">
        <f t="shared" si="29"/>
        <v>23.25</v>
      </c>
      <c r="G2854" s="80">
        <v>125.26884</v>
      </c>
    </row>
    <row r="2855" spans="1:7" ht="110.25" x14ac:dyDescent="0.25">
      <c r="A2855" s="93" t="s">
        <v>2415</v>
      </c>
      <c r="B2855" s="267" t="s">
        <v>3103</v>
      </c>
      <c r="C2855" s="322">
        <v>2019</v>
      </c>
      <c r="D2855" s="323" t="s">
        <v>631</v>
      </c>
      <c r="E2855" s="324"/>
      <c r="F2855" s="92">
        <f t="shared" si="29"/>
        <v>23.25</v>
      </c>
      <c r="G2855" s="80">
        <v>233.3167</v>
      </c>
    </row>
    <row r="2856" spans="1:7" ht="63" x14ac:dyDescent="0.25">
      <c r="A2856" s="93" t="s">
        <v>2415</v>
      </c>
      <c r="B2856" s="267" t="s">
        <v>3079</v>
      </c>
      <c r="C2856" s="77">
        <v>2019</v>
      </c>
      <c r="D2856" s="323" t="s">
        <v>631</v>
      </c>
      <c r="E2856" s="95"/>
      <c r="F2856" s="92">
        <f>25*0.93</f>
        <v>23.25</v>
      </c>
      <c r="G2856" s="80">
        <v>375.15613999999999</v>
      </c>
    </row>
    <row r="2857" spans="1:7" ht="94.5" x14ac:dyDescent="0.25">
      <c r="A2857" s="93" t="s">
        <v>2415</v>
      </c>
      <c r="B2857" s="267" t="s">
        <v>408</v>
      </c>
      <c r="C2857" s="77">
        <v>2019</v>
      </c>
      <c r="D2857" s="77" t="s">
        <v>634</v>
      </c>
      <c r="E2857" s="95"/>
      <c r="F2857" s="92">
        <f>25*0.93</f>
        <v>23.25</v>
      </c>
      <c r="G2857" s="80">
        <v>266.39980000000003</v>
      </c>
    </row>
    <row r="2858" spans="1:7" ht="63" x14ac:dyDescent="0.25">
      <c r="A2858" s="93" t="s">
        <v>2415</v>
      </c>
      <c r="B2858" s="267" t="s">
        <v>2705</v>
      </c>
      <c r="C2858" s="77">
        <v>2019</v>
      </c>
      <c r="D2858" s="77" t="s">
        <v>634</v>
      </c>
      <c r="E2858" s="95"/>
      <c r="F2858" s="92">
        <f>25*0.93</f>
        <v>23.25</v>
      </c>
      <c r="G2858" s="80">
        <v>260.55320999999998</v>
      </c>
    </row>
    <row r="2859" spans="1:7" ht="94.5" x14ac:dyDescent="0.25">
      <c r="A2859" s="93" t="s">
        <v>2415</v>
      </c>
      <c r="B2859" s="267" t="str">
        <f>B1177</f>
        <v xml:space="preserve">"Реконструкция ВЛ-10 кВ Ф-320 от ПС 35 кВ "Родниковская", строительство ТП-10/0,4 кВ для осуществления  технологического присоединения энергопринимающих устройств электроустановки для сельскохозяйственного производства, расположенной в  Арзгирском районе, с.Каменная Балка, примерно в 865 м по направлению на юго-восток от строения по ул.Энтузиастов  </v>
      </c>
      <c r="C2859" s="77">
        <v>2019</v>
      </c>
      <c r="D2859" s="77" t="s">
        <v>631</v>
      </c>
      <c r="E2859" s="95"/>
      <c r="F2859" s="92">
        <f t="shared" ref="F2859" si="30">25*0.93</f>
        <v>23.25</v>
      </c>
      <c r="G2859" s="80">
        <v>261.94378999999998</v>
      </c>
    </row>
    <row r="2860" spans="1:7" ht="78.75" x14ac:dyDescent="0.25">
      <c r="A2860" s="93" t="s">
        <v>2415</v>
      </c>
      <c r="B2860" s="267" t="s">
        <v>2638</v>
      </c>
      <c r="C2860" s="77">
        <v>2019</v>
      </c>
      <c r="D2860" s="77" t="s">
        <v>631</v>
      </c>
      <c r="E2860" s="95"/>
      <c r="F2860" s="92">
        <f>25*0.93</f>
        <v>23.25</v>
      </c>
      <c r="G2860" s="80">
        <v>216.81535</v>
      </c>
    </row>
    <row r="2861" spans="1:7" ht="78.75" x14ac:dyDescent="0.25">
      <c r="A2861" s="93" t="s">
        <v>2415</v>
      </c>
      <c r="B2861" s="267" t="s">
        <v>3104</v>
      </c>
      <c r="C2861" s="83">
        <v>2019</v>
      </c>
      <c r="D2861" s="279" t="s">
        <v>631</v>
      </c>
      <c r="E2861" s="265"/>
      <c r="F2861" s="279">
        <v>23.25</v>
      </c>
      <c r="G2861" s="80">
        <v>243.72919999999999</v>
      </c>
    </row>
    <row r="2862" spans="1:7" ht="63" x14ac:dyDescent="0.25">
      <c r="A2862" s="93" t="s">
        <v>2415</v>
      </c>
      <c r="B2862" s="267" t="s">
        <v>2778</v>
      </c>
      <c r="C2862" s="83">
        <v>2019</v>
      </c>
      <c r="D2862" s="279" t="s">
        <v>635</v>
      </c>
      <c r="E2862" s="265"/>
      <c r="F2862" s="279">
        <v>23.25</v>
      </c>
      <c r="G2862" s="252">
        <v>292.51638000000003</v>
      </c>
    </row>
    <row r="2863" spans="1:7" ht="78.75" x14ac:dyDescent="0.25">
      <c r="A2863" s="93" t="s">
        <v>2415</v>
      </c>
      <c r="B2863" s="267" t="s">
        <v>411</v>
      </c>
      <c r="C2863" s="83">
        <v>2019</v>
      </c>
      <c r="D2863" s="279" t="s">
        <v>631</v>
      </c>
      <c r="E2863" s="265"/>
      <c r="F2863" s="279">
        <v>23.25</v>
      </c>
      <c r="G2863" s="252">
        <v>237.20614</v>
      </c>
    </row>
    <row r="2864" spans="1:7" ht="63" x14ac:dyDescent="0.25">
      <c r="A2864" s="93" t="s">
        <v>2415</v>
      </c>
      <c r="B2864" s="267" t="s">
        <v>3105</v>
      </c>
      <c r="C2864" s="83">
        <v>2019</v>
      </c>
      <c r="D2864" s="83" t="s">
        <v>631</v>
      </c>
      <c r="E2864" s="84"/>
      <c r="F2864" s="279">
        <v>23.25</v>
      </c>
      <c r="G2864" s="252">
        <v>373.24351999999999</v>
      </c>
    </row>
    <row r="2865" spans="1:7" ht="63" x14ac:dyDescent="0.25">
      <c r="A2865" s="93" t="s">
        <v>2415</v>
      </c>
      <c r="B2865" s="267" t="s">
        <v>3064</v>
      </c>
      <c r="C2865" s="83">
        <v>2019</v>
      </c>
      <c r="D2865" s="279" t="s">
        <v>631</v>
      </c>
      <c r="E2865" s="265"/>
      <c r="F2865" s="279">
        <v>23.25</v>
      </c>
      <c r="G2865" s="252">
        <v>263.91028999999997</v>
      </c>
    </row>
    <row r="2866" spans="1:7" ht="78.75" x14ac:dyDescent="0.25">
      <c r="A2866" s="93" t="s">
        <v>2415</v>
      </c>
      <c r="B2866" s="267" t="s">
        <v>412</v>
      </c>
      <c r="C2866" s="83">
        <v>2019</v>
      </c>
      <c r="D2866" s="279" t="s">
        <v>631</v>
      </c>
      <c r="E2866" s="265"/>
      <c r="F2866" s="279">
        <v>23.25</v>
      </c>
      <c r="G2866" s="252">
        <v>211.84513999999999</v>
      </c>
    </row>
    <row r="2867" spans="1:7" ht="110.25" x14ac:dyDescent="0.25">
      <c r="A2867" s="93" t="s">
        <v>2415</v>
      </c>
      <c r="B2867" s="267" t="s">
        <v>3103</v>
      </c>
      <c r="C2867" s="83">
        <v>2019</v>
      </c>
      <c r="D2867" s="279" t="s">
        <v>631</v>
      </c>
      <c r="E2867" s="265"/>
      <c r="F2867" s="279">
        <v>23.25</v>
      </c>
      <c r="G2867" s="252">
        <v>233.3167</v>
      </c>
    </row>
    <row r="2868" spans="1:7" ht="96" customHeight="1" x14ac:dyDescent="0.25">
      <c r="A2868" s="93" t="s">
        <v>2415</v>
      </c>
      <c r="B2868" s="267" t="s">
        <v>2950</v>
      </c>
      <c r="C2868" s="265">
        <v>2019</v>
      </c>
      <c r="D2868" s="279" t="s">
        <v>631</v>
      </c>
      <c r="E2868" s="83"/>
      <c r="F2868" s="279">
        <v>23.25</v>
      </c>
      <c r="G2868" s="252">
        <v>258.88715000000002</v>
      </c>
    </row>
    <row r="2869" spans="1:7" ht="78.75" x14ac:dyDescent="0.25">
      <c r="A2869" s="93" t="s">
        <v>2415</v>
      </c>
      <c r="B2869" s="267" t="str">
        <f>B2682</f>
        <v xml:space="preserve">Реконструкция ВЛ-10 кВ Ф-851 от ПС 35 кВ "Апанасенковская", строительство ТП-10/0,4 кВ для осуществления  технологического присоединения энергопринимающих устройств заявителя: объекты общественного питания, расположенного по адресу: Апанасенковский район, с. Апанасенковское, ул. Садовая,175 </v>
      </c>
      <c r="C2869" s="66">
        <v>2019</v>
      </c>
      <c r="D2869" s="39" t="s">
        <v>631</v>
      </c>
      <c r="E2869" s="254"/>
      <c r="F2869" s="92">
        <f t="shared" ref="F2869" si="31">25*0.93</f>
        <v>23.25</v>
      </c>
      <c r="G2869" s="80">
        <v>144.74552</v>
      </c>
    </row>
    <row r="2870" spans="1:7" ht="63" x14ac:dyDescent="0.25">
      <c r="A2870" s="93" t="s">
        <v>2415</v>
      </c>
      <c r="B2870" s="267" t="s">
        <v>2771</v>
      </c>
      <c r="C2870" s="66">
        <v>2020</v>
      </c>
      <c r="D2870" s="66" t="s">
        <v>631</v>
      </c>
      <c r="E2870" s="69"/>
      <c r="F2870" s="70">
        <f>25*0.93</f>
        <v>23.25</v>
      </c>
      <c r="G2870" s="71">
        <v>273.42752000000002</v>
      </c>
    </row>
    <row r="2871" spans="1:7" ht="63" x14ac:dyDescent="0.25">
      <c r="A2871" s="93" t="s">
        <v>2415</v>
      </c>
      <c r="B2871" s="267" t="s">
        <v>2723</v>
      </c>
      <c r="C2871" s="66">
        <v>2020</v>
      </c>
      <c r="D2871" s="66" t="s">
        <v>631</v>
      </c>
      <c r="E2871" s="69"/>
      <c r="F2871" s="70">
        <f>25*0.93</f>
        <v>23.25</v>
      </c>
      <c r="G2871" s="71">
        <v>263.15321999999998</v>
      </c>
    </row>
    <row r="2872" spans="1:7" ht="78.75" x14ac:dyDescent="0.25">
      <c r="A2872" s="93" t="s">
        <v>2415</v>
      </c>
      <c r="B2872" s="267" t="s">
        <v>2965</v>
      </c>
      <c r="C2872" s="77">
        <v>2020</v>
      </c>
      <c r="D2872" s="77" t="s">
        <v>631</v>
      </c>
      <c r="E2872" s="95"/>
      <c r="F2872" s="70">
        <f>25*0.93</f>
        <v>23.25</v>
      </c>
      <c r="G2872" s="97">
        <v>264.97906999999998</v>
      </c>
    </row>
    <row r="2873" spans="1:7" ht="78.75" x14ac:dyDescent="0.25">
      <c r="A2873" s="93" t="s">
        <v>2415</v>
      </c>
      <c r="B2873" s="267" t="s">
        <v>2787</v>
      </c>
      <c r="C2873" s="96">
        <v>2020</v>
      </c>
      <c r="D2873" s="77" t="s">
        <v>631</v>
      </c>
      <c r="E2873" s="96"/>
      <c r="F2873" s="92">
        <v>23.3</v>
      </c>
      <c r="G2873" s="97">
        <v>418.38857999999999</v>
      </c>
    </row>
    <row r="2874" spans="1:7" ht="94.5" x14ac:dyDescent="0.25">
      <c r="A2874" s="93" t="s">
        <v>2415</v>
      </c>
      <c r="B2874" s="267" t="s">
        <v>2788</v>
      </c>
      <c r="C2874" s="87">
        <v>2020</v>
      </c>
      <c r="D2874" s="70" t="s">
        <v>631</v>
      </c>
      <c r="E2874" s="66"/>
      <c r="F2874" s="92">
        <v>23.3</v>
      </c>
      <c r="G2874" s="80">
        <v>408.44344999999998</v>
      </c>
    </row>
    <row r="2875" spans="1:7" ht="63" x14ac:dyDescent="0.25">
      <c r="A2875" s="93" t="s">
        <v>2415</v>
      </c>
      <c r="B2875" s="267" t="str">
        <f>B2708</f>
        <v xml:space="preserve">Реконструкция ВЛ-10 кВ Ф-117 5.3 км, строительство ВЛ-0,4 кВ и ТП-10/0,4 кВ для осуществления технологического присоединения энергопринимающих устройств заявителя: строительной площадки жилого дома в Предгорном районе, п. Нежинский, ул. Южная, д.31 </v>
      </c>
      <c r="C2875" s="87">
        <v>2020</v>
      </c>
      <c r="D2875" s="70" t="s">
        <v>631</v>
      </c>
      <c r="E2875" s="66"/>
      <c r="F2875" s="92">
        <f>25*0.93</f>
        <v>23.25</v>
      </c>
      <c r="G2875" s="80">
        <v>145.38362000000001</v>
      </c>
    </row>
    <row r="2876" spans="1:7" ht="78.75" x14ac:dyDescent="0.25">
      <c r="A2876" s="93" t="s">
        <v>2415</v>
      </c>
      <c r="B2876" s="267" t="s">
        <v>3097</v>
      </c>
      <c r="C2876" s="77">
        <v>2020</v>
      </c>
      <c r="D2876" s="77" t="s">
        <v>631</v>
      </c>
      <c r="E2876" s="81"/>
      <c r="F2876" s="92">
        <v>23.3</v>
      </c>
      <c r="G2876" s="80">
        <v>574.13674000000003</v>
      </c>
    </row>
    <row r="2877" spans="1:7" ht="94.5" x14ac:dyDescent="0.25">
      <c r="A2877" s="93" t="s">
        <v>2415</v>
      </c>
      <c r="B2877" s="267" t="s">
        <v>3106</v>
      </c>
      <c r="C2877" s="83">
        <v>2020</v>
      </c>
      <c r="D2877" s="39" t="s">
        <v>631</v>
      </c>
      <c r="E2877" s="253"/>
      <c r="F2877" s="92">
        <v>23.3</v>
      </c>
      <c r="G2877" s="80">
        <v>567.90867000000003</v>
      </c>
    </row>
    <row r="2878" spans="1:7" ht="78.75" x14ac:dyDescent="0.25">
      <c r="A2878" s="93" t="s">
        <v>2415</v>
      </c>
      <c r="B2878" s="267" t="s">
        <v>2805</v>
      </c>
      <c r="C2878" s="83">
        <v>2020</v>
      </c>
      <c r="D2878" s="39" t="s">
        <v>631</v>
      </c>
      <c r="E2878" s="253"/>
      <c r="F2878" s="92">
        <v>23.3</v>
      </c>
      <c r="G2878" s="80">
        <v>203.64188999999999</v>
      </c>
    </row>
    <row r="2879" spans="1:7" ht="63" x14ac:dyDescent="0.25">
      <c r="A2879" s="93" t="s">
        <v>2415</v>
      </c>
      <c r="B2879" s="267" t="s">
        <v>2801</v>
      </c>
      <c r="C2879" s="87">
        <v>2020</v>
      </c>
      <c r="D2879" s="87" t="s">
        <v>631</v>
      </c>
      <c r="E2879" s="73"/>
      <c r="F2879" s="92">
        <v>23.3</v>
      </c>
      <c r="G2879" s="80">
        <v>434.86203</v>
      </c>
    </row>
    <row r="2880" spans="1:7" ht="63" x14ac:dyDescent="0.25">
      <c r="A2880" s="93" t="s">
        <v>2415</v>
      </c>
      <c r="B2880" s="267" t="s">
        <v>2759</v>
      </c>
      <c r="C2880" s="96">
        <v>2020</v>
      </c>
      <c r="D2880" s="96" t="s">
        <v>631</v>
      </c>
      <c r="E2880" s="96"/>
      <c r="F2880" s="284">
        <f>25*0.93</f>
        <v>23.25</v>
      </c>
      <c r="G2880" s="99">
        <v>300.49518999999998</v>
      </c>
    </row>
    <row r="2881" spans="1:7" ht="65.45" customHeight="1" x14ac:dyDescent="0.25">
      <c r="A2881" s="93" t="s">
        <v>2415</v>
      </c>
      <c r="B2881" s="267" t="s">
        <v>2803</v>
      </c>
      <c r="C2881" s="264">
        <v>2020</v>
      </c>
      <c r="D2881" s="264" t="s">
        <v>631</v>
      </c>
      <c r="E2881" s="81"/>
      <c r="F2881" s="284">
        <f t="shared" ref="F2881:F2884" si="32">25*0.93</f>
        <v>23.25</v>
      </c>
      <c r="G2881" s="80">
        <v>531.48699999999997</v>
      </c>
    </row>
    <row r="2882" spans="1:7" ht="78.75" x14ac:dyDescent="0.25">
      <c r="A2882" s="93" t="s">
        <v>2415</v>
      </c>
      <c r="B2882" s="267" t="s">
        <v>3034</v>
      </c>
      <c r="C2882" s="264">
        <v>2020</v>
      </c>
      <c r="D2882" s="264" t="s">
        <v>631</v>
      </c>
      <c r="E2882" s="81"/>
      <c r="F2882" s="284">
        <f t="shared" si="32"/>
        <v>23.25</v>
      </c>
      <c r="G2882" s="252">
        <v>270.00252999999998</v>
      </c>
    </row>
    <row r="2883" spans="1:7" ht="78.75" x14ac:dyDescent="0.25">
      <c r="A2883" s="93" t="s">
        <v>2415</v>
      </c>
      <c r="B2883" s="267" t="s">
        <v>3066</v>
      </c>
      <c r="C2883" s="264">
        <v>2020</v>
      </c>
      <c r="D2883" s="264" t="s">
        <v>631</v>
      </c>
      <c r="E2883" s="81"/>
      <c r="F2883" s="284">
        <f t="shared" si="32"/>
        <v>23.25</v>
      </c>
      <c r="G2883" s="80">
        <v>273.23576000000003</v>
      </c>
    </row>
    <row r="2884" spans="1:7" ht="78.75" x14ac:dyDescent="0.25">
      <c r="A2884" s="93" t="s">
        <v>2415</v>
      </c>
      <c r="B2884" s="267" t="s">
        <v>2806</v>
      </c>
      <c r="C2884" s="77">
        <v>2020</v>
      </c>
      <c r="D2884" s="77" t="s">
        <v>631</v>
      </c>
      <c r="E2884" s="81"/>
      <c r="F2884" s="284">
        <f t="shared" si="32"/>
        <v>23.25</v>
      </c>
      <c r="G2884" s="80">
        <v>325.43957</v>
      </c>
    </row>
    <row r="2885" spans="1:7" hidden="1" x14ac:dyDescent="0.25">
      <c r="A2885" s="93" t="s">
        <v>2419</v>
      </c>
      <c r="B2885" s="267" t="s">
        <v>2420</v>
      </c>
      <c r="C2885" s="66"/>
      <c r="D2885" s="66"/>
      <c r="E2885" s="69"/>
      <c r="F2885" s="284"/>
      <c r="G2885" s="71"/>
    </row>
    <row r="2886" spans="1:7" hidden="1" x14ac:dyDescent="0.25">
      <c r="A2886" s="93" t="s">
        <v>2421</v>
      </c>
      <c r="B2886" s="267" t="s">
        <v>2422</v>
      </c>
      <c r="C2886" s="66"/>
      <c r="D2886" s="66"/>
      <c r="E2886" s="69"/>
      <c r="F2886" s="284"/>
      <c r="G2886" s="71"/>
    </row>
    <row r="2887" spans="1:7" x14ac:dyDescent="0.25">
      <c r="A2887" s="93" t="s">
        <v>642</v>
      </c>
      <c r="B2887" s="385" t="s">
        <v>636</v>
      </c>
      <c r="C2887" s="77"/>
      <c r="D2887" s="77"/>
      <c r="E2887" s="69"/>
      <c r="F2887" s="70"/>
      <c r="G2887" s="71"/>
    </row>
    <row r="2888" spans="1:7" x14ac:dyDescent="0.25">
      <c r="A2888" s="93" t="s">
        <v>2423</v>
      </c>
      <c r="B2888" s="386" t="s">
        <v>2416</v>
      </c>
      <c r="C2888" s="77"/>
      <c r="D2888" s="77"/>
      <c r="E2888" s="69"/>
      <c r="F2888" s="221">
        <f>SUM(F2889:F2927)</f>
        <v>2870.9100000000008</v>
      </c>
      <c r="G2888" s="222">
        <f>SUM(G2889:G2927)</f>
        <v>12007.39647</v>
      </c>
    </row>
    <row r="2889" spans="1:7" ht="94.5" x14ac:dyDescent="0.25">
      <c r="A2889" s="93" t="s">
        <v>2423</v>
      </c>
      <c r="B2889" s="267" t="s">
        <v>3107</v>
      </c>
      <c r="C2889" s="277">
        <v>2018</v>
      </c>
      <c r="D2889" s="277" t="s">
        <v>631</v>
      </c>
      <c r="E2889" s="325"/>
      <c r="F2889" s="326">
        <f>100*0.93</f>
        <v>93</v>
      </c>
      <c r="G2889" s="278">
        <v>181.39676</v>
      </c>
    </row>
    <row r="2890" spans="1:7" ht="94.5" x14ac:dyDescent="0.25">
      <c r="A2890" s="93" t="s">
        <v>2423</v>
      </c>
      <c r="B2890" s="267" t="s">
        <v>2807</v>
      </c>
      <c r="C2890" s="77">
        <v>2018</v>
      </c>
      <c r="D2890" s="77" t="s">
        <v>631</v>
      </c>
      <c r="E2890" s="69"/>
      <c r="F2890" s="70">
        <f>100*0.93</f>
        <v>93</v>
      </c>
      <c r="G2890" s="255">
        <v>250.62863999999999</v>
      </c>
    </row>
    <row r="2891" spans="1:7" ht="110.25" x14ac:dyDescent="0.25">
      <c r="A2891" s="93" t="s">
        <v>2423</v>
      </c>
      <c r="B2891" s="267" t="s">
        <v>3108</v>
      </c>
      <c r="C2891" s="77">
        <v>2018</v>
      </c>
      <c r="D2891" s="77" t="s">
        <v>635</v>
      </c>
      <c r="E2891" s="69"/>
      <c r="F2891" s="70">
        <f>100*0.93</f>
        <v>93</v>
      </c>
      <c r="G2891" s="71">
        <v>602.45317</v>
      </c>
    </row>
    <row r="2892" spans="1:7" ht="63" customHeight="1" x14ac:dyDescent="0.25">
      <c r="A2892" s="93" t="s">
        <v>2423</v>
      </c>
      <c r="B2892" s="267" t="s">
        <v>2650</v>
      </c>
      <c r="C2892" s="77">
        <v>2018</v>
      </c>
      <c r="D2892" s="77" t="s">
        <v>631</v>
      </c>
      <c r="E2892" s="69"/>
      <c r="F2892" s="70">
        <f>100*0.93</f>
        <v>93</v>
      </c>
      <c r="G2892" s="71">
        <v>571.12049000000002</v>
      </c>
    </row>
    <row r="2893" spans="1:7" ht="78.75" x14ac:dyDescent="0.25">
      <c r="A2893" s="93" t="s">
        <v>2423</v>
      </c>
      <c r="B2893" s="267" t="s">
        <v>2808</v>
      </c>
      <c r="C2893" s="77">
        <v>2018</v>
      </c>
      <c r="D2893" s="77" t="s">
        <v>631</v>
      </c>
      <c r="E2893" s="69"/>
      <c r="F2893" s="70">
        <f>100*0.93</f>
        <v>93</v>
      </c>
      <c r="G2893" s="71">
        <v>199.1326</v>
      </c>
    </row>
    <row r="2894" spans="1:7" ht="63" x14ac:dyDescent="0.25">
      <c r="A2894" s="93" t="s">
        <v>2423</v>
      </c>
      <c r="B2894" s="267" t="s">
        <v>2840</v>
      </c>
      <c r="C2894" s="77">
        <v>2018</v>
      </c>
      <c r="D2894" s="77" t="s">
        <v>635</v>
      </c>
      <c r="E2894" s="69"/>
      <c r="F2894" s="70">
        <f>40*0.93</f>
        <v>37.200000000000003</v>
      </c>
      <c r="G2894" s="71">
        <v>121.30741999999999</v>
      </c>
    </row>
    <row r="2895" spans="1:7" ht="63" x14ac:dyDescent="0.25">
      <c r="A2895" s="93" t="s">
        <v>2423</v>
      </c>
      <c r="B2895" s="267" t="s">
        <v>2656</v>
      </c>
      <c r="C2895" s="77">
        <v>2018</v>
      </c>
      <c r="D2895" s="77" t="s">
        <v>631</v>
      </c>
      <c r="E2895" s="69"/>
      <c r="F2895" s="70">
        <f>100*0.93</f>
        <v>93</v>
      </c>
      <c r="G2895" s="71">
        <v>207.39085</v>
      </c>
    </row>
    <row r="2896" spans="1:7" ht="78.75" x14ac:dyDescent="0.25">
      <c r="A2896" s="93" t="s">
        <v>2423</v>
      </c>
      <c r="B2896" s="267" t="s">
        <v>375</v>
      </c>
      <c r="C2896" s="77">
        <v>2018</v>
      </c>
      <c r="D2896" s="77" t="s">
        <v>631</v>
      </c>
      <c r="E2896" s="69"/>
      <c r="F2896" s="70">
        <f>100*0.93</f>
        <v>93</v>
      </c>
      <c r="G2896" s="71">
        <v>485.36448999999999</v>
      </c>
    </row>
    <row r="2897" spans="1:7" ht="80.45" customHeight="1" x14ac:dyDescent="0.25">
      <c r="A2897" s="93" t="s">
        <v>2423</v>
      </c>
      <c r="B2897" s="267" t="s">
        <v>2697</v>
      </c>
      <c r="C2897" s="77">
        <v>2018</v>
      </c>
      <c r="D2897" s="77" t="s">
        <v>631</v>
      </c>
      <c r="E2897" s="69"/>
      <c r="F2897" s="70">
        <f>100*0.93</f>
        <v>93</v>
      </c>
      <c r="G2897" s="71">
        <v>177.97783999999999</v>
      </c>
    </row>
    <row r="2898" spans="1:7" ht="94.5" x14ac:dyDescent="0.25">
      <c r="A2898" s="93" t="s">
        <v>2423</v>
      </c>
      <c r="B2898" s="267" t="s">
        <v>2767</v>
      </c>
      <c r="C2898" s="77">
        <v>2018</v>
      </c>
      <c r="D2898" s="77" t="s">
        <v>631</v>
      </c>
      <c r="E2898" s="95"/>
      <c r="F2898" s="70">
        <f>40*0.93</f>
        <v>37.200000000000003</v>
      </c>
      <c r="G2898" s="80">
        <v>167.32456999999999</v>
      </c>
    </row>
    <row r="2899" spans="1:7" ht="63" x14ac:dyDescent="0.25">
      <c r="A2899" s="93" t="s">
        <v>2423</v>
      </c>
      <c r="B2899" s="267" t="s">
        <v>2865</v>
      </c>
      <c r="C2899" s="77">
        <v>2018</v>
      </c>
      <c r="D2899" s="77" t="s">
        <v>631</v>
      </c>
      <c r="E2899" s="95"/>
      <c r="F2899" s="92">
        <f>63*0.93</f>
        <v>58.59</v>
      </c>
      <c r="G2899" s="80">
        <v>156.25013999999999</v>
      </c>
    </row>
    <row r="2900" spans="1:7" ht="47.25" x14ac:dyDescent="0.25">
      <c r="A2900" s="93" t="s">
        <v>2423</v>
      </c>
      <c r="B2900" s="267" t="s">
        <v>2769</v>
      </c>
      <c r="C2900" s="83">
        <v>2018</v>
      </c>
      <c r="D2900" s="83" t="s">
        <v>631</v>
      </c>
      <c r="E2900" s="84"/>
      <c r="F2900" s="70">
        <f>40*0.93</f>
        <v>37.200000000000003</v>
      </c>
      <c r="G2900" s="252">
        <v>169.8749</v>
      </c>
    </row>
    <row r="2901" spans="1:7" ht="47.25" x14ac:dyDescent="0.25">
      <c r="A2901" s="93" t="s">
        <v>2423</v>
      </c>
      <c r="B2901" s="267" t="s">
        <v>2809</v>
      </c>
      <c r="C2901" s="126">
        <v>2018</v>
      </c>
      <c r="D2901" s="77" t="s">
        <v>631</v>
      </c>
      <c r="E2901" s="254"/>
      <c r="F2901" s="92">
        <f>63*0.93</f>
        <v>58.59</v>
      </c>
      <c r="G2901" s="80">
        <v>129.01257000000001</v>
      </c>
    </row>
    <row r="2902" spans="1:7" ht="63" x14ac:dyDescent="0.25">
      <c r="A2902" s="93" t="s">
        <v>2423</v>
      </c>
      <c r="B2902" s="267" t="s">
        <v>2811</v>
      </c>
      <c r="C2902" s="77">
        <v>2019</v>
      </c>
      <c r="D2902" s="77" t="s">
        <v>631</v>
      </c>
      <c r="E2902" s="95"/>
      <c r="F2902" s="92">
        <f>40*0.93</f>
        <v>37.200000000000003</v>
      </c>
      <c r="G2902" s="80">
        <v>359.57553999999999</v>
      </c>
    </row>
    <row r="2903" spans="1:7" ht="94.5" x14ac:dyDescent="0.25">
      <c r="A2903" s="93" t="s">
        <v>2423</v>
      </c>
      <c r="B2903" s="267" t="s">
        <v>341</v>
      </c>
      <c r="C2903" s="126">
        <v>2019</v>
      </c>
      <c r="D2903" s="77" t="s">
        <v>631</v>
      </c>
      <c r="E2903" s="127"/>
      <c r="F2903" s="92">
        <f>100*0.93</f>
        <v>93</v>
      </c>
      <c r="G2903" s="80">
        <v>269.66099000000003</v>
      </c>
    </row>
    <row r="2904" spans="1:7" ht="63" x14ac:dyDescent="0.25">
      <c r="A2904" s="93" t="s">
        <v>2423</v>
      </c>
      <c r="B2904" s="267" t="s">
        <v>2866</v>
      </c>
      <c r="C2904" s="77">
        <v>2019</v>
      </c>
      <c r="D2904" s="77" t="s">
        <v>631</v>
      </c>
      <c r="E2904" s="95"/>
      <c r="F2904" s="92">
        <f>63*0.93</f>
        <v>58.59</v>
      </c>
      <c r="G2904" s="80">
        <v>281.21692999999999</v>
      </c>
    </row>
    <row r="2905" spans="1:7" ht="63" x14ac:dyDescent="0.25">
      <c r="A2905" s="93" t="s">
        <v>2423</v>
      </c>
      <c r="B2905" s="267" t="s">
        <v>2908</v>
      </c>
      <c r="C2905" s="77">
        <v>2019</v>
      </c>
      <c r="D2905" s="77" t="s">
        <v>631</v>
      </c>
      <c r="E2905" s="95"/>
      <c r="F2905" s="92">
        <f>100*0.93</f>
        <v>93</v>
      </c>
      <c r="G2905" s="80">
        <v>378.49263000000002</v>
      </c>
    </row>
    <row r="2906" spans="1:7" ht="78.75" x14ac:dyDescent="0.25">
      <c r="A2906" s="93" t="s">
        <v>2423</v>
      </c>
      <c r="B2906" s="267" t="s">
        <v>3109</v>
      </c>
      <c r="C2906" s="77">
        <v>2019</v>
      </c>
      <c r="D2906" s="77" t="s">
        <v>631</v>
      </c>
      <c r="E2906" s="95"/>
      <c r="F2906" s="92">
        <f>63*0.93</f>
        <v>58.59</v>
      </c>
      <c r="G2906" s="80">
        <v>333.82137</v>
      </c>
    </row>
    <row r="2907" spans="1:7" ht="63" x14ac:dyDescent="0.25">
      <c r="A2907" s="93" t="s">
        <v>2423</v>
      </c>
      <c r="B2907" s="267" t="s">
        <v>2925</v>
      </c>
      <c r="C2907" s="77">
        <v>2019</v>
      </c>
      <c r="D2907" s="77" t="s">
        <v>631</v>
      </c>
      <c r="E2907" s="95"/>
      <c r="F2907" s="92">
        <f>100*0.93</f>
        <v>93</v>
      </c>
      <c r="G2907" s="80">
        <v>396.87714999999997</v>
      </c>
    </row>
    <row r="2908" spans="1:7" ht="63" x14ac:dyDescent="0.25">
      <c r="A2908" s="93" t="s">
        <v>2423</v>
      </c>
      <c r="B2908" s="267" t="s">
        <v>638</v>
      </c>
      <c r="C2908" s="77">
        <v>2019</v>
      </c>
      <c r="D2908" s="77" t="s">
        <v>631</v>
      </c>
      <c r="E2908" s="95"/>
      <c r="F2908" s="92">
        <f>100*0.93</f>
        <v>93</v>
      </c>
      <c r="G2908" s="80">
        <v>111.51063000000001</v>
      </c>
    </row>
    <row r="2909" spans="1:7" ht="63" x14ac:dyDescent="0.25">
      <c r="A2909" s="93" t="s">
        <v>2423</v>
      </c>
      <c r="B2909" s="267" t="s">
        <v>3080</v>
      </c>
      <c r="C2909" s="77">
        <v>2019</v>
      </c>
      <c r="D2909" s="77" t="s">
        <v>631</v>
      </c>
      <c r="E2909" s="95"/>
      <c r="F2909" s="92">
        <f>40*0.93</f>
        <v>37.200000000000003</v>
      </c>
      <c r="G2909" s="80">
        <v>423.70276999999999</v>
      </c>
    </row>
    <row r="2910" spans="1:7" ht="62.45" customHeight="1" x14ac:dyDescent="0.25">
      <c r="A2910" s="93" t="s">
        <v>2423</v>
      </c>
      <c r="B2910" s="267" t="s">
        <v>2938</v>
      </c>
      <c r="C2910" s="83">
        <v>2019</v>
      </c>
      <c r="D2910" s="83" t="s">
        <v>631</v>
      </c>
      <c r="E2910" s="84"/>
      <c r="F2910" s="92">
        <f t="shared" ref="F2910:F2911" si="33">100*0.93</f>
        <v>93</v>
      </c>
      <c r="G2910" s="252">
        <v>175.04528999999999</v>
      </c>
    </row>
    <row r="2911" spans="1:7" ht="63" x14ac:dyDescent="0.25">
      <c r="A2911" s="93" t="s">
        <v>2423</v>
      </c>
      <c r="B2911" s="267" t="s">
        <v>3081</v>
      </c>
      <c r="C2911" s="83">
        <v>2019</v>
      </c>
      <c r="D2911" s="83" t="s">
        <v>631</v>
      </c>
      <c r="E2911" s="84"/>
      <c r="F2911" s="92">
        <f t="shared" si="33"/>
        <v>93</v>
      </c>
      <c r="G2911" s="252">
        <v>361.01688000000001</v>
      </c>
    </row>
    <row r="2912" spans="1:7" ht="78.75" x14ac:dyDescent="0.25">
      <c r="A2912" s="93" t="s">
        <v>2423</v>
      </c>
      <c r="B2912" s="267" t="s">
        <v>2747</v>
      </c>
      <c r="C2912" s="83">
        <v>2019</v>
      </c>
      <c r="D2912" s="83" t="s">
        <v>637</v>
      </c>
      <c r="E2912" s="84"/>
      <c r="F2912" s="92">
        <f>40*0.93</f>
        <v>37.200000000000003</v>
      </c>
      <c r="G2912" s="252">
        <v>215.78214</v>
      </c>
    </row>
    <row r="2913" spans="1:7" ht="78.75" x14ac:dyDescent="0.25">
      <c r="A2913" s="93" t="s">
        <v>2423</v>
      </c>
      <c r="B2913" s="267" t="s">
        <v>3084</v>
      </c>
      <c r="C2913" s="83">
        <v>2019</v>
      </c>
      <c r="D2913" s="83" t="s">
        <v>631</v>
      </c>
      <c r="E2913" s="84"/>
      <c r="F2913" s="92">
        <f>100*0.93</f>
        <v>93</v>
      </c>
      <c r="G2913" s="252">
        <v>341.71078999999997</v>
      </c>
    </row>
    <row r="2914" spans="1:7" ht="47.25" x14ac:dyDescent="0.25">
      <c r="A2914" s="93" t="s">
        <v>2423</v>
      </c>
      <c r="B2914" s="267" t="s">
        <v>2867</v>
      </c>
      <c r="C2914" s="83">
        <v>2019</v>
      </c>
      <c r="D2914" s="83" t="s">
        <v>631</v>
      </c>
      <c r="E2914" s="84"/>
      <c r="F2914" s="92">
        <f>63*0.93</f>
        <v>58.59</v>
      </c>
      <c r="G2914" s="252">
        <v>169.48509000000001</v>
      </c>
    </row>
    <row r="2915" spans="1:7" ht="78.75" x14ac:dyDescent="0.25">
      <c r="A2915" s="93" t="s">
        <v>2423</v>
      </c>
      <c r="B2915" s="267" t="s">
        <v>373</v>
      </c>
      <c r="C2915" s="83">
        <v>2019</v>
      </c>
      <c r="D2915" s="83" t="s">
        <v>631</v>
      </c>
      <c r="E2915" s="84"/>
      <c r="F2915" s="92">
        <f>100*0.93</f>
        <v>93</v>
      </c>
      <c r="G2915" s="252">
        <v>283.38511999999997</v>
      </c>
    </row>
    <row r="2916" spans="1:7" ht="47.25" x14ac:dyDescent="0.25">
      <c r="A2916" s="93" t="s">
        <v>2423</v>
      </c>
      <c r="B2916" s="267" t="s">
        <v>3110</v>
      </c>
      <c r="C2916" s="77">
        <v>2020</v>
      </c>
      <c r="D2916" s="77" t="s">
        <v>631</v>
      </c>
      <c r="E2916" s="69"/>
      <c r="F2916" s="70">
        <f>40*0.93</f>
        <v>37.200000000000003</v>
      </c>
      <c r="G2916" s="71">
        <v>279.48309</v>
      </c>
    </row>
    <row r="2917" spans="1:7" ht="63" x14ac:dyDescent="0.25">
      <c r="A2917" s="93" t="s">
        <v>2423</v>
      </c>
      <c r="B2917" s="267" t="s">
        <v>2810</v>
      </c>
      <c r="C2917" s="77">
        <v>2020</v>
      </c>
      <c r="D2917" s="77" t="s">
        <v>631</v>
      </c>
      <c r="E2917" s="69"/>
      <c r="F2917" s="92">
        <f>100*0.93</f>
        <v>93</v>
      </c>
      <c r="G2917" s="71">
        <v>333.65481</v>
      </c>
    </row>
    <row r="2918" spans="1:7" ht="63.6" customHeight="1" x14ac:dyDescent="0.25">
      <c r="A2918" s="93" t="s">
        <v>2423</v>
      </c>
      <c r="B2918" s="267" t="s">
        <v>2774</v>
      </c>
      <c r="C2918" s="77">
        <v>2020</v>
      </c>
      <c r="D2918" s="77" t="s">
        <v>631</v>
      </c>
      <c r="E2918" s="69"/>
      <c r="F2918" s="70">
        <f>63*0.93</f>
        <v>58.59</v>
      </c>
      <c r="G2918" s="71">
        <v>326.01679000000001</v>
      </c>
    </row>
    <row r="2919" spans="1:7" ht="63" x14ac:dyDescent="0.25">
      <c r="A2919" s="93" t="s">
        <v>2423</v>
      </c>
      <c r="B2919" s="267" t="s">
        <v>2785</v>
      </c>
      <c r="C2919" s="77">
        <v>2020</v>
      </c>
      <c r="D2919" s="77" t="s">
        <v>631</v>
      </c>
      <c r="E2919" s="69"/>
      <c r="F2919" s="70">
        <f>100*0.93</f>
        <v>93</v>
      </c>
      <c r="G2919" s="71">
        <v>407.32328999999999</v>
      </c>
    </row>
    <row r="2920" spans="1:7" ht="78.75" x14ac:dyDescent="0.25">
      <c r="A2920" s="93" t="s">
        <v>2423</v>
      </c>
      <c r="B2920" s="267" t="s">
        <v>2748</v>
      </c>
      <c r="C2920" s="96">
        <v>2020</v>
      </c>
      <c r="D2920" s="96" t="s">
        <v>631</v>
      </c>
      <c r="E2920" s="96"/>
      <c r="F2920" s="327">
        <f>40*0.93</f>
        <v>37.200000000000003</v>
      </c>
      <c r="G2920" s="97">
        <v>155.09666000000001</v>
      </c>
    </row>
    <row r="2921" spans="1:7" ht="63" x14ac:dyDescent="0.25">
      <c r="A2921" s="93" t="s">
        <v>2423</v>
      </c>
      <c r="B2921" s="267" t="s">
        <v>3089</v>
      </c>
      <c r="C2921" s="83">
        <v>2020</v>
      </c>
      <c r="D2921" s="77" t="s">
        <v>631</v>
      </c>
      <c r="E2921" s="84"/>
      <c r="F2921" s="328">
        <f>63*0.93</f>
        <v>58.59</v>
      </c>
      <c r="G2921" s="71">
        <v>294.39902000000001</v>
      </c>
    </row>
    <row r="2922" spans="1:7" ht="78.75" x14ac:dyDescent="0.25">
      <c r="A2922" s="93" t="s">
        <v>2423</v>
      </c>
      <c r="B2922" s="267" t="s">
        <v>3111</v>
      </c>
      <c r="C2922" s="83">
        <v>2020</v>
      </c>
      <c r="D2922" s="77" t="s">
        <v>631</v>
      </c>
      <c r="E2922" s="84"/>
      <c r="F2922" s="328">
        <f>63*0.93</f>
        <v>58.59</v>
      </c>
      <c r="G2922" s="71">
        <v>683.18571999999995</v>
      </c>
    </row>
    <row r="2923" spans="1:7" ht="63" x14ac:dyDescent="0.25">
      <c r="A2923" s="93" t="s">
        <v>2423</v>
      </c>
      <c r="B2923" s="267" t="s">
        <v>3092</v>
      </c>
      <c r="C2923" s="83">
        <v>2020</v>
      </c>
      <c r="D2923" s="77" t="s">
        <v>635</v>
      </c>
      <c r="E2923" s="84"/>
      <c r="F2923" s="92">
        <f>100*0.93</f>
        <v>93</v>
      </c>
      <c r="G2923" s="252">
        <v>412.52024999999998</v>
      </c>
    </row>
    <row r="2924" spans="1:7" ht="63" x14ac:dyDescent="0.25">
      <c r="A2924" s="93" t="s">
        <v>2423</v>
      </c>
      <c r="B2924" s="267" t="s">
        <v>2870</v>
      </c>
      <c r="C2924" s="83">
        <v>2020</v>
      </c>
      <c r="D2924" s="77" t="s">
        <v>631</v>
      </c>
      <c r="E2924" s="84"/>
      <c r="F2924" s="92">
        <f>63*0.93</f>
        <v>58.59</v>
      </c>
      <c r="G2924" s="252">
        <v>328.07067999999998</v>
      </c>
    </row>
    <row r="2925" spans="1:7" ht="78.75" x14ac:dyDescent="0.25">
      <c r="A2925" s="93" t="s">
        <v>2423</v>
      </c>
      <c r="B2925" s="267" t="s">
        <v>2800</v>
      </c>
      <c r="C2925" s="83">
        <v>2020</v>
      </c>
      <c r="D2925" s="83" t="s">
        <v>631</v>
      </c>
      <c r="E2925" s="84"/>
      <c r="F2925" s="92">
        <f t="shared" ref="F2925:F2927" si="34">100*0.93</f>
        <v>93</v>
      </c>
      <c r="G2925" s="252">
        <v>723.40431999999998</v>
      </c>
    </row>
    <row r="2926" spans="1:7" ht="63" x14ac:dyDescent="0.25">
      <c r="A2926" s="93" t="s">
        <v>2423</v>
      </c>
      <c r="B2926" s="267" t="s">
        <v>3112</v>
      </c>
      <c r="C2926" s="39">
        <v>2020</v>
      </c>
      <c r="D2926" s="39" t="s">
        <v>631</v>
      </c>
      <c r="E2926" s="39"/>
      <c r="F2926" s="92">
        <f t="shared" si="34"/>
        <v>93</v>
      </c>
      <c r="G2926" s="99">
        <v>134.04759999999999</v>
      </c>
    </row>
    <row r="2927" spans="1:7" ht="63" x14ac:dyDescent="0.25">
      <c r="A2927" s="93" t="s">
        <v>2423</v>
      </c>
      <c r="B2927" s="267" t="s">
        <v>2812</v>
      </c>
      <c r="C2927" s="83">
        <v>2020</v>
      </c>
      <c r="D2927" s="83" t="s">
        <v>631</v>
      </c>
      <c r="E2927" s="84"/>
      <c r="F2927" s="92">
        <f t="shared" si="34"/>
        <v>93</v>
      </c>
      <c r="G2927" s="252">
        <v>409.67648000000003</v>
      </c>
    </row>
    <row r="2928" spans="1:7" x14ac:dyDescent="0.25">
      <c r="A2928" s="93" t="s">
        <v>2424</v>
      </c>
      <c r="B2928" s="386" t="s">
        <v>2420</v>
      </c>
      <c r="C2928" s="77"/>
      <c r="D2928" s="77"/>
      <c r="E2928" s="69"/>
      <c r="F2928" s="221">
        <f>SUM(F2929:F2933)</f>
        <v>430.59000000000003</v>
      </c>
      <c r="G2928" s="222">
        <f>SUM(G2929:G2933)</f>
        <v>1963.58114</v>
      </c>
    </row>
    <row r="2929" spans="1:7" ht="65.45" customHeight="1" x14ac:dyDescent="0.25">
      <c r="A2929" s="93" t="s">
        <v>2424</v>
      </c>
      <c r="B2929" s="298" t="s">
        <v>3113</v>
      </c>
      <c r="C2929" s="77">
        <v>2018</v>
      </c>
      <c r="D2929" s="77" t="s">
        <v>635</v>
      </c>
      <c r="E2929" s="69"/>
      <c r="F2929" s="70">
        <f>100*0.93</f>
        <v>93</v>
      </c>
      <c r="G2929" s="80">
        <v>388.13141999999999</v>
      </c>
    </row>
    <row r="2930" spans="1:7" ht="80.45" customHeight="1" x14ac:dyDescent="0.25">
      <c r="A2930" s="93" t="s">
        <v>2424</v>
      </c>
      <c r="B2930" s="257" t="s">
        <v>2907</v>
      </c>
      <c r="C2930" s="77">
        <v>2019</v>
      </c>
      <c r="D2930" s="77" t="s">
        <v>631</v>
      </c>
      <c r="E2930" s="95"/>
      <c r="F2930" s="70">
        <f t="shared" ref="F2930:F2932" si="35">100*0.93</f>
        <v>93</v>
      </c>
      <c r="G2930" s="80">
        <v>421.68801999999999</v>
      </c>
    </row>
    <row r="2931" spans="1:7" ht="63.6" customHeight="1" x14ac:dyDescent="0.25">
      <c r="A2931" s="93" t="s">
        <v>2424</v>
      </c>
      <c r="B2931" s="257" t="s">
        <v>2941</v>
      </c>
      <c r="C2931" s="107">
        <v>2019</v>
      </c>
      <c r="D2931" s="83" t="s">
        <v>631</v>
      </c>
      <c r="E2931" s="84"/>
      <c r="F2931" s="70">
        <f t="shared" si="35"/>
        <v>93</v>
      </c>
      <c r="G2931" s="252">
        <v>465.88639999999998</v>
      </c>
    </row>
    <row r="2932" spans="1:7" ht="48" customHeight="1" x14ac:dyDescent="0.25">
      <c r="A2932" s="93" t="s">
        <v>2424</v>
      </c>
      <c r="B2932" s="246" t="s">
        <v>3114</v>
      </c>
      <c r="C2932" s="96">
        <v>2020</v>
      </c>
      <c r="D2932" s="77" t="s">
        <v>631</v>
      </c>
      <c r="E2932" s="84"/>
      <c r="F2932" s="70">
        <f t="shared" si="35"/>
        <v>93</v>
      </c>
      <c r="G2932" s="80">
        <v>376.05475999999999</v>
      </c>
    </row>
    <row r="2933" spans="1:7" s="102" customFormat="1" ht="31.5" x14ac:dyDescent="0.25">
      <c r="A2933" s="93" t="s">
        <v>2424</v>
      </c>
      <c r="B2933" s="329" t="s">
        <v>2731</v>
      </c>
      <c r="C2933" s="96">
        <v>2020</v>
      </c>
      <c r="D2933" s="77" t="s">
        <v>631</v>
      </c>
      <c r="E2933" s="84"/>
      <c r="F2933" s="92">
        <f>63*0.93</f>
        <v>58.59</v>
      </c>
      <c r="G2933" s="80">
        <v>311.82053999999999</v>
      </c>
    </row>
    <row r="2934" spans="1:7" hidden="1" x14ac:dyDescent="0.25">
      <c r="A2934" s="93" t="s">
        <v>2425</v>
      </c>
      <c r="B2934" s="108" t="s">
        <v>2422</v>
      </c>
      <c r="C2934" s="77"/>
      <c r="D2934" s="77"/>
      <c r="E2934" s="69"/>
      <c r="F2934" s="70"/>
      <c r="G2934" s="71"/>
    </row>
    <row r="2935" spans="1:7" x14ac:dyDescent="0.25">
      <c r="A2935" s="93" t="s">
        <v>2426</v>
      </c>
      <c r="B2935" s="94" t="s">
        <v>639</v>
      </c>
      <c r="C2935" s="77"/>
      <c r="D2935" s="77"/>
      <c r="E2935" s="69"/>
      <c r="F2935" s="70"/>
      <c r="G2935" s="71"/>
    </row>
    <row r="2936" spans="1:7" x14ac:dyDescent="0.25">
      <c r="A2936" s="93" t="s">
        <v>2427</v>
      </c>
      <c r="B2936" s="109" t="s">
        <v>2416</v>
      </c>
      <c r="C2936" s="77"/>
      <c r="D2936" s="117"/>
      <c r="E2936" s="69"/>
      <c r="F2936" s="221">
        <f>SUM(F2937:F2984)</f>
        <v>8881.5000000000018</v>
      </c>
      <c r="G2936" s="222">
        <f>SUM(G2937:G2984)</f>
        <v>23276.971260000006</v>
      </c>
    </row>
    <row r="2937" spans="1:7" ht="63" x14ac:dyDescent="0.25">
      <c r="A2937" s="93" t="s">
        <v>2427</v>
      </c>
      <c r="B2937" s="144" t="s">
        <v>641</v>
      </c>
      <c r="C2937" s="320">
        <v>2018</v>
      </c>
      <c r="D2937" s="320" t="s">
        <v>631</v>
      </c>
      <c r="E2937" s="325"/>
      <c r="F2937" s="326">
        <f>250*0.93</f>
        <v>232.5</v>
      </c>
      <c r="G2937" s="278">
        <v>262.52195</v>
      </c>
    </row>
    <row r="2938" spans="1:7" ht="110.25" x14ac:dyDescent="0.25">
      <c r="A2938" s="93" t="s">
        <v>2427</v>
      </c>
      <c r="B2938" s="144" t="s">
        <v>2738</v>
      </c>
      <c r="C2938" s="77">
        <v>2018</v>
      </c>
      <c r="D2938" s="117" t="s">
        <v>631</v>
      </c>
      <c r="E2938" s="69"/>
      <c r="F2938" s="70">
        <f>250*0.93</f>
        <v>232.5</v>
      </c>
      <c r="G2938" s="71">
        <v>756.60319000000004</v>
      </c>
    </row>
    <row r="2939" spans="1:7" ht="78.75" x14ac:dyDescent="0.25">
      <c r="A2939" s="93" t="s">
        <v>2427</v>
      </c>
      <c r="B2939" s="144" t="s">
        <v>2649</v>
      </c>
      <c r="C2939" s="77">
        <v>2018</v>
      </c>
      <c r="D2939" s="117" t="s">
        <v>631</v>
      </c>
      <c r="E2939" s="69"/>
      <c r="F2939" s="70">
        <f>160*0.93</f>
        <v>148.80000000000001</v>
      </c>
      <c r="G2939" s="80">
        <f>476.02348+16.83181+8.59707</f>
        <v>501.45236</v>
      </c>
    </row>
    <row r="2940" spans="1:7" ht="78.75" x14ac:dyDescent="0.25">
      <c r="A2940" s="93" t="s">
        <v>2427</v>
      </c>
      <c r="B2940" s="144" t="s">
        <v>3115</v>
      </c>
      <c r="C2940" s="77">
        <v>2018</v>
      </c>
      <c r="D2940" s="117" t="s">
        <v>631</v>
      </c>
      <c r="E2940" s="69"/>
      <c r="F2940" s="70">
        <f>160*0.93</f>
        <v>148.80000000000001</v>
      </c>
      <c r="G2940" s="71">
        <v>201.71127000000001</v>
      </c>
    </row>
    <row r="2941" spans="1:7" ht="47.25" x14ac:dyDescent="0.25">
      <c r="A2941" s="93" t="s">
        <v>2427</v>
      </c>
      <c r="B2941" s="144" t="s">
        <v>2702</v>
      </c>
      <c r="C2941" s="77">
        <v>2018</v>
      </c>
      <c r="D2941" s="77" t="s">
        <v>631</v>
      </c>
      <c r="E2941" s="95"/>
      <c r="F2941" s="92">
        <f>160*0.93</f>
        <v>148.80000000000001</v>
      </c>
      <c r="G2941" s="80">
        <v>224.82839999999999</v>
      </c>
    </row>
    <row r="2942" spans="1:7" ht="47.25" x14ac:dyDescent="0.25">
      <c r="A2942" s="93" t="s">
        <v>2427</v>
      </c>
      <c r="B2942" s="144" t="s">
        <v>293</v>
      </c>
      <c r="C2942" s="39">
        <v>2018</v>
      </c>
      <c r="D2942" s="39" t="s">
        <v>631</v>
      </c>
      <c r="E2942" s="254"/>
      <c r="F2942" s="92">
        <f>160*0.93</f>
        <v>148.80000000000001</v>
      </c>
      <c r="G2942" s="80">
        <v>252.47065000000001</v>
      </c>
    </row>
    <row r="2943" spans="1:7" ht="47.25" x14ac:dyDescent="0.25">
      <c r="A2943" s="93" t="s">
        <v>2427</v>
      </c>
      <c r="B2943" s="144" t="s">
        <v>640</v>
      </c>
      <c r="C2943" s="39">
        <v>2018</v>
      </c>
      <c r="D2943" s="39" t="s">
        <v>631</v>
      </c>
      <c r="E2943" s="254"/>
      <c r="F2943" s="92">
        <f>250*0.93</f>
        <v>232.5</v>
      </c>
      <c r="G2943" s="80">
        <v>225.20611</v>
      </c>
    </row>
    <row r="2944" spans="1:7" ht="78.75" x14ac:dyDescent="0.25">
      <c r="A2944" s="93" t="s">
        <v>2427</v>
      </c>
      <c r="B2944" s="144" t="s">
        <v>379</v>
      </c>
      <c r="C2944" s="320">
        <v>2019</v>
      </c>
      <c r="D2944" s="320" t="s">
        <v>631</v>
      </c>
      <c r="E2944" s="330"/>
      <c r="F2944" s="326">
        <f>250*2*0.93</f>
        <v>465</v>
      </c>
      <c r="G2944" s="278">
        <v>1296.49</v>
      </c>
    </row>
    <row r="2945" spans="1:7" ht="63" x14ac:dyDescent="0.25">
      <c r="A2945" s="93" t="s">
        <v>2427</v>
      </c>
      <c r="B2945" s="144" t="s">
        <v>366</v>
      </c>
      <c r="C2945" s="107">
        <v>2019</v>
      </c>
      <c r="D2945" s="320" t="s">
        <v>631</v>
      </c>
      <c r="E2945" s="330"/>
      <c r="F2945" s="92">
        <f>160*0.93</f>
        <v>148.80000000000001</v>
      </c>
      <c r="G2945" s="278">
        <v>177.19734</v>
      </c>
    </row>
    <row r="2946" spans="1:7" s="102" customFormat="1" ht="81.599999999999994" customHeight="1" x14ac:dyDescent="0.25">
      <c r="A2946" s="93" t="s">
        <v>2427</v>
      </c>
      <c r="B2946" s="144" t="s">
        <v>2907</v>
      </c>
      <c r="C2946" s="77">
        <v>2019</v>
      </c>
      <c r="D2946" s="96" t="s">
        <v>631</v>
      </c>
      <c r="E2946" s="196"/>
      <c r="F2946" s="331">
        <f>160*0.93</f>
        <v>148.80000000000001</v>
      </c>
      <c r="G2946" s="97">
        <v>153.52243000000001</v>
      </c>
    </row>
    <row r="2947" spans="1:7" ht="63" x14ac:dyDescent="0.25">
      <c r="A2947" s="93" t="s">
        <v>2427</v>
      </c>
      <c r="B2947" s="144" t="s">
        <v>2633</v>
      </c>
      <c r="C2947" s="332">
        <v>2020</v>
      </c>
      <c r="D2947" s="322" t="s">
        <v>631</v>
      </c>
      <c r="E2947" s="333"/>
      <c r="F2947" s="334">
        <f>250*0.93</f>
        <v>232.5</v>
      </c>
      <c r="G2947" s="335">
        <v>655.66088999999999</v>
      </c>
    </row>
    <row r="2948" spans="1:7" ht="110.25" x14ac:dyDescent="0.25">
      <c r="A2948" s="93" t="s">
        <v>2427</v>
      </c>
      <c r="B2948" s="144" t="s">
        <v>2738</v>
      </c>
      <c r="C2948" s="77">
        <v>2019</v>
      </c>
      <c r="D2948" s="77" t="s">
        <v>631</v>
      </c>
      <c r="E2948" s="95"/>
      <c r="F2948" s="92">
        <f>250*0.93</f>
        <v>232.5</v>
      </c>
      <c r="G2948" s="80">
        <v>248.16369</v>
      </c>
    </row>
    <row r="2949" spans="1:7" ht="78.75" x14ac:dyDescent="0.25">
      <c r="A2949" s="93" t="s">
        <v>2427</v>
      </c>
      <c r="B2949" s="144" t="s">
        <v>278</v>
      </c>
      <c r="C2949" s="77">
        <v>2019</v>
      </c>
      <c r="D2949" s="77" t="s">
        <v>631</v>
      </c>
      <c r="E2949" s="95"/>
      <c r="F2949" s="92">
        <f>250*0.93</f>
        <v>232.5</v>
      </c>
      <c r="G2949" s="80">
        <v>290.73410999999999</v>
      </c>
    </row>
    <row r="2950" spans="1:7" ht="64.900000000000006" customHeight="1" x14ac:dyDescent="0.25">
      <c r="A2950" s="93" t="s">
        <v>2427</v>
      </c>
      <c r="B2950" s="298" t="s">
        <v>2653</v>
      </c>
      <c r="C2950" s="77">
        <v>2019</v>
      </c>
      <c r="D2950" s="77" t="s">
        <v>631</v>
      </c>
      <c r="E2950" s="95"/>
      <c r="F2950" s="92">
        <f>160*0.93</f>
        <v>148.80000000000001</v>
      </c>
      <c r="G2950" s="80">
        <v>250.62562</v>
      </c>
    </row>
    <row r="2951" spans="1:7" ht="78.75" x14ac:dyDescent="0.25">
      <c r="A2951" s="93" t="s">
        <v>2427</v>
      </c>
      <c r="B2951" s="298" t="s">
        <v>3075</v>
      </c>
      <c r="C2951" s="77">
        <v>2019</v>
      </c>
      <c r="D2951" s="77" t="s">
        <v>631</v>
      </c>
      <c r="E2951" s="95"/>
      <c r="F2951" s="92">
        <f>160*0.93</f>
        <v>148.80000000000001</v>
      </c>
      <c r="G2951" s="80">
        <v>496.46095000000003</v>
      </c>
    </row>
    <row r="2952" spans="1:7" ht="78.75" x14ac:dyDescent="0.25">
      <c r="A2952" s="93" t="s">
        <v>2427</v>
      </c>
      <c r="B2952" s="298" t="s">
        <v>3075</v>
      </c>
      <c r="C2952" s="77">
        <v>2019</v>
      </c>
      <c r="D2952" s="77" t="s">
        <v>631</v>
      </c>
      <c r="E2952" s="95"/>
      <c r="F2952" s="92">
        <f>160*0.93</f>
        <v>148.80000000000001</v>
      </c>
      <c r="G2952" s="80">
        <v>496.46095000000003</v>
      </c>
    </row>
    <row r="2953" spans="1:7" ht="65.45" customHeight="1" x14ac:dyDescent="0.25">
      <c r="A2953" s="93" t="s">
        <v>2427</v>
      </c>
      <c r="B2953" s="298" t="s">
        <v>2906</v>
      </c>
      <c r="C2953" s="77">
        <v>2019</v>
      </c>
      <c r="D2953" s="77" t="s">
        <v>635</v>
      </c>
      <c r="E2953" s="95"/>
      <c r="F2953" s="92">
        <f>250*0.93</f>
        <v>232.5</v>
      </c>
      <c r="G2953" s="80">
        <v>458.70495</v>
      </c>
    </row>
    <row r="2954" spans="1:7" ht="78.75" x14ac:dyDescent="0.25">
      <c r="A2954" s="93" t="s">
        <v>2427</v>
      </c>
      <c r="B2954" s="298" t="s">
        <v>342</v>
      </c>
      <c r="C2954" s="77">
        <v>2019</v>
      </c>
      <c r="D2954" s="77" t="s">
        <v>635</v>
      </c>
      <c r="E2954" s="95"/>
      <c r="F2954" s="92">
        <f>160*0.93</f>
        <v>148.80000000000001</v>
      </c>
      <c r="G2954" s="80">
        <v>365.57871</v>
      </c>
    </row>
    <row r="2955" spans="1:7" ht="110.25" x14ac:dyDescent="0.25">
      <c r="A2955" s="93" t="s">
        <v>2427</v>
      </c>
      <c r="B2955" s="298" t="s">
        <v>343</v>
      </c>
      <c r="C2955" s="77">
        <v>2019</v>
      </c>
      <c r="D2955" s="77" t="s">
        <v>631</v>
      </c>
      <c r="E2955" s="95"/>
      <c r="F2955" s="92">
        <f>250*0.93</f>
        <v>232.5</v>
      </c>
      <c r="G2955" s="80">
        <v>471.94918999999999</v>
      </c>
    </row>
    <row r="2956" spans="1:7" ht="63" x14ac:dyDescent="0.25">
      <c r="A2956" s="93" t="s">
        <v>2427</v>
      </c>
      <c r="B2956" s="298" t="s">
        <v>344</v>
      </c>
      <c r="C2956" s="77">
        <v>2019</v>
      </c>
      <c r="D2956" s="77" t="s">
        <v>631</v>
      </c>
      <c r="E2956" s="95"/>
      <c r="F2956" s="92">
        <f>160*0.93</f>
        <v>148.80000000000001</v>
      </c>
      <c r="G2956" s="80">
        <v>337.03399999999999</v>
      </c>
    </row>
    <row r="2957" spans="1:7" ht="78.75" x14ac:dyDescent="0.25">
      <c r="A2957" s="93" t="s">
        <v>2427</v>
      </c>
      <c r="B2957" s="298" t="s">
        <v>2924</v>
      </c>
      <c r="C2957" s="77">
        <v>2019</v>
      </c>
      <c r="D2957" s="77" t="s">
        <v>631</v>
      </c>
      <c r="E2957" s="95"/>
      <c r="F2957" s="92">
        <f>250*0.93</f>
        <v>232.5</v>
      </c>
      <c r="G2957" s="80">
        <v>401.12853999999999</v>
      </c>
    </row>
    <row r="2958" spans="1:7" ht="63" x14ac:dyDescent="0.25">
      <c r="A2958" s="93" t="s">
        <v>2427</v>
      </c>
      <c r="B2958" s="298" t="s">
        <v>2777</v>
      </c>
      <c r="C2958" s="83">
        <v>2019</v>
      </c>
      <c r="D2958" s="83" t="s">
        <v>631</v>
      </c>
      <c r="E2958" s="84"/>
      <c r="F2958" s="279">
        <v>148.80000000000001</v>
      </c>
      <c r="G2958" s="252">
        <v>299.35948999999999</v>
      </c>
    </row>
    <row r="2959" spans="1:7" ht="78" customHeight="1" x14ac:dyDescent="0.25">
      <c r="A2959" s="93" t="s">
        <v>2427</v>
      </c>
      <c r="B2959" s="298" t="s">
        <v>2773</v>
      </c>
      <c r="C2959" s="77">
        <v>2020</v>
      </c>
      <c r="D2959" s="117" t="s">
        <v>631</v>
      </c>
      <c r="E2959" s="69"/>
      <c r="F2959" s="70">
        <f>160*0.93</f>
        <v>148.80000000000001</v>
      </c>
      <c r="G2959" s="71">
        <v>358.10268000000002</v>
      </c>
    </row>
    <row r="2960" spans="1:7" ht="63" x14ac:dyDescent="0.25">
      <c r="A2960" s="93" t="s">
        <v>2427</v>
      </c>
      <c r="B2960" s="298" t="s">
        <v>2722</v>
      </c>
      <c r="C2960" s="77">
        <v>2020</v>
      </c>
      <c r="D2960" s="117" t="s">
        <v>631</v>
      </c>
      <c r="E2960" s="69"/>
      <c r="F2960" s="70">
        <f>160*0.93</f>
        <v>148.80000000000001</v>
      </c>
      <c r="G2960" s="71">
        <v>500.88792999999998</v>
      </c>
    </row>
    <row r="2961" spans="1:7" ht="33.6" customHeight="1" x14ac:dyDescent="0.25">
      <c r="A2961" s="93" t="s">
        <v>2427</v>
      </c>
      <c r="B2961" s="298" t="s">
        <v>2813</v>
      </c>
      <c r="C2961" s="77">
        <v>2020</v>
      </c>
      <c r="D2961" s="117" t="s">
        <v>631</v>
      </c>
      <c r="E2961" s="69"/>
      <c r="F2961" s="70">
        <f>250*0.93</f>
        <v>232.5</v>
      </c>
      <c r="G2961" s="71">
        <v>330.38121000000001</v>
      </c>
    </row>
    <row r="2962" spans="1:7" ht="78.75" x14ac:dyDescent="0.25">
      <c r="A2962" s="93" t="s">
        <v>2427</v>
      </c>
      <c r="B2962" s="293" t="s">
        <v>2968</v>
      </c>
      <c r="C2962" s="96">
        <v>2020</v>
      </c>
      <c r="D2962" s="96" t="s">
        <v>631</v>
      </c>
      <c r="E2962" s="96"/>
      <c r="F2962" s="70">
        <f>160*0.93</f>
        <v>148.80000000000001</v>
      </c>
      <c r="G2962" s="97">
        <v>408.16996999999998</v>
      </c>
    </row>
    <row r="2963" spans="1:7" ht="78.75" x14ac:dyDescent="0.25">
      <c r="A2963" s="93" t="s">
        <v>2427</v>
      </c>
      <c r="B2963" s="299" t="s">
        <v>3003</v>
      </c>
      <c r="C2963" s="83">
        <v>2020</v>
      </c>
      <c r="D2963" s="77" t="s">
        <v>631</v>
      </c>
      <c r="E2963" s="84"/>
      <c r="F2963" s="70">
        <f>160*0.93</f>
        <v>148.80000000000001</v>
      </c>
      <c r="G2963" s="252">
        <v>285.97512</v>
      </c>
    </row>
    <row r="2964" spans="1:7" ht="78.75" x14ac:dyDescent="0.25">
      <c r="A2964" s="93" t="s">
        <v>2427</v>
      </c>
      <c r="B2964" s="299" t="s">
        <v>3116</v>
      </c>
      <c r="C2964" s="83">
        <v>2020</v>
      </c>
      <c r="D2964" s="77" t="s">
        <v>631</v>
      </c>
      <c r="E2964" s="84"/>
      <c r="F2964" s="70">
        <f>250*0.93</f>
        <v>232.5</v>
      </c>
      <c r="G2964" s="74">
        <v>585.69740000000002</v>
      </c>
    </row>
    <row r="2965" spans="1:7" ht="78.75" x14ac:dyDescent="0.25">
      <c r="A2965" s="93" t="s">
        <v>2427</v>
      </c>
      <c r="B2965" s="336" t="s">
        <v>3117</v>
      </c>
      <c r="C2965" s="83">
        <v>2020</v>
      </c>
      <c r="D2965" s="83" t="s">
        <v>631</v>
      </c>
      <c r="E2965" s="83"/>
      <c r="F2965" s="70">
        <f>160*0.93</f>
        <v>148.80000000000001</v>
      </c>
      <c r="G2965" s="74">
        <v>795.06095000000005</v>
      </c>
    </row>
    <row r="2966" spans="1:7" ht="78.75" x14ac:dyDescent="0.25">
      <c r="A2966" s="93" t="s">
        <v>2427</v>
      </c>
      <c r="B2966" s="260" t="s">
        <v>2613</v>
      </c>
      <c r="C2966" s="83">
        <v>2020</v>
      </c>
      <c r="D2966" s="83" t="s">
        <v>631</v>
      </c>
      <c r="E2966" s="84"/>
      <c r="F2966" s="279">
        <f>250*0.93</f>
        <v>232.5</v>
      </c>
      <c r="G2966" s="71">
        <v>482.83452</v>
      </c>
    </row>
    <row r="2967" spans="1:7" ht="63" x14ac:dyDescent="0.25">
      <c r="A2967" s="93" t="s">
        <v>2427</v>
      </c>
      <c r="B2967" s="260" t="s">
        <v>3093</v>
      </c>
      <c r="C2967" s="83">
        <v>2020</v>
      </c>
      <c r="D2967" s="83" t="s">
        <v>631</v>
      </c>
      <c r="E2967" s="84"/>
      <c r="F2967" s="70">
        <f>160*0.93</f>
        <v>148.80000000000001</v>
      </c>
      <c r="G2967" s="252">
        <v>501.38130000000001</v>
      </c>
    </row>
    <row r="2968" spans="1:7" ht="64.900000000000006" customHeight="1" x14ac:dyDescent="0.25">
      <c r="A2968" s="93" t="s">
        <v>2427</v>
      </c>
      <c r="B2968" s="246" t="s">
        <v>2734</v>
      </c>
      <c r="C2968" s="66">
        <v>2020</v>
      </c>
      <c r="D2968" s="83" t="s">
        <v>631</v>
      </c>
      <c r="E2968" s="84"/>
      <c r="F2968" s="70">
        <f>160*0.93</f>
        <v>148.80000000000001</v>
      </c>
      <c r="G2968" s="252">
        <v>554.95162000000005</v>
      </c>
    </row>
    <row r="2969" spans="1:7" ht="78.75" x14ac:dyDescent="0.25">
      <c r="A2969" s="93" t="s">
        <v>2427</v>
      </c>
      <c r="B2969" s="246" t="s">
        <v>2792</v>
      </c>
      <c r="C2969" s="66">
        <v>2020</v>
      </c>
      <c r="D2969" s="83" t="s">
        <v>631</v>
      </c>
      <c r="E2969" s="84"/>
      <c r="F2969" s="279">
        <f>250*0.93</f>
        <v>232.5</v>
      </c>
      <c r="G2969" s="252">
        <v>701.78188</v>
      </c>
    </row>
    <row r="2970" spans="1:7" ht="63" x14ac:dyDescent="0.25">
      <c r="A2970" s="93" t="s">
        <v>2427</v>
      </c>
      <c r="B2970" s="246" t="s">
        <v>3118</v>
      </c>
      <c r="C2970" s="83">
        <v>2020</v>
      </c>
      <c r="D2970" s="83" t="s">
        <v>631</v>
      </c>
      <c r="E2970" s="84"/>
      <c r="F2970" s="70">
        <f>160*0.93</f>
        <v>148.80000000000001</v>
      </c>
      <c r="G2970" s="252">
        <v>390.34464000000003</v>
      </c>
    </row>
    <row r="2971" spans="1:7" ht="94.5" x14ac:dyDescent="0.25">
      <c r="A2971" s="93" t="s">
        <v>2427</v>
      </c>
      <c r="B2971" s="246" t="s">
        <v>3119</v>
      </c>
      <c r="C2971" s="83">
        <v>2020</v>
      </c>
      <c r="D2971" s="83" t="s">
        <v>631</v>
      </c>
      <c r="E2971" s="84"/>
      <c r="F2971" s="70">
        <f>160*0.93</f>
        <v>148.80000000000001</v>
      </c>
      <c r="G2971" s="252">
        <v>651.86473999999998</v>
      </c>
    </row>
    <row r="2972" spans="1:7" ht="63" customHeight="1" x14ac:dyDescent="0.25">
      <c r="A2972" s="93" t="s">
        <v>2427</v>
      </c>
      <c r="B2972" s="246" t="s">
        <v>2795</v>
      </c>
      <c r="C2972" s="39">
        <v>2020</v>
      </c>
      <c r="D2972" s="39" t="s">
        <v>631</v>
      </c>
      <c r="E2972" s="39"/>
      <c r="F2972" s="279">
        <f>250*0.93</f>
        <v>232.5</v>
      </c>
      <c r="G2972" s="255">
        <v>846.82401000000004</v>
      </c>
    </row>
    <row r="2973" spans="1:7" ht="61.9" customHeight="1" x14ac:dyDescent="0.25">
      <c r="A2973" s="93" t="s">
        <v>2427</v>
      </c>
      <c r="B2973" s="246" t="s">
        <v>2797</v>
      </c>
      <c r="C2973" s="83">
        <v>2020</v>
      </c>
      <c r="D2973" s="83" t="s">
        <v>631</v>
      </c>
      <c r="E2973" s="84"/>
      <c r="F2973" s="70">
        <f>160*0.93</f>
        <v>148.80000000000001</v>
      </c>
      <c r="G2973" s="252">
        <v>798.29156</v>
      </c>
    </row>
    <row r="2974" spans="1:7" ht="78.75" x14ac:dyDescent="0.25">
      <c r="A2974" s="93" t="s">
        <v>2427</v>
      </c>
      <c r="B2974" s="246" t="s">
        <v>2814</v>
      </c>
      <c r="C2974" s="83">
        <v>2020</v>
      </c>
      <c r="D2974" s="337" t="s">
        <v>631</v>
      </c>
      <c r="E2974" s="84"/>
      <c r="F2974" s="92">
        <f>250*0.93</f>
        <v>232.5</v>
      </c>
      <c r="G2974" s="252">
        <v>224.60369</v>
      </c>
    </row>
    <row r="2975" spans="1:7" ht="34.15" customHeight="1" x14ac:dyDescent="0.25">
      <c r="A2975" s="93" t="s">
        <v>2427</v>
      </c>
      <c r="B2975" s="246" t="s">
        <v>2815</v>
      </c>
      <c r="C2975" s="83">
        <v>2020</v>
      </c>
      <c r="D2975" s="337" t="s">
        <v>631</v>
      </c>
      <c r="E2975" s="84"/>
      <c r="F2975" s="92">
        <f>160*0.93</f>
        <v>148.80000000000001</v>
      </c>
      <c r="G2975" s="252">
        <v>164.17828</v>
      </c>
    </row>
    <row r="2976" spans="1:7" ht="31.5" x14ac:dyDescent="0.25">
      <c r="A2976" s="93" t="s">
        <v>2427</v>
      </c>
      <c r="B2976" s="246" t="s">
        <v>2620</v>
      </c>
      <c r="C2976" s="83">
        <v>2020</v>
      </c>
      <c r="D2976" s="337" t="s">
        <v>631</v>
      </c>
      <c r="E2976" s="84"/>
      <c r="F2976" s="92">
        <f>160*0.93</f>
        <v>148.80000000000001</v>
      </c>
      <c r="G2976" s="252">
        <v>501.17169999999999</v>
      </c>
    </row>
    <row r="2977" spans="1:7" ht="47.25" x14ac:dyDescent="0.25">
      <c r="A2977" s="93" t="s">
        <v>2427</v>
      </c>
      <c r="B2977" s="246" t="s">
        <v>2816</v>
      </c>
      <c r="C2977" s="83">
        <v>2020</v>
      </c>
      <c r="D2977" s="337" t="s">
        <v>631</v>
      </c>
      <c r="E2977" s="84"/>
      <c r="F2977" s="92">
        <f>160*0.93</f>
        <v>148.80000000000001</v>
      </c>
      <c r="G2977" s="252">
        <v>349.04239000000001</v>
      </c>
    </row>
    <row r="2978" spans="1:7" ht="80.45" customHeight="1" x14ac:dyDescent="0.25">
      <c r="A2978" s="93" t="s">
        <v>2427</v>
      </c>
      <c r="B2978" s="260" t="s">
        <v>2817</v>
      </c>
      <c r="C2978" s="83">
        <v>2020</v>
      </c>
      <c r="D2978" s="77" t="s">
        <v>631</v>
      </c>
      <c r="E2978" s="251"/>
      <c r="F2978" s="92">
        <f>160*0.93</f>
        <v>148.80000000000001</v>
      </c>
      <c r="G2978" s="188">
        <v>838.60586000000001</v>
      </c>
    </row>
    <row r="2979" spans="1:7" ht="47.25" x14ac:dyDescent="0.25">
      <c r="A2979" s="93" t="s">
        <v>2427</v>
      </c>
      <c r="B2979" s="248" t="s">
        <v>3120</v>
      </c>
      <c r="C2979" s="77">
        <v>2020</v>
      </c>
      <c r="D2979" s="77" t="s">
        <v>631</v>
      </c>
      <c r="E2979" s="81"/>
      <c r="F2979" s="92">
        <f>160*0.93</f>
        <v>148.80000000000001</v>
      </c>
      <c r="G2979" s="252">
        <v>366.42899</v>
      </c>
    </row>
    <row r="2980" spans="1:7" ht="47.25" x14ac:dyDescent="0.25">
      <c r="A2980" s="93" t="s">
        <v>2427</v>
      </c>
      <c r="B2980" s="246" t="s">
        <v>3121</v>
      </c>
      <c r="C2980" s="83">
        <v>2020</v>
      </c>
      <c r="D2980" s="83" t="s">
        <v>631</v>
      </c>
      <c r="E2980" s="265"/>
      <c r="F2980" s="92">
        <f>250*0.93</f>
        <v>232.5</v>
      </c>
      <c r="G2980" s="269">
        <v>475.77989000000002</v>
      </c>
    </row>
    <row r="2981" spans="1:7" ht="94.5" x14ac:dyDescent="0.25">
      <c r="A2981" s="93" t="s">
        <v>2427</v>
      </c>
      <c r="B2981" s="246" t="s">
        <v>2818</v>
      </c>
      <c r="C2981" s="83">
        <v>2020</v>
      </c>
      <c r="D2981" s="83" t="s">
        <v>631</v>
      </c>
      <c r="E2981" s="84"/>
      <c r="F2981" s="92">
        <f>160*0.93</f>
        <v>148.80000000000001</v>
      </c>
      <c r="G2981" s="252">
        <v>833.41309999999999</v>
      </c>
    </row>
    <row r="2982" spans="1:7" ht="62.45" customHeight="1" x14ac:dyDescent="0.25">
      <c r="A2982" s="93" t="s">
        <v>2427</v>
      </c>
      <c r="B2982" s="246" t="s">
        <v>3040</v>
      </c>
      <c r="C2982" s="83">
        <v>2020</v>
      </c>
      <c r="D2982" s="83" t="s">
        <v>635</v>
      </c>
      <c r="E2982" s="84"/>
      <c r="F2982" s="92">
        <f>160*0.93</f>
        <v>148.80000000000001</v>
      </c>
      <c r="G2982" s="252">
        <v>767.24293</v>
      </c>
    </row>
    <row r="2983" spans="1:7" ht="78.75" x14ac:dyDescent="0.25">
      <c r="A2983" s="93" t="s">
        <v>2427</v>
      </c>
      <c r="B2983" s="246" t="s">
        <v>2790</v>
      </c>
      <c r="C2983" s="83">
        <v>2020</v>
      </c>
      <c r="D2983" s="83" t="s">
        <v>631</v>
      </c>
      <c r="E2983" s="84"/>
      <c r="F2983" s="92">
        <f>160*0.93</f>
        <v>148.80000000000001</v>
      </c>
      <c r="G2983" s="252">
        <v>828.34046000000001</v>
      </c>
    </row>
    <row r="2984" spans="1:7" ht="79.150000000000006" customHeight="1" x14ac:dyDescent="0.25">
      <c r="A2984" s="93" t="s">
        <v>2427</v>
      </c>
      <c r="B2984" s="338" t="s">
        <v>2819</v>
      </c>
      <c r="C2984" s="83">
        <v>2020</v>
      </c>
      <c r="D2984" s="83" t="s">
        <v>635</v>
      </c>
      <c r="E2984" s="84"/>
      <c r="F2984" s="279">
        <f>250*0.93</f>
        <v>232.5</v>
      </c>
      <c r="G2984" s="252">
        <v>911.74964999999997</v>
      </c>
    </row>
    <row r="2985" spans="1:7" x14ac:dyDescent="0.25">
      <c r="A2985" s="93" t="s">
        <v>2429</v>
      </c>
      <c r="B2985" s="94" t="s">
        <v>2420</v>
      </c>
      <c r="C2985" s="77"/>
      <c r="D2985" s="117"/>
      <c r="E2985" s="69"/>
      <c r="F2985" s="221">
        <f>SUM(F2986:F2990)</f>
        <v>1627.5</v>
      </c>
      <c r="G2985" s="222">
        <f>SUM(G2986:G2990)</f>
        <v>5749.2564899999998</v>
      </c>
    </row>
    <row r="2986" spans="1:7" ht="63" x14ac:dyDescent="0.25">
      <c r="A2986" s="93" t="s">
        <v>2429</v>
      </c>
      <c r="B2986" s="338" t="s">
        <v>312</v>
      </c>
      <c r="C2986" s="77">
        <v>2018</v>
      </c>
      <c r="D2986" s="117" t="s">
        <v>631</v>
      </c>
      <c r="E2986" s="69"/>
      <c r="F2986" s="70">
        <f>250*3*0.93</f>
        <v>697.5</v>
      </c>
      <c r="G2986" s="71">
        <v>2980.6660000000002</v>
      </c>
    </row>
    <row r="2987" spans="1:7" ht="63" x14ac:dyDescent="0.25">
      <c r="A2987" s="93" t="s">
        <v>2429</v>
      </c>
      <c r="B2987" s="338" t="s">
        <v>2633</v>
      </c>
      <c r="C2987" s="83">
        <v>2019</v>
      </c>
      <c r="D2987" s="337" t="s">
        <v>631</v>
      </c>
      <c r="E2987" s="84"/>
      <c r="F2987" s="279">
        <f>250*0.93</f>
        <v>232.5</v>
      </c>
      <c r="G2987" s="252">
        <f>610.426+45.23487</f>
        <v>655.66087000000005</v>
      </c>
    </row>
    <row r="2988" spans="1:7" ht="94.5" x14ac:dyDescent="0.25">
      <c r="A2988" s="93" t="s">
        <v>2429</v>
      </c>
      <c r="B2988" s="338" t="s">
        <v>2820</v>
      </c>
      <c r="C2988" s="96">
        <v>2020</v>
      </c>
      <c r="D2988" s="77" t="s">
        <v>631</v>
      </c>
      <c r="E2988" s="96"/>
      <c r="F2988" s="284">
        <f>250*0.93</f>
        <v>232.5</v>
      </c>
      <c r="G2988" s="97">
        <f>595.33213+25.91269</f>
        <v>621.24482</v>
      </c>
    </row>
    <row r="2989" spans="1:7" ht="63" x14ac:dyDescent="0.25">
      <c r="A2989" s="93" t="s">
        <v>2429</v>
      </c>
      <c r="B2989" s="257" t="s">
        <v>3122</v>
      </c>
      <c r="C2989" s="77">
        <v>2020</v>
      </c>
      <c r="D2989" s="117" t="s">
        <v>631</v>
      </c>
      <c r="E2989" s="95"/>
      <c r="F2989" s="92">
        <v>232.5</v>
      </c>
      <c r="G2989" s="252">
        <v>540.42578000000003</v>
      </c>
    </row>
    <row r="2990" spans="1:7" ht="63" x14ac:dyDescent="0.25">
      <c r="A2990" s="93" t="s">
        <v>2429</v>
      </c>
      <c r="B2990" s="246" t="s">
        <v>3056</v>
      </c>
      <c r="C2990" s="83">
        <v>2020</v>
      </c>
      <c r="D2990" s="337" t="s">
        <v>631</v>
      </c>
      <c r="E2990" s="84"/>
      <c r="F2990" s="92">
        <v>232.5</v>
      </c>
      <c r="G2990" s="252">
        <v>951.25901999999996</v>
      </c>
    </row>
    <row r="2991" spans="1:7" hidden="1" x14ac:dyDescent="0.25">
      <c r="A2991" s="93" t="s">
        <v>2430</v>
      </c>
      <c r="B2991" s="108" t="s">
        <v>2422</v>
      </c>
      <c r="C2991" s="77"/>
      <c r="D2991" s="117"/>
      <c r="E2991" s="69"/>
      <c r="F2991" s="70"/>
      <c r="G2991" s="71"/>
    </row>
    <row r="2992" spans="1:7" x14ac:dyDescent="0.25">
      <c r="A2992" s="93" t="s">
        <v>2431</v>
      </c>
      <c r="B2992" s="94" t="s">
        <v>653</v>
      </c>
      <c r="C2992" s="77"/>
      <c r="D2992" s="117"/>
      <c r="E2992" s="95"/>
      <c r="F2992" s="92"/>
      <c r="G2992" s="80"/>
    </row>
    <row r="2993" spans="1:7" x14ac:dyDescent="0.25">
      <c r="A2993" s="93" t="s">
        <v>2432</v>
      </c>
      <c r="B2993" s="109" t="s">
        <v>2416</v>
      </c>
      <c r="C2993" s="77"/>
      <c r="D2993" s="117"/>
      <c r="E2993" s="95"/>
      <c r="F2993" s="219">
        <f>SUM(F2994)</f>
        <v>372</v>
      </c>
      <c r="G2993" s="220">
        <f>SUM(G2994)</f>
        <v>499.78784999999999</v>
      </c>
    </row>
    <row r="2994" spans="1:7" ht="96.6" customHeight="1" x14ac:dyDescent="0.25">
      <c r="A2994" s="93" t="s">
        <v>2432</v>
      </c>
      <c r="B2994" s="263" t="s">
        <v>3123</v>
      </c>
      <c r="C2994" s="77">
        <v>2018</v>
      </c>
      <c r="D2994" s="117" t="s">
        <v>635</v>
      </c>
      <c r="E2994" s="95"/>
      <c r="F2994" s="92">
        <f>400*0.93</f>
        <v>372</v>
      </c>
      <c r="G2994" s="80">
        <v>499.78784999999999</v>
      </c>
    </row>
    <row r="2995" spans="1:7" x14ac:dyDescent="0.25">
      <c r="A2995" s="93" t="s">
        <v>2433</v>
      </c>
      <c r="B2995" s="109" t="s">
        <v>2420</v>
      </c>
      <c r="C2995" s="77"/>
      <c r="D2995" s="117"/>
      <c r="E2995" s="95"/>
      <c r="F2995" s="219">
        <f>SUM(F2996:F2999)</f>
        <v>1488</v>
      </c>
      <c r="G2995" s="220">
        <f>SUM(G2996:G2999)</f>
        <v>2720.0143900000003</v>
      </c>
    </row>
    <row r="2996" spans="1:7" ht="47.25" x14ac:dyDescent="0.25">
      <c r="A2996" s="93" t="s">
        <v>2433</v>
      </c>
      <c r="B2996" s="257" t="str">
        <f>B766</f>
        <v xml:space="preserve">Строительство отпайки ВЛ -10 кВ Ф-259 ПС 110/10 кВ "Заводская", строительство ВЛ-0,4 кВ и ТП 10/0,4 кВ для обеспечения технологического присоединения </v>
      </c>
      <c r="C2996" s="77">
        <v>2018</v>
      </c>
      <c r="D2996" s="117" t="s">
        <v>635</v>
      </c>
      <c r="E2996" s="95"/>
      <c r="F2996" s="92">
        <f>400*0.93</f>
        <v>372</v>
      </c>
      <c r="G2996" s="80">
        <v>434.76566000000003</v>
      </c>
    </row>
    <row r="2997" spans="1:7" ht="63.6" customHeight="1" x14ac:dyDescent="0.25">
      <c r="A2997" s="93" t="s">
        <v>2433</v>
      </c>
      <c r="B2997" s="257" t="s">
        <v>2871</v>
      </c>
      <c r="C2997" s="77">
        <v>2019</v>
      </c>
      <c r="D2997" s="77" t="s">
        <v>635</v>
      </c>
      <c r="E2997" s="95"/>
      <c r="F2997" s="92">
        <f>400*0.93</f>
        <v>372</v>
      </c>
      <c r="G2997" s="80">
        <v>638.01682000000005</v>
      </c>
    </row>
    <row r="2998" spans="1:7" ht="63" x14ac:dyDescent="0.25">
      <c r="A2998" s="93" t="s">
        <v>2433</v>
      </c>
      <c r="B2998" s="257" t="s">
        <v>3124</v>
      </c>
      <c r="C2998" s="77">
        <v>2020</v>
      </c>
      <c r="D2998" s="117" t="s">
        <v>631</v>
      </c>
      <c r="E2998" s="95"/>
      <c r="F2998" s="92">
        <f>400*0.93</f>
        <v>372</v>
      </c>
      <c r="G2998" s="80">
        <v>644.15207999999996</v>
      </c>
    </row>
    <row r="2999" spans="1:7" ht="78.75" x14ac:dyDescent="0.25">
      <c r="A2999" s="93" t="s">
        <v>2433</v>
      </c>
      <c r="B2999" s="266" t="s">
        <v>2760</v>
      </c>
      <c r="C2999" s="83">
        <v>2020</v>
      </c>
      <c r="D2999" s="83" t="s">
        <v>631</v>
      </c>
      <c r="E2999" s="195"/>
      <c r="F2999" s="92">
        <v>372</v>
      </c>
      <c r="G2999" s="252">
        <v>1003.07983</v>
      </c>
    </row>
    <row r="3000" spans="1:7" hidden="1" x14ac:dyDescent="0.25">
      <c r="A3000" s="93" t="s">
        <v>2434</v>
      </c>
      <c r="B3000" s="108" t="s">
        <v>2422</v>
      </c>
      <c r="C3000" s="77"/>
      <c r="D3000" s="117"/>
      <c r="E3000" s="95"/>
      <c r="F3000" s="92"/>
      <c r="G3000" s="80"/>
    </row>
    <row r="3001" spans="1:7" x14ac:dyDescent="0.25">
      <c r="A3001" s="93" t="s">
        <v>2435</v>
      </c>
      <c r="B3001" s="312" t="s">
        <v>2436</v>
      </c>
      <c r="C3001" s="244"/>
      <c r="D3001" s="244"/>
      <c r="E3001" s="270"/>
      <c r="F3001" s="339"/>
      <c r="G3001" s="271"/>
    </row>
    <row r="3002" spans="1:7" hidden="1" x14ac:dyDescent="0.25">
      <c r="A3002" s="93" t="s">
        <v>2437</v>
      </c>
      <c r="B3002" s="108" t="s">
        <v>2416</v>
      </c>
      <c r="C3002" s="244"/>
      <c r="D3002" s="244"/>
      <c r="E3002" s="270"/>
      <c r="F3002" s="339"/>
      <c r="G3002" s="271"/>
    </row>
    <row r="3003" spans="1:7" x14ac:dyDescent="0.25">
      <c r="A3003" s="93" t="s">
        <v>2438</v>
      </c>
      <c r="B3003" s="109" t="s">
        <v>2420</v>
      </c>
      <c r="C3003" s="244"/>
      <c r="D3003" s="244"/>
      <c r="E3003" s="270"/>
      <c r="F3003" s="218">
        <f>SUM(F3004)</f>
        <v>930</v>
      </c>
      <c r="G3003" s="209">
        <f>SUM(G3004)</f>
        <v>1728.1155900000001</v>
      </c>
    </row>
    <row r="3004" spans="1:7" ht="78.75" x14ac:dyDescent="0.25">
      <c r="A3004" s="93" t="s">
        <v>2438</v>
      </c>
      <c r="B3004" s="266" t="s">
        <v>3125</v>
      </c>
      <c r="C3004" s="66">
        <v>2020</v>
      </c>
      <c r="D3004" s="66" t="s">
        <v>631</v>
      </c>
      <c r="E3004" s="67"/>
      <c r="F3004" s="70">
        <f>1000*0.93</f>
        <v>930</v>
      </c>
      <c r="G3004" s="71">
        <v>1728.1155900000001</v>
      </c>
    </row>
    <row r="3005" spans="1:7" hidden="1" x14ac:dyDescent="0.25">
      <c r="A3005" s="93" t="s">
        <v>2439</v>
      </c>
      <c r="B3005" s="108" t="s">
        <v>2422</v>
      </c>
      <c r="C3005" s="244"/>
      <c r="D3005" s="244"/>
      <c r="E3005" s="270"/>
      <c r="F3005" s="339"/>
      <c r="G3005" s="271"/>
    </row>
    <row r="3006" spans="1:7" hidden="1" x14ac:dyDescent="0.25">
      <c r="A3006" s="93" t="s">
        <v>2440</v>
      </c>
      <c r="B3006" s="312" t="s">
        <v>2441</v>
      </c>
      <c r="C3006" s="244"/>
      <c r="D3006" s="244"/>
      <c r="E3006" s="270"/>
      <c r="F3006" s="339"/>
      <c r="G3006" s="271"/>
    </row>
    <row r="3007" spans="1:7" hidden="1" x14ac:dyDescent="0.25">
      <c r="A3007" s="93" t="s">
        <v>2442</v>
      </c>
      <c r="B3007" s="108" t="s">
        <v>2416</v>
      </c>
      <c r="C3007" s="244"/>
      <c r="D3007" s="244"/>
      <c r="E3007" s="270"/>
      <c r="F3007" s="339"/>
      <c r="G3007" s="271"/>
    </row>
    <row r="3008" spans="1:7" hidden="1" x14ac:dyDescent="0.25">
      <c r="A3008" s="93" t="s">
        <v>2443</v>
      </c>
      <c r="B3008" s="108" t="s">
        <v>2420</v>
      </c>
      <c r="C3008" s="244"/>
      <c r="D3008" s="244"/>
      <c r="E3008" s="270"/>
      <c r="F3008" s="339"/>
      <c r="G3008" s="271"/>
    </row>
    <row r="3009" spans="1:7" hidden="1" x14ac:dyDescent="0.25">
      <c r="A3009" s="93" t="s">
        <v>2444</v>
      </c>
      <c r="B3009" s="108" t="s">
        <v>2422</v>
      </c>
      <c r="C3009" s="244"/>
      <c r="D3009" s="244"/>
      <c r="E3009" s="270"/>
      <c r="F3009" s="339"/>
      <c r="G3009" s="271"/>
    </row>
    <row r="3010" spans="1:7" hidden="1" x14ac:dyDescent="0.25">
      <c r="A3010" s="93" t="s">
        <v>2445</v>
      </c>
      <c r="B3010" s="312" t="s">
        <v>2446</v>
      </c>
      <c r="C3010" s="244"/>
      <c r="D3010" s="244"/>
      <c r="E3010" s="270"/>
      <c r="F3010" s="339"/>
      <c r="G3010" s="271"/>
    </row>
    <row r="3011" spans="1:7" hidden="1" x14ac:dyDescent="0.25">
      <c r="A3011" s="93" t="s">
        <v>2447</v>
      </c>
      <c r="B3011" s="108" t="s">
        <v>2416</v>
      </c>
      <c r="C3011" s="244"/>
      <c r="D3011" s="244"/>
      <c r="E3011" s="270"/>
      <c r="F3011" s="339"/>
      <c r="G3011" s="271"/>
    </row>
    <row r="3012" spans="1:7" hidden="1" x14ac:dyDescent="0.25">
      <c r="A3012" s="93" t="s">
        <v>2448</v>
      </c>
      <c r="B3012" s="108" t="s">
        <v>2420</v>
      </c>
      <c r="C3012" s="244"/>
      <c r="D3012" s="244"/>
      <c r="E3012" s="270"/>
      <c r="F3012" s="339"/>
      <c r="G3012" s="271"/>
    </row>
    <row r="3013" spans="1:7" hidden="1" x14ac:dyDescent="0.25">
      <c r="A3013" s="93" t="s">
        <v>2449</v>
      </c>
      <c r="B3013" s="108" t="s">
        <v>2422</v>
      </c>
      <c r="C3013" s="244"/>
      <c r="D3013" s="244"/>
      <c r="E3013" s="270"/>
      <c r="F3013" s="339"/>
      <c r="G3013" s="271"/>
    </row>
    <row r="3014" spans="1:7" hidden="1" x14ac:dyDescent="0.25">
      <c r="A3014" s="93" t="s">
        <v>2450</v>
      </c>
      <c r="B3014" s="312" t="s">
        <v>2451</v>
      </c>
      <c r="C3014" s="244"/>
      <c r="D3014" s="244"/>
      <c r="E3014" s="270"/>
      <c r="F3014" s="339"/>
      <c r="G3014" s="271"/>
    </row>
    <row r="3015" spans="1:7" hidden="1" x14ac:dyDescent="0.25">
      <c r="A3015" s="93" t="s">
        <v>2452</v>
      </c>
      <c r="B3015" s="108" t="s">
        <v>2416</v>
      </c>
      <c r="C3015" s="244"/>
      <c r="D3015" s="244"/>
      <c r="E3015" s="270"/>
      <c r="F3015" s="339"/>
      <c r="G3015" s="271"/>
    </row>
    <row r="3016" spans="1:7" hidden="1" x14ac:dyDescent="0.25">
      <c r="A3016" s="93" t="s">
        <v>2453</v>
      </c>
      <c r="B3016" s="108" t="s">
        <v>2420</v>
      </c>
      <c r="C3016" s="244"/>
      <c r="D3016" s="244"/>
      <c r="E3016" s="270"/>
      <c r="F3016" s="339"/>
      <c r="G3016" s="271"/>
    </row>
    <row r="3017" spans="1:7" hidden="1" x14ac:dyDescent="0.25">
      <c r="A3017" s="93" t="s">
        <v>2454</v>
      </c>
      <c r="B3017" s="108" t="s">
        <v>2422</v>
      </c>
      <c r="C3017" s="244"/>
      <c r="D3017" s="244"/>
      <c r="E3017" s="270"/>
      <c r="F3017" s="339"/>
      <c r="G3017" s="271"/>
    </row>
    <row r="3018" spans="1:7" hidden="1" x14ac:dyDescent="0.25">
      <c r="A3018" s="93" t="s">
        <v>2455</v>
      </c>
      <c r="B3018" s="312" t="s">
        <v>2456</v>
      </c>
      <c r="C3018" s="244"/>
      <c r="D3018" s="244"/>
      <c r="E3018" s="270"/>
      <c r="F3018" s="339"/>
      <c r="G3018" s="271"/>
    </row>
    <row r="3019" spans="1:7" hidden="1" x14ac:dyDescent="0.25">
      <c r="A3019" s="93" t="s">
        <v>2457</v>
      </c>
      <c r="B3019" s="108" t="s">
        <v>2416</v>
      </c>
      <c r="C3019" s="244"/>
      <c r="D3019" s="244"/>
      <c r="E3019" s="270"/>
      <c r="F3019" s="339"/>
      <c r="G3019" s="271"/>
    </row>
    <row r="3020" spans="1:7" hidden="1" x14ac:dyDescent="0.25">
      <c r="A3020" s="93" t="s">
        <v>2458</v>
      </c>
      <c r="B3020" s="108" t="s">
        <v>2420</v>
      </c>
      <c r="C3020" s="244"/>
      <c r="D3020" s="244"/>
      <c r="E3020" s="270"/>
      <c r="F3020" s="339"/>
      <c r="G3020" s="271"/>
    </row>
    <row r="3021" spans="1:7" hidden="1" x14ac:dyDescent="0.25">
      <c r="A3021" s="93" t="s">
        <v>2459</v>
      </c>
      <c r="B3021" s="108" t="s">
        <v>2422</v>
      </c>
      <c r="C3021" s="244"/>
      <c r="D3021" s="244"/>
      <c r="E3021" s="270"/>
      <c r="F3021" s="339"/>
      <c r="G3021" s="271"/>
    </row>
    <row r="3022" spans="1:7" hidden="1" x14ac:dyDescent="0.25">
      <c r="A3022" s="93" t="s">
        <v>2460</v>
      </c>
      <c r="B3022" s="312" t="s">
        <v>2461</v>
      </c>
      <c r="C3022" s="244"/>
      <c r="D3022" s="244"/>
      <c r="E3022" s="270"/>
      <c r="F3022" s="339"/>
      <c r="G3022" s="271"/>
    </row>
    <row r="3023" spans="1:7" hidden="1" x14ac:dyDescent="0.25">
      <c r="A3023" s="93" t="s">
        <v>2462</v>
      </c>
      <c r="B3023" s="108" t="s">
        <v>2416</v>
      </c>
      <c r="C3023" s="244"/>
      <c r="D3023" s="244"/>
      <c r="E3023" s="270"/>
      <c r="F3023" s="339"/>
      <c r="G3023" s="271"/>
    </row>
    <row r="3024" spans="1:7" hidden="1" x14ac:dyDescent="0.25">
      <c r="A3024" s="93" t="s">
        <v>2463</v>
      </c>
      <c r="B3024" s="108" t="s">
        <v>2420</v>
      </c>
      <c r="C3024" s="244"/>
      <c r="D3024" s="244"/>
      <c r="E3024" s="270"/>
      <c r="F3024" s="339"/>
      <c r="G3024" s="271"/>
    </row>
    <row r="3025" spans="1:7" hidden="1" x14ac:dyDescent="0.25">
      <c r="A3025" s="93" t="s">
        <v>2464</v>
      </c>
      <c r="B3025" s="108" t="s">
        <v>2422</v>
      </c>
      <c r="C3025" s="244"/>
      <c r="D3025" s="244"/>
      <c r="E3025" s="270"/>
      <c r="F3025" s="339"/>
      <c r="G3025" s="271"/>
    </row>
    <row r="3026" spans="1:7" hidden="1" x14ac:dyDescent="0.25">
      <c r="A3026" s="93" t="s">
        <v>2465</v>
      </c>
      <c r="B3026" s="312" t="s">
        <v>2466</v>
      </c>
      <c r="C3026" s="244"/>
      <c r="D3026" s="244"/>
      <c r="E3026" s="270"/>
      <c r="F3026" s="339"/>
      <c r="G3026" s="271"/>
    </row>
    <row r="3027" spans="1:7" hidden="1" x14ac:dyDescent="0.25">
      <c r="A3027" s="93" t="s">
        <v>2467</v>
      </c>
      <c r="B3027" s="108" t="s">
        <v>2416</v>
      </c>
      <c r="C3027" s="244"/>
      <c r="D3027" s="244"/>
      <c r="E3027" s="270"/>
      <c r="F3027" s="339"/>
      <c r="G3027" s="271"/>
    </row>
    <row r="3028" spans="1:7" hidden="1" x14ac:dyDescent="0.25">
      <c r="A3028" s="93" t="s">
        <v>2468</v>
      </c>
      <c r="B3028" s="108" t="s">
        <v>2420</v>
      </c>
      <c r="C3028" s="244"/>
      <c r="D3028" s="244"/>
      <c r="E3028" s="270"/>
      <c r="F3028" s="339"/>
      <c r="G3028" s="271"/>
    </row>
    <row r="3029" spans="1:7" hidden="1" x14ac:dyDescent="0.25">
      <c r="A3029" s="93" t="s">
        <v>2469</v>
      </c>
      <c r="B3029" s="108" t="s">
        <v>2422</v>
      </c>
      <c r="C3029" s="244"/>
      <c r="D3029" s="244"/>
      <c r="E3029" s="270"/>
      <c r="F3029" s="339"/>
      <c r="G3029" s="271"/>
    </row>
    <row r="3030" spans="1:7" hidden="1" x14ac:dyDescent="0.25">
      <c r="A3030" s="93" t="s">
        <v>2470</v>
      </c>
      <c r="B3030" s="94" t="s">
        <v>2471</v>
      </c>
      <c r="C3030" s="244"/>
      <c r="D3030" s="244"/>
      <c r="E3030" s="270"/>
      <c r="F3030" s="339"/>
      <c r="G3030" s="271"/>
    </row>
    <row r="3031" spans="1:7" hidden="1" x14ac:dyDescent="0.25">
      <c r="A3031" s="93" t="s">
        <v>2472</v>
      </c>
      <c r="B3031" s="108" t="s">
        <v>2416</v>
      </c>
      <c r="C3031" s="244"/>
      <c r="D3031" s="244"/>
      <c r="E3031" s="270"/>
      <c r="F3031" s="339"/>
      <c r="G3031" s="271"/>
    </row>
    <row r="3032" spans="1:7" hidden="1" x14ac:dyDescent="0.25">
      <c r="A3032" s="93" t="s">
        <v>2473</v>
      </c>
      <c r="B3032" s="108" t="s">
        <v>2420</v>
      </c>
      <c r="C3032" s="244"/>
      <c r="D3032" s="244"/>
      <c r="E3032" s="270"/>
      <c r="F3032" s="339"/>
      <c r="G3032" s="271"/>
    </row>
    <row r="3033" spans="1:7" hidden="1" x14ac:dyDescent="0.25">
      <c r="A3033" s="93" t="s">
        <v>2474</v>
      </c>
      <c r="B3033" s="108" t="s">
        <v>2422</v>
      </c>
      <c r="C3033" s="244"/>
      <c r="D3033" s="244"/>
      <c r="E3033" s="270"/>
      <c r="F3033" s="339"/>
      <c r="G3033" s="271"/>
    </row>
    <row r="3034" spans="1:7" x14ac:dyDescent="0.25">
      <c r="A3034" s="93" t="s">
        <v>2475</v>
      </c>
      <c r="B3034" s="233" t="s">
        <v>643</v>
      </c>
      <c r="C3034" s="234"/>
      <c r="D3034" s="234"/>
      <c r="E3034" s="237"/>
      <c r="F3034" s="237"/>
      <c r="G3034" s="238"/>
    </row>
    <row r="3035" spans="1:7" hidden="1" x14ac:dyDescent="0.25">
      <c r="A3035" s="93" t="s">
        <v>2476</v>
      </c>
      <c r="B3035" s="94" t="s">
        <v>630</v>
      </c>
      <c r="C3035" s="244"/>
      <c r="D3035" s="244"/>
      <c r="E3035" s="270"/>
      <c r="F3035" s="339"/>
      <c r="G3035" s="271"/>
    </row>
    <row r="3036" spans="1:7" hidden="1" x14ac:dyDescent="0.25">
      <c r="A3036" s="93" t="s">
        <v>2477</v>
      </c>
      <c r="B3036" s="108" t="s">
        <v>2416</v>
      </c>
      <c r="C3036" s="244"/>
      <c r="D3036" s="244"/>
      <c r="E3036" s="270"/>
      <c r="F3036" s="339"/>
      <c r="G3036" s="271"/>
    </row>
    <row r="3037" spans="1:7" hidden="1" x14ac:dyDescent="0.25">
      <c r="A3037" s="93" t="s">
        <v>2478</v>
      </c>
      <c r="B3037" s="108" t="s">
        <v>2420</v>
      </c>
      <c r="C3037" s="244"/>
      <c r="D3037" s="244"/>
      <c r="E3037" s="270"/>
      <c r="F3037" s="339"/>
      <c r="G3037" s="271"/>
    </row>
    <row r="3038" spans="1:7" hidden="1" x14ac:dyDescent="0.25">
      <c r="A3038" s="93" t="s">
        <v>2479</v>
      </c>
      <c r="B3038" s="108" t="s">
        <v>2422</v>
      </c>
      <c r="C3038" s="244"/>
      <c r="D3038" s="244"/>
      <c r="E3038" s="270"/>
      <c r="F3038" s="339"/>
      <c r="G3038" s="271"/>
    </row>
    <row r="3039" spans="1:7" hidden="1" x14ac:dyDescent="0.25">
      <c r="A3039" s="93" t="s">
        <v>2480</v>
      </c>
      <c r="B3039" s="312" t="s">
        <v>636</v>
      </c>
      <c r="C3039" s="244"/>
      <c r="D3039" s="244"/>
      <c r="E3039" s="270"/>
      <c r="F3039" s="339"/>
      <c r="G3039" s="271"/>
    </row>
    <row r="3040" spans="1:7" hidden="1" x14ac:dyDescent="0.25">
      <c r="A3040" s="93" t="s">
        <v>2481</v>
      </c>
      <c r="B3040" s="108" t="s">
        <v>2416</v>
      </c>
      <c r="C3040" s="244"/>
      <c r="D3040" s="244"/>
      <c r="E3040" s="270"/>
      <c r="F3040" s="339"/>
      <c r="G3040" s="271"/>
    </row>
    <row r="3041" spans="1:7" hidden="1" x14ac:dyDescent="0.25">
      <c r="A3041" s="93" t="s">
        <v>2482</v>
      </c>
      <c r="B3041" s="108" t="s">
        <v>2420</v>
      </c>
      <c r="C3041" s="244"/>
      <c r="D3041" s="244"/>
      <c r="E3041" s="270"/>
      <c r="F3041" s="339"/>
      <c r="G3041" s="271"/>
    </row>
    <row r="3042" spans="1:7" hidden="1" x14ac:dyDescent="0.25">
      <c r="A3042" s="93" t="s">
        <v>2483</v>
      </c>
      <c r="B3042" s="108" t="s">
        <v>2422</v>
      </c>
      <c r="C3042" s="244"/>
      <c r="D3042" s="244"/>
      <c r="E3042" s="270"/>
      <c r="F3042" s="339"/>
      <c r="G3042" s="271"/>
    </row>
    <row r="3043" spans="1:7" x14ac:dyDescent="0.25">
      <c r="A3043" s="93" t="s">
        <v>2484</v>
      </c>
      <c r="B3043" s="94" t="s">
        <v>639</v>
      </c>
      <c r="C3043" s="244"/>
      <c r="D3043" s="244"/>
      <c r="E3043" s="270"/>
      <c r="F3043" s="339"/>
      <c r="G3043" s="271"/>
    </row>
    <row r="3044" spans="1:7" hidden="1" x14ac:dyDescent="0.25">
      <c r="A3044" s="93" t="s">
        <v>2485</v>
      </c>
      <c r="B3044" s="108" t="s">
        <v>2416</v>
      </c>
      <c r="C3044" s="244"/>
      <c r="D3044" s="244"/>
      <c r="E3044" s="270"/>
      <c r="F3044" s="339"/>
      <c r="G3044" s="271"/>
    </row>
    <row r="3045" spans="1:7" x14ac:dyDescent="0.25">
      <c r="A3045" s="93" t="s">
        <v>2486</v>
      </c>
      <c r="B3045" s="109" t="s">
        <v>2420</v>
      </c>
      <c r="C3045" s="244"/>
      <c r="D3045" s="244"/>
      <c r="E3045" s="270"/>
      <c r="F3045" s="218">
        <f>SUM(F3046)</f>
        <v>297.60000000000002</v>
      </c>
      <c r="G3045" s="209">
        <f>SUM(G3046)</f>
        <v>1306.8617899999999</v>
      </c>
    </row>
    <row r="3046" spans="1:7" ht="78.75" x14ac:dyDescent="0.25">
      <c r="A3046" s="93" t="s">
        <v>2486</v>
      </c>
      <c r="B3046" s="76" t="s">
        <v>3003</v>
      </c>
      <c r="C3046" s="83">
        <v>2020</v>
      </c>
      <c r="D3046" s="77" t="s">
        <v>631</v>
      </c>
      <c r="E3046" s="84"/>
      <c r="F3046" s="279">
        <f>320*0.93</f>
        <v>297.60000000000002</v>
      </c>
      <c r="G3046" s="252">
        <v>1306.8617899999999</v>
      </c>
    </row>
    <row r="3047" spans="1:7" hidden="1" x14ac:dyDescent="0.25">
      <c r="A3047" s="93" t="s">
        <v>2487</v>
      </c>
      <c r="B3047" s="108" t="s">
        <v>2422</v>
      </c>
      <c r="C3047" s="244"/>
      <c r="D3047" s="244"/>
      <c r="E3047" s="270"/>
      <c r="F3047" s="339"/>
      <c r="G3047" s="271"/>
    </row>
    <row r="3048" spans="1:7" x14ac:dyDescent="0.25">
      <c r="A3048" s="93" t="s">
        <v>2488</v>
      </c>
      <c r="B3048" s="94" t="s">
        <v>653</v>
      </c>
      <c r="C3048" s="244"/>
      <c r="D3048" s="244"/>
      <c r="E3048" s="270"/>
      <c r="F3048" s="339"/>
      <c r="G3048" s="271"/>
    </row>
    <row r="3049" spans="1:7" hidden="1" x14ac:dyDescent="0.25">
      <c r="A3049" s="93" t="s">
        <v>2489</v>
      </c>
      <c r="B3049" s="108" t="s">
        <v>2416</v>
      </c>
      <c r="C3049" s="244"/>
      <c r="D3049" s="244"/>
      <c r="E3049" s="270"/>
      <c r="F3049" s="339"/>
      <c r="G3049" s="271"/>
    </row>
    <row r="3050" spans="1:7" x14ac:dyDescent="0.25">
      <c r="A3050" s="93" t="s">
        <v>2490</v>
      </c>
      <c r="B3050" s="109" t="s">
        <v>2420</v>
      </c>
      <c r="C3050" s="244"/>
      <c r="D3050" s="244"/>
      <c r="E3050" s="270"/>
      <c r="F3050" s="218">
        <f>SUM(F3051:F3052)</f>
        <v>1116</v>
      </c>
      <c r="G3050" s="209">
        <f>SUM(G3051:G3052)</f>
        <v>2332.9772700000003</v>
      </c>
    </row>
    <row r="3051" spans="1:7" ht="62.45" customHeight="1" x14ac:dyDescent="0.25">
      <c r="A3051" s="93" t="s">
        <v>2490</v>
      </c>
      <c r="B3051" s="257" t="s">
        <v>3126</v>
      </c>
      <c r="C3051" s="83">
        <v>2020</v>
      </c>
      <c r="D3051" s="83" t="s">
        <v>631</v>
      </c>
      <c r="E3051" s="84"/>
      <c r="F3051" s="279">
        <f>400*0.93*2</f>
        <v>744</v>
      </c>
      <c r="G3051" s="71">
        <v>1341.7708700000001</v>
      </c>
    </row>
    <row r="3052" spans="1:7" ht="63" x14ac:dyDescent="0.25">
      <c r="A3052" s="93" t="s">
        <v>2490</v>
      </c>
      <c r="B3052" s="257" t="s">
        <v>3127</v>
      </c>
      <c r="C3052" s="107">
        <v>2020</v>
      </c>
      <c r="D3052" s="107" t="s">
        <v>631</v>
      </c>
      <c r="E3052" s="107"/>
      <c r="F3052" s="92">
        <f>400*0.93</f>
        <v>372</v>
      </c>
      <c r="G3052" s="252">
        <v>991.20640000000003</v>
      </c>
    </row>
    <row r="3053" spans="1:7" hidden="1" x14ac:dyDescent="0.25">
      <c r="A3053" s="93" t="s">
        <v>2491</v>
      </c>
      <c r="B3053" s="108" t="s">
        <v>2422</v>
      </c>
      <c r="C3053" s="244"/>
      <c r="D3053" s="244"/>
      <c r="E3053" s="270"/>
      <c r="F3053" s="339"/>
      <c r="G3053" s="271"/>
    </row>
    <row r="3054" spans="1:7" hidden="1" x14ac:dyDescent="0.25">
      <c r="A3054" s="93" t="s">
        <v>2492</v>
      </c>
      <c r="B3054" s="312" t="s">
        <v>2436</v>
      </c>
      <c r="C3054" s="244"/>
      <c r="D3054" s="244"/>
      <c r="E3054" s="270"/>
      <c r="F3054" s="339"/>
      <c r="G3054" s="271"/>
    </row>
    <row r="3055" spans="1:7" hidden="1" x14ac:dyDescent="0.25">
      <c r="A3055" s="93" t="s">
        <v>2493</v>
      </c>
      <c r="B3055" s="108" t="s">
        <v>2416</v>
      </c>
      <c r="C3055" s="244"/>
      <c r="D3055" s="244"/>
      <c r="E3055" s="270"/>
      <c r="F3055" s="339"/>
      <c r="G3055" s="271"/>
    </row>
    <row r="3056" spans="1:7" hidden="1" x14ac:dyDescent="0.25">
      <c r="A3056" s="93" t="s">
        <v>2494</v>
      </c>
      <c r="B3056" s="108" t="s">
        <v>2420</v>
      </c>
      <c r="C3056" s="244"/>
      <c r="D3056" s="244"/>
      <c r="E3056" s="270"/>
      <c r="F3056" s="339"/>
      <c r="G3056" s="271"/>
    </row>
    <row r="3057" spans="1:7" hidden="1" x14ac:dyDescent="0.25">
      <c r="A3057" s="93" t="s">
        <v>2495</v>
      </c>
      <c r="B3057" s="108" t="s">
        <v>2422</v>
      </c>
      <c r="C3057" s="244"/>
      <c r="D3057" s="244"/>
      <c r="E3057" s="270"/>
      <c r="F3057" s="339"/>
      <c r="G3057" s="271"/>
    </row>
    <row r="3058" spans="1:7" hidden="1" x14ac:dyDescent="0.25">
      <c r="A3058" s="93" t="s">
        <v>2496</v>
      </c>
      <c r="B3058" s="312" t="s">
        <v>2441</v>
      </c>
      <c r="C3058" s="244"/>
      <c r="D3058" s="244"/>
      <c r="E3058" s="270"/>
      <c r="F3058" s="339"/>
      <c r="G3058" s="271"/>
    </row>
    <row r="3059" spans="1:7" hidden="1" x14ac:dyDescent="0.25">
      <c r="A3059" s="93" t="s">
        <v>2497</v>
      </c>
      <c r="B3059" s="108" t="s">
        <v>2416</v>
      </c>
      <c r="C3059" s="244"/>
      <c r="D3059" s="244"/>
      <c r="E3059" s="270"/>
      <c r="F3059" s="339"/>
      <c r="G3059" s="271"/>
    </row>
    <row r="3060" spans="1:7" hidden="1" x14ac:dyDescent="0.25">
      <c r="A3060" s="93" t="s">
        <v>2498</v>
      </c>
      <c r="B3060" s="108" t="s">
        <v>2420</v>
      </c>
      <c r="C3060" s="244"/>
      <c r="D3060" s="244"/>
      <c r="E3060" s="270"/>
      <c r="F3060" s="339"/>
      <c r="G3060" s="271"/>
    </row>
    <row r="3061" spans="1:7" hidden="1" x14ac:dyDescent="0.25">
      <c r="A3061" s="93" t="s">
        <v>2499</v>
      </c>
      <c r="B3061" s="108" t="s">
        <v>2422</v>
      </c>
      <c r="C3061" s="244"/>
      <c r="D3061" s="244"/>
      <c r="E3061" s="270"/>
      <c r="F3061" s="339"/>
      <c r="G3061" s="271"/>
    </row>
    <row r="3062" spans="1:7" hidden="1" x14ac:dyDescent="0.25">
      <c r="A3062" s="93" t="s">
        <v>2500</v>
      </c>
      <c r="B3062" s="312" t="s">
        <v>2446</v>
      </c>
      <c r="C3062" s="244"/>
      <c r="D3062" s="244"/>
      <c r="E3062" s="270"/>
      <c r="F3062" s="339"/>
      <c r="G3062" s="271"/>
    </row>
    <row r="3063" spans="1:7" hidden="1" x14ac:dyDescent="0.25">
      <c r="A3063" s="93" t="s">
        <v>2501</v>
      </c>
      <c r="B3063" s="108" t="s">
        <v>2416</v>
      </c>
      <c r="C3063" s="244"/>
      <c r="D3063" s="244"/>
      <c r="E3063" s="270"/>
      <c r="F3063" s="339"/>
      <c r="G3063" s="271"/>
    </row>
    <row r="3064" spans="1:7" hidden="1" x14ac:dyDescent="0.25">
      <c r="A3064" s="93" t="s">
        <v>2502</v>
      </c>
      <c r="B3064" s="108" t="s">
        <v>2420</v>
      </c>
      <c r="C3064" s="244"/>
      <c r="D3064" s="244"/>
      <c r="E3064" s="270"/>
      <c r="F3064" s="339"/>
      <c r="G3064" s="271"/>
    </row>
    <row r="3065" spans="1:7" hidden="1" x14ac:dyDescent="0.25">
      <c r="A3065" s="93" t="s">
        <v>2503</v>
      </c>
      <c r="B3065" s="108" t="s">
        <v>2422</v>
      </c>
      <c r="C3065" s="244"/>
      <c r="D3065" s="244"/>
      <c r="E3065" s="270"/>
      <c r="F3065" s="339"/>
      <c r="G3065" s="271"/>
    </row>
    <row r="3066" spans="1:7" hidden="1" x14ac:dyDescent="0.25">
      <c r="A3066" s="93" t="s">
        <v>2504</v>
      </c>
      <c r="B3066" s="312" t="s">
        <v>2451</v>
      </c>
      <c r="C3066" s="244"/>
      <c r="D3066" s="244"/>
      <c r="E3066" s="270"/>
      <c r="F3066" s="339"/>
      <c r="G3066" s="271"/>
    </row>
    <row r="3067" spans="1:7" hidden="1" x14ac:dyDescent="0.25">
      <c r="A3067" s="93" t="s">
        <v>2505</v>
      </c>
      <c r="B3067" s="108" t="s">
        <v>2416</v>
      </c>
      <c r="C3067" s="244"/>
      <c r="D3067" s="244"/>
      <c r="E3067" s="270"/>
      <c r="F3067" s="339"/>
      <c r="G3067" s="271"/>
    </row>
    <row r="3068" spans="1:7" hidden="1" x14ac:dyDescent="0.25">
      <c r="A3068" s="93" t="s">
        <v>2506</v>
      </c>
      <c r="B3068" s="108" t="s">
        <v>2420</v>
      </c>
      <c r="C3068" s="244"/>
      <c r="D3068" s="244"/>
      <c r="E3068" s="270"/>
      <c r="F3068" s="339"/>
      <c r="G3068" s="271"/>
    </row>
    <row r="3069" spans="1:7" hidden="1" x14ac:dyDescent="0.25">
      <c r="A3069" s="93" t="s">
        <v>2507</v>
      </c>
      <c r="B3069" s="108" t="s">
        <v>2422</v>
      </c>
      <c r="C3069" s="244"/>
      <c r="D3069" s="244"/>
      <c r="E3069" s="270"/>
      <c r="F3069" s="339"/>
      <c r="G3069" s="271"/>
    </row>
    <row r="3070" spans="1:7" hidden="1" x14ac:dyDescent="0.25">
      <c r="A3070" s="93" t="s">
        <v>2508</v>
      </c>
      <c r="B3070" s="312" t="s">
        <v>2456</v>
      </c>
      <c r="C3070" s="244"/>
      <c r="D3070" s="244"/>
      <c r="E3070" s="270"/>
      <c r="F3070" s="339"/>
      <c r="G3070" s="271"/>
    </row>
    <row r="3071" spans="1:7" hidden="1" x14ac:dyDescent="0.25">
      <c r="A3071" s="93" t="s">
        <v>2509</v>
      </c>
      <c r="B3071" s="108" t="s">
        <v>2416</v>
      </c>
      <c r="C3071" s="244"/>
      <c r="D3071" s="244"/>
      <c r="E3071" s="270"/>
      <c r="F3071" s="339"/>
      <c r="G3071" s="271"/>
    </row>
    <row r="3072" spans="1:7" hidden="1" x14ac:dyDescent="0.25">
      <c r="A3072" s="93" t="s">
        <v>2510</v>
      </c>
      <c r="B3072" s="108" t="s">
        <v>2420</v>
      </c>
      <c r="C3072" s="244"/>
      <c r="D3072" s="244"/>
      <c r="E3072" s="270"/>
      <c r="F3072" s="339"/>
      <c r="G3072" s="271"/>
    </row>
    <row r="3073" spans="1:7" hidden="1" x14ac:dyDescent="0.25">
      <c r="A3073" s="93" t="s">
        <v>2511</v>
      </c>
      <c r="B3073" s="108" t="s">
        <v>2422</v>
      </c>
      <c r="C3073" s="244"/>
      <c r="D3073" s="244"/>
      <c r="E3073" s="270"/>
      <c r="F3073" s="339"/>
      <c r="G3073" s="271"/>
    </row>
    <row r="3074" spans="1:7" hidden="1" x14ac:dyDescent="0.25">
      <c r="A3074" s="93" t="s">
        <v>2512</v>
      </c>
      <c r="B3074" s="312" t="s">
        <v>2461</v>
      </c>
      <c r="C3074" s="244"/>
      <c r="D3074" s="244"/>
      <c r="E3074" s="270"/>
      <c r="F3074" s="339"/>
      <c r="G3074" s="271"/>
    </row>
    <row r="3075" spans="1:7" hidden="1" x14ac:dyDescent="0.25">
      <c r="A3075" s="93" t="s">
        <v>2513</v>
      </c>
      <c r="B3075" s="108" t="s">
        <v>2416</v>
      </c>
      <c r="C3075" s="244"/>
      <c r="D3075" s="244"/>
      <c r="E3075" s="270"/>
      <c r="F3075" s="339"/>
      <c r="G3075" s="271"/>
    </row>
    <row r="3076" spans="1:7" hidden="1" x14ac:dyDescent="0.25">
      <c r="A3076" s="93" t="s">
        <v>2514</v>
      </c>
      <c r="B3076" s="108" t="s">
        <v>2420</v>
      </c>
      <c r="C3076" s="244"/>
      <c r="D3076" s="244"/>
      <c r="E3076" s="270"/>
      <c r="F3076" s="339"/>
      <c r="G3076" s="271"/>
    </row>
    <row r="3077" spans="1:7" hidden="1" x14ac:dyDescent="0.25">
      <c r="A3077" s="93" t="s">
        <v>2515</v>
      </c>
      <c r="B3077" s="108" t="s">
        <v>2422</v>
      </c>
      <c r="C3077" s="244"/>
      <c r="D3077" s="244"/>
      <c r="E3077" s="270"/>
      <c r="F3077" s="339"/>
      <c r="G3077" s="271"/>
    </row>
    <row r="3078" spans="1:7" hidden="1" x14ac:dyDescent="0.25">
      <c r="A3078" s="93" t="s">
        <v>2516</v>
      </c>
      <c r="B3078" s="312" t="s">
        <v>2466</v>
      </c>
      <c r="C3078" s="244"/>
      <c r="D3078" s="244"/>
      <c r="E3078" s="270"/>
      <c r="F3078" s="339"/>
      <c r="G3078" s="271"/>
    </row>
    <row r="3079" spans="1:7" hidden="1" x14ac:dyDescent="0.25">
      <c r="A3079" s="93" t="s">
        <v>2517</v>
      </c>
      <c r="B3079" s="108" t="s">
        <v>2416</v>
      </c>
      <c r="C3079" s="244"/>
      <c r="D3079" s="244"/>
      <c r="E3079" s="270"/>
      <c r="F3079" s="339"/>
      <c r="G3079" s="271"/>
    </row>
    <row r="3080" spans="1:7" hidden="1" x14ac:dyDescent="0.25">
      <c r="A3080" s="93" t="s">
        <v>2518</v>
      </c>
      <c r="B3080" s="108" t="s">
        <v>2420</v>
      </c>
      <c r="C3080" s="244"/>
      <c r="D3080" s="244"/>
      <c r="E3080" s="270"/>
      <c r="F3080" s="339"/>
      <c r="G3080" s="271"/>
    </row>
    <row r="3081" spans="1:7" hidden="1" x14ac:dyDescent="0.25">
      <c r="A3081" s="93" t="s">
        <v>2519</v>
      </c>
      <c r="B3081" s="108" t="s">
        <v>2422</v>
      </c>
      <c r="C3081" s="244"/>
      <c r="D3081" s="244"/>
      <c r="E3081" s="270"/>
      <c r="F3081" s="339"/>
      <c r="G3081" s="271"/>
    </row>
    <row r="3082" spans="1:7" hidden="1" x14ac:dyDescent="0.25">
      <c r="A3082" s="93" t="s">
        <v>2520</v>
      </c>
      <c r="B3082" s="94" t="s">
        <v>2471</v>
      </c>
      <c r="C3082" s="244"/>
      <c r="D3082" s="244"/>
      <c r="E3082" s="270"/>
      <c r="F3082" s="339"/>
      <c r="G3082" s="271"/>
    </row>
    <row r="3083" spans="1:7" hidden="1" x14ac:dyDescent="0.25">
      <c r="A3083" s="93" t="s">
        <v>2521</v>
      </c>
      <c r="B3083" s="108" t="s">
        <v>2416</v>
      </c>
      <c r="C3083" s="244"/>
      <c r="D3083" s="244"/>
      <c r="E3083" s="270"/>
      <c r="F3083" s="339"/>
      <c r="G3083" s="271"/>
    </row>
    <row r="3084" spans="1:7" hidden="1" x14ac:dyDescent="0.25">
      <c r="A3084" s="93" t="s">
        <v>2522</v>
      </c>
      <c r="B3084" s="108" t="s">
        <v>2420</v>
      </c>
      <c r="C3084" s="244"/>
      <c r="D3084" s="244"/>
      <c r="E3084" s="270"/>
      <c r="F3084" s="339"/>
      <c r="G3084" s="271"/>
    </row>
    <row r="3085" spans="1:7" hidden="1" x14ac:dyDescent="0.25">
      <c r="A3085" s="93" t="s">
        <v>2523</v>
      </c>
      <c r="B3085" s="108" t="s">
        <v>2422</v>
      </c>
      <c r="C3085" s="244"/>
      <c r="D3085" s="244"/>
      <c r="E3085" s="270"/>
      <c r="F3085" s="339"/>
      <c r="G3085" s="271"/>
    </row>
    <row r="3086" spans="1:7" ht="31.5" hidden="1" x14ac:dyDescent="0.25">
      <c r="A3086" s="381"/>
      <c r="B3086" s="319" t="s">
        <v>2524</v>
      </c>
      <c r="C3086" s="227"/>
      <c r="D3086" s="227"/>
      <c r="E3086" s="311"/>
      <c r="F3086" s="340"/>
      <c r="G3086" s="341"/>
    </row>
    <row r="3087" spans="1:7" ht="31.5" hidden="1" x14ac:dyDescent="0.25">
      <c r="A3087" s="381" t="s">
        <v>2525</v>
      </c>
      <c r="B3087" s="342" t="s">
        <v>2872</v>
      </c>
      <c r="C3087" s="230"/>
      <c r="D3087" s="230"/>
      <c r="E3087" s="276"/>
      <c r="F3087" s="343"/>
      <c r="G3087" s="344"/>
    </row>
    <row r="3088" spans="1:7" hidden="1" x14ac:dyDescent="0.25">
      <c r="A3088" s="93" t="s">
        <v>2527</v>
      </c>
      <c r="B3088" s="233" t="s">
        <v>629</v>
      </c>
      <c r="C3088" s="234"/>
      <c r="D3088" s="234"/>
      <c r="E3088" s="237"/>
      <c r="F3088" s="237"/>
      <c r="G3088" s="238"/>
    </row>
    <row r="3089" spans="1:7" hidden="1" x14ac:dyDescent="0.25">
      <c r="A3089" s="93" t="s">
        <v>644</v>
      </c>
      <c r="B3089" s="108" t="s">
        <v>630</v>
      </c>
      <c r="C3089" s="126"/>
      <c r="D3089" s="126"/>
      <c r="E3089" s="127"/>
      <c r="F3089" s="128"/>
      <c r="G3089" s="129"/>
    </row>
    <row r="3090" spans="1:7" hidden="1" x14ac:dyDescent="0.25">
      <c r="A3090" s="93" t="s">
        <v>645</v>
      </c>
      <c r="B3090" s="315" t="s">
        <v>636</v>
      </c>
      <c r="C3090" s="244"/>
      <c r="D3090" s="244"/>
      <c r="E3090" s="270"/>
      <c r="F3090" s="339"/>
      <c r="G3090" s="271"/>
    </row>
    <row r="3091" spans="1:7" hidden="1" x14ac:dyDescent="0.25">
      <c r="A3091" s="93" t="s">
        <v>2528</v>
      </c>
      <c r="B3091" s="108" t="s">
        <v>639</v>
      </c>
      <c r="C3091" s="244"/>
      <c r="D3091" s="244"/>
      <c r="E3091" s="270"/>
      <c r="F3091" s="339"/>
      <c r="G3091" s="271"/>
    </row>
    <row r="3092" spans="1:7" hidden="1" x14ac:dyDescent="0.25">
      <c r="A3092" s="93" t="s">
        <v>2529</v>
      </c>
      <c r="B3092" s="108" t="s">
        <v>653</v>
      </c>
      <c r="C3092" s="244"/>
      <c r="D3092" s="244"/>
      <c r="E3092" s="270"/>
      <c r="F3092" s="339"/>
      <c r="G3092" s="271"/>
    </row>
    <row r="3093" spans="1:7" hidden="1" x14ac:dyDescent="0.25">
      <c r="A3093" s="93" t="s">
        <v>2530</v>
      </c>
      <c r="B3093" s="315" t="s">
        <v>2436</v>
      </c>
      <c r="C3093" s="244"/>
      <c r="D3093" s="244"/>
      <c r="E3093" s="270"/>
      <c r="F3093" s="339"/>
      <c r="G3093" s="271"/>
    </row>
    <row r="3094" spans="1:7" hidden="1" x14ac:dyDescent="0.25">
      <c r="A3094" s="93" t="s">
        <v>2531</v>
      </c>
      <c r="B3094" s="315" t="s">
        <v>2441</v>
      </c>
      <c r="C3094" s="244"/>
      <c r="D3094" s="244"/>
      <c r="E3094" s="270"/>
      <c r="F3094" s="339"/>
      <c r="G3094" s="271"/>
    </row>
    <row r="3095" spans="1:7" hidden="1" x14ac:dyDescent="0.25">
      <c r="A3095" s="93" t="s">
        <v>2532</v>
      </c>
      <c r="B3095" s="315" t="s">
        <v>2446</v>
      </c>
      <c r="C3095" s="244"/>
      <c r="D3095" s="244"/>
      <c r="E3095" s="270"/>
      <c r="F3095" s="339"/>
      <c r="G3095" s="271"/>
    </row>
    <row r="3096" spans="1:7" hidden="1" x14ac:dyDescent="0.25">
      <c r="A3096" s="93" t="s">
        <v>2533</v>
      </c>
      <c r="B3096" s="315" t="s">
        <v>2451</v>
      </c>
      <c r="C3096" s="244"/>
      <c r="D3096" s="244"/>
      <c r="E3096" s="270"/>
      <c r="F3096" s="339"/>
      <c r="G3096" s="271"/>
    </row>
    <row r="3097" spans="1:7" hidden="1" x14ac:dyDescent="0.25">
      <c r="A3097" s="93" t="s">
        <v>2534</v>
      </c>
      <c r="B3097" s="315" t="s">
        <v>2456</v>
      </c>
      <c r="C3097" s="244"/>
      <c r="D3097" s="244"/>
      <c r="E3097" s="270"/>
      <c r="F3097" s="339"/>
      <c r="G3097" s="271"/>
    </row>
    <row r="3098" spans="1:7" hidden="1" x14ac:dyDescent="0.25">
      <c r="A3098" s="93" t="s">
        <v>2535</v>
      </c>
      <c r="B3098" s="315" t="s">
        <v>2461</v>
      </c>
      <c r="C3098" s="244"/>
      <c r="D3098" s="244"/>
      <c r="E3098" s="270"/>
      <c r="F3098" s="339"/>
      <c r="G3098" s="271"/>
    </row>
    <row r="3099" spans="1:7" hidden="1" x14ac:dyDescent="0.25">
      <c r="A3099" s="93" t="s">
        <v>2536</v>
      </c>
      <c r="B3099" s="315" t="s">
        <v>2537</v>
      </c>
      <c r="C3099" s="244"/>
      <c r="D3099" s="244"/>
      <c r="E3099" s="270"/>
      <c r="F3099" s="339"/>
      <c r="G3099" s="271"/>
    </row>
    <row r="3100" spans="1:7" hidden="1" x14ac:dyDescent="0.25">
      <c r="A3100" s="93" t="s">
        <v>2538</v>
      </c>
      <c r="B3100" s="233" t="s">
        <v>643</v>
      </c>
      <c r="C3100" s="234"/>
      <c r="D3100" s="234"/>
      <c r="E3100" s="237"/>
      <c r="F3100" s="237"/>
      <c r="G3100" s="238"/>
    </row>
    <row r="3101" spans="1:7" hidden="1" x14ac:dyDescent="0.25">
      <c r="A3101" s="93" t="s">
        <v>2539</v>
      </c>
      <c r="B3101" s="108" t="s">
        <v>630</v>
      </c>
      <c r="C3101" s="244"/>
      <c r="D3101" s="244"/>
      <c r="E3101" s="270"/>
      <c r="F3101" s="339"/>
      <c r="G3101" s="271"/>
    </row>
    <row r="3102" spans="1:7" hidden="1" x14ac:dyDescent="0.25">
      <c r="A3102" s="93" t="s">
        <v>2540</v>
      </c>
      <c r="B3102" s="315" t="s">
        <v>636</v>
      </c>
      <c r="C3102" s="244"/>
      <c r="D3102" s="244"/>
      <c r="E3102" s="270"/>
      <c r="F3102" s="339"/>
      <c r="G3102" s="271"/>
    </row>
    <row r="3103" spans="1:7" hidden="1" x14ac:dyDescent="0.25">
      <c r="A3103" s="93" t="s">
        <v>2541</v>
      </c>
      <c r="B3103" s="108" t="s">
        <v>639</v>
      </c>
      <c r="C3103" s="244"/>
      <c r="D3103" s="244"/>
      <c r="E3103" s="270"/>
      <c r="F3103" s="339"/>
      <c r="G3103" s="271"/>
    </row>
    <row r="3104" spans="1:7" hidden="1" x14ac:dyDescent="0.25">
      <c r="A3104" s="93" t="s">
        <v>2542</v>
      </c>
      <c r="B3104" s="108" t="s">
        <v>653</v>
      </c>
      <c r="C3104" s="244"/>
      <c r="D3104" s="244"/>
      <c r="E3104" s="270"/>
      <c r="F3104" s="339"/>
      <c r="G3104" s="271"/>
    </row>
    <row r="3105" spans="1:7" hidden="1" x14ac:dyDescent="0.25">
      <c r="A3105" s="93" t="s">
        <v>2543</v>
      </c>
      <c r="B3105" s="315" t="s">
        <v>2436</v>
      </c>
      <c r="C3105" s="244"/>
      <c r="D3105" s="244"/>
      <c r="E3105" s="270"/>
      <c r="F3105" s="339"/>
      <c r="G3105" s="271"/>
    </row>
    <row r="3106" spans="1:7" hidden="1" x14ac:dyDescent="0.25">
      <c r="A3106" s="93" t="s">
        <v>2544</v>
      </c>
      <c r="B3106" s="315" t="s">
        <v>2441</v>
      </c>
      <c r="C3106" s="244"/>
      <c r="D3106" s="244"/>
      <c r="E3106" s="270"/>
      <c r="F3106" s="339"/>
      <c r="G3106" s="271"/>
    </row>
    <row r="3107" spans="1:7" hidden="1" x14ac:dyDescent="0.25">
      <c r="A3107" s="93" t="s">
        <v>2545</v>
      </c>
      <c r="B3107" s="315" t="s">
        <v>2446</v>
      </c>
      <c r="C3107" s="244"/>
      <c r="D3107" s="244"/>
      <c r="E3107" s="270"/>
      <c r="F3107" s="339"/>
      <c r="G3107" s="271"/>
    </row>
    <row r="3108" spans="1:7" hidden="1" x14ac:dyDescent="0.25">
      <c r="A3108" s="93" t="s">
        <v>2546</v>
      </c>
      <c r="B3108" s="315" t="s">
        <v>2451</v>
      </c>
      <c r="C3108" s="244"/>
      <c r="D3108" s="244"/>
      <c r="E3108" s="270"/>
      <c r="F3108" s="339"/>
      <c r="G3108" s="271"/>
    </row>
    <row r="3109" spans="1:7" hidden="1" x14ac:dyDescent="0.25">
      <c r="A3109" s="93" t="s">
        <v>2547</v>
      </c>
      <c r="B3109" s="315" t="s">
        <v>2456</v>
      </c>
      <c r="C3109" s="244"/>
      <c r="D3109" s="244"/>
      <c r="E3109" s="270"/>
      <c r="F3109" s="339"/>
      <c r="G3109" s="271"/>
    </row>
    <row r="3110" spans="1:7" hidden="1" x14ac:dyDescent="0.25">
      <c r="A3110" s="93" t="s">
        <v>2548</v>
      </c>
      <c r="B3110" s="315" t="s">
        <v>2461</v>
      </c>
      <c r="C3110" s="244"/>
      <c r="D3110" s="244"/>
      <c r="E3110" s="270"/>
      <c r="F3110" s="339"/>
      <c r="G3110" s="271"/>
    </row>
    <row r="3111" spans="1:7" hidden="1" x14ac:dyDescent="0.25">
      <c r="A3111" s="93" t="s">
        <v>2549</v>
      </c>
      <c r="B3111" s="315" t="s">
        <v>2537</v>
      </c>
      <c r="C3111" s="244"/>
      <c r="D3111" s="244"/>
      <c r="E3111" s="270"/>
      <c r="F3111" s="339"/>
      <c r="G3111" s="271"/>
    </row>
    <row r="3112" spans="1:7" ht="31.5" hidden="1" x14ac:dyDescent="0.25">
      <c r="A3112" s="381" t="s">
        <v>651</v>
      </c>
      <c r="B3112" s="114" t="s">
        <v>2550</v>
      </c>
      <c r="C3112" s="227"/>
      <c r="D3112" s="227"/>
      <c r="E3112" s="311"/>
      <c r="F3112" s="340"/>
      <c r="G3112" s="341"/>
    </row>
    <row r="3113" spans="1:7" hidden="1" x14ac:dyDescent="0.25">
      <c r="A3113" s="108" t="s">
        <v>106</v>
      </c>
      <c r="B3113" s="131" t="s">
        <v>108</v>
      </c>
      <c r="C3113" s="244"/>
      <c r="D3113" s="244"/>
      <c r="E3113" s="270"/>
      <c r="F3113" s="339"/>
      <c r="G3113" s="271"/>
    </row>
    <row r="3114" spans="1:7" hidden="1" x14ac:dyDescent="0.25">
      <c r="A3114" s="93" t="s">
        <v>2551</v>
      </c>
      <c r="B3114" s="76" t="s">
        <v>2552</v>
      </c>
      <c r="C3114" s="244"/>
      <c r="D3114" s="244"/>
      <c r="E3114" s="270"/>
      <c r="F3114" s="339"/>
      <c r="G3114" s="271"/>
    </row>
    <row r="3115" spans="1:7" hidden="1" x14ac:dyDescent="0.25">
      <c r="A3115" s="93" t="s">
        <v>2553</v>
      </c>
      <c r="B3115" s="76" t="s">
        <v>2554</v>
      </c>
      <c r="C3115" s="244"/>
      <c r="D3115" s="244"/>
      <c r="E3115" s="270"/>
      <c r="F3115" s="339"/>
      <c r="G3115" s="271"/>
    </row>
    <row r="3116" spans="1:7" hidden="1" x14ac:dyDescent="0.25">
      <c r="A3116" s="93" t="s">
        <v>2555</v>
      </c>
      <c r="B3116" s="76" t="s">
        <v>2556</v>
      </c>
      <c r="C3116" s="244"/>
      <c r="D3116" s="244"/>
      <c r="E3116" s="270"/>
      <c r="F3116" s="339"/>
      <c r="G3116" s="271"/>
    </row>
    <row r="3117" spans="1:7" hidden="1" x14ac:dyDescent="0.25">
      <c r="A3117" s="93" t="s">
        <v>2557</v>
      </c>
      <c r="B3117" s="76" t="s">
        <v>2558</v>
      </c>
      <c r="C3117" s="244"/>
      <c r="D3117" s="244"/>
      <c r="E3117" s="270"/>
      <c r="F3117" s="339"/>
      <c r="G3117" s="271"/>
    </row>
    <row r="3118" spans="1:7" hidden="1" x14ac:dyDescent="0.25">
      <c r="A3118" s="93" t="s">
        <v>2559</v>
      </c>
      <c r="B3118" s="76" t="s">
        <v>2560</v>
      </c>
      <c r="C3118" s="244"/>
      <c r="D3118" s="244"/>
      <c r="E3118" s="270"/>
      <c r="F3118" s="339"/>
      <c r="G3118" s="271"/>
    </row>
    <row r="3119" spans="1:7" hidden="1" x14ac:dyDescent="0.25">
      <c r="A3119" s="93" t="s">
        <v>2561</v>
      </c>
      <c r="B3119" s="76" t="s">
        <v>2562</v>
      </c>
      <c r="C3119" s="244"/>
      <c r="D3119" s="244"/>
      <c r="E3119" s="270"/>
      <c r="F3119" s="339"/>
      <c r="G3119" s="271"/>
    </row>
    <row r="3120" spans="1:7" hidden="1" x14ac:dyDescent="0.25">
      <c r="A3120" s="93" t="s">
        <v>2563</v>
      </c>
      <c r="B3120" s="76" t="s">
        <v>2564</v>
      </c>
      <c r="C3120" s="244"/>
      <c r="D3120" s="244"/>
      <c r="E3120" s="270"/>
      <c r="F3120" s="339"/>
      <c r="G3120" s="271"/>
    </row>
    <row r="3121" spans="1:7" hidden="1" x14ac:dyDescent="0.25">
      <c r="A3121" s="93" t="s">
        <v>2565</v>
      </c>
      <c r="B3121" s="76" t="s">
        <v>2566</v>
      </c>
      <c r="C3121" s="244"/>
      <c r="D3121" s="244"/>
      <c r="E3121" s="270"/>
      <c r="F3121" s="339"/>
      <c r="G3121" s="271"/>
    </row>
    <row r="3122" spans="1:7" hidden="1" x14ac:dyDescent="0.25">
      <c r="A3122" s="93" t="s">
        <v>2567</v>
      </c>
      <c r="B3122" s="76" t="s">
        <v>2568</v>
      </c>
      <c r="C3122" s="244"/>
      <c r="D3122" s="244"/>
      <c r="E3122" s="270"/>
      <c r="F3122" s="339"/>
      <c r="G3122" s="271"/>
    </row>
    <row r="3123" spans="1:7" hidden="1" x14ac:dyDescent="0.25">
      <c r="A3123" s="93" t="s">
        <v>2569</v>
      </c>
      <c r="B3123" s="76" t="s">
        <v>2570</v>
      </c>
      <c r="C3123" s="244"/>
      <c r="D3123" s="244"/>
      <c r="E3123" s="270"/>
      <c r="F3123" s="339"/>
      <c r="G3123" s="271"/>
    </row>
    <row r="3124" spans="1:7" hidden="1" x14ac:dyDescent="0.25">
      <c r="A3124" s="108" t="s">
        <v>107</v>
      </c>
      <c r="B3124" s="131" t="s">
        <v>109</v>
      </c>
      <c r="C3124" s="244"/>
      <c r="D3124" s="244"/>
      <c r="E3124" s="270"/>
      <c r="F3124" s="339"/>
      <c r="G3124" s="271"/>
    </row>
    <row r="3125" spans="1:7" hidden="1" x14ac:dyDescent="0.25">
      <c r="A3125" s="93" t="s">
        <v>2571</v>
      </c>
      <c r="B3125" s="76" t="s">
        <v>2552</v>
      </c>
      <c r="C3125" s="244"/>
      <c r="D3125" s="244"/>
      <c r="E3125" s="270"/>
      <c r="F3125" s="339"/>
      <c r="G3125" s="271"/>
    </row>
    <row r="3126" spans="1:7" hidden="1" x14ac:dyDescent="0.25">
      <c r="A3126" s="93" t="s">
        <v>2572</v>
      </c>
      <c r="B3126" s="76" t="s">
        <v>2554</v>
      </c>
      <c r="C3126" s="244"/>
      <c r="D3126" s="244"/>
      <c r="E3126" s="270"/>
      <c r="F3126" s="339"/>
      <c r="G3126" s="271"/>
    </row>
    <row r="3127" spans="1:7" hidden="1" x14ac:dyDescent="0.25">
      <c r="A3127" s="93" t="s">
        <v>2573</v>
      </c>
      <c r="B3127" s="76" t="s">
        <v>2556</v>
      </c>
      <c r="C3127" s="244"/>
      <c r="D3127" s="244"/>
      <c r="E3127" s="270"/>
      <c r="F3127" s="339"/>
      <c r="G3127" s="271"/>
    </row>
    <row r="3128" spans="1:7" hidden="1" x14ac:dyDescent="0.25">
      <c r="A3128" s="93" t="s">
        <v>2574</v>
      </c>
      <c r="B3128" s="76" t="s">
        <v>2558</v>
      </c>
      <c r="C3128" s="244"/>
      <c r="D3128" s="244"/>
      <c r="E3128" s="270"/>
      <c r="F3128" s="339"/>
      <c r="G3128" s="271"/>
    </row>
    <row r="3129" spans="1:7" hidden="1" x14ac:dyDescent="0.25">
      <c r="A3129" s="93" t="s">
        <v>2575</v>
      </c>
      <c r="B3129" s="76" t="s">
        <v>2560</v>
      </c>
      <c r="C3129" s="244"/>
      <c r="D3129" s="244"/>
      <c r="E3129" s="270"/>
      <c r="F3129" s="339"/>
      <c r="G3129" s="271"/>
    </row>
    <row r="3130" spans="1:7" hidden="1" x14ac:dyDescent="0.25">
      <c r="A3130" s="93" t="s">
        <v>2576</v>
      </c>
      <c r="B3130" s="76" t="s">
        <v>2562</v>
      </c>
      <c r="C3130" s="244"/>
      <c r="D3130" s="244"/>
      <c r="E3130" s="270"/>
      <c r="F3130" s="339"/>
      <c r="G3130" s="271"/>
    </row>
    <row r="3131" spans="1:7" hidden="1" x14ac:dyDescent="0.25">
      <c r="A3131" s="93" t="s">
        <v>2577</v>
      </c>
      <c r="B3131" s="76" t="s">
        <v>2564</v>
      </c>
      <c r="C3131" s="244"/>
      <c r="D3131" s="244"/>
      <c r="E3131" s="270"/>
      <c r="F3131" s="339"/>
      <c r="G3131" s="271"/>
    </row>
    <row r="3132" spans="1:7" hidden="1" x14ac:dyDescent="0.25">
      <c r="A3132" s="93" t="s">
        <v>2578</v>
      </c>
      <c r="B3132" s="76" t="s">
        <v>2566</v>
      </c>
      <c r="C3132" s="244"/>
      <c r="D3132" s="244"/>
      <c r="E3132" s="270"/>
      <c r="F3132" s="339"/>
      <c r="G3132" s="271"/>
    </row>
    <row r="3133" spans="1:7" hidden="1" x14ac:dyDescent="0.25">
      <c r="A3133" s="93" t="s">
        <v>2579</v>
      </c>
      <c r="B3133" s="76" t="s">
        <v>2568</v>
      </c>
      <c r="C3133" s="244"/>
      <c r="D3133" s="244"/>
      <c r="E3133" s="270"/>
      <c r="F3133" s="339"/>
      <c r="G3133" s="271"/>
    </row>
    <row r="3134" spans="1:7" hidden="1" x14ac:dyDescent="0.25">
      <c r="A3134" s="93" t="s">
        <v>2580</v>
      </c>
      <c r="B3134" s="76" t="s">
        <v>2570</v>
      </c>
      <c r="C3134" s="244"/>
      <c r="D3134" s="244"/>
      <c r="E3134" s="270"/>
      <c r="F3134" s="339"/>
      <c r="G3134" s="271"/>
    </row>
    <row r="3135" spans="1:7" x14ac:dyDescent="0.25">
      <c r="A3135" s="381" t="s">
        <v>652</v>
      </c>
      <c r="B3135" s="319" t="s">
        <v>93</v>
      </c>
      <c r="C3135" s="227"/>
      <c r="D3135" s="227"/>
      <c r="E3135" s="311"/>
      <c r="F3135" s="340"/>
      <c r="G3135" s="341"/>
    </row>
    <row r="3136" spans="1:7" x14ac:dyDescent="0.25">
      <c r="A3136" s="93" t="s">
        <v>646</v>
      </c>
      <c r="B3136" s="345" t="s">
        <v>647</v>
      </c>
      <c r="C3136" s="234"/>
      <c r="D3136" s="234"/>
      <c r="E3136" s="237"/>
      <c r="F3136" s="237"/>
      <c r="G3136" s="238"/>
    </row>
    <row r="3137" spans="1:8" x14ac:dyDescent="0.25">
      <c r="A3137" s="108" t="s">
        <v>110</v>
      </c>
      <c r="B3137" s="346" t="s">
        <v>94</v>
      </c>
      <c r="C3137" s="244"/>
      <c r="D3137" s="347"/>
      <c r="E3137" s="217">
        <f>SUM(E3138)</f>
        <v>40</v>
      </c>
      <c r="F3137" s="217">
        <f t="shared" ref="F3137:G3137" si="36">SUM(F3138)</f>
        <v>0</v>
      </c>
      <c r="G3137" s="209">
        <f t="shared" si="36"/>
        <v>543.74941000000001</v>
      </c>
    </row>
    <row r="3138" spans="1:8" x14ac:dyDescent="0.25">
      <c r="A3138" s="108" t="s">
        <v>110</v>
      </c>
      <c r="B3138" s="82" t="s">
        <v>2732</v>
      </c>
      <c r="C3138" s="66">
        <v>2020</v>
      </c>
      <c r="D3138" s="132" t="s">
        <v>276</v>
      </c>
      <c r="E3138" s="69">
        <v>40</v>
      </c>
      <c r="F3138" s="70"/>
      <c r="G3138" s="71">
        <v>543.74941000000001</v>
      </c>
    </row>
    <row r="3139" spans="1:8" hidden="1" x14ac:dyDescent="0.25">
      <c r="A3139" s="108" t="s">
        <v>111</v>
      </c>
      <c r="B3139" s="82" t="s">
        <v>95</v>
      </c>
      <c r="C3139" s="168"/>
      <c r="D3139" s="347"/>
      <c r="E3139" s="170"/>
      <c r="F3139" s="171"/>
      <c r="G3139" s="172"/>
    </row>
    <row r="3140" spans="1:8" hidden="1" x14ac:dyDescent="0.25">
      <c r="A3140" s="108" t="s">
        <v>112</v>
      </c>
      <c r="B3140" s="82" t="s">
        <v>96</v>
      </c>
      <c r="C3140" s="168"/>
      <c r="D3140" s="347"/>
      <c r="E3140" s="170"/>
      <c r="F3140" s="171"/>
      <c r="G3140" s="172"/>
    </row>
    <row r="3141" spans="1:8" x14ac:dyDescent="0.25">
      <c r="A3141" s="93" t="s">
        <v>648</v>
      </c>
      <c r="B3141" s="345" t="s">
        <v>649</v>
      </c>
      <c r="C3141" s="234"/>
      <c r="D3141" s="234"/>
      <c r="E3141" s="237"/>
      <c r="F3141" s="237"/>
      <c r="G3141" s="238"/>
    </row>
    <row r="3142" spans="1:8" s="348" customFormat="1" x14ac:dyDescent="0.25">
      <c r="A3142" s="77" t="s">
        <v>113</v>
      </c>
      <c r="B3142" s="346" t="s">
        <v>97</v>
      </c>
      <c r="C3142" s="168"/>
      <c r="D3142" s="347"/>
      <c r="E3142" s="217">
        <f t="shared" ref="E3142:F3142" si="37">SUM(E3143:E3144)</f>
        <v>4</v>
      </c>
      <c r="F3142" s="218">
        <f t="shared" si="37"/>
        <v>1200</v>
      </c>
      <c r="G3142" s="209">
        <f>SUM(G3143:G3144)</f>
        <v>1140.82393</v>
      </c>
      <c r="H3142" s="48"/>
    </row>
    <row r="3143" spans="1:8" ht="78.75" x14ac:dyDescent="0.25">
      <c r="A3143" s="77" t="s">
        <v>113</v>
      </c>
      <c r="B3143" s="246" t="s">
        <v>2823</v>
      </c>
      <c r="C3143" s="66">
        <v>2018</v>
      </c>
      <c r="D3143" s="132" t="s">
        <v>277</v>
      </c>
      <c r="E3143" s="69">
        <v>2</v>
      </c>
      <c r="F3143" s="70">
        <v>1200</v>
      </c>
      <c r="G3143" s="71">
        <v>997.67690000000005</v>
      </c>
    </row>
    <row r="3144" spans="1:8" ht="22.9" customHeight="1" x14ac:dyDescent="0.25">
      <c r="A3144" s="77" t="s">
        <v>113</v>
      </c>
      <c r="B3144" s="246" t="s">
        <v>2732</v>
      </c>
      <c r="C3144" s="66">
        <v>2020</v>
      </c>
      <c r="D3144" s="132" t="s">
        <v>276</v>
      </c>
      <c r="E3144" s="69">
        <v>2</v>
      </c>
      <c r="F3144" s="70"/>
      <c r="G3144" s="71">
        <v>143.14703</v>
      </c>
    </row>
    <row r="3145" spans="1:8" ht="15.6" hidden="1" customHeight="1" outlineLevel="1" x14ac:dyDescent="0.25">
      <c r="A3145" s="108" t="s">
        <v>114</v>
      </c>
      <c r="B3145" s="246"/>
      <c r="C3145" s="244"/>
      <c r="D3145" s="347"/>
      <c r="E3145" s="339"/>
      <c r="F3145" s="339"/>
      <c r="G3145" s="271"/>
    </row>
    <row r="3146" spans="1:8" ht="19.5" hidden="1" customHeight="1" outlineLevel="1" collapsed="1" x14ac:dyDescent="0.25">
      <c r="A3146" s="108" t="s">
        <v>115</v>
      </c>
      <c r="B3146" s="246"/>
      <c r="C3146" s="244"/>
      <c r="D3146" s="347"/>
      <c r="E3146" s="339"/>
      <c r="F3146" s="339"/>
      <c r="G3146" s="271"/>
    </row>
    <row r="3147" spans="1:8" ht="19.5" customHeight="1" collapsed="1" x14ac:dyDescent="0.25">
      <c r="A3147" s="382"/>
      <c r="B3147" s="349"/>
      <c r="C3147" s="350"/>
      <c r="D3147" s="351"/>
      <c r="E3147" s="352"/>
      <c r="F3147" s="352"/>
      <c r="G3147" s="214"/>
    </row>
    <row r="3148" spans="1:8" ht="19.5" customHeight="1" x14ac:dyDescent="0.25">
      <c r="A3148" s="382"/>
      <c r="B3148" s="349"/>
      <c r="C3148" s="350"/>
      <c r="D3148" s="351"/>
      <c r="E3148" s="352"/>
      <c r="F3148" s="352"/>
      <c r="G3148" s="214"/>
    </row>
    <row r="3151" spans="1:8" x14ac:dyDescent="0.25">
      <c r="B3151" s="48" t="s">
        <v>2581</v>
      </c>
    </row>
    <row r="3152" spans="1:8" x14ac:dyDescent="0.25">
      <c r="E3152" s="48" t="s">
        <v>2582</v>
      </c>
    </row>
    <row r="3153" spans="1:9" x14ac:dyDescent="0.25">
      <c r="B3153" s="425"/>
      <c r="C3153" s="425"/>
    </row>
    <row r="3154" spans="1:9" ht="24.6" customHeight="1" x14ac:dyDescent="0.25">
      <c r="B3154" s="354" t="s">
        <v>2583</v>
      </c>
      <c r="C3154" s="355"/>
      <c r="E3154" s="355" t="s">
        <v>2584</v>
      </c>
    </row>
    <row r="3155" spans="1:9" hidden="1" x14ac:dyDescent="0.25">
      <c r="G3155" s="104">
        <f>G67+G115+G177+G494+G624+G1048+G1108+G1161+G1192+G1207+G1258+G1313+G1370+G1411+G1421+G1430+G1439+G1657+G1664+G1666+G2552+G2561+G2599+G2602+G2604+G2609+G2753+G2844+G2888+G2928+G2936+G2985+G2993+G2995+G3003+G3045+G3050+G3137+G3142</f>
        <v>322130.25409800006</v>
      </c>
    </row>
    <row r="3156" spans="1:9" hidden="1" x14ac:dyDescent="0.25">
      <c r="G3156" s="104">
        <f>G3155-G3282</f>
        <v>0</v>
      </c>
    </row>
    <row r="3157" spans="1:9" hidden="1" x14ac:dyDescent="0.25">
      <c r="B3157" s="356" t="s">
        <v>0</v>
      </c>
      <c r="C3157" s="400"/>
      <c r="D3157" s="400"/>
      <c r="E3157" s="403">
        <f>E3166+E3167+E3169+E3173+E3179+E3184+E3185+E3187+E3188+E3190+E3194+E3195+E3196+E3198+E3199+E3201</f>
        <v>194322.4</v>
      </c>
      <c r="F3157" s="403">
        <f>F3166+F3167+F3169+F3173+F3179+F3184+F3185+F3187+F3188+F3190+F3194+F3195+F3196+F3198+F3199+F3201</f>
        <v>42668.5</v>
      </c>
      <c r="G3157" s="403">
        <f>G3166+G3167+G3169+G3173+G3179+G3184+G3185+G3187+G3188+G3190+G3194+G3195+G3196+G3198+G3199+G3201</f>
        <v>226800.64764800007</v>
      </c>
    </row>
    <row r="3158" spans="1:9" hidden="1" x14ac:dyDescent="0.25">
      <c r="B3158" s="416"/>
      <c r="C3158" s="350"/>
      <c r="D3158" s="358">
        <v>0.4</v>
      </c>
      <c r="E3158" s="417">
        <f>E3166+E3169+E3184+E3187+E3194</f>
        <v>127931</v>
      </c>
      <c r="F3158" s="417">
        <f t="shared" ref="F3158:G3158" si="38">F3166+F3169+F3184+F3187+F3194</f>
        <v>20997.5</v>
      </c>
      <c r="G3158" s="417">
        <f t="shared" si="38"/>
        <v>122082.59888000002</v>
      </c>
    </row>
    <row r="3159" spans="1:9" hidden="1" x14ac:dyDescent="0.25">
      <c r="B3159" s="416"/>
      <c r="C3159" s="350"/>
      <c r="D3159" s="358">
        <v>10</v>
      </c>
      <c r="E3159" s="418">
        <f>E3167+E3173+E3185+E3188+E3190+E3195+E3198+E3201</f>
        <v>57058.399999999994</v>
      </c>
      <c r="F3159" s="418">
        <f t="shared" ref="F3159:G3159" si="39">F3167+F3173+F3185+F3188+F3190+F3195+F3198+F3201</f>
        <v>13671</v>
      </c>
      <c r="G3159" s="418">
        <f t="shared" si="39"/>
        <v>71126.674417999995</v>
      </c>
    </row>
    <row r="3160" spans="1:9" hidden="1" x14ac:dyDescent="0.25">
      <c r="B3160" s="416"/>
      <c r="C3160" s="350"/>
      <c r="D3160" s="358">
        <v>35</v>
      </c>
      <c r="E3160" s="406">
        <f>E3179+E3196+E3199</f>
        <v>9333</v>
      </c>
      <c r="F3160" s="406">
        <f t="shared" ref="F3160:G3160" si="40">F3179+F3196+F3199</f>
        <v>8000</v>
      </c>
      <c r="G3160" s="406">
        <f t="shared" si="40"/>
        <v>33591.374349999998</v>
      </c>
    </row>
    <row r="3161" spans="1:9" hidden="1" x14ac:dyDescent="0.25">
      <c r="B3161" s="399" t="s">
        <v>127</v>
      </c>
    </row>
    <row r="3162" spans="1:9" hidden="1" x14ac:dyDescent="0.25">
      <c r="B3162" s="233" t="s">
        <v>129</v>
      </c>
    </row>
    <row r="3163" spans="1:9" hidden="1" x14ac:dyDescent="0.25">
      <c r="B3163" s="240" t="s">
        <v>154</v>
      </c>
    </row>
    <row r="3164" spans="1:9" hidden="1" x14ac:dyDescent="0.25">
      <c r="B3164" s="167" t="s">
        <v>4</v>
      </c>
      <c r="I3164" s="348" t="s">
        <v>2824</v>
      </c>
    </row>
    <row r="3165" spans="1:9" hidden="1" x14ac:dyDescent="0.25">
      <c r="A3165" s="383"/>
      <c r="B3165" s="173" t="s">
        <v>701</v>
      </c>
      <c r="H3165" s="348" t="s">
        <v>2825</v>
      </c>
      <c r="I3165" s="348" t="s">
        <v>2826</v>
      </c>
    </row>
    <row r="3166" spans="1:9" hidden="1" x14ac:dyDescent="0.25">
      <c r="A3166" s="383"/>
      <c r="B3166" s="358"/>
      <c r="C3166" s="244"/>
      <c r="D3166" s="358">
        <v>0.4</v>
      </c>
      <c r="E3166" s="270">
        <f>SUM(E68:E99,E101,E103:E111,E113)</f>
        <v>12641</v>
      </c>
      <c r="F3166" s="270">
        <f>SUM(F68:F99,F101,F103:F111,F113)</f>
        <v>2563</v>
      </c>
      <c r="G3166" s="271">
        <f>SUM(G68:G99,G101,G103:G111,G113)</f>
        <v>4074.2288000000003</v>
      </c>
      <c r="H3166" s="271">
        <f>G3166*1000/(E3166/1000)</f>
        <v>322302.72921446088</v>
      </c>
      <c r="I3166" s="104">
        <f>[2]Лист1!D19</f>
        <v>0</v>
      </c>
    </row>
    <row r="3167" spans="1:9" hidden="1" x14ac:dyDescent="0.25">
      <c r="A3167" s="383"/>
      <c r="B3167" s="358"/>
      <c r="C3167" s="244"/>
      <c r="D3167" s="358">
        <v>10</v>
      </c>
      <c r="E3167" s="313">
        <f>SUM(E100,E102,E112)</f>
        <v>224</v>
      </c>
      <c r="F3167" s="313">
        <f>SUM(F100,F102,F112)</f>
        <v>135</v>
      </c>
      <c r="G3167" s="271">
        <f>SUM(G100,G102,G112)</f>
        <v>695.43165999999997</v>
      </c>
      <c r="H3167" s="271">
        <f>G3167*1000/(E3167/1000)</f>
        <v>3104605.6249999995</v>
      </c>
      <c r="I3167" s="104">
        <f>[2]Лист1!F19</f>
        <v>0</v>
      </c>
    </row>
    <row r="3168" spans="1:9" hidden="1" x14ac:dyDescent="0.25">
      <c r="A3168" s="383"/>
      <c r="B3168" s="167" t="s">
        <v>3</v>
      </c>
      <c r="G3168" s="104"/>
    </row>
    <row r="3169" spans="1:9" hidden="1" x14ac:dyDescent="0.25">
      <c r="A3169" s="383"/>
      <c r="B3169" s="173" t="s">
        <v>701</v>
      </c>
      <c r="C3169" s="244"/>
      <c r="D3169" s="358">
        <v>0.4</v>
      </c>
      <c r="E3169" s="270">
        <f>SUM(E116:E122)</f>
        <v>2732</v>
      </c>
      <c r="F3169" s="270">
        <f>SUM(F116:F122)</f>
        <v>463</v>
      </c>
      <c r="G3169" s="271">
        <f>SUM(G116:G122)</f>
        <v>1413.35706</v>
      </c>
      <c r="H3169" s="271">
        <f>G3169*1000/(E3169/1000)</f>
        <v>517334.20937042456</v>
      </c>
      <c r="I3169" s="104">
        <f>[2]Лист1!D20</f>
        <v>0</v>
      </c>
    </row>
    <row r="3170" spans="1:9" hidden="1" x14ac:dyDescent="0.25">
      <c r="A3170" s="383"/>
      <c r="B3170" s="233" t="s">
        <v>165</v>
      </c>
      <c r="G3170" s="104"/>
    </row>
    <row r="3171" spans="1:9" hidden="1" x14ac:dyDescent="0.25">
      <c r="A3171" s="383"/>
      <c r="B3171" s="240" t="s">
        <v>147</v>
      </c>
      <c r="G3171" s="104"/>
    </row>
    <row r="3172" spans="1:9" hidden="1" x14ac:dyDescent="0.25">
      <c r="A3172" s="383"/>
      <c r="B3172" s="167" t="s">
        <v>4</v>
      </c>
      <c r="G3172" s="104"/>
    </row>
    <row r="3173" spans="1:9" hidden="1" x14ac:dyDescent="0.25">
      <c r="A3173" s="383"/>
      <c r="B3173" s="173" t="s">
        <v>686</v>
      </c>
      <c r="C3173" s="244"/>
      <c r="D3173" s="358">
        <v>10</v>
      </c>
      <c r="E3173" s="313">
        <f>SUM(E178:E179)</f>
        <v>116</v>
      </c>
      <c r="F3173" s="313">
        <f>SUM(F178:F179)</f>
        <v>158</v>
      </c>
      <c r="G3173" s="271">
        <f>SUM(G178:G179)</f>
        <v>123.37316999999999</v>
      </c>
      <c r="H3173" s="271">
        <f>G3173*1000/(E3173/1000)</f>
        <v>1063561.8103448274</v>
      </c>
      <c r="I3173" s="48">
        <v>0</v>
      </c>
    </row>
    <row r="3174" spans="1:9" hidden="1" x14ac:dyDescent="0.25">
      <c r="A3174" s="383"/>
      <c r="B3174" s="229" t="s">
        <v>194</v>
      </c>
      <c r="C3174" s="350"/>
      <c r="D3174" s="359"/>
      <c r="E3174" s="360"/>
      <c r="F3174" s="360"/>
      <c r="G3174" s="214"/>
      <c r="H3174" s="214"/>
    </row>
    <row r="3175" spans="1:9" hidden="1" x14ac:dyDescent="0.25">
      <c r="A3175" s="383"/>
      <c r="B3175" s="233" t="s">
        <v>165</v>
      </c>
      <c r="G3175" s="104"/>
    </row>
    <row r="3176" spans="1:9" hidden="1" x14ac:dyDescent="0.25">
      <c r="A3176" s="383"/>
      <c r="B3176" s="240" t="s">
        <v>147</v>
      </c>
      <c r="G3176" s="104"/>
    </row>
    <row r="3177" spans="1:9" hidden="1" x14ac:dyDescent="0.25">
      <c r="A3177" s="383"/>
      <c r="B3177" s="167" t="s">
        <v>5</v>
      </c>
      <c r="G3177" s="104"/>
    </row>
    <row r="3178" spans="1:9" hidden="1" x14ac:dyDescent="0.25">
      <c r="A3178" s="383"/>
      <c r="B3178" s="173" t="s">
        <v>686</v>
      </c>
      <c r="G3178" s="104"/>
    </row>
    <row r="3179" spans="1:9" hidden="1" x14ac:dyDescent="0.25">
      <c r="A3179" s="383"/>
      <c r="B3179" s="173" t="s">
        <v>2640</v>
      </c>
      <c r="C3179" s="244"/>
      <c r="D3179" s="244">
        <v>35</v>
      </c>
      <c r="E3179" s="270">
        <f>E495</f>
        <v>255</v>
      </c>
      <c r="F3179" s="270">
        <f>F495</f>
        <v>4000</v>
      </c>
      <c r="G3179" s="271">
        <f>G495</f>
        <v>4926.63076</v>
      </c>
      <c r="H3179" s="271">
        <f>G3179*1000/(E3179/1000)</f>
        <v>19320120.62745098</v>
      </c>
      <c r="I3179" s="48">
        <v>0</v>
      </c>
    </row>
    <row r="3180" spans="1:9" hidden="1" x14ac:dyDescent="0.25">
      <c r="A3180" s="383"/>
      <c r="B3180" s="357" t="s">
        <v>252</v>
      </c>
      <c r="G3180" s="104"/>
    </row>
    <row r="3181" spans="1:9" hidden="1" x14ac:dyDescent="0.25">
      <c r="A3181" s="383"/>
      <c r="B3181" s="233" t="s">
        <v>129</v>
      </c>
      <c r="G3181" s="104"/>
    </row>
    <row r="3182" spans="1:9" hidden="1" x14ac:dyDescent="0.25">
      <c r="A3182" s="383"/>
      <c r="B3182" s="240" t="s">
        <v>154</v>
      </c>
      <c r="G3182" s="104"/>
    </row>
    <row r="3183" spans="1:9" hidden="1" x14ac:dyDescent="0.25">
      <c r="A3183" s="383"/>
      <c r="B3183" s="361" t="s">
        <v>4</v>
      </c>
      <c r="E3183" s="362"/>
      <c r="F3183" s="362"/>
      <c r="G3183" s="104"/>
    </row>
    <row r="3184" spans="1:9" hidden="1" x14ac:dyDescent="0.25">
      <c r="A3184" s="383"/>
      <c r="B3184" s="173" t="s">
        <v>701</v>
      </c>
      <c r="C3184" s="244"/>
      <c r="D3184" s="244">
        <v>0.4</v>
      </c>
      <c r="E3184" s="270">
        <f>SUM(E627:E631,E635:E647,E649:E651,E654:E660,E662,E666,E668,E670:E756,E758:E764,E766:E767,E769:E770,E772:E777,E779:E785,E789:E790,E792:E799,E801:E805,E807,E809:E816,E818:E819,E821,E823:E837,E840,E843:E844,E846,E848:E854,E856:E880,E882,E884,E886,E890:E895,E899:E910,E912,E914,E916:E921,E923:E928,E930:E931,E933:E943,E945,E947,E949:E950,E952:E953,E955:E956,E958:E962,E964:E966,E968:E976,E978,E984:E990,E992:E996,E998,E1001:E1010,J908,E1012,E1014:E1021,E1024,E1027:E1029,E1031,E1034:E1035,E1039,E1041:E1045)</f>
        <v>84574.2</v>
      </c>
      <c r="F3184" s="270">
        <f>SUM(F627:F631,F635:F647,F649:F651,F654:F660,F662,F666,F668,F670:F756,F758:F764,F766:F767,F769:F770,F772:F777,F779:F785,F789:F790,F792:F799,F801:F805,F807,F809:F816,F818:F819,F821,F823:F837,F840,F843:F844,F846,F848:F854,F856:F880,F882,F884,F886,F890:F895,F899:F910,F912,F914,F916:F921,F923:F928,F930:F931,F933:F943,F945,F947,F949:F950,F952:F953,F955:F956,F958:F962,F964:F966,F968:F976,F978,F984:F990,F992:F996,F998,F1001:F1010,K908,F1012,F1014:F1021,F1024,F1027:F1029,F1031,F1034:F1035,F1039,F1041:F1045)</f>
        <v>9063.1</v>
      </c>
      <c r="G3184" s="271">
        <f>SUM(G627:G631,G635:G647,G649:G651,G654:G660,G662,G666,G668,G670:G756,G758:G764,G766:G767,G769:G770,G772:G777,G779:G785,G789:G790,G792:G799,G801:G805,G807,G809:G816,G818:G819,G821,G823:G837,G840,G843:G844,G846,G848:G854,G856:G880,G882,G884,G886,G890:G895,G899:G910,G912,G914,G916:G921,G923:G928,G930:G931,G933:G943,G945,G947,G949:G950,G952:G953,G955:G956,G958:G962,G964:G966,G968:G976,G978,G984:G990,G992:G996,G998,G1001:G1010,L908,G1012,G1014:G1021,G1024,G1027:G1029,G1031,G1034:G1035,G1039,G1041:G1045)</f>
        <v>65858.164070000013</v>
      </c>
      <c r="H3184" s="271">
        <f t="shared" ref="H3184:H3190" si="41">G3184*1000/(E3184/1000)</f>
        <v>778702.77306790987</v>
      </c>
      <c r="I3184" s="104">
        <f>[2]Лист1!D51</f>
        <v>735708.99</v>
      </c>
    </row>
    <row r="3185" spans="1:10" hidden="1" x14ac:dyDescent="0.25">
      <c r="A3185" s="383"/>
      <c r="B3185" s="247"/>
      <c r="C3185" s="244"/>
      <c r="D3185" s="244">
        <v>10</v>
      </c>
      <c r="E3185" s="245">
        <f>E625+E626+E632+E633+E634+E648+E652+E653+E661+E663+E664+E665+E667+E669+E757+E765+E768+E771+E778+E786+E787+E788+E791+E800+E806+E808+E817+E820+E822+E838+E839+E841+E842+E845+E847+E855+E881+E883+E885+E887+E888+E889+E896+E897+E898+E911+E913+E915+E922+E929+E932+E944+E946+E948+E951+E954+E957+E963+E967+E977+E979+E980+E981+E982+E983+E991+E997+E999+E1000+E1011+E1013+E1022+E1023+E1025+E1026+E1030+E1032+E1033+E1036+E1037+E1038+E1040</f>
        <v>30438.7</v>
      </c>
      <c r="F3185" s="245">
        <f>F625+F626+F632+F633+F634+F648+F652+F653+F661+F663+F664+F665+F667+F669+F757+F765+F768+F771+F778+F786+F787+F788+F791+F800+F806+F808+F817+F820+F822+F838+F839+F841+F842+F845+F847+F855+F881+F883+F885+F887+F888+F889+F896+F897+F898+F911+F913+F915+F922+F929+F932+F944+F946+F948+F951+F954+F957+F963+F967+F977+F979+F980+F981+F982+F983+F991+F997+F999+F1000+F1011+F1013+F1022+F1023+F1025+F1026+F1030+F1032+F1033+F1036+F1037+F1038+F1040</f>
        <v>7459</v>
      </c>
      <c r="G3185" s="271">
        <f>G625+G626+G632+G633+G634+G648+G652+G653+G661+G663+G664+G665+G667+G669+G757+G765+G768+G771+G778+G786+G787+G788+G791+G800+G806+G808+G817+G820+G822+G838+G839+G841+G842+G845+G847+G855+G881+G883+G885+G887+G888+G889+G896+G897+G898+G911+G913+G915+G922+G929+G932+G944+G946+G948+G951+G954+G957+G963+G967+G977+G979+G980+G981+G982+G983+G991+G997+G999+G1000+G1011+G1013+G1022+G1023+G1025+G1026+G1030+G1032+G1033+G1036+G1037+G1038+G1040</f>
        <v>42643.52055999999</v>
      </c>
      <c r="H3185" s="271">
        <f t="shared" si="41"/>
        <v>1400963.9229007806</v>
      </c>
      <c r="I3185" s="104">
        <f>[2]Лист1!F51</f>
        <v>1624879.52</v>
      </c>
    </row>
    <row r="3186" spans="1:10" hidden="1" x14ac:dyDescent="0.25">
      <c r="A3186" s="383"/>
      <c r="B3186" s="94" t="s">
        <v>3</v>
      </c>
      <c r="C3186" s="350"/>
      <c r="D3186" s="350"/>
      <c r="E3186" s="363"/>
      <c r="F3186" s="363"/>
      <c r="G3186" s="214"/>
      <c r="H3186" s="214"/>
      <c r="I3186" s="104"/>
    </row>
    <row r="3187" spans="1:10" hidden="1" x14ac:dyDescent="0.25">
      <c r="A3187" s="383"/>
      <c r="B3187" s="173" t="s">
        <v>701</v>
      </c>
      <c r="C3187" s="244"/>
      <c r="D3187" s="244">
        <v>0.4</v>
      </c>
      <c r="E3187" s="245">
        <f>SUM(E1049:E1051,E1055,E1059,E1061:E1062,E1064:E1065,E1067,E1073,E1075:E1083,E1087,E1091,E1094:E1095,E1097:E1102,E1104)</f>
        <v>27886.799999999999</v>
      </c>
      <c r="F3187" s="245">
        <f>SUM(F1049:F1051,F1055,F1059,F1061:F1062,F1064:F1065,F1067,F1073,F1075:F1083,F1087,F1091,F1094:F1095,F1097:F1102,F1104)</f>
        <v>8898.4</v>
      </c>
      <c r="G3187" s="245">
        <f>SUM(G1049:G1051,G1055,G1059,G1061:G1062,G1064:G1065,G1067,G1073,G1075:G1083,G1087,G1091,G1094:G1095,G1097:G1102,G1104)</f>
        <v>50673.870489999994</v>
      </c>
      <c r="H3187" s="271">
        <f t="shared" si="41"/>
        <v>1817127.475723281</v>
      </c>
      <c r="I3187" s="104"/>
    </row>
    <row r="3188" spans="1:10" hidden="1" x14ac:dyDescent="0.25">
      <c r="A3188" s="383"/>
      <c r="B3188" s="247"/>
      <c r="C3188" s="244"/>
      <c r="D3188" s="244">
        <v>10</v>
      </c>
      <c r="E3188" s="245">
        <f>SUM(E1052:E1054,E1056:E1058,E1060,E1063,E1066,E1068:E1072,E1074,E1084:E1086,E1088:E1090,E1092:E1093,E1096,E1103,E1105)</f>
        <v>15368</v>
      </c>
      <c r="F3188" s="245">
        <f>SUM(F1052:F1054,F1056:F1058,F1060,F1063,F1066,F1068:F1072,F1074,F1084:F1086,F1088:F1090,F1092:F1093,F1096,F1103,F1105)</f>
        <v>3653</v>
      </c>
      <c r="G3188" s="245">
        <f>SUM(G1052:G1054,G1056:G1058,G1060,G1063,G1066,G1068:G1072,G1074,G1084:G1086,G1088:G1090,G1092:G1093,G1096,G1103,G1105)</f>
        <v>16829.262558000002</v>
      </c>
      <c r="H3188" s="271">
        <f t="shared" si="41"/>
        <v>1095084.7578084331</v>
      </c>
      <c r="I3188" s="104"/>
    </row>
    <row r="3189" spans="1:10" hidden="1" x14ac:dyDescent="0.25">
      <c r="A3189" s="383"/>
      <c r="B3189" s="65" t="s">
        <v>5</v>
      </c>
      <c r="E3189" s="362"/>
      <c r="F3189" s="362"/>
      <c r="G3189" s="104"/>
    </row>
    <row r="3190" spans="1:10" hidden="1" x14ac:dyDescent="0.25">
      <c r="A3190" s="383"/>
      <c r="B3190" s="173" t="s">
        <v>686</v>
      </c>
      <c r="C3190" s="244"/>
      <c r="D3190" s="270">
        <f>D1109</f>
        <v>10</v>
      </c>
      <c r="E3190" s="270">
        <f>E1109</f>
        <v>2189</v>
      </c>
      <c r="F3190" s="270">
        <f>F1109</f>
        <v>669</v>
      </c>
      <c r="G3190" s="271">
        <f>G1109</f>
        <v>2482.8200499999998</v>
      </c>
      <c r="H3190" s="271">
        <f t="shared" si="41"/>
        <v>1134225.6966651438</v>
      </c>
      <c r="I3190" s="104">
        <f>[2]Лист1!F53</f>
        <v>2577108.66</v>
      </c>
    </row>
    <row r="3191" spans="1:10" hidden="1" x14ac:dyDescent="0.25">
      <c r="A3191" s="383"/>
      <c r="B3191" s="233" t="s">
        <v>165</v>
      </c>
      <c r="E3191" s="362"/>
      <c r="F3191" s="362"/>
      <c r="G3191" s="104"/>
    </row>
    <row r="3192" spans="1:10" hidden="1" x14ac:dyDescent="0.25">
      <c r="A3192" s="383"/>
      <c r="B3192" s="240" t="s">
        <v>147</v>
      </c>
      <c r="G3192" s="104"/>
    </row>
    <row r="3193" spans="1:10" hidden="1" x14ac:dyDescent="0.25">
      <c r="A3193" s="383"/>
      <c r="B3193" s="364" t="s">
        <v>4</v>
      </c>
      <c r="G3193" s="104"/>
    </row>
    <row r="3194" spans="1:10" hidden="1" x14ac:dyDescent="0.25">
      <c r="A3194" s="383"/>
      <c r="B3194" s="173" t="s">
        <v>701</v>
      </c>
      <c r="C3194" s="244"/>
      <c r="D3194" s="244">
        <v>0.4</v>
      </c>
      <c r="E3194" s="270">
        <f>E1172+E1173</f>
        <v>97</v>
      </c>
      <c r="F3194" s="270">
        <f>F1172+F1173</f>
        <v>10</v>
      </c>
      <c r="G3194" s="271">
        <f>G1172+G1173</f>
        <v>62.978459999999998</v>
      </c>
      <c r="H3194" s="271">
        <f t="shared" ref="H3194:H3201" si="42">G3194*1000/(E3194/1000)</f>
        <v>649262.4742268041</v>
      </c>
      <c r="I3194" s="104">
        <f>[2]Лист1!D55</f>
        <v>787836.73</v>
      </c>
    </row>
    <row r="3195" spans="1:10" hidden="1" x14ac:dyDescent="0.25">
      <c r="A3195" s="383"/>
      <c r="B3195" s="247"/>
      <c r="C3195" s="244"/>
      <c r="D3195" s="244">
        <v>10</v>
      </c>
      <c r="E3195" s="270">
        <f>SUM(E1162:E1171,E1174:E1186,E1188:E1189)</f>
        <v>5494</v>
      </c>
      <c r="F3195" s="270">
        <f>SUM(F1162:F1171,F1174:F1186,F1188:F1189)</f>
        <v>1375</v>
      </c>
      <c r="G3195" s="271">
        <f>SUM(G1162:G1171,G1174:G1186,G1188:G1189)</f>
        <v>5694.2022400000005</v>
      </c>
      <c r="H3195" s="271">
        <f t="shared" si="42"/>
        <v>1036440.1601747362</v>
      </c>
      <c r="I3195" s="104">
        <f>[2]Лист1!F55</f>
        <v>1049531.9099999999</v>
      </c>
    </row>
    <row r="3196" spans="1:10" hidden="1" x14ac:dyDescent="0.25">
      <c r="A3196" s="383"/>
      <c r="B3196" s="247"/>
      <c r="C3196" s="244"/>
      <c r="D3196" s="244">
        <v>35</v>
      </c>
      <c r="E3196" s="270">
        <f>E1187</f>
        <v>211</v>
      </c>
      <c r="F3196" s="270">
        <f>F1187</f>
        <v>0</v>
      </c>
      <c r="G3196" s="271">
        <f>G1187</f>
        <v>2327.1334499999998</v>
      </c>
      <c r="H3196" s="271">
        <f t="shared" si="42"/>
        <v>11029068.483412322</v>
      </c>
      <c r="I3196" s="104">
        <v>0</v>
      </c>
    </row>
    <row r="3197" spans="1:10" hidden="1" x14ac:dyDescent="0.25">
      <c r="A3197" s="383"/>
      <c r="B3197" s="365" t="s">
        <v>3</v>
      </c>
      <c r="G3197" s="104"/>
    </row>
    <row r="3198" spans="1:10" hidden="1" x14ac:dyDescent="0.25">
      <c r="A3198" s="383"/>
      <c r="B3198" s="173" t="s">
        <v>701</v>
      </c>
      <c r="C3198" s="244"/>
      <c r="D3198" s="244">
        <v>10</v>
      </c>
      <c r="E3198" s="270">
        <f>SUM(E1193:E1201,E1203:E1204)</f>
        <v>1668.7</v>
      </c>
      <c r="F3198" s="270">
        <f>SUM(F1193:F1201,F1203:F1204)</f>
        <v>207</v>
      </c>
      <c r="G3198" s="271">
        <f>SUM(G1193:G1201,G1203:G1204)</f>
        <v>1755.1614000000002</v>
      </c>
      <c r="H3198" s="271">
        <f t="shared" si="42"/>
        <v>1051813.6273746029</v>
      </c>
      <c r="I3198" s="104">
        <f>[2]Лист1!F56</f>
        <v>925264.38</v>
      </c>
      <c r="J3198" s="48" t="s">
        <v>2827</v>
      </c>
    </row>
    <row r="3199" spans="1:10" hidden="1" x14ac:dyDescent="0.25">
      <c r="A3199" s="383"/>
      <c r="B3199" s="247"/>
      <c r="C3199" s="244"/>
      <c r="D3199" s="244">
        <v>35</v>
      </c>
      <c r="E3199" s="270">
        <f>E1202</f>
        <v>8867</v>
      </c>
      <c r="F3199" s="270">
        <f>F1202</f>
        <v>4000</v>
      </c>
      <c r="G3199" s="271">
        <f>G1202</f>
        <v>26337.610140000001</v>
      </c>
      <c r="H3199" s="271">
        <f t="shared" si="42"/>
        <v>2970295.4934025034</v>
      </c>
      <c r="I3199" s="104">
        <f>[2]Лист1!H56</f>
        <v>3042988.74</v>
      </c>
    </row>
    <row r="3200" spans="1:10" hidden="1" x14ac:dyDescent="0.25">
      <c r="A3200" s="383"/>
      <c r="B3200" s="365" t="s">
        <v>5</v>
      </c>
      <c r="G3200" s="104"/>
    </row>
    <row r="3201" spans="1:10" hidden="1" x14ac:dyDescent="0.25">
      <c r="A3201" s="383"/>
      <c r="B3201" s="173" t="s">
        <v>686</v>
      </c>
      <c r="C3201" s="244"/>
      <c r="D3201" s="244">
        <v>6</v>
      </c>
      <c r="E3201" s="270">
        <f>E1208</f>
        <v>1560</v>
      </c>
      <c r="F3201" s="270">
        <f>F1208</f>
        <v>15</v>
      </c>
      <c r="G3201" s="271">
        <f>G1208</f>
        <v>902.90278000000001</v>
      </c>
      <c r="H3201" s="271">
        <f t="shared" si="42"/>
        <v>578783.83333333337</v>
      </c>
      <c r="I3201" s="104">
        <f>[2]Лист1!F57</f>
        <v>1113114.9099999999</v>
      </c>
      <c r="J3201" s="48" t="s">
        <v>2827</v>
      </c>
    </row>
    <row r="3202" spans="1:10" hidden="1" x14ac:dyDescent="0.25">
      <c r="A3202" s="383"/>
      <c r="B3202" s="173"/>
      <c r="C3202" s="350"/>
      <c r="D3202" s="350"/>
      <c r="E3202" s="404"/>
      <c r="F3202" s="404"/>
      <c r="G3202" s="214"/>
      <c r="H3202" s="214"/>
      <c r="I3202" s="104"/>
    </row>
    <row r="3203" spans="1:10" hidden="1" x14ac:dyDescent="0.25">
      <c r="A3203" s="383"/>
      <c r="B3203" s="366" t="s">
        <v>1</v>
      </c>
      <c r="C3203" s="405"/>
      <c r="D3203" s="400"/>
      <c r="E3203" s="406">
        <f t="shared" ref="E3203:F3203" si="43">E3208+E3209+E3212+E3216+E3218+E3221+E3223+E3225+E3230+E3232+E3233+E3238+E3240</f>
        <v>3780</v>
      </c>
      <c r="F3203" s="406">
        <f t="shared" si="43"/>
        <v>11121</v>
      </c>
      <c r="G3203" s="406">
        <f>G3208+G3209+G3212+G3216+G3218+G3221+G3223+G3225+G3230+G3232+G3233+G3238+G3240</f>
        <v>21614.845279999998</v>
      </c>
      <c r="H3203" s="402"/>
    </row>
    <row r="3204" spans="1:10" hidden="1" x14ac:dyDescent="0.25">
      <c r="A3204" s="383"/>
      <c r="B3204" s="229" t="s">
        <v>2828</v>
      </c>
      <c r="G3204" s="104"/>
    </row>
    <row r="3205" spans="1:10" hidden="1" x14ac:dyDescent="0.25">
      <c r="A3205" s="383"/>
      <c r="B3205" s="367" t="s">
        <v>427</v>
      </c>
      <c r="G3205" s="104"/>
    </row>
    <row r="3206" spans="1:10" hidden="1" x14ac:dyDescent="0.25">
      <c r="A3206" s="383"/>
      <c r="B3206" s="240" t="s">
        <v>429</v>
      </c>
      <c r="G3206" s="104"/>
    </row>
    <row r="3207" spans="1:10" hidden="1" x14ac:dyDescent="0.25">
      <c r="A3207" s="383"/>
      <c r="B3207" s="361" t="s">
        <v>5</v>
      </c>
      <c r="G3207" s="104"/>
    </row>
    <row r="3208" spans="1:10" hidden="1" x14ac:dyDescent="0.25">
      <c r="A3208" s="383"/>
      <c r="B3208" s="173" t="s">
        <v>1176</v>
      </c>
      <c r="C3208" s="244"/>
      <c r="D3208" s="244">
        <v>10</v>
      </c>
      <c r="E3208" s="313">
        <f t="shared" ref="E3208:G3209" si="44">E1259</f>
        <v>40</v>
      </c>
      <c r="F3208" s="313">
        <f t="shared" si="44"/>
        <v>120</v>
      </c>
      <c r="G3208" s="271">
        <f t="shared" si="44"/>
        <v>161.39185000000001</v>
      </c>
      <c r="H3208" s="271">
        <f t="shared" ref="H3208:H3209" si="45">G3208*1000/(E3208/1000)</f>
        <v>4034796.25</v>
      </c>
      <c r="I3208" s="104">
        <f>[2]Лист1!F65</f>
        <v>2238634.5</v>
      </c>
      <c r="J3208" s="48" t="s">
        <v>2829</v>
      </c>
    </row>
    <row r="3209" spans="1:10" hidden="1" x14ac:dyDescent="0.25">
      <c r="A3209" s="383"/>
      <c r="B3209" s="247"/>
      <c r="C3209" s="244"/>
      <c r="D3209" s="244">
        <v>35</v>
      </c>
      <c r="E3209" s="313">
        <f t="shared" si="44"/>
        <v>440</v>
      </c>
      <c r="F3209" s="313">
        <f t="shared" si="44"/>
        <v>4000</v>
      </c>
      <c r="G3209" s="271">
        <f t="shared" si="44"/>
        <v>1883.3409799999999</v>
      </c>
      <c r="H3209" s="271">
        <f t="shared" si="45"/>
        <v>4280320.4090909092</v>
      </c>
      <c r="I3209" s="104">
        <f>[2]Лист1!H65</f>
        <v>0</v>
      </c>
    </row>
    <row r="3210" spans="1:10" hidden="1" x14ac:dyDescent="0.25">
      <c r="A3210" s="383"/>
      <c r="B3210" s="240" t="s">
        <v>437</v>
      </c>
      <c r="G3210" s="104"/>
    </row>
    <row r="3211" spans="1:10" hidden="1" x14ac:dyDescent="0.25">
      <c r="A3211" s="383"/>
      <c r="B3211" s="361" t="s">
        <v>5</v>
      </c>
      <c r="G3211" s="104"/>
    </row>
    <row r="3212" spans="1:10" hidden="1" x14ac:dyDescent="0.25">
      <c r="A3212" s="383"/>
      <c r="B3212" s="173" t="s">
        <v>1172</v>
      </c>
      <c r="C3212" s="244"/>
      <c r="D3212" s="244">
        <v>10</v>
      </c>
      <c r="E3212" s="313">
        <f>E1314</f>
        <v>85</v>
      </c>
      <c r="F3212" s="313">
        <f>F1314</f>
        <v>1261</v>
      </c>
      <c r="G3212" s="271">
        <f>G1314</f>
        <v>232.11500000000001</v>
      </c>
      <c r="H3212" s="271">
        <f t="shared" ref="H3212" si="46">G3212*1000/(E3212/1000)</f>
        <v>2730764.7058823528</v>
      </c>
      <c r="I3212" s="104">
        <f>[2]Лист1!F68</f>
        <v>0</v>
      </c>
    </row>
    <row r="3213" spans="1:10" hidden="1" x14ac:dyDescent="0.25">
      <c r="A3213" s="383"/>
      <c r="B3213" s="367" t="s">
        <v>445</v>
      </c>
      <c r="G3213" s="104"/>
    </row>
    <row r="3214" spans="1:10" hidden="1" x14ac:dyDescent="0.25">
      <c r="A3214" s="383"/>
      <c r="B3214" s="240" t="s">
        <v>429</v>
      </c>
      <c r="G3214" s="104"/>
    </row>
    <row r="3215" spans="1:10" hidden="1" x14ac:dyDescent="0.25">
      <c r="A3215" s="383"/>
      <c r="B3215" s="167" t="s">
        <v>5</v>
      </c>
      <c r="G3215" s="104"/>
    </row>
    <row r="3216" spans="1:10" hidden="1" x14ac:dyDescent="0.25">
      <c r="A3216" s="383"/>
      <c r="B3216" s="173" t="s">
        <v>1172</v>
      </c>
      <c r="C3216" s="244"/>
      <c r="D3216" s="244">
        <v>10</v>
      </c>
      <c r="E3216" s="270">
        <f>E1371</f>
        <v>82</v>
      </c>
      <c r="F3216" s="270">
        <f>F1371</f>
        <v>669</v>
      </c>
      <c r="G3216" s="271">
        <f>G1371</f>
        <v>174.82763</v>
      </c>
      <c r="H3216" s="271">
        <f t="shared" ref="H3216" si="47">G3216*1000/(E3216/1000)</f>
        <v>2132044.2682926827</v>
      </c>
      <c r="I3216" s="104">
        <f>[2]Лист1!F72</f>
        <v>3337796.61</v>
      </c>
    </row>
    <row r="3217" spans="1:10" hidden="1" x14ac:dyDescent="0.25">
      <c r="A3217" s="383"/>
      <c r="B3217" s="361" t="s">
        <v>650</v>
      </c>
      <c r="G3217" s="104"/>
    </row>
    <row r="3218" spans="1:10" hidden="1" x14ac:dyDescent="0.25">
      <c r="A3218" s="383"/>
      <c r="B3218" s="173" t="s">
        <v>1180</v>
      </c>
      <c r="C3218" s="244"/>
      <c r="D3218" s="244">
        <v>10</v>
      </c>
      <c r="E3218" s="244">
        <f>E1412</f>
        <v>131</v>
      </c>
      <c r="F3218" s="244">
        <f>F1412</f>
        <v>27</v>
      </c>
      <c r="G3218" s="271">
        <f>G1412</f>
        <v>238.75671</v>
      </c>
      <c r="H3218" s="271">
        <f t="shared" ref="H3218" si="48">G3218*1000/(E3218/1000)</f>
        <v>1822570.3053435113</v>
      </c>
      <c r="I3218" s="48">
        <v>0</v>
      </c>
    </row>
    <row r="3219" spans="1:10" hidden="1" x14ac:dyDescent="0.25">
      <c r="A3219" s="383"/>
      <c r="B3219" s="240" t="s">
        <v>437</v>
      </c>
      <c r="G3219" s="104"/>
    </row>
    <row r="3220" spans="1:10" hidden="1" x14ac:dyDescent="0.25">
      <c r="A3220" s="383"/>
      <c r="B3220" s="312" t="s">
        <v>3</v>
      </c>
      <c r="G3220" s="104"/>
    </row>
    <row r="3221" spans="1:10" hidden="1" x14ac:dyDescent="0.25">
      <c r="A3221" s="383"/>
      <c r="B3221" s="173" t="s">
        <v>1172</v>
      </c>
      <c r="C3221" s="244"/>
      <c r="D3221" s="244">
        <v>10</v>
      </c>
      <c r="E3221" s="270">
        <f>E1421</f>
        <v>223</v>
      </c>
      <c r="F3221" s="270">
        <f>F1421</f>
        <v>274</v>
      </c>
      <c r="G3221" s="271">
        <f>G1421</f>
        <v>458.92184999999995</v>
      </c>
      <c r="H3221" s="271">
        <f t="shared" ref="H3221:H3225" si="49">G3221*1000/(E3221/1000)</f>
        <v>2057945.5156950671</v>
      </c>
      <c r="I3221" s="104">
        <f>[2]Лист1!F76</f>
        <v>1926907.91</v>
      </c>
      <c r="J3221" s="48" t="s">
        <v>2829</v>
      </c>
    </row>
    <row r="3222" spans="1:10" hidden="1" x14ac:dyDescent="0.25">
      <c r="A3222" s="383"/>
      <c r="B3222" s="361" t="s">
        <v>5</v>
      </c>
      <c r="G3222" s="104"/>
    </row>
    <row r="3223" spans="1:10" hidden="1" x14ac:dyDescent="0.25">
      <c r="A3223" s="383"/>
      <c r="B3223" s="130" t="s">
        <v>1172</v>
      </c>
      <c r="C3223" s="244"/>
      <c r="D3223" s="244">
        <v>10</v>
      </c>
      <c r="E3223" s="270">
        <f>E1430</f>
        <v>1121</v>
      </c>
      <c r="F3223" s="270">
        <f>F1430</f>
        <v>305</v>
      </c>
      <c r="G3223" s="271">
        <f>G1430</f>
        <v>2719.5781299999999</v>
      </c>
      <c r="H3223" s="271">
        <f t="shared" si="49"/>
        <v>2426028.6619090098</v>
      </c>
      <c r="I3223" s="104">
        <f>[2]Лист1!F77</f>
        <v>1882653.94</v>
      </c>
      <c r="J3223" s="48" t="s">
        <v>2827</v>
      </c>
    </row>
    <row r="3224" spans="1:10" hidden="1" x14ac:dyDescent="0.25">
      <c r="A3224" s="383"/>
      <c r="B3224" s="361" t="s">
        <v>1191</v>
      </c>
      <c r="G3224" s="104"/>
    </row>
    <row r="3225" spans="1:10" hidden="1" x14ac:dyDescent="0.25">
      <c r="A3225" s="383"/>
      <c r="B3225" s="173" t="s">
        <v>1174</v>
      </c>
      <c r="C3225" s="244"/>
      <c r="D3225" s="244">
        <v>10</v>
      </c>
      <c r="E3225" s="270">
        <f>E1439</f>
        <v>464</v>
      </c>
      <c r="F3225" s="270">
        <f>F1439</f>
        <v>1480</v>
      </c>
      <c r="G3225" s="271">
        <f>G1439</f>
        <v>1299.8703399999999</v>
      </c>
      <c r="H3225" s="271">
        <f t="shared" si="49"/>
        <v>2801444.6982758618</v>
      </c>
      <c r="I3225" s="104"/>
    </row>
    <row r="3226" spans="1:10" hidden="1" x14ac:dyDescent="0.25">
      <c r="A3226" s="383"/>
      <c r="B3226" s="229" t="s">
        <v>2830</v>
      </c>
      <c r="G3226" s="104"/>
    </row>
    <row r="3227" spans="1:10" hidden="1" x14ac:dyDescent="0.25">
      <c r="A3227" s="383"/>
      <c r="B3227" s="233" t="s">
        <v>445</v>
      </c>
      <c r="G3227" s="104"/>
    </row>
    <row r="3228" spans="1:10" hidden="1" x14ac:dyDescent="0.25">
      <c r="A3228" s="383"/>
      <c r="B3228" s="240" t="s">
        <v>437</v>
      </c>
      <c r="G3228" s="104"/>
    </row>
    <row r="3229" spans="1:10" hidden="1" x14ac:dyDescent="0.25">
      <c r="A3229" s="383"/>
      <c r="B3229" s="361" t="s">
        <v>5</v>
      </c>
      <c r="G3229" s="104"/>
    </row>
    <row r="3230" spans="1:10" hidden="1" x14ac:dyDescent="0.25">
      <c r="A3230" s="383"/>
      <c r="B3230" s="173" t="s">
        <v>1329</v>
      </c>
      <c r="C3230" s="244"/>
      <c r="D3230" s="244">
        <v>10</v>
      </c>
      <c r="E3230" s="244">
        <f>E1658</f>
        <v>4</v>
      </c>
      <c r="F3230" s="244">
        <f>F1658</f>
        <v>205</v>
      </c>
      <c r="G3230" s="271">
        <f>G1658</f>
        <v>7.6150000000000002</v>
      </c>
      <c r="H3230" s="271">
        <f t="shared" ref="H3230:H3233" si="50">G3230*1000/(E3230/1000)</f>
        <v>1903750</v>
      </c>
      <c r="I3230" s="104">
        <f>[2]Лист1!F91</f>
        <v>0</v>
      </c>
    </row>
    <row r="3231" spans="1:10" hidden="1" x14ac:dyDescent="0.25">
      <c r="A3231" s="383"/>
      <c r="B3231" s="361" t="s">
        <v>1191</v>
      </c>
      <c r="G3231" s="104"/>
    </row>
    <row r="3232" spans="1:10" hidden="1" x14ac:dyDescent="0.25">
      <c r="A3232" s="383"/>
      <c r="B3232" s="173" t="s">
        <v>1329</v>
      </c>
      <c r="C3232" s="244"/>
      <c r="D3232" s="244">
        <v>10</v>
      </c>
      <c r="E3232" s="270">
        <f>E1665</f>
        <v>166</v>
      </c>
      <c r="F3232" s="270">
        <f>F1665</f>
        <v>280</v>
      </c>
      <c r="G3232" s="271">
        <f>G1665</f>
        <v>436.39274999999998</v>
      </c>
      <c r="H3232" s="271">
        <f t="shared" si="50"/>
        <v>2628871.9879518072</v>
      </c>
      <c r="I3232" s="48">
        <v>0</v>
      </c>
    </row>
    <row r="3233" spans="1:10" hidden="1" x14ac:dyDescent="0.25">
      <c r="A3233" s="383"/>
      <c r="B3233" s="173" t="s">
        <v>1331</v>
      </c>
      <c r="C3233" s="244"/>
      <c r="D3233" s="244">
        <v>10</v>
      </c>
      <c r="E3233" s="270">
        <f>E1667</f>
        <v>576</v>
      </c>
      <c r="F3233" s="270">
        <f>F1667</f>
        <v>1200</v>
      </c>
      <c r="G3233" s="271">
        <f>G1667</f>
        <v>3571.6981599999999</v>
      </c>
      <c r="H3233" s="271">
        <f t="shared" si="50"/>
        <v>6200864.8611111119</v>
      </c>
      <c r="I3233" s="48">
        <v>0</v>
      </c>
    </row>
    <row r="3234" spans="1:10" hidden="1" x14ac:dyDescent="0.25">
      <c r="A3234" s="383"/>
      <c r="B3234" s="229" t="s">
        <v>589</v>
      </c>
      <c r="G3234" s="104"/>
    </row>
    <row r="3235" spans="1:10" hidden="1" x14ac:dyDescent="0.25">
      <c r="A3235" s="383"/>
      <c r="B3235" s="233" t="s">
        <v>445</v>
      </c>
      <c r="G3235" s="104"/>
    </row>
    <row r="3236" spans="1:10" hidden="1" x14ac:dyDescent="0.25">
      <c r="A3236" s="383"/>
      <c r="B3236" s="240" t="s">
        <v>437</v>
      </c>
      <c r="G3236" s="104"/>
    </row>
    <row r="3237" spans="1:10" hidden="1" x14ac:dyDescent="0.25">
      <c r="A3237" s="383"/>
      <c r="B3237" s="361" t="s">
        <v>5</v>
      </c>
      <c r="G3237" s="104"/>
    </row>
    <row r="3238" spans="1:10" hidden="1" x14ac:dyDescent="0.25">
      <c r="A3238" s="383"/>
      <c r="B3238" s="173" t="s">
        <v>2117</v>
      </c>
      <c r="C3238" s="244"/>
      <c r="D3238" s="244">
        <v>10</v>
      </c>
      <c r="E3238" s="270">
        <f>E2553</f>
        <v>145</v>
      </c>
      <c r="F3238" s="270">
        <f>F2553</f>
        <v>100</v>
      </c>
      <c r="G3238" s="271">
        <f>G2553</f>
        <v>742.08664999999996</v>
      </c>
      <c r="H3238" s="271">
        <f t="shared" ref="H3238" si="51">G3238*1000/(E3238/1000)</f>
        <v>5117838.9655172415</v>
      </c>
      <c r="I3238" s="104">
        <f>[2]Лист1!F117</f>
        <v>0</v>
      </c>
    </row>
    <row r="3239" spans="1:10" hidden="1" x14ac:dyDescent="0.25">
      <c r="A3239" s="383"/>
      <c r="B3239" s="361" t="s">
        <v>1191</v>
      </c>
      <c r="G3239" s="104"/>
    </row>
    <row r="3240" spans="1:10" hidden="1" x14ac:dyDescent="0.25">
      <c r="A3240" s="383"/>
      <c r="B3240" s="173" t="s">
        <v>2121</v>
      </c>
      <c r="C3240" s="244"/>
      <c r="D3240" s="244">
        <v>10</v>
      </c>
      <c r="E3240" s="270">
        <f>E2562</f>
        <v>303</v>
      </c>
      <c r="F3240" s="270">
        <f>F2562</f>
        <v>1200</v>
      </c>
      <c r="G3240" s="271">
        <f>G2562</f>
        <v>9688.2502299999996</v>
      </c>
      <c r="H3240" s="271">
        <f t="shared" ref="H3240" si="52">G3240*1000/(E3240/1000)</f>
        <v>31974423.201320134</v>
      </c>
      <c r="I3240" s="104">
        <f>[2]Лист1!F118</f>
        <v>12217005.640000001</v>
      </c>
    </row>
    <row r="3241" spans="1:10" hidden="1" x14ac:dyDescent="0.25">
      <c r="A3241" s="383"/>
      <c r="B3241" s="407" t="s">
        <v>2</v>
      </c>
      <c r="G3241" s="104"/>
    </row>
    <row r="3242" spans="1:10" hidden="1" x14ac:dyDescent="0.25">
      <c r="A3242" s="383"/>
      <c r="B3242" s="368" t="s">
        <v>620</v>
      </c>
      <c r="C3242" s="400"/>
      <c r="D3242" s="400"/>
      <c r="E3242" s="403">
        <f t="shared" ref="E3242:F3242" si="53">E3243+E3244+E3245</f>
        <v>3</v>
      </c>
      <c r="F3242" s="403">
        <f t="shared" si="53"/>
        <v>4299.3999999999996</v>
      </c>
      <c r="G3242" s="403">
        <f>G3243+G3244+G3245</f>
        <v>6012.4681600000004</v>
      </c>
    </row>
    <row r="3243" spans="1:10" hidden="1" x14ac:dyDescent="0.25">
      <c r="A3243" s="383"/>
      <c r="B3243" s="316" t="s">
        <v>623</v>
      </c>
      <c r="C3243" s="244"/>
      <c r="D3243" s="244">
        <v>10</v>
      </c>
      <c r="E3243" s="270">
        <f>E2599</f>
        <v>1</v>
      </c>
      <c r="F3243" s="270">
        <f>F2599</f>
        <v>289.39999999999998</v>
      </c>
      <c r="G3243" s="271">
        <f>G2599</f>
        <v>1348.8995299999999</v>
      </c>
      <c r="H3243" s="271">
        <f>G3243*1000/E3243</f>
        <v>1348899.53</v>
      </c>
      <c r="I3243" s="104">
        <f>[2]Лист1!F121</f>
        <v>1300576.1200000001</v>
      </c>
      <c r="J3243" s="48" t="s">
        <v>2827</v>
      </c>
    </row>
    <row r="3244" spans="1:10" hidden="1" x14ac:dyDescent="0.25">
      <c r="A3244" s="383"/>
      <c r="B3244" s="369" t="s">
        <v>624</v>
      </c>
      <c r="C3244" s="244"/>
      <c r="D3244" s="244">
        <v>10</v>
      </c>
      <c r="E3244" s="270">
        <f>E2602</f>
        <v>1</v>
      </c>
      <c r="F3244" s="270">
        <f>F2602</f>
        <v>10</v>
      </c>
      <c r="G3244" s="271">
        <f>G2602</f>
        <v>1202.4793199999999</v>
      </c>
      <c r="H3244" s="271">
        <f t="shared" ref="H3244:H3245" si="54">G3244*1000/E3244</f>
        <v>1202479.3199999998</v>
      </c>
      <c r="I3244" s="104">
        <f>[2]Лист1!F122</f>
        <v>1484929.03</v>
      </c>
      <c r="J3244" s="48" t="s">
        <v>2827</v>
      </c>
    </row>
    <row r="3245" spans="1:10" hidden="1" x14ac:dyDescent="0.25">
      <c r="A3245" s="383"/>
      <c r="B3245" s="316" t="s">
        <v>625</v>
      </c>
      <c r="C3245" s="244"/>
      <c r="D3245" s="244">
        <v>35</v>
      </c>
      <c r="E3245" s="313">
        <f>E2605</f>
        <v>1</v>
      </c>
      <c r="F3245" s="313">
        <f>F2605</f>
        <v>4000</v>
      </c>
      <c r="G3245" s="271">
        <f>G2605</f>
        <v>3461.0893099999998</v>
      </c>
      <c r="H3245" s="271">
        <f t="shared" si="54"/>
        <v>3461089.31</v>
      </c>
      <c r="I3245" s="104">
        <f>[2]Лист1!F123</f>
        <v>0</v>
      </c>
    </row>
    <row r="3246" spans="1:10" hidden="1" x14ac:dyDescent="0.25">
      <c r="A3246" s="383"/>
      <c r="B3246" s="368" t="s">
        <v>2314</v>
      </c>
      <c r="E3246" s="408">
        <f t="shared" ref="E3246:F3246" si="55">E3247+E3248</f>
        <v>203</v>
      </c>
      <c r="F3246" s="408">
        <f t="shared" si="55"/>
        <v>18541.8</v>
      </c>
      <c r="G3246" s="408">
        <f>G3247+G3248</f>
        <v>3845.4415299999996</v>
      </c>
    </row>
    <row r="3247" spans="1:10" hidden="1" x14ac:dyDescent="0.25">
      <c r="A3247" s="383"/>
      <c r="B3247" s="316" t="s">
        <v>623</v>
      </c>
      <c r="C3247" s="244"/>
      <c r="D3247" s="244">
        <v>10</v>
      </c>
      <c r="E3247" s="270">
        <f>E2609</f>
        <v>196</v>
      </c>
      <c r="F3247" s="270">
        <f>F2609</f>
        <v>17872.8</v>
      </c>
      <c r="G3247" s="271">
        <f>G2609</f>
        <v>3727.6398499999996</v>
      </c>
      <c r="H3247" s="271">
        <f>G3247*1000/E3247</f>
        <v>19018.570663265305</v>
      </c>
    </row>
    <row r="3248" spans="1:10" hidden="1" x14ac:dyDescent="0.25">
      <c r="A3248" s="383"/>
      <c r="B3248" s="109" t="s">
        <v>624</v>
      </c>
      <c r="C3248" s="244"/>
      <c r="D3248" s="244">
        <v>10</v>
      </c>
      <c r="E3248" s="270">
        <f>E2754</f>
        <v>7</v>
      </c>
      <c r="F3248" s="270">
        <f>F2754</f>
        <v>669</v>
      </c>
      <c r="G3248" s="271">
        <f>G2754</f>
        <v>117.80168</v>
      </c>
      <c r="H3248" s="271">
        <f>G3248*1000/E3248</f>
        <v>16828.811428571429</v>
      </c>
    </row>
    <row r="3249" spans="1:10" ht="47.25" hidden="1" x14ac:dyDescent="0.25">
      <c r="A3249" s="383"/>
      <c r="B3249" s="319" t="s">
        <v>2412</v>
      </c>
      <c r="C3249" s="400"/>
      <c r="D3249" s="400"/>
      <c r="E3249" s="403">
        <f t="shared" ref="E3249:F3249" si="56">E3254+E3255+E3257+E3258+E3259+E3260+E3262+E3263+E3264+E3266+E3267+E3268+E3270+E3273+E3275</f>
        <v>0</v>
      </c>
      <c r="F3249" s="403">
        <f t="shared" si="56"/>
        <v>18944.400000000001</v>
      </c>
      <c r="G3249" s="403">
        <f>G3254+G3255+G3257+G3258+G3259+G3260+G3262+G3263+G3264+G3266+G3267+G3268+G3270+G3273+G3275</f>
        <v>62172.278140000009</v>
      </c>
    </row>
    <row r="3250" spans="1:10" ht="47.25" hidden="1" x14ac:dyDescent="0.25">
      <c r="A3250" s="383"/>
      <c r="B3250" s="409" t="s">
        <v>2413</v>
      </c>
    </row>
    <row r="3251" spans="1:10" hidden="1" x14ac:dyDescent="0.25">
      <c r="A3251" s="383"/>
      <c r="B3251" s="233" t="s">
        <v>629</v>
      </c>
    </row>
    <row r="3252" spans="1:10" hidden="1" x14ac:dyDescent="0.25">
      <c r="A3252" s="383"/>
      <c r="B3252" s="94" t="s">
        <v>630</v>
      </c>
    </row>
    <row r="3253" spans="1:10" hidden="1" x14ac:dyDescent="0.25">
      <c r="A3253" s="383"/>
      <c r="B3253" s="109" t="s">
        <v>2416</v>
      </c>
      <c r="C3253" s="244"/>
      <c r="D3253" s="244"/>
      <c r="E3253" s="244"/>
      <c r="F3253" s="245"/>
      <c r="G3253" s="244"/>
      <c r="H3253" s="244"/>
    </row>
    <row r="3254" spans="1:10" hidden="1" x14ac:dyDescent="0.25">
      <c r="A3254" s="383"/>
      <c r="B3254" s="320"/>
      <c r="C3254" s="244"/>
      <c r="D3254" s="320" t="s">
        <v>631</v>
      </c>
      <c r="E3254" s="244"/>
      <c r="F3254" s="245">
        <f>SUM(F2845:F2861,F2863:F2884)</f>
        <v>907.04999999999973</v>
      </c>
      <c r="G3254" s="271">
        <f>SUM(G2845:G2861,G2863:G2884)</f>
        <v>10294.799509999999</v>
      </c>
      <c r="H3254" s="271">
        <f>G3254*1000/F3254</f>
        <v>11349.759671462436</v>
      </c>
      <c r="I3254" s="104">
        <f>[2]Лист1!D133</f>
        <v>10086.129999999999</v>
      </c>
    </row>
    <row r="3255" spans="1:10" hidden="1" x14ac:dyDescent="0.25">
      <c r="A3255" s="383"/>
      <c r="B3255" s="247"/>
      <c r="C3255" s="244"/>
      <c r="D3255" s="320" t="s">
        <v>635</v>
      </c>
      <c r="E3255" s="244"/>
      <c r="F3255" s="245">
        <f>F2862</f>
        <v>23.25</v>
      </c>
      <c r="G3255" s="271">
        <f>G2862</f>
        <v>292.51638000000003</v>
      </c>
      <c r="H3255" s="271"/>
    </row>
    <row r="3256" spans="1:10" hidden="1" x14ac:dyDescent="0.25">
      <c r="A3256" s="383"/>
      <c r="B3256" s="312" t="s">
        <v>636</v>
      </c>
      <c r="G3256" s="104"/>
      <c r="H3256" s="104"/>
      <c r="I3256" s="104">
        <f>[2]Лист1!D134</f>
        <v>6015.03</v>
      </c>
      <c r="J3256" s="48" t="s">
        <v>2827</v>
      </c>
    </row>
    <row r="3257" spans="1:10" hidden="1" x14ac:dyDescent="0.25">
      <c r="A3257" s="383"/>
      <c r="B3257" s="109" t="s">
        <v>2416</v>
      </c>
      <c r="C3257" s="244"/>
      <c r="D3257" s="320" t="s">
        <v>631</v>
      </c>
      <c r="E3257" s="244"/>
      <c r="F3257" s="245">
        <f>SUM(F2889:F2890,F2892:F2893,F2895:F2922,F2924:F2927)</f>
        <v>2647.7100000000005</v>
      </c>
      <c r="G3257" s="271">
        <f>SUM(G2889:G2890,G2892:G2893,G2895:G2922,G2924:G2927)</f>
        <v>10871.11563</v>
      </c>
      <c r="H3257" s="271">
        <f>G3257*1000/F3257</f>
        <v>4105.8558641240916</v>
      </c>
    </row>
    <row r="3258" spans="1:10" hidden="1" x14ac:dyDescent="0.25">
      <c r="A3258" s="383"/>
      <c r="B3258" s="247"/>
      <c r="C3258" s="244"/>
      <c r="D3258" s="320" t="s">
        <v>635</v>
      </c>
      <c r="E3258" s="244"/>
      <c r="F3258" s="245">
        <f>F2894+F2923+F2891</f>
        <v>223.2</v>
      </c>
      <c r="G3258" s="271">
        <f>G2894+G2923+G2891</f>
        <v>1136.2808399999999</v>
      </c>
      <c r="H3258" s="271">
        <f>G3258*1000/F3258</f>
        <v>5090.8639784946236</v>
      </c>
    </row>
    <row r="3259" spans="1:10" hidden="1" x14ac:dyDescent="0.25">
      <c r="A3259" s="383"/>
      <c r="B3259" s="109" t="s">
        <v>2420</v>
      </c>
      <c r="C3259" s="244"/>
      <c r="D3259" s="320" t="s">
        <v>631</v>
      </c>
      <c r="E3259" s="244"/>
      <c r="F3259" s="245">
        <f>SUM(F2930:F2933)</f>
        <v>337.59000000000003</v>
      </c>
      <c r="G3259" s="271">
        <f>SUM(G2930:G2933)</f>
        <v>1575.4497199999998</v>
      </c>
      <c r="H3259" s="271">
        <f>G3259*1000/F3259</f>
        <v>4666.7547024497162</v>
      </c>
    </row>
    <row r="3260" spans="1:10" hidden="1" x14ac:dyDescent="0.25">
      <c r="A3260" s="383"/>
      <c r="B3260" s="247"/>
      <c r="C3260" s="244"/>
      <c r="D3260" s="320" t="s">
        <v>635</v>
      </c>
      <c r="E3260" s="244"/>
      <c r="F3260" s="245">
        <f>F2929</f>
        <v>93</v>
      </c>
      <c r="G3260" s="271">
        <f>G2929</f>
        <v>388.13141999999999</v>
      </c>
      <c r="H3260" s="271">
        <f>G3260*1000/F3260</f>
        <v>4173.4561290322581</v>
      </c>
    </row>
    <row r="3261" spans="1:10" hidden="1" x14ac:dyDescent="0.25">
      <c r="A3261" s="383"/>
      <c r="B3261" s="365" t="s">
        <v>639</v>
      </c>
      <c r="G3261" s="104"/>
      <c r="H3261" s="104"/>
      <c r="I3261" s="104">
        <f>[2]Лист1!D135</f>
        <v>2632.2</v>
      </c>
      <c r="J3261" s="48" t="s">
        <v>2827</v>
      </c>
    </row>
    <row r="3262" spans="1:10" hidden="1" x14ac:dyDescent="0.25">
      <c r="A3262" s="383"/>
      <c r="B3262" s="109" t="s">
        <v>2416</v>
      </c>
      <c r="C3262" s="244"/>
      <c r="D3262" s="320" t="s">
        <v>631</v>
      </c>
      <c r="E3262" s="244"/>
      <c r="F3262" s="245">
        <f>SUM(F2937:F2952,F2955:F2981,F2983)</f>
        <v>8118.9000000000033</v>
      </c>
      <c r="G3262" s="271">
        <f>SUM(G2937:G2952,G2955:G2981,G2983)</f>
        <v>20773.695020000003</v>
      </c>
      <c r="H3262" s="271">
        <f>G3262*1000/F3262</f>
        <v>2558.6834448016352</v>
      </c>
    </row>
    <row r="3263" spans="1:10" hidden="1" x14ac:dyDescent="0.25">
      <c r="A3263" s="383"/>
      <c r="B3263" s="247"/>
      <c r="C3263" s="244"/>
      <c r="D3263" s="320" t="s">
        <v>635</v>
      </c>
      <c r="E3263" s="244"/>
      <c r="F3263" s="245">
        <f>F2953+F2954+F2982+F2984</f>
        <v>762.6</v>
      </c>
      <c r="G3263" s="271">
        <f>G2953+G2954+G2982+G2984</f>
        <v>2503.2762400000001</v>
      </c>
      <c r="H3263" s="271">
        <f>G3263*1000/F3263</f>
        <v>3282.554733805403</v>
      </c>
      <c r="I3263" s="104"/>
    </row>
    <row r="3264" spans="1:10" hidden="1" x14ac:dyDescent="0.25">
      <c r="A3264" s="383"/>
      <c r="B3264" s="109" t="s">
        <v>2420</v>
      </c>
      <c r="C3264" s="244"/>
      <c r="D3264" s="320" t="s">
        <v>631</v>
      </c>
      <c r="E3264" s="244"/>
      <c r="F3264" s="245">
        <f>SUM(F2986:F2990)</f>
        <v>1627.5</v>
      </c>
      <c r="G3264" s="271">
        <f>SUM(G2986:G2990)</f>
        <v>5749.2564899999998</v>
      </c>
      <c r="H3264" s="271">
        <f>G3264*1000/F3264</f>
        <v>3532.5692718894011</v>
      </c>
    </row>
    <row r="3265" spans="1:10" hidden="1" x14ac:dyDescent="0.25">
      <c r="A3265" s="383"/>
      <c r="B3265" s="94" t="s">
        <v>653</v>
      </c>
      <c r="C3265" s="244"/>
      <c r="D3265" s="244"/>
      <c r="E3265" s="244"/>
      <c r="F3265" s="245"/>
      <c r="G3265" s="271"/>
      <c r="H3265" s="271"/>
      <c r="I3265" s="104">
        <f>[2]Лист1!D136</f>
        <v>1987.36</v>
      </c>
      <c r="J3265" s="48" t="s">
        <v>2827</v>
      </c>
    </row>
    <row r="3266" spans="1:10" hidden="1" x14ac:dyDescent="0.25">
      <c r="A3266" s="383"/>
      <c r="B3266" s="109" t="s">
        <v>2416</v>
      </c>
      <c r="C3266" s="244"/>
      <c r="D3266" s="320" t="s">
        <v>635</v>
      </c>
      <c r="E3266" s="244"/>
      <c r="F3266" s="245">
        <f>SUM(F2994)</f>
        <v>372</v>
      </c>
      <c r="G3266" s="271">
        <f>SUM(G2994)</f>
        <v>499.78784999999999</v>
      </c>
      <c r="H3266" s="271">
        <f>G3266*1000/F3266</f>
        <v>1343.5157258064517</v>
      </c>
    </row>
    <row r="3267" spans="1:10" hidden="1" x14ac:dyDescent="0.25">
      <c r="A3267" s="383"/>
      <c r="B3267" s="109" t="s">
        <v>2420</v>
      </c>
      <c r="C3267" s="244"/>
      <c r="D3267" s="320" t="s">
        <v>631</v>
      </c>
      <c r="E3267" s="244"/>
      <c r="F3267" s="245">
        <f>SUM(F2998:F2999)</f>
        <v>744</v>
      </c>
      <c r="G3267" s="271">
        <f>SUM(G2998:G2999)</f>
        <v>1647.23191</v>
      </c>
      <c r="H3267" s="271">
        <f t="shared" ref="H3267:H3270" si="57">G3267*1000/F3267</f>
        <v>2214.021384408602</v>
      </c>
    </row>
    <row r="3268" spans="1:10" hidden="1" x14ac:dyDescent="0.25">
      <c r="A3268" s="383"/>
      <c r="B3268" s="247"/>
      <c r="C3268" s="244"/>
      <c r="D3268" s="320" t="s">
        <v>635</v>
      </c>
      <c r="E3268" s="244"/>
      <c r="F3268" s="245">
        <f>SUM(F2996:F2997)</f>
        <v>744</v>
      </c>
      <c r="G3268" s="271">
        <f>SUM(G2996:G2997)</f>
        <v>1072.7824800000001</v>
      </c>
      <c r="H3268" s="271">
        <f t="shared" si="57"/>
        <v>1441.911935483871</v>
      </c>
    </row>
    <row r="3269" spans="1:10" hidden="1" x14ac:dyDescent="0.25">
      <c r="A3269" s="383"/>
      <c r="B3269" s="312" t="s">
        <v>2436</v>
      </c>
      <c r="G3269" s="104"/>
      <c r="H3269" s="104"/>
      <c r="I3269" s="104">
        <f>[2]Лист1!D137</f>
        <v>1813.13</v>
      </c>
      <c r="J3269" s="48" t="s">
        <v>2829</v>
      </c>
    </row>
    <row r="3270" spans="1:10" hidden="1" x14ac:dyDescent="0.25">
      <c r="A3270" s="383"/>
      <c r="B3270" s="109" t="s">
        <v>2420</v>
      </c>
      <c r="C3270" s="244"/>
      <c r="D3270" s="320" t="s">
        <v>631</v>
      </c>
      <c r="E3270" s="244"/>
      <c r="F3270" s="245">
        <f>F3004</f>
        <v>930</v>
      </c>
      <c r="G3270" s="271">
        <f>G3004</f>
        <v>1728.1155900000001</v>
      </c>
      <c r="H3270" s="271">
        <f t="shared" si="57"/>
        <v>1858.1888064516129</v>
      </c>
    </row>
    <row r="3271" spans="1:10" hidden="1" x14ac:dyDescent="0.25">
      <c r="A3271" s="383"/>
      <c r="B3271" s="233" t="s">
        <v>643</v>
      </c>
      <c r="C3271" s="244"/>
      <c r="D3271" s="244"/>
      <c r="E3271" s="244"/>
      <c r="F3271" s="245"/>
      <c r="G3271" s="244"/>
      <c r="H3271" s="244"/>
    </row>
    <row r="3272" spans="1:10" hidden="1" x14ac:dyDescent="0.25">
      <c r="A3272" s="383"/>
      <c r="B3272" s="94" t="s">
        <v>639</v>
      </c>
      <c r="C3272" s="244"/>
      <c r="D3272" s="244"/>
      <c r="E3272" s="244"/>
      <c r="F3272" s="245"/>
      <c r="G3272" s="244"/>
      <c r="H3272" s="244"/>
      <c r="I3272" s="104">
        <f>[2]Лист1!D139</f>
        <v>4315.18</v>
      </c>
      <c r="J3272" s="48" t="s">
        <v>2829</v>
      </c>
    </row>
    <row r="3273" spans="1:10" hidden="1" x14ac:dyDescent="0.25">
      <c r="A3273" s="383"/>
      <c r="B3273" s="109" t="s">
        <v>2420</v>
      </c>
      <c r="C3273" s="244"/>
      <c r="D3273" s="320" t="s">
        <v>631</v>
      </c>
      <c r="E3273" s="244"/>
      <c r="F3273" s="245">
        <f>F3046</f>
        <v>297.60000000000002</v>
      </c>
      <c r="G3273" s="245">
        <f>G3046</f>
        <v>1306.8617899999999</v>
      </c>
      <c r="H3273" s="271">
        <f t="shared" ref="H3273" si="58">G3273*1000/F3273</f>
        <v>4391.3366599462361</v>
      </c>
    </row>
    <row r="3274" spans="1:10" hidden="1" x14ac:dyDescent="0.25">
      <c r="A3274" s="383"/>
      <c r="B3274" s="94" t="s">
        <v>653</v>
      </c>
      <c r="C3274" s="244"/>
      <c r="D3274" s="244"/>
      <c r="E3274" s="244"/>
      <c r="F3274" s="245"/>
      <c r="G3274" s="244"/>
      <c r="H3274" s="244"/>
      <c r="I3274" s="104">
        <f>[2]Лист1!D140</f>
        <v>2190.77</v>
      </c>
      <c r="J3274" s="48" t="s">
        <v>2829</v>
      </c>
    </row>
    <row r="3275" spans="1:10" hidden="1" x14ac:dyDescent="0.25">
      <c r="A3275" s="383"/>
      <c r="B3275" s="109" t="s">
        <v>2420</v>
      </c>
      <c r="C3275" s="244"/>
      <c r="D3275" s="320" t="s">
        <v>631</v>
      </c>
      <c r="E3275" s="244"/>
      <c r="F3275" s="245">
        <f>SUM(F3051:F3052)</f>
        <v>1116</v>
      </c>
      <c r="G3275" s="245">
        <f>SUM(G3051:G3052)</f>
        <v>2332.9772700000003</v>
      </c>
      <c r="H3275" s="271">
        <f t="shared" ref="H3275" si="59">G3275*1000/F3275</f>
        <v>2090.4814247311833</v>
      </c>
    </row>
    <row r="3276" spans="1:10" hidden="1" x14ac:dyDescent="0.25">
      <c r="A3276" s="383"/>
      <c r="B3276" s="411" t="s">
        <v>93</v>
      </c>
      <c r="C3276" s="400"/>
      <c r="D3276" s="400"/>
      <c r="E3276" s="400"/>
      <c r="F3276" s="401"/>
      <c r="G3276" s="412">
        <f>G3278+G3280+G3281</f>
        <v>1684.5733399999999</v>
      </c>
    </row>
    <row r="3277" spans="1:10" hidden="1" x14ac:dyDescent="0.25">
      <c r="A3277" s="383"/>
      <c r="B3277" s="410" t="s">
        <v>647</v>
      </c>
    </row>
    <row r="3278" spans="1:10" hidden="1" x14ac:dyDescent="0.25">
      <c r="A3278" s="383"/>
      <c r="B3278" s="346" t="s">
        <v>94</v>
      </c>
      <c r="C3278" s="244"/>
      <c r="D3278" s="370">
        <v>0.4</v>
      </c>
      <c r="E3278" s="170">
        <f>E3138</f>
        <v>40</v>
      </c>
      <c r="F3278" s="170">
        <f t="shared" ref="F3278:G3278" si="60">F3138</f>
        <v>0</v>
      </c>
      <c r="G3278" s="371">
        <f t="shared" si="60"/>
        <v>543.74941000000001</v>
      </c>
      <c r="H3278" s="271">
        <f>G3278*1000/E3278</f>
        <v>13593.735250000002</v>
      </c>
    </row>
    <row r="3279" spans="1:10" hidden="1" x14ac:dyDescent="0.25">
      <c r="A3279" s="383"/>
      <c r="B3279" s="345" t="s">
        <v>649</v>
      </c>
      <c r="C3279" s="244"/>
      <c r="D3279" s="348"/>
      <c r="G3279" s="372"/>
    </row>
    <row r="3280" spans="1:10" hidden="1" x14ac:dyDescent="0.25">
      <c r="A3280" s="383"/>
      <c r="B3280" s="346" t="s">
        <v>97</v>
      </c>
      <c r="C3280" s="244"/>
      <c r="D3280" s="370">
        <v>0.4</v>
      </c>
      <c r="E3280" s="170">
        <f>E3144</f>
        <v>2</v>
      </c>
      <c r="F3280" s="170">
        <f>F3144</f>
        <v>0</v>
      </c>
      <c r="G3280" s="371">
        <f>G3144</f>
        <v>143.14703</v>
      </c>
      <c r="H3280" s="271">
        <f t="shared" ref="H3280:H3281" si="61">G3280*1000/E3280</f>
        <v>71573.514999999999</v>
      </c>
    </row>
    <row r="3281" spans="1:8" hidden="1" x14ac:dyDescent="0.25">
      <c r="A3281" s="383"/>
      <c r="B3281" s="247"/>
      <c r="C3281" s="244"/>
      <c r="D3281" s="168">
        <v>10</v>
      </c>
      <c r="E3281" s="170">
        <f>E3143</f>
        <v>2</v>
      </c>
      <c r="F3281" s="170">
        <f>F3143</f>
        <v>1200</v>
      </c>
      <c r="G3281" s="371">
        <f>G3143</f>
        <v>997.67690000000005</v>
      </c>
      <c r="H3281" s="271">
        <f t="shared" si="61"/>
        <v>498838.45</v>
      </c>
    </row>
    <row r="3282" spans="1:8" hidden="1" x14ac:dyDescent="0.25">
      <c r="A3282" s="383"/>
      <c r="E3282" s="373">
        <f>SUM(E3166:E3281)</f>
        <v>202338.4</v>
      </c>
      <c r="F3282" s="373">
        <f>SUM(F3166:F3281)</f>
        <v>149681.70000000001</v>
      </c>
      <c r="G3282" s="373">
        <f>G3157+G3203+G3242+G3246+G3249+G3276</f>
        <v>322130.25409800012</v>
      </c>
    </row>
  </sheetData>
  <mergeCells count="3">
    <mergeCell ref="F1:G1"/>
    <mergeCell ref="A2:G2"/>
    <mergeCell ref="B3153:C3153"/>
  </mergeCells>
  <pageMargins left="0.70866141732283472" right="0.70866141732283472" top="0.74803149606299213" bottom="0.74803149606299213" header="0.31496062992125984" footer="0.31496062992125984"/>
  <pageSetup paperSize="9" scale="57" fitToHeight="25" orientation="landscape" r:id="rId1"/>
  <rowBreaks count="1" manualBreakCount="1">
    <brk id="983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view="pageBreakPreview" zoomScale="80" zoomScaleNormal="60" zoomScaleSheetLayoutView="80" workbookViewId="0">
      <selection activeCell="V4" sqref="V4"/>
    </sheetView>
  </sheetViews>
  <sheetFormatPr defaultColWidth="9.140625" defaultRowHeight="16.5" x14ac:dyDescent="0.3"/>
  <cols>
    <col min="1" max="1" width="6.85546875" style="14" bestFit="1" customWidth="1"/>
    <col min="2" max="2" width="66.7109375" style="14" customWidth="1"/>
    <col min="3" max="3" width="21.140625" style="14" customWidth="1"/>
    <col min="4" max="4" width="19.28515625" style="14" customWidth="1"/>
    <col min="5" max="5" width="19.5703125" style="14" customWidth="1"/>
    <col min="6" max="6" width="21.42578125" style="14" customWidth="1"/>
    <col min="7" max="9" width="9.140625" style="14"/>
    <col min="10" max="10" width="18.5703125" style="14" hidden="1" customWidth="1"/>
    <col min="11" max="11" width="0" style="14" hidden="1" customWidth="1"/>
    <col min="12" max="12" width="7.5703125" style="14" hidden="1" customWidth="1"/>
    <col min="13" max="13" width="8.7109375" style="14" hidden="1" customWidth="1"/>
    <col min="14" max="14" width="8.42578125" style="14" hidden="1" customWidth="1"/>
    <col min="15" max="15" width="11" style="14" hidden="1" customWidth="1"/>
    <col min="16" max="16" width="12.7109375" style="14" hidden="1" customWidth="1"/>
    <col min="17" max="16384" width="9.140625" style="14"/>
  </cols>
  <sheetData>
    <row r="1" spans="1:16" ht="50.45" customHeight="1" x14ac:dyDescent="0.3">
      <c r="E1" s="429" t="s">
        <v>11</v>
      </c>
      <c r="F1" s="429"/>
    </row>
    <row r="2" spans="1:16" ht="34.15" customHeight="1" x14ac:dyDescent="0.3">
      <c r="A2" s="430" t="s">
        <v>675</v>
      </c>
      <c r="B2" s="430"/>
      <c r="C2" s="430"/>
      <c r="D2" s="430"/>
      <c r="E2" s="430"/>
      <c r="F2" s="430"/>
    </row>
    <row r="3" spans="1:16" ht="33.75" customHeight="1" x14ac:dyDescent="0.3">
      <c r="A3" s="426" t="s">
        <v>8</v>
      </c>
      <c r="B3" s="426" t="s">
        <v>12</v>
      </c>
      <c r="C3" s="428" t="s">
        <v>13</v>
      </c>
      <c r="D3" s="428"/>
      <c r="E3" s="428"/>
      <c r="F3" s="426" t="s">
        <v>14</v>
      </c>
      <c r="J3" s="15" t="s">
        <v>64</v>
      </c>
      <c r="K3" s="15"/>
      <c r="L3" s="15"/>
      <c r="M3" s="15"/>
      <c r="N3" s="15"/>
      <c r="O3" s="15"/>
      <c r="P3" s="15"/>
    </row>
    <row r="4" spans="1:16" ht="63" x14ac:dyDescent="0.3">
      <c r="A4" s="427"/>
      <c r="B4" s="427"/>
      <c r="C4" s="16" t="s">
        <v>15</v>
      </c>
      <c r="D4" s="16" t="s">
        <v>16</v>
      </c>
      <c r="E4" s="17" t="s">
        <v>17</v>
      </c>
      <c r="F4" s="427"/>
      <c r="J4" s="431" t="s">
        <v>65</v>
      </c>
      <c r="K4" s="431"/>
      <c r="L4" s="18" t="s">
        <v>66</v>
      </c>
      <c r="M4" s="18" t="s">
        <v>67</v>
      </c>
      <c r="N4" s="18" t="s">
        <v>68</v>
      </c>
      <c r="O4" s="18" t="s">
        <v>69</v>
      </c>
      <c r="P4" s="18" t="s">
        <v>70</v>
      </c>
    </row>
    <row r="5" spans="1:16" ht="16.5" customHeight="1" x14ac:dyDescent="0.3">
      <c r="A5" s="19">
        <v>1</v>
      </c>
      <c r="B5" s="16">
        <v>2</v>
      </c>
      <c r="C5" s="16">
        <v>3</v>
      </c>
      <c r="D5" s="16">
        <v>4</v>
      </c>
      <c r="E5" s="16">
        <v>5</v>
      </c>
      <c r="F5" s="16">
        <v>6</v>
      </c>
      <c r="J5" s="432">
        <v>1</v>
      </c>
      <c r="K5" s="432"/>
      <c r="L5" s="20">
        <v>3</v>
      </c>
      <c r="M5" s="20">
        <v>4</v>
      </c>
      <c r="N5" s="20">
        <v>5</v>
      </c>
      <c r="O5" s="20" t="s">
        <v>71</v>
      </c>
      <c r="P5" s="20">
        <v>7</v>
      </c>
    </row>
    <row r="6" spans="1:16" ht="31.15" customHeight="1" x14ac:dyDescent="0.3">
      <c r="A6" s="39" t="s">
        <v>18</v>
      </c>
      <c r="B6" s="40" t="s">
        <v>19</v>
      </c>
      <c r="C6" s="2">
        <v>12961188.046273559</v>
      </c>
      <c r="D6" s="2">
        <v>3274</v>
      </c>
      <c r="E6" s="2">
        <v>93027.17</v>
      </c>
      <c r="F6" s="32">
        <v>3958.8234716779352</v>
      </c>
      <c r="J6" s="433" t="s">
        <v>72</v>
      </c>
      <c r="K6" s="433"/>
      <c r="L6" s="21">
        <v>1272</v>
      </c>
      <c r="M6" s="21">
        <v>1314</v>
      </c>
      <c r="N6" s="22">
        <v>1098</v>
      </c>
      <c r="O6" s="21">
        <v>1228</v>
      </c>
      <c r="P6" s="21">
        <v>0</v>
      </c>
    </row>
    <row r="7" spans="1:16" ht="31.15" customHeight="1" x14ac:dyDescent="0.3">
      <c r="A7" s="39" t="s">
        <v>20</v>
      </c>
      <c r="B7" s="40" t="s">
        <v>670</v>
      </c>
      <c r="C7" s="2">
        <v>18473309.553726438</v>
      </c>
      <c r="D7" s="2">
        <v>3274</v>
      </c>
      <c r="E7" s="2">
        <v>93027.17</v>
      </c>
      <c r="F7" s="32">
        <v>5642.4280860496146</v>
      </c>
      <c r="J7" s="433" t="s">
        <v>73</v>
      </c>
      <c r="K7" s="433" t="s">
        <v>1</v>
      </c>
      <c r="L7" s="21">
        <v>24612.02</v>
      </c>
      <c r="M7" s="21">
        <v>20476.599999999999</v>
      </c>
      <c r="N7" s="22">
        <v>19254.8</v>
      </c>
      <c r="O7" s="21">
        <v>21447.806666666667</v>
      </c>
      <c r="P7" s="21">
        <v>0</v>
      </c>
    </row>
    <row r="8" spans="1:16" ht="65.45" customHeight="1" x14ac:dyDescent="0.3">
      <c r="A8" s="39" t="s">
        <v>671</v>
      </c>
      <c r="B8" s="40" t="s">
        <v>672</v>
      </c>
      <c r="C8" s="2">
        <v>2128036.6122417334</v>
      </c>
      <c r="D8" s="2">
        <v>2996</v>
      </c>
      <c r="E8" s="2">
        <v>31249.669999999995</v>
      </c>
      <c r="F8" s="32">
        <v>710.29259420618598</v>
      </c>
      <c r="J8" s="36"/>
      <c r="K8" s="36"/>
      <c r="L8" s="37"/>
      <c r="M8" s="37"/>
      <c r="N8" s="38"/>
      <c r="O8" s="37"/>
      <c r="P8" s="37"/>
    </row>
    <row r="9" spans="1:16" ht="67.150000000000006" customHeight="1" x14ac:dyDescent="0.3">
      <c r="A9" s="39" t="s">
        <v>673</v>
      </c>
      <c r="B9" s="40" t="s">
        <v>674</v>
      </c>
      <c r="C9" s="2">
        <v>1371133.6667324733</v>
      </c>
      <c r="D9" s="2">
        <v>278</v>
      </c>
      <c r="E9" s="2">
        <v>61777.5</v>
      </c>
      <c r="F9" s="32">
        <v>4932.135491843429</v>
      </c>
      <c r="J9" s="36"/>
      <c r="K9" s="36"/>
      <c r="L9" s="37"/>
      <c r="M9" s="37"/>
      <c r="N9" s="38"/>
      <c r="O9" s="37"/>
      <c r="P9" s="37"/>
    </row>
    <row r="10" spans="1:16" ht="39.6" customHeight="1" x14ac:dyDescent="0.3">
      <c r="A10" s="434" t="s">
        <v>676</v>
      </c>
      <c r="B10" s="434"/>
      <c r="C10" s="434"/>
      <c r="D10" s="434"/>
      <c r="E10" s="434"/>
      <c r="F10" s="434"/>
    </row>
    <row r="11" spans="1:16" ht="30.75" customHeight="1" x14ac:dyDescent="0.3">
      <c r="A11" s="426" t="s">
        <v>8</v>
      </c>
      <c r="B11" s="426" t="s">
        <v>12</v>
      </c>
      <c r="C11" s="428" t="s">
        <v>13</v>
      </c>
      <c r="D11" s="428"/>
      <c r="E11" s="428"/>
      <c r="F11" s="426" t="s">
        <v>14</v>
      </c>
    </row>
    <row r="12" spans="1:16" ht="63" x14ac:dyDescent="0.3">
      <c r="A12" s="427"/>
      <c r="B12" s="427"/>
      <c r="C12" s="16" t="s">
        <v>15</v>
      </c>
      <c r="D12" s="16" t="s">
        <v>16</v>
      </c>
      <c r="E12" s="17" t="s">
        <v>17</v>
      </c>
      <c r="F12" s="427"/>
    </row>
    <row r="13" spans="1:16" x14ac:dyDescent="0.3">
      <c r="A13" s="19">
        <v>1</v>
      </c>
      <c r="B13" s="16">
        <v>2</v>
      </c>
      <c r="C13" s="16">
        <v>3</v>
      </c>
      <c r="D13" s="16">
        <v>4</v>
      </c>
      <c r="E13" s="16">
        <v>5</v>
      </c>
      <c r="F13" s="16">
        <v>6</v>
      </c>
    </row>
    <row r="14" spans="1:16" ht="31.5" x14ac:dyDescent="0.3">
      <c r="A14" s="39" t="s">
        <v>18</v>
      </c>
      <c r="B14" s="40" t="s">
        <v>19</v>
      </c>
      <c r="C14" s="2">
        <v>13753576.991052829</v>
      </c>
      <c r="D14" s="2">
        <v>2841</v>
      </c>
      <c r="E14" s="2">
        <v>140110.41</v>
      </c>
      <c r="F14" s="2">
        <v>4841.1041855166595</v>
      </c>
    </row>
    <row r="15" spans="1:16" ht="31.5" x14ac:dyDescent="0.3">
      <c r="A15" s="39" t="s">
        <v>20</v>
      </c>
      <c r="B15" s="40" t="s">
        <v>670</v>
      </c>
      <c r="C15" s="2">
        <v>21622452.258947179</v>
      </c>
      <c r="D15" s="2">
        <v>2841</v>
      </c>
      <c r="E15" s="2">
        <v>140110.41</v>
      </c>
      <c r="F15" s="2">
        <v>7610.8596476406829</v>
      </c>
    </row>
    <row r="16" spans="1:16" ht="66.599999999999994" customHeight="1" x14ac:dyDescent="0.3">
      <c r="A16" s="39" t="s">
        <v>671</v>
      </c>
      <c r="B16" s="40" t="s">
        <v>672</v>
      </c>
      <c r="C16" s="2">
        <v>1868635.5138237067</v>
      </c>
      <c r="D16" s="2">
        <v>2464</v>
      </c>
      <c r="E16" s="2">
        <v>25602.910000000007</v>
      </c>
      <c r="F16" s="2">
        <v>758.37480268819263</v>
      </c>
    </row>
    <row r="17" spans="1:6" ht="63" x14ac:dyDescent="0.3">
      <c r="A17" s="39" t="s">
        <v>673</v>
      </c>
      <c r="B17" s="40" t="s">
        <v>674</v>
      </c>
      <c r="C17" s="2">
        <v>2583386.7865470885</v>
      </c>
      <c r="D17" s="2">
        <v>377</v>
      </c>
      <c r="E17" s="2">
        <v>140110.41</v>
      </c>
      <c r="F17" s="2">
        <v>6852.4848449524898</v>
      </c>
    </row>
    <row r="18" spans="1:6" ht="51.6" customHeight="1" x14ac:dyDescent="0.3">
      <c r="A18" s="434" t="s">
        <v>677</v>
      </c>
      <c r="B18" s="434"/>
      <c r="C18" s="434"/>
      <c r="D18" s="434"/>
      <c r="E18" s="434"/>
      <c r="F18" s="434"/>
    </row>
    <row r="19" spans="1:6" ht="35.25" customHeight="1" x14ac:dyDescent="0.3">
      <c r="A19" s="426" t="s">
        <v>8</v>
      </c>
      <c r="B19" s="426" t="s">
        <v>12</v>
      </c>
      <c r="C19" s="428" t="s">
        <v>13</v>
      </c>
      <c r="D19" s="428"/>
      <c r="E19" s="428"/>
      <c r="F19" s="426" t="s">
        <v>14</v>
      </c>
    </row>
    <row r="20" spans="1:6" ht="63" x14ac:dyDescent="0.3">
      <c r="A20" s="427"/>
      <c r="B20" s="427"/>
      <c r="C20" s="16" t="s">
        <v>15</v>
      </c>
      <c r="D20" s="16" t="s">
        <v>16</v>
      </c>
      <c r="E20" s="17" t="s">
        <v>17</v>
      </c>
      <c r="F20" s="427"/>
    </row>
    <row r="21" spans="1:6" x14ac:dyDescent="0.3">
      <c r="A21" s="19">
        <v>1</v>
      </c>
      <c r="B21" s="16">
        <v>2</v>
      </c>
      <c r="C21" s="16">
        <v>3</v>
      </c>
      <c r="D21" s="16">
        <v>4</v>
      </c>
      <c r="E21" s="16">
        <v>5</v>
      </c>
      <c r="F21" s="16">
        <v>6</v>
      </c>
    </row>
    <row r="22" spans="1:6" ht="31.5" x14ac:dyDescent="0.3">
      <c r="A22" s="39" t="s">
        <v>18</v>
      </c>
      <c r="B22" s="40" t="s">
        <v>19</v>
      </c>
      <c r="C22" s="2">
        <v>15251356.053819444</v>
      </c>
      <c r="D22" s="2">
        <v>2344</v>
      </c>
      <c r="E22" s="2">
        <v>101770.9713</v>
      </c>
      <c r="F22" s="2">
        <v>6506.551217499763</v>
      </c>
    </row>
    <row r="23" spans="1:6" ht="31.5" x14ac:dyDescent="0.3">
      <c r="A23" s="39" t="s">
        <v>20</v>
      </c>
      <c r="B23" s="40" t="s">
        <v>670</v>
      </c>
      <c r="C23" s="2">
        <v>22335414.666180559</v>
      </c>
      <c r="D23" s="2">
        <v>2344</v>
      </c>
      <c r="E23" s="2">
        <v>101770.9713</v>
      </c>
      <c r="F23" s="2">
        <v>9528.7605231145735</v>
      </c>
    </row>
    <row r="24" spans="1:6" ht="78.75" x14ac:dyDescent="0.3">
      <c r="A24" s="39" t="s">
        <v>671</v>
      </c>
      <c r="B24" s="40" t="s">
        <v>672</v>
      </c>
      <c r="C24" s="2">
        <v>1586946.8900661126</v>
      </c>
      <c r="D24" s="2">
        <v>1980</v>
      </c>
      <c r="E24" s="2">
        <v>21363.311300000001</v>
      </c>
      <c r="F24" s="2">
        <v>801.48832831621849</v>
      </c>
    </row>
    <row r="25" spans="1:6" ht="63" x14ac:dyDescent="0.3">
      <c r="A25" s="39" t="s">
        <v>673</v>
      </c>
      <c r="B25" s="40" t="s">
        <v>674</v>
      </c>
      <c r="C25" s="2">
        <v>3176727.0789066008</v>
      </c>
      <c r="D25" s="2">
        <v>364</v>
      </c>
      <c r="E25" s="2">
        <v>80407.66</v>
      </c>
      <c r="F25" s="2">
        <v>8727.2721947983537</v>
      </c>
    </row>
  </sheetData>
  <mergeCells count="20">
    <mergeCell ref="A19:A20"/>
    <mergeCell ref="B19:B20"/>
    <mergeCell ref="C19:E19"/>
    <mergeCell ref="F19:F20"/>
    <mergeCell ref="A18:F18"/>
    <mergeCell ref="J4:K4"/>
    <mergeCell ref="J5:K5"/>
    <mergeCell ref="J6:K6"/>
    <mergeCell ref="J7:K7"/>
    <mergeCell ref="A10:F10"/>
    <mergeCell ref="A11:A12"/>
    <mergeCell ref="B11:B12"/>
    <mergeCell ref="C11:E11"/>
    <mergeCell ref="F11:F12"/>
    <mergeCell ref="E1:F1"/>
    <mergeCell ref="A3:A4"/>
    <mergeCell ref="B3:B4"/>
    <mergeCell ref="C3:E3"/>
    <mergeCell ref="F3:F4"/>
    <mergeCell ref="A2:F2"/>
  </mergeCells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5"/>
  <sheetViews>
    <sheetView view="pageBreakPreview" zoomScale="115" zoomScaleNormal="100" zoomScaleSheetLayoutView="115" workbookViewId="0">
      <selection activeCell="D9" sqref="D9"/>
    </sheetView>
  </sheetViews>
  <sheetFormatPr defaultColWidth="9.140625" defaultRowHeight="16.5" x14ac:dyDescent="0.3"/>
  <cols>
    <col min="1" max="1" width="3.5703125" style="1" customWidth="1"/>
    <col min="2" max="2" width="5.5703125" style="1" customWidth="1"/>
    <col min="3" max="3" width="38.42578125" style="1" bestFit="1" customWidth="1"/>
    <col min="4" max="4" width="90.5703125" style="1" customWidth="1"/>
    <col min="5" max="5" width="37.5703125" style="1" customWidth="1"/>
    <col min="6" max="6" width="11" style="1" customWidth="1"/>
    <col min="7" max="16384" width="9.140625" style="1"/>
  </cols>
  <sheetData>
    <row r="2" spans="2:5" ht="84" customHeight="1" x14ac:dyDescent="0.3">
      <c r="B2" s="435" t="s">
        <v>85</v>
      </c>
      <c r="C2" s="435"/>
      <c r="D2" s="435"/>
      <c r="E2" s="435"/>
    </row>
    <row r="3" spans="2:5" ht="31.9" customHeight="1" x14ac:dyDescent="0.3">
      <c r="B3" s="25" t="s">
        <v>86</v>
      </c>
      <c r="C3" s="25" t="s">
        <v>87</v>
      </c>
      <c r="D3" s="25" t="s">
        <v>88</v>
      </c>
      <c r="E3" s="25" t="s">
        <v>89</v>
      </c>
    </row>
    <row r="4" spans="2:5" ht="90" customHeight="1" x14ac:dyDescent="0.3">
      <c r="B4" s="26"/>
      <c r="C4" s="27" t="s">
        <v>116</v>
      </c>
      <c r="D4" s="27" t="s">
        <v>681</v>
      </c>
      <c r="E4" s="27" t="s">
        <v>678</v>
      </c>
    </row>
    <row r="5" spans="2:5" ht="93.6" customHeight="1" x14ac:dyDescent="0.3">
      <c r="B5" s="4"/>
      <c r="C5" s="27" t="s">
        <v>116</v>
      </c>
      <c r="D5" s="28" t="s">
        <v>680</v>
      </c>
      <c r="E5" s="27" t="s">
        <v>679</v>
      </c>
    </row>
  </sheetData>
  <mergeCells count="1">
    <mergeCell ref="B2:E2"/>
  </mergeCells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5"/>
  <sheetViews>
    <sheetView view="pageBreakPreview" zoomScaleNormal="100" zoomScaleSheetLayoutView="100" workbookViewId="0">
      <selection activeCell="D11" sqref="D11"/>
    </sheetView>
  </sheetViews>
  <sheetFormatPr defaultColWidth="9.140625" defaultRowHeight="16.5" x14ac:dyDescent="0.3"/>
  <cols>
    <col min="1" max="1" width="3.28515625" style="1" customWidth="1"/>
    <col min="2" max="2" width="3.140625" style="3" customWidth="1"/>
    <col min="3" max="3" width="47.42578125" style="1" customWidth="1"/>
    <col min="4" max="4" width="20.140625" style="1" customWidth="1"/>
    <col min="5" max="5" width="18.5703125" style="1" customWidth="1"/>
    <col min="6" max="6" width="3.7109375" style="1" customWidth="1"/>
    <col min="7" max="16384" width="9.140625" style="1"/>
  </cols>
  <sheetData>
    <row r="1" spans="2:5" x14ac:dyDescent="0.3">
      <c r="D1" s="436" t="s">
        <v>32</v>
      </c>
      <c r="E1" s="436"/>
    </row>
    <row r="2" spans="2:5" ht="48.75" customHeight="1" x14ac:dyDescent="0.3">
      <c r="D2" s="437" t="s">
        <v>31</v>
      </c>
      <c r="E2" s="437"/>
    </row>
    <row r="3" spans="2:5" x14ac:dyDescent="0.3">
      <c r="D3" s="8"/>
      <c r="E3" s="8"/>
    </row>
    <row r="4" spans="2:5" x14ac:dyDescent="0.3">
      <c r="C4" s="436" t="s">
        <v>30</v>
      </c>
      <c r="D4" s="436"/>
      <c r="E4" s="436"/>
    </row>
    <row r="5" spans="2:5" x14ac:dyDescent="0.3">
      <c r="C5" s="436" t="s">
        <v>29</v>
      </c>
      <c r="D5" s="436"/>
      <c r="E5" s="436"/>
    </row>
    <row r="6" spans="2:5" x14ac:dyDescent="0.3">
      <c r="C6" s="436" t="s">
        <v>28</v>
      </c>
      <c r="D6" s="436"/>
      <c r="E6" s="436"/>
    </row>
    <row r="7" spans="2:5" x14ac:dyDescent="0.3">
      <c r="C7" s="436" t="s">
        <v>27</v>
      </c>
      <c r="D7" s="436"/>
      <c r="E7" s="436"/>
    </row>
    <row r="9" spans="2:5" ht="82.5" x14ac:dyDescent="0.3">
      <c r="B9" s="6"/>
      <c r="C9" s="4"/>
      <c r="D9" s="7" t="s">
        <v>26</v>
      </c>
      <c r="E9" s="7" t="s">
        <v>25</v>
      </c>
    </row>
    <row r="10" spans="2:5" ht="33" x14ac:dyDescent="0.3">
      <c r="B10" s="6" t="s">
        <v>18</v>
      </c>
      <c r="C10" s="5" t="s">
        <v>24</v>
      </c>
      <c r="D10" s="23">
        <v>10010.034197438399</v>
      </c>
      <c r="E10" s="23">
        <v>23361.199999999997</v>
      </c>
    </row>
    <row r="11" spans="2:5" ht="49.5" x14ac:dyDescent="0.3">
      <c r="B11" s="6" t="s">
        <v>20</v>
      </c>
      <c r="C11" s="5" t="s">
        <v>23</v>
      </c>
      <c r="D11" s="23">
        <v>66204.339960000012</v>
      </c>
      <c r="E11" s="23">
        <v>19751.640000000003</v>
      </c>
    </row>
    <row r="12" spans="2:5" ht="33" x14ac:dyDescent="0.3">
      <c r="B12" s="6" t="s">
        <v>22</v>
      </c>
      <c r="C12" s="5" t="s">
        <v>21</v>
      </c>
      <c r="D12" s="23">
        <v>0</v>
      </c>
      <c r="E12" s="23">
        <v>0</v>
      </c>
    </row>
    <row r="13" spans="2:5" x14ac:dyDescent="0.3">
      <c r="D13" s="419"/>
      <c r="E13" s="419"/>
    </row>
    <row r="14" spans="2:5" x14ac:dyDescent="0.3">
      <c r="D14" s="387"/>
    </row>
    <row r="15" spans="2:5" x14ac:dyDescent="0.3">
      <c r="D15" s="388"/>
    </row>
  </sheetData>
  <mergeCells count="6">
    <mergeCell ref="C7:E7"/>
    <mergeCell ref="D1:E1"/>
    <mergeCell ref="D2:E2"/>
    <mergeCell ref="C4:E4"/>
    <mergeCell ref="C5:E5"/>
    <mergeCell ref="C6:E6"/>
  </mergeCells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0"/>
  <sheetViews>
    <sheetView view="pageBreakPreview" zoomScaleNormal="100" zoomScaleSheetLayoutView="100" workbookViewId="0">
      <selection activeCell="E13" sqref="E13"/>
    </sheetView>
  </sheetViews>
  <sheetFormatPr defaultColWidth="9.140625" defaultRowHeight="16.5" x14ac:dyDescent="0.3"/>
  <cols>
    <col min="1" max="1" width="5.7109375" style="1" customWidth="1"/>
    <col min="2" max="2" width="3.5703125" style="3" customWidth="1"/>
    <col min="3" max="3" width="47.42578125" style="1" customWidth="1"/>
    <col min="4" max="4" width="20.140625" style="1" customWidth="1"/>
    <col min="5" max="5" width="18.5703125" style="1" customWidth="1"/>
    <col min="6" max="6" width="20.85546875" style="1" customWidth="1"/>
    <col min="7" max="16384" width="9.140625" style="1"/>
  </cols>
  <sheetData>
    <row r="1" spans="2:6" x14ac:dyDescent="0.3">
      <c r="E1" s="436" t="s">
        <v>33</v>
      </c>
      <c r="F1" s="436"/>
    </row>
    <row r="2" spans="2:6" ht="46.15" customHeight="1" x14ac:dyDescent="0.3">
      <c r="E2" s="437" t="s">
        <v>31</v>
      </c>
      <c r="F2" s="437"/>
    </row>
    <row r="3" spans="2:6" x14ac:dyDescent="0.3">
      <c r="E3" s="8"/>
      <c r="F3" s="8"/>
    </row>
    <row r="4" spans="2:6" x14ac:dyDescent="0.3">
      <c r="C4" s="436" t="s">
        <v>30</v>
      </c>
      <c r="D4" s="436"/>
      <c r="E4" s="436"/>
      <c r="F4" s="436"/>
    </row>
    <row r="5" spans="2:6" x14ac:dyDescent="0.3">
      <c r="C5" s="436" t="s">
        <v>34</v>
      </c>
      <c r="D5" s="436"/>
      <c r="E5" s="436"/>
      <c r="F5" s="436"/>
    </row>
    <row r="6" spans="2:6" x14ac:dyDescent="0.3">
      <c r="C6" s="436" t="s">
        <v>35</v>
      </c>
      <c r="D6" s="436"/>
      <c r="E6" s="436"/>
      <c r="F6" s="436"/>
    </row>
    <row r="7" spans="2:6" x14ac:dyDescent="0.3">
      <c r="C7" s="436" t="s">
        <v>36</v>
      </c>
      <c r="D7" s="436"/>
      <c r="E7" s="436"/>
      <c r="F7" s="436"/>
    </row>
    <row r="9" spans="2:6" ht="167.25" customHeight="1" x14ac:dyDescent="0.3">
      <c r="B9" s="6"/>
      <c r="C9" s="4"/>
      <c r="D9" s="7" t="s">
        <v>37</v>
      </c>
      <c r="E9" s="7" t="s">
        <v>38</v>
      </c>
      <c r="F9" s="7" t="s">
        <v>39</v>
      </c>
    </row>
    <row r="10" spans="2:6" x14ac:dyDescent="0.3">
      <c r="B10" s="6" t="s">
        <v>18</v>
      </c>
      <c r="C10" s="5" t="s">
        <v>40</v>
      </c>
      <c r="D10" s="33">
        <v>21815.232119999997</v>
      </c>
      <c r="E10" s="33">
        <v>3926</v>
      </c>
      <c r="F10" s="33">
        <v>11611</v>
      </c>
    </row>
    <row r="11" spans="2:6" x14ac:dyDescent="0.3">
      <c r="B11" s="6"/>
      <c r="C11" s="5" t="s">
        <v>41</v>
      </c>
      <c r="D11" s="23"/>
      <c r="E11" s="23"/>
      <c r="F11" s="23"/>
    </row>
    <row r="12" spans="2:6" x14ac:dyDescent="0.3">
      <c r="B12" s="6"/>
      <c r="C12" s="5" t="s">
        <v>42</v>
      </c>
      <c r="D12" s="23">
        <v>19931.891139999996</v>
      </c>
      <c r="E12" s="23">
        <v>3486</v>
      </c>
      <c r="F12" s="23">
        <v>7611</v>
      </c>
    </row>
    <row r="13" spans="2:6" x14ac:dyDescent="0.3">
      <c r="B13" s="6"/>
      <c r="C13" s="4" t="s">
        <v>43</v>
      </c>
      <c r="D13" s="23">
        <v>1883.3409799999999</v>
      </c>
      <c r="E13" s="23">
        <v>440</v>
      </c>
      <c r="F13" s="23">
        <v>4000</v>
      </c>
    </row>
    <row r="14" spans="2:6" x14ac:dyDescent="0.3">
      <c r="B14" s="6" t="s">
        <v>20</v>
      </c>
      <c r="C14" s="4" t="s">
        <v>44</v>
      </c>
      <c r="D14" s="33">
        <v>231522.21244056162</v>
      </c>
      <c r="E14" s="33">
        <v>198921.4</v>
      </c>
      <c r="F14" s="33">
        <v>43595.5</v>
      </c>
    </row>
    <row r="15" spans="2:6" x14ac:dyDescent="0.3">
      <c r="B15" s="6"/>
      <c r="C15" s="5" t="s">
        <v>41</v>
      </c>
      <c r="D15" s="23">
        <v>125522.03141000003</v>
      </c>
      <c r="E15" s="23">
        <v>132124</v>
      </c>
      <c r="F15" s="23">
        <v>21293.5</v>
      </c>
    </row>
    <row r="16" spans="2:6" x14ac:dyDescent="0.3">
      <c r="B16" s="6"/>
      <c r="C16" s="5" t="s">
        <v>42</v>
      </c>
      <c r="D16" s="23">
        <v>72408.806680561596</v>
      </c>
      <c r="E16" s="23">
        <v>57464.399999999994</v>
      </c>
      <c r="F16" s="23">
        <v>14302</v>
      </c>
    </row>
    <row r="17" spans="2:6" x14ac:dyDescent="0.3">
      <c r="B17" s="6"/>
      <c r="C17" s="4" t="s">
        <v>43</v>
      </c>
      <c r="D17" s="23">
        <v>33591.374349999998</v>
      </c>
      <c r="E17" s="23">
        <v>9333</v>
      </c>
      <c r="F17" s="23">
        <v>8000</v>
      </c>
    </row>
    <row r="18" spans="2:6" x14ac:dyDescent="0.3">
      <c r="D18" s="419"/>
      <c r="E18" s="419"/>
      <c r="F18" s="419"/>
    </row>
    <row r="19" spans="2:6" x14ac:dyDescent="0.3">
      <c r="D19" s="419"/>
      <c r="E19" s="419"/>
      <c r="F19" s="419"/>
    </row>
    <row r="20" spans="2:6" x14ac:dyDescent="0.3">
      <c r="D20" s="35"/>
      <c r="E20" s="34">
        <v>0</v>
      </c>
      <c r="F20" s="35"/>
    </row>
  </sheetData>
  <mergeCells count="6">
    <mergeCell ref="C7:F7"/>
    <mergeCell ref="E1:F1"/>
    <mergeCell ref="E2:F2"/>
    <mergeCell ref="C4:F4"/>
    <mergeCell ref="C5:F5"/>
    <mergeCell ref="C6:F6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Q21"/>
  <sheetViews>
    <sheetView view="pageBreakPreview" zoomScaleNormal="100" zoomScaleSheetLayoutView="100" workbookViewId="0">
      <selection activeCell="O21" sqref="O21"/>
    </sheetView>
  </sheetViews>
  <sheetFormatPr defaultColWidth="9.140625" defaultRowHeight="16.5" x14ac:dyDescent="0.3"/>
  <cols>
    <col min="1" max="1" width="4.5703125" style="1" customWidth="1"/>
    <col min="2" max="2" width="5.7109375" style="9" customWidth="1"/>
    <col min="3" max="3" width="35.85546875" style="1" customWidth="1"/>
    <col min="4" max="8" width="9.140625" style="1"/>
    <col min="9" max="9" width="11.42578125" style="1" customWidth="1"/>
    <col min="10" max="10" width="11.140625" style="1" customWidth="1"/>
    <col min="11" max="11" width="12.140625" style="1" customWidth="1"/>
    <col min="12" max="12" width="12.7109375" style="1" customWidth="1"/>
    <col min="13" max="16384" width="9.140625" style="1"/>
  </cols>
  <sheetData>
    <row r="1" spans="2:17" x14ac:dyDescent="0.3">
      <c r="J1" s="436" t="s">
        <v>45</v>
      </c>
      <c r="K1" s="436"/>
      <c r="L1" s="436"/>
    </row>
    <row r="2" spans="2:17" ht="45.6" customHeight="1" x14ac:dyDescent="0.3">
      <c r="J2" s="437" t="s">
        <v>31</v>
      </c>
      <c r="K2" s="437"/>
      <c r="L2" s="437"/>
    </row>
    <row r="3" spans="2:17" x14ac:dyDescent="0.3">
      <c r="J3" s="8"/>
      <c r="K3" s="8"/>
      <c r="L3" s="8"/>
    </row>
    <row r="4" spans="2:17" x14ac:dyDescent="0.3">
      <c r="C4" s="436" t="s">
        <v>30</v>
      </c>
      <c r="D4" s="436"/>
      <c r="E4" s="436"/>
      <c r="F4" s="436"/>
      <c r="G4" s="436"/>
      <c r="H4" s="436"/>
      <c r="I4" s="436"/>
      <c r="J4" s="436"/>
      <c r="K4" s="436"/>
      <c r="L4" s="436"/>
    </row>
    <row r="5" spans="2:17" x14ac:dyDescent="0.3">
      <c r="C5" s="436" t="s">
        <v>46</v>
      </c>
      <c r="D5" s="436"/>
      <c r="E5" s="436"/>
      <c r="F5" s="436"/>
      <c r="G5" s="436"/>
      <c r="H5" s="436"/>
      <c r="I5" s="436"/>
      <c r="J5" s="436"/>
      <c r="K5" s="436"/>
      <c r="L5" s="436"/>
    </row>
    <row r="6" spans="2:17" x14ac:dyDescent="0.3">
      <c r="C6" s="436" t="s">
        <v>669</v>
      </c>
      <c r="D6" s="436"/>
      <c r="E6" s="436"/>
      <c r="F6" s="436"/>
      <c r="G6" s="436"/>
      <c r="H6" s="436"/>
      <c r="I6" s="436"/>
      <c r="J6" s="436"/>
      <c r="K6" s="436"/>
      <c r="L6" s="436"/>
    </row>
    <row r="8" spans="2:17" s="12" customFormat="1" ht="32.25" customHeight="1" x14ac:dyDescent="0.25">
      <c r="B8" s="439" t="s">
        <v>47</v>
      </c>
      <c r="C8" s="439"/>
      <c r="D8" s="440" t="s">
        <v>48</v>
      </c>
      <c r="E8" s="440"/>
      <c r="F8" s="440"/>
      <c r="G8" s="440" t="s">
        <v>49</v>
      </c>
      <c r="H8" s="440"/>
      <c r="I8" s="440"/>
      <c r="J8" s="440" t="s">
        <v>50</v>
      </c>
      <c r="K8" s="440"/>
      <c r="L8" s="440"/>
    </row>
    <row r="9" spans="2:17" ht="33" x14ac:dyDescent="0.3">
      <c r="B9" s="439"/>
      <c r="C9" s="439"/>
      <c r="D9" s="10" t="s">
        <v>41</v>
      </c>
      <c r="E9" s="10" t="s">
        <v>42</v>
      </c>
      <c r="F9" s="11" t="s">
        <v>51</v>
      </c>
      <c r="G9" s="10" t="s">
        <v>41</v>
      </c>
      <c r="H9" s="10" t="s">
        <v>42</v>
      </c>
      <c r="I9" s="11" t="s">
        <v>51</v>
      </c>
      <c r="J9" s="10" t="s">
        <v>41</v>
      </c>
      <c r="K9" s="10" t="s">
        <v>42</v>
      </c>
      <c r="L9" s="11" t="s">
        <v>51</v>
      </c>
    </row>
    <row r="10" spans="2:17" x14ac:dyDescent="0.3">
      <c r="B10" s="441" t="s">
        <v>18</v>
      </c>
      <c r="C10" s="4" t="s">
        <v>52</v>
      </c>
      <c r="D10" s="23">
        <v>2490</v>
      </c>
      <c r="E10" s="23">
        <v>20</v>
      </c>
      <c r="F10" s="23"/>
      <c r="G10" s="23">
        <v>26378.004000000012</v>
      </c>
      <c r="H10" s="23">
        <v>233</v>
      </c>
      <c r="I10" s="23"/>
      <c r="J10" s="23">
        <v>8440.3846800001393</v>
      </c>
      <c r="K10" s="23">
        <v>275.91723000000007</v>
      </c>
      <c r="L10" s="23">
        <v>0</v>
      </c>
      <c r="N10" s="444"/>
      <c r="O10" s="444"/>
      <c r="P10" s="444"/>
      <c r="Q10" s="444"/>
    </row>
    <row r="11" spans="2:17" x14ac:dyDescent="0.3">
      <c r="B11" s="442"/>
      <c r="C11" s="4" t="s">
        <v>53</v>
      </c>
      <c r="D11" s="23">
        <v>2145</v>
      </c>
      <c r="E11" s="23">
        <v>12</v>
      </c>
      <c r="F11" s="23"/>
      <c r="G11" s="23">
        <v>23972.903600000005</v>
      </c>
      <c r="H11" s="23">
        <v>136</v>
      </c>
      <c r="I11" s="23"/>
      <c r="J11" s="23">
        <v>983.11784999996416</v>
      </c>
      <c r="K11" s="23">
        <v>5.4999599999999997</v>
      </c>
      <c r="L11" s="23">
        <v>0</v>
      </c>
      <c r="N11" s="444"/>
      <c r="O11" s="444"/>
      <c r="P11" s="444"/>
    </row>
    <row r="12" spans="2:17" x14ac:dyDescent="0.3">
      <c r="B12" s="441" t="s">
        <v>20</v>
      </c>
      <c r="C12" s="4" t="s">
        <v>54</v>
      </c>
      <c r="D12" s="23">
        <v>78</v>
      </c>
      <c r="E12" s="23">
        <v>58</v>
      </c>
      <c r="F12" s="23"/>
      <c r="G12" s="23">
        <v>5183.6000000000004</v>
      </c>
      <c r="H12" s="23">
        <v>5471.06</v>
      </c>
      <c r="I12" s="23"/>
      <c r="J12" s="23">
        <v>2813.358310000001</v>
      </c>
      <c r="K12" s="23">
        <v>4434.2660900000028</v>
      </c>
      <c r="L12" s="23">
        <v>0</v>
      </c>
      <c r="N12" s="444"/>
      <c r="O12" s="444"/>
      <c r="P12" s="444"/>
    </row>
    <row r="13" spans="2:17" x14ac:dyDescent="0.3">
      <c r="B13" s="442"/>
      <c r="C13" s="4" t="s">
        <v>55</v>
      </c>
      <c r="D13" s="23"/>
      <c r="E13" s="23"/>
      <c r="F13" s="23"/>
      <c r="G13" s="23"/>
      <c r="H13" s="23"/>
      <c r="I13" s="23"/>
      <c r="J13" s="23">
        <v>0</v>
      </c>
      <c r="K13" s="23">
        <v>0</v>
      </c>
      <c r="L13" s="23">
        <v>0</v>
      </c>
      <c r="N13" s="444"/>
      <c r="O13" s="444"/>
      <c r="P13" s="444"/>
    </row>
    <row r="14" spans="2:17" x14ac:dyDescent="0.3">
      <c r="B14" s="441" t="s">
        <v>22</v>
      </c>
      <c r="C14" s="4" t="s">
        <v>56</v>
      </c>
      <c r="D14" s="23">
        <v>2</v>
      </c>
      <c r="E14" s="23">
        <v>32</v>
      </c>
      <c r="F14" s="23"/>
      <c r="G14" s="23">
        <v>375.8</v>
      </c>
      <c r="H14" s="23">
        <v>10976.5</v>
      </c>
      <c r="I14" s="23"/>
      <c r="J14" s="23">
        <v>3140.1934699999997</v>
      </c>
      <c r="K14" s="23">
        <v>16525.684540000006</v>
      </c>
      <c r="L14" s="23">
        <v>0</v>
      </c>
      <c r="N14" s="444"/>
      <c r="O14" s="444"/>
      <c r="P14" s="444"/>
    </row>
    <row r="15" spans="2:17" x14ac:dyDescent="0.3">
      <c r="B15" s="442"/>
      <c r="C15" s="4" t="s">
        <v>57</v>
      </c>
      <c r="D15" s="23"/>
      <c r="E15" s="23"/>
      <c r="F15" s="23"/>
      <c r="G15" s="23"/>
      <c r="H15" s="23"/>
      <c r="I15" s="23"/>
      <c r="J15" s="23">
        <v>0</v>
      </c>
      <c r="K15" s="23">
        <v>0</v>
      </c>
      <c r="L15" s="23">
        <v>0</v>
      </c>
      <c r="N15" s="444"/>
      <c r="O15" s="444"/>
      <c r="P15" s="444"/>
    </row>
    <row r="16" spans="2:17" x14ac:dyDescent="0.3">
      <c r="B16" s="441" t="s">
        <v>58</v>
      </c>
      <c r="C16" s="4" t="s">
        <v>90</v>
      </c>
      <c r="D16" s="23"/>
      <c r="E16" s="23">
        <v>17</v>
      </c>
      <c r="F16" s="23">
        <v>2</v>
      </c>
      <c r="G16" s="23"/>
      <c r="H16" s="23">
        <v>32567</v>
      </c>
      <c r="I16" s="23">
        <v>63000</v>
      </c>
      <c r="J16" s="23">
        <v>0</v>
      </c>
      <c r="K16" s="23">
        <v>35298.71084</v>
      </c>
      <c r="L16" s="23">
        <v>25464.369009999999</v>
      </c>
      <c r="N16" s="444"/>
      <c r="O16" s="444"/>
      <c r="P16" s="444"/>
    </row>
    <row r="17" spans="2:16" x14ac:dyDescent="0.3">
      <c r="B17" s="442"/>
      <c r="C17" s="4" t="s">
        <v>57</v>
      </c>
      <c r="D17" s="23"/>
      <c r="E17" s="23"/>
      <c r="F17" s="23"/>
      <c r="G17" s="23"/>
      <c r="H17" s="23"/>
      <c r="I17" s="23"/>
      <c r="J17" s="23">
        <v>0</v>
      </c>
      <c r="K17" s="23">
        <v>0</v>
      </c>
      <c r="L17" s="23">
        <v>0</v>
      </c>
      <c r="N17" s="444"/>
      <c r="O17" s="444"/>
      <c r="P17" s="444"/>
    </row>
    <row r="19" spans="2:16" x14ac:dyDescent="0.3">
      <c r="B19" s="13" t="s">
        <v>59</v>
      </c>
    </row>
    <row r="21" spans="2:16" ht="82.5" customHeight="1" x14ac:dyDescent="0.3">
      <c r="B21" s="438" t="s">
        <v>60</v>
      </c>
      <c r="C21" s="438"/>
      <c r="D21" s="438"/>
      <c r="E21" s="438"/>
      <c r="F21" s="438"/>
      <c r="G21" s="438"/>
      <c r="H21" s="438"/>
      <c r="I21" s="438"/>
      <c r="J21" s="438"/>
      <c r="K21" s="438"/>
      <c r="L21" s="438"/>
    </row>
  </sheetData>
  <mergeCells count="14">
    <mergeCell ref="B21:L21"/>
    <mergeCell ref="J1:L1"/>
    <mergeCell ref="J2:L2"/>
    <mergeCell ref="C4:L4"/>
    <mergeCell ref="C5:L5"/>
    <mergeCell ref="C6:L6"/>
    <mergeCell ref="B8:C9"/>
    <mergeCell ref="D8:F8"/>
    <mergeCell ref="G8:I8"/>
    <mergeCell ref="J8:L8"/>
    <mergeCell ref="B10:B11"/>
    <mergeCell ref="B12:B13"/>
    <mergeCell ref="B14:B15"/>
    <mergeCell ref="B16:B17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9"/>
  <sheetViews>
    <sheetView view="pageBreakPreview" zoomScale="90" zoomScaleNormal="100" zoomScaleSheetLayoutView="90" workbookViewId="0">
      <selection activeCell="S12" sqref="S12"/>
    </sheetView>
  </sheetViews>
  <sheetFormatPr defaultColWidth="9.140625" defaultRowHeight="16.5" x14ac:dyDescent="0.3"/>
  <cols>
    <col min="1" max="1" width="5" style="1" customWidth="1"/>
    <col min="2" max="2" width="5.7109375" style="9" customWidth="1"/>
    <col min="3" max="3" width="35.85546875" style="1" customWidth="1"/>
    <col min="4" max="9" width="12.28515625" style="1" customWidth="1"/>
    <col min="10" max="16384" width="9.140625" style="1"/>
  </cols>
  <sheetData>
    <row r="1" spans="2:9" x14ac:dyDescent="0.3">
      <c r="G1" s="436" t="s">
        <v>63</v>
      </c>
      <c r="H1" s="436"/>
      <c r="I1" s="436"/>
    </row>
    <row r="2" spans="2:9" ht="68.25" customHeight="1" x14ac:dyDescent="0.3">
      <c r="G2" s="437" t="s">
        <v>31</v>
      </c>
      <c r="H2" s="437"/>
      <c r="I2" s="437"/>
    </row>
    <row r="3" spans="2:9" x14ac:dyDescent="0.3">
      <c r="C3" s="436" t="s">
        <v>30</v>
      </c>
      <c r="D3" s="436"/>
      <c r="E3" s="436"/>
      <c r="F3" s="436"/>
      <c r="G3" s="436"/>
      <c r="H3" s="436"/>
      <c r="I3" s="436"/>
    </row>
    <row r="4" spans="2:9" x14ac:dyDescent="0.3">
      <c r="C4" s="437" t="s">
        <v>62</v>
      </c>
      <c r="D4" s="436"/>
      <c r="E4" s="436"/>
      <c r="F4" s="436"/>
      <c r="G4" s="436"/>
      <c r="H4" s="436"/>
      <c r="I4" s="436"/>
    </row>
    <row r="5" spans="2:9" ht="23.25" customHeight="1" x14ac:dyDescent="0.3">
      <c r="C5" s="443" t="s">
        <v>668</v>
      </c>
      <c r="D5" s="443"/>
      <c r="E5" s="443"/>
      <c r="F5" s="443"/>
      <c r="G5" s="443"/>
      <c r="H5" s="443"/>
      <c r="I5" s="443"/>
    </row>
    <row r="6" spans="2:9" s="12" customFormat="1" ht="32.25" customHeight="1" x14ac:dyDescent="0.25">
      <c r="B6" s="439" t="s">
        <v>47</v>
      </c>
      <c r="C6" s="439"/>
      <c r="D6" s="440" t="s">
        <v>61</v>
      </c>
      <c r="E6" s="440"/>
      <c r="F6" s="440"/>
      <c r="G6" s="440" t="s">
        <v>49</v>
      </c>
      <c r="H6" s="440"/>
      <c r="I6" s="440"/>
    </row>
    <row r="7" spans="2:9" x14ac:dyDescent="0.3">
      <c r="B7" s="439"/>
      <c r="C7" s="439"/>
      <c r="D7" s="10" t="s">
        <v>41</v>
      </c>
      <c r="E7" s="10" t="s">
        <v>42</v>
      </c>
      <c r="F7" s="11" t="s">
        <v>51</v>
      </c>
      <c r="G7" s="10" t="s">
        <v>41</v>
      </c>
      <c r="H7" s="10" t="s">
        <v>42</v>
      </c>
      <c r="I7" s="11" t="s">
        <v>51</v>
      </c>
    </row>
    <row r="8" spans="2:9" x14ac:dyDescent="0.3">
      <c r="B8" s="441" t="s">
        <v>18</v>
      </c>
      <c r="C8" s="4" t="s">
        <v>52</v>
      </c>
      <c r="D8" s="23">
        <v>3265</v>
      </c>
      <c r="E8" s="23">
        <v>48</v>
      </c>
      <c r="F8" s="23"/>
      <c r="G8" s="23">
        <v>34221.025100000021</v>
      </c>
      <c r="H8" s="23">
        <v>548</v>
      </c>
      <c r="I8" s="23"/>
    </row>
    <row r="9" spans="2:9" x14ac:dyDescent="0.3">
      <c r="B9" s="442"/>
      <c r="C9" s="4" t="s">
        <v>53</v>
      </c>
      <c r="D9" s="23">
        <v>2793</v>
      </c>
      <c r="E9" s="23">
        <v>33</v>
      </c>
      <c r="F9" s="23"/>
      <c r="G9" s="23">
        <v>30791.724600000023</v>
      </c>
      <c r="H9" s="23">
        <v>368</v>
      </c>
      <c r="I9" s="23"/>
    </row>
    <row r="10" spans="2:9" x14ac:dyDescent="0.3">
      <c r="B10" s="441" t="s">
        <v>20</v>
      </c>
      <c r="C10" s="4" t="s">
        <v>54</v>
      </c>
      <c r="D10" s="23">
        <v>212</v>
      </c>
      <c r="E10" s="23">
        <v>81</v>
      </c>
      <c r="F10" s="23"/>
      <c r="G10" s="23">
        <v>12013.740099999999</v>
      </c>
      <c r="H10" s="23">
        <v>7013.5101000000004</v>
      </c>
      <c r="I10" s="23"/>
    </row>
    <row r="11" spans="2:9" x14ac:dyDescent="0.3">
      <c r="B11" s="442"/>
      <c r="C11" s="4" t="s">
        <v>55</v>
      </c>
      <c r="D11" s="23"/>
      <c r="E11" s="23"/>
      <c r="F11" s="23"/>
      <c r="G11" s="23"/>
      <c r="H11" s="23"/>
      <c r="I11" s="23"/>
    </row>
    <row r="12" spans="2:9" x14ac:dyDescent="0.3">
      <c r="B12" s="441" t="s">
        <v>22</v>
      </c>
      <c r="C12" s="4" t="s">
        <v>56</v>
      </c>
      <c r="D12" s="23">
        <v>15</v>
      </c>
      <c r="E12" s="23">
        <v>53</v>
      </c>
      <c r="F12" s="23"/>
      <c r="G12" s="23">
        <v>3840.25</v>
      </c>
      <c r="H12" s="23">
        <v>18509</v>
      </c>
      <c r="I12" s="23"/>
    </row>
    <row r="13" spans="2:9" x14ac:dyDescent="0.3">
      <c r="B13" s="442"/>
      <c r="C13" s="4" t="s">
        <v>57</v>
      </c>
      <c r="D13" s="23"/>
      <c r="E13" s="23"/>
      <c r="F13" s="23"/>
      <c r="G13" s="23"/>
      <c r="H13" s="23"/>
      <c r="I13" s="23"/>
    </row>
    <row r="14" spans="2:9" x14ac:dyDescent="0.3">
      <c r="B14" s="441" t="s">
        <v>58</v>
      </c>
      <c r="C14" s="4" t="s">
        <v>90</v>
      </c>
      <c r="D14" s="23">
        <v>1</v>
      </c>
      <c r="E14" s="23">
        <v>28</v>
      </c>
      <c r="F14" s="23">
        <v>3</v>
      </c>
      <c r="G14" s="23">
        <v>2612</v>
      </c>
      <c r="H14" s="23">
        <v>59434</v>
      </c>
      <c r="I14" s="23">
        <v>6359</v>
      </c>
    </row>
    <row r="15" spans="2:9" x14ac:dyDescent="0.3">
      <c r="B15" s="442"/>
      <c r="C15" s="4" t="s">
        <v>57</v>
      </c>
      <c r="D15" s="23"/>
      <c r="E15" s="23"/>
      <c r="F15" s="23"/>
      <c r="G15" s="23"/>
      <c r="H15" s="23"/>
      <c r="I15" s="23"/>
    </row>
    <row r="17" spans="2:9" ht="33" customHeight="1" x14ac:dyDescent="0.3">
      <c r="B17" s="438" t="s">
        <v>59</v>
      </c>
      <c r="C17" s="438"/>
      <c r="D17" s="438"/>
      <c r="E17" s="438"/>
      <c r="F17" s="438"/>
      <c r="G17" s="438"/>
      <c r="H17" s="438"/>
      <c r="I17" s="438"/>
    </row>
    <row r="19" spans="2:9" ht="115.5" customHeight="1" x14ac:dyDescent="0.3">
      <c r="B19" s="438" t="s">
        <v>60</v>
      </c>
      <c r="C19" s="438"/>
      <c r="D19" s="438"/>
      <c r="E19" s="438"/>
      <c r="F19" s="438"/>
      <c r="G19" s="438"/>
      <c r="H19" s="438"/>
      <c r="I19" s="438"/>
    </row>
  </sheetData>
  <mergeCells count="14">
    <mergeCell ref="B19:I19"/>
    <mergeCell ref="G1:I1"/>
    <mergeCell ref="G2:I2"/>
    <mergeCell ref="C3:I3"/>
    <mergeCell ref="C4:I4"/>
    <mergeCell ref="C5:I5"/>
    <mergeCell ref="B6:C7"/>
    <mergeCell ref="D6:F6"/>
    <mergeCell ref="G6:I6"/>
    <mergeCell ref="B8:B9"/>
    <mergeCell ref="B10:B11"/>
    <mergeCell ref="B12:B13"/>
    <mergeCell ref="B14:B15"/>
    <mergeCell ref="B17:I17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8</vt:i4>
      </vt:variant>
    </vt:vector>
  </HeadingPairs>
  <TitlesOfParts>
    <vt:vector size="17" baseType="lpstr">
      <vt:lpstr>Титул</vt:lpstr>
      <vt:lpstr>28а)город</vt:lpstr>
      <vt:lpstr>28а)село</vt:lpstr>
      <vt:lpstr>28а) РТУ ПР2</vt:lpstr>
      <vt:lpstr>28 б) reshenie_tarif_2021</vt:lpstr>
      <vt:lpstr>28 в) srednie_dannie_fact_mosh</vt:lpstr>
      <vt:lpstr>28 г) srednie_dannie_dline_VL</vt:lpstr>
      <vt:lpstr>28 д) info_TP_2021</vt:lpstr>
      <vt:lpstr>28 е) info_zayavki_TP_2021</vt:lpstr>
      <vt:lpstr>'28 б) reshenie_tarif_2021'!Область_печати</vt:lpstr>
      <vt:lpstr>'28 в) srednie_dannie_fact_mosh'!Область_печати</vt:lpstr>
      <vt:lpstr>'28 г) srednie_dannie_dline_VL'!Область_печати</vt:lpstr>
      <vt:lpstr>'28 д) info_TP_2021'!Область_печати</vt:lpstr>
      <vt:lpstr>'28 е) info_zayavki_TP_2021'!Область_печати</vt:lpstr>
      <vt:lpstr>'28а) РТУ ПР2'!Область_печати</vt:lpstr>
      <vt:lpstr>'28а)город'!Область_печати</vt:lpstr>
      <vt:lpstr>'28а)село'!Область_печати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2021-10-20T08:19:51Z</dcterms:modified>
</cp:coreProperties>
</file>