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eo\обмен2\ТП\2025\Расчет платы по ТП на 2025 год\"/>
    </mc:Choice>
  </mc:AlternateContent>
  <bookViews>
    <workbookView xWindow="648" yWindow="1380" windowWidth="2376" windowHeight="1416" tabRatio="856" firstSheet="1" activeTab="1"/>
  </bookViews>
  <sheets>
    <sheet name="Титул" sheetId="1" r:id="rId1"/>
    <sheet name="28а) ПР1" sheetId="9" r:id="rId2"/>
    <sheet name="28а) РТУ ПР2" sheetId="3" r:id="rId3"/>
    <sheet name="28 б) reshenie_tarif_2024" sheetId="4" r:id="rId4"/>
    <sheet name="28 в) srednie_dannie_fact_mosh" sheetId="5" r:id="rId5"/>
    <sheet name="28 г) srednie_dannie_dline_VL" sheetId="6" r:id="rId6"/>
    <sheet name="28 д) info_TP_2024" sheetId="7" r:id="rId7"/>
    <sheet name="28 е) info_zayavki_TP_2024" sheetId="8" r:id="rId8"/>
  </sheets>
  <externalReferences>
    <externalReference r:id="rId9"/>
    <externalReference r:id="rId10"/>
    <externalReference r:id="rId11"/>
    <externalReference r:id="rId12"/>
  </externalReferences>
  <definedNames>
    <definedName name="Z_228B2689_E664_4053_B018_3E04F4DDD508_.wvu.Cols" localSheetId="2" hidden="1">'28а) РТУ ПР2'!$J:$P</definedName>
    <definedName name="Z_228B2689_E664_4053_B018_3E04F4DDD508_.wvu.PrintArea" localSheetId="4" hidden="1">'28 в) srednie_dannie_fact_mosh'!$A$1:$E$12</definedName>
    <definedName name="Z_228B2689_E664_4053_B018_3E04F4DDD508_.wvu.PrintArea" localSheetId="5" hidden="1">'28 г) srednie_dannie_dline_VL'!$A$1:$F$17</definedName>
    <definedName name="Z_228B2689_E664_4053_B018_3E04F4DDD508_.wvu.PrintArea" localSheetId="7" hidden="1">'28 е) info_zayavki_TP_2024'!$A$1:$I$19</definedName>
    <definedName name="Z_228B2689_E664_4053_B018_3E04F4DDD508_.wvu.PrintArea" localSheetId="2" hidden="1">'28а) РТУ ПР2'!$A$1:$F$17</definedName>
    <definedName name="Z_3E0BB94A_D280_4DD5_8AB0_29DA98587DFF_.wvu.Cols" localSheetId="2" hidden="1">'28а) РТУ ПР2'!$J:$P</definedName>
    <definedName name="Z_3E0BB94A_D280_4DD5_8AB0_29DA98587DFF_.wvu.PrintArea" localSheetId="4" hidden="1">'28 в) srednie_dannie_fact_mosh'!$A$1:$E$12</definedName>
    <definedName name="Z_3E0BB94A_D280_4DD5_8AB0_29DA98587DFF_.wvu.PrintArea" localSheetId="5" hidden="1">'28 г) srednie_dannie_dline_VL'!$A$1:$F$17</definedName>
    <definedName name="Z_3E0BB94A_D280_4DD5_8AB0_29DA98587DFF_.wvu.PrintArea" localSheetId="7" hidden="1">'28 е) info_zayavki_TP_2024'!$A$1:$I$19</definedName>
    <definedName name="Z_3E0BB94A_D280_4DD5_8AB0_29DA98587DFF_.wvu.PrintArea" localSheetId="2" hidden="1">'28а) РТУ ПР2'!$A$1:$F$17</definedName>
    <definedName name="Z_5DD7EE44_3CFB_455F_8826_8F471D45292B_.wvu.Cols" localSheetId="2" hidden="1">'28а) РТУ ПР2'!$J:$P</definedName>
    <definedName name="Z_5DD7EE44_3CFB_455F_8826_8F471D45292B_.wvu.PrintArea" localSheetId="4" hidden="1">'28 в) srednie_dannie_fact_mosh'!$A$1:$E$12</definedName>
    <definedName name="Z_5DD7EE44_3CFB_455F_8826_8F471D45292B_.wvu.PrintArea" localSheetId="5" hidden="1">'28 г) srednie_dannie_dline_VL'!$A$1:$F$17</definedName>
    <definedName name="Z_5DD7EE44_3CFB_455F_8826_8F471D45292B_.wvu.PrintArea" localSheetId="7" hidden="1">'28 е) info_zayavki_TP_2024'!$A$1:$I$19</definedName>
    <definedName name="Z_5DD7EE44_3CFB_455F_8826_8F471D45292B_.wvu.PrintArea" localSheetId="2" hidden="1">'28а) РТУ ПР2'!$A$1:$F$17</definedName>
    <definedName name="Код_статуса">'[1]Статусы ТП'!$A$2:$A$12</definedName>
    <definedName name="_xlnm.Print_Area" localSheetId="3">'28 б) reshenie_tarif_2024'!$A$1:$D$10</definedName>
    <definedName name="_xlnm.Print_Area" localSheetId="4">'28 в) srednie_dannie_fact_mosh'!$A$1:$E$12</definedName>
    <definedName name="_xlnm.Print_Area" localSheetId="5">'28 г) srednie_dannie_dline_VL'!$A$1:$F$18</definedName>
    <definedName name="_xlnm.Print_Area" localSheetId="7">'28 е) info_zayavki_TP_2024'!$A$1:$I$19</definedName>
    <definedName name="_xlnm.Print_Area" localSheetId="1">'28а) ПР1'!$A$1:$G$7319</definedName>
    <definedName name="_xlnm.Print_Area" localSheetId="2">'28а) РТУ ПР2'!$A$1:$F$25</definedName>
  </definedNames>
  <calcPr calcId="162913"/>
  <customWorkbookViews>
    <customWorkbookView name="Олеся Алиева - Личное представление" guid="{3E0BB94A-D280-4DD5-8AB0-29DA98587DFF}" mergeInterval="0" personalView="1" maximized="1" xWindow="-8" yWindow="-8" windowWidth="1936" windowHeight="1056" tabRatio="856" activeSheetId="2"/>
    <customWorkbookView name="Елена Головина - Личное представление" guid="{5DD7EE44-3CFB-455F-8826-8F471D45292B}" mergeInterval="0" personalView="1" maximized="1" windowWidth="1916" windowHeight="854" tabRatio="856" activeSheetId="8"/>
    <customWorkbookView name="Ольга Караева - Личное представление" guid="{228B2689-E664-4053-B018-3E04F4DDD508}" mergeInterval="0" personalView="1" maximized="1" xWindow="-8" yWindow="-8" windowWidth="1936" windowHeight="1056" tabRatio="856" activeSheetId="2"/>
  </customWorkbookViews>
</workbook>
</file>

<file path=xl/calcChain.xml><?xml version="1.0" encoding="utf-8"?>
<calcChain xmlns="http://schemas.openxmlformats.org/spreadsheetml/2006/main">
  <c r="B4065" i="9" l="1"/>
  <c r="B4" i="9" l="1"/>
  <c r="C4" i="9" s="1"/>
  <c r="D4" i="9" s="1"/>
  <c r="E4" i="9" s="1"/>
  <c r="F4" i="9" s="1"/>
  <c r="G4" i="9" s="1"/>
  <c r="D10" i="9"/>
  <c r="D7334" i="9" s="1"/>
  <c r="E10" i="9"/>
  <c r="E7334" i="9" s="1"/>
  <c r="F10" i="9"/>
  <c r="F7334" i="9" s="1"/>
  <c r="G10" i="9"/>
  <c r="D15" i="9"/>
  <c r="E15" i="9"/>
  <c r="E7340" i="9" s="1"/>
  <c r="E7331" i="9" s="1"/>
  <c r="E17" i="6" s="1"/>
  <c r="F15" i="9"/>
  <c r="F7340" i="9" s="1"/>
  <c r="F7331" i="9" s="1"/>
  <c r="G15" i="9"/>
  <c r="D18" i="9"/>
  <c r="D7344" i="9" s="1"/>
  <c r="E18" i="9"/>
  <c r="E7344" i="9" s="1"/>
  <c r="F18" i="9"/>
  <c r="F7344" i="9" s="1"/>
  <c r="G18" i="9"/>
  <c r="D20" i="9"/>
  <c r="E20" i="9"/>
  <c r="E7349" i="9" s="1"/>
  <c r="F20" i="9"/>
  <c r="F7349" i="9" s="1"/>
  <c r="G20" i="9"/>
  <c r="F320" i="9"/>
  <c r="G325" i="9"/>
  <c r="G326" i="9"/>
  <c r="E338" i="9"/>
  <c r="F338" i="9"/>
  <c r="G338" i="9"/>
  <c r="E339" i="9"/>
  <c r="F339" i="9"/>
  <c r="G339" i="9"/>
  <c r="E340" i="9"/>
  <c r="F340" i="9"/>
  <c r="G340" i="9"/>
  <c r="E341" i="9"/>
  <c r="F341" i="9"/>
  <c r="E342" i="9"/>
  <c r="F342" i="9"/>
  <c r="E343" i="9"/>
  <c r="F343" i="9"/>
  <c r="G344" i="9"/>
  <c r="G345" i="9"/>
  <c r="G346" i="9"/>
  <c r="F351" i="9"/>
  <c r="F353" i="9"/>
  <c r="F354" i="9"/>
  <c r="G360" i="9"/>
  <c r="G361" i="9"/>
  <c r="F414" i="9"/>
  <c r="F424" i="9"/>
  <c r="F433" i="9"/>
  <c r="F434" i="9"/>
  <c r="G435" i="9"/>
  <c r="F440" i="9"/>
  <c r="G442" i="9"/>
  <c r="F446" i="9"/>
  <c r="G446" i="9"/>
  <c r="F492" i="9"/>
  <c r="F508" i="9"/>
  <c r="F513" i="9"/>
  <c r="F530" i="9"/>
  <c r="F533" i="9"/>
  <c r="F573" i="9"/>
  <c r="G589" i="9"/>
  <c r="G599" i="9"/>
  <c r="E741" i="9"/>
  <c r="F780" i="9"/>
  <c r="F781" i="9"/>
  <c r="G796" i="9"/>
  <c r="G741" i="9" s="1"/>
  <c r="G797" i="9"/>
  <c r="E811" i="9"/>
  <c r="E7361" i="9" s="1"/>
  <c r="F811" i="9"/>
  <c r="F7361" i="9" s="1"/>
  <c r="G811" i="9"/>
  <c r="G7361" i="9" s="1"/>
  <c r="E817" i="9"/>
  <c r="F817" i="9"/>
  <c r="G817" i="9"/>
  <c r="F846" i="9"/>
  <c r="E849" i="9"/>
  <c r="E846" i="9" s="1"/>
  <c r="G849" i="9"/>
  <c r="G846" i="9" s="1"/>
  <c r="E853" i="9"/>
  <c r="F853" i="9"/>
  <c r="G853" i="9"/>
  <c r="E859" i="9"/>
  <c r="F859" i="9"/>
  <c r="G859" i="9"/>
  <c r="G7374" i="9" s="1"/>
  <c r="E864" i="9"/>
  <c r="F864" i="9"/>
  <c r="G864" i="9"/>
  <c r="E874" i="9"/>
  <c r="E7393" i="9" s="1"/>
  <c r="F874" i="9"/>
  <c r="F7393" i="9" s="1"/>
  <c r="G874" i="9"/>
  <c r="G7393" i="9" s="1"/>
  <c r="E879" i="9"/>
  <c r="E7400" i="9" s="1"/>
  <c r="F879" i="9"/>
  <c r="F7400" i="9" s="1"/>
  <c r="G879" i="9"/>
  <c r="G7400" i="9" s="1"/>
  <c r="F880" i="9"/>
  <c r="E883" i="9"/>
  <c r="F883" i="9"/>
  <c r="F7403" i="9" s="1"/>
  <c r="G883" i="9"/>
  <c r="E888" i="9"/>
  <c r="E7406" i="9" s="1"/>
  <c r="F888" i="9"/>
  <c r="G888" i="9"/>
  <c r="G7406" i="9" s="1"/>
  <c r="E895" i="9"/>
  <c r="F895" i="9"/>
  <c r="G895" i="9"/>
  <c r="E902" i="9"/>
  <c r="G902" i="9"/>
  <c r="F903" i="9"/>
  <c r="F902" i="9" s="1"/>
  <c r="F7417" i="9" s="1"/>
  <c r="E905" i="9"/>
  <c r="E7419" i="9" s="1"/>
  <c r="F905" i="9"/>
  <c r="G905" i="9"/>
  <c r="E910" i="9"/>
  <c r="E7423" i="9" s="1"/>
  <c r="F910" i="9"/>
  <c r="F7423" i="9" s="1"/>
  <c r="G910" i="9"/>
  <c r="E913" i="9"/>
  <c r="E7424" i="9" s="1"/>
  <c r="F913" i="9"/>
  <c r="G913" i="9"/>
  <c r="G7424" i="9" s="1"/>
  <c r="E915" i="9"/>
  <c r="E7425" i="9" s="1"/>
  <c r="F915" i="9"/>
  <c r="F7425" i="9" s="1"/>
  <c r="G915" i="9"/>
  <c r="E927" i="9"/>
  <c r="F927" i="9"/>
  <c r="G927" i="9"/>
  <c r="E935" i="9"/>
  <c r="E7429" i="9" s="1"/>
  <c r="F935" i="9"/>
  <c r="F7429" i="9" s="1"/>
  <c r="G935" i="9"/>
  <c r="E1005" i="9"/>
  <c r="G1005" i="9"/>
  <c r="E1006" i="9"/>
  <c r="G1006" i="9"/>
  <c r="E1007" i="9"/>
  <c r="G1007" i="9"/>
  <c r="G1008" i="9"/>
  <c r="G1009" i="9"/>
  <c r="F1026" i="9"/>
  <c r="F1048" i="9"/>
  <c r="G1069" i="9"/>
  <c r="G1112" i="9"/>
  <c r="E1114" i="9"/>
  <c r="E7431" i="9" s="1"/>
  <c r="F1114" i="9"/>
  <c r="F7431" i="9" s="1"/>
  <c r="G1114" i="9"/>
  <c r="G7431" i="9" s="1"/>
  <c r="E1125" i="9"/>
  <c r="E7438" i="9" s="1"/>
  <c r="F1126" i="9"/>
  <c r="F1127" i="9"/>
  <c r="F1128" i="9"/>
  <c r="F1129" i="9"/>
  <c r="F1130" i="9"/>
  <c r="F1131" i="9"/>
  <c r="F1132" i="9"/>
  <c r="F1133" i="9"/>
  <c r="F1134" i="9"/>
  <c r="F1135" i="9"/>
  <c r="F1136" i="9"/>
  <c r="F1137" i="9"/>
  <c r="F1138" i="9"/>
  <c r="F1139" i="9"/>
  <c r="F1140" i="9"/>
  <c r="F1173" i="9"/>
  <c r="F1174" i="9"/>
  <c r="G1174" i="9"/>
  <c r="F1175" i="9"/>
  <c r="F1176" i="9"/>
  <c r="G1176" i="9"/>
  <c r="E1177" i="9"/>
  <c r="E7439" i="9" s="1"/>
  <c r="F1177" i="9"/>
  <c r="F7439" i="9" s="1"/>
  <c r="G1177" i="9"/>
  <c r="F1209" i="9"/>
  <c r="E1210" i="9"/>
  <c r="F1210" i="9"/>
  <c r="G1210" i="9"/>
  <c r="E1211" i="9"/>
  <c r="F1211" i="9"/>
  <c r="G1211" i="9"/>
  <c r="E1212" i="9"/>
  <c r="F1212" i="9"/>
  <c r="G1212" i="9"/>
  <c r="F1214" i="9"/>
  <c r="F1215" i="9"/>
  <c r="F1218" i="9"/>
  <c r="F1220" i="9"/>
  <c r="F1221" i="9"/>
  <c r="F1223" i="9"/>
  <c r="F1224" i="9"/>
  <c r="B1225" i="9"/>
  <c r="F1226" i="9"/>
  <c r="F1227" i="9"/>
  <c r="F1228" i="9"/>
  <c r="F1229" i="9"/>
  <c r="E1240" i="9"/>
  <c r="F1240" i="9"/>
  <c r="G1240" i="9"/>
  <c r="E1242" i="9"/>
  <c r="G1242" i="9"/>
  <c r="F1243" i="9"/>
  <c r="F4065" i="9" s="1"/>
  <c r="E1245" i="9"/>
  <c r="F1253" i="9"/>
  <c r="F1254" i="9"/>
  <c r="F1255" i="9"/>
  <c r="F1256" i="9"/>
  <c r="F1257" i="9"/>
  <c r="F1258" i="9"/>
  <c r="F1260" i="9"/>
  <c r="F1261" i="9"/>
  <c r="F1262" i="9"/>
  <c r="F1263" i="9"/>
  <c r="F1264" i="9"/>
  <c r="F1265" i="9"/>
  <c r="F1266" i="9"/>
  <c r="G1266" i="9"/>
  <c r="G1245" i="9" s="1"/>
  <c r="G7445" i="9" s="1"/>
  <c r="F1267" i="9"/>
  <c r="F1268" i="9"/>
  <c r="E1273" i="9"/>
  <c r="E7446" i="9" s="1"/>
  <c r="G1273" i="9"/>
  <c r="G7446" i="9" s="1"/>
  <c r="F1275" i="9"/>
  <c r="F1276" i="9"/>
  <c r="E1281" i="9"/>
  <c r="E7448" i="9" s="1"/>
  <c r="F1281" i="9"/>
  <c r="F7448" i="9" s="1"/>
  <c r="G1281" i="9"/>
  <c r="E1284" i="9"/>
  <c r="E7449" i="9" s="1"/>
  <c r="G1284" i="9"/>
  <c r="G7449" i="9" s="1"/>
  <c r="F1287" i="9"/>
  <c r="F1284" i="9" s="1"/>
  <c r="F7449" i="9" s="1"/>
  <c r="E1292" i="9"/>
  <c r="E7451" i="9" s="1"/>
  <c r="G1292" i="9"/>
  <c r="G7451" i="9" s="1"/>
  <c r="F1294" i="9"/>
  <c r="F1295" i="9"/>
  <c r="F1296" i="9"/>
  <c r="E1299" i="9"/>
  <c r="E7453" i="9" s="1"/>
  <c r="F1299" i="9"/>
  <c r="F7453" i="9" s="1"/>
  <c r="G1299" i="9"/>
  <c r="G7453" i="9" s="1"/>
  <c r="E1304" i="9"/>
  <c r="E7458" i="9" s="1"/>
  <c r="F1305" i="9"/>
  <c r="F1304" i="9" s="1"/>
  <c r="F7458" i="9" s="1"/>
  <c r="G1306" i="9"/>
  <c r="G1304" i="9" s="1"/>
  <c r="G7458" i="9" s="1"/>
  <c r="G1494" i="9"/>
  <c r="G1495" i="9"/>
  <c r="G1497" i="9"/>
  <c r="G1498" i="9"/>
  <c r="G1589" i="9"/>
  <c r="G1590" i="9"/>
  <c r="G1591" i="9"/>
  <c r="G1594" i="9"/>
  <c r="G1595" i="9"/>
  <c r="F1609" i="9"/>
  <c r="G1609" i="9"/>
  <c r="F1622" i="9"/>
  <c r="G1622" i="9"/>
  <c r="F1628" i="9"/>
  <c r="G1628" i="9"/>
  <c r="F1684" i="9"/>
  <c r="G1684" i="9"/>
  <c r="F1697" i="9"/>
  <c r="G1697" i="9"/>
  <c r="F1706" i="9"/>
  <c r="G1706" i="9"/>
  <c r="F1712" i="9"/>
  <c r="G1712" i="9"/>
  <c r="F1765" i="9"/>
  <c r="G1765" i="9"/>
  <c r="F1771" i="9"/>
  <c r="G1771" i="9"/>
  <c r="F1794" i="9"/>
  <c r="G1794" i="9"/>
  <c r="F1817" i="9"/>
  <c r="G1817" i="9"/>
  <c r="F1823" i="9"/>
  <c r="G1823" i="9"/>
  <c r="F1850" i="9"/>
  <c r="G1850" i="9"/>
  <c r="F1854" i="9"/>
  <c r="G1854" i="9"/>
  <c r="F1855" i="9"/>
  <c r="G1855" i="9"/>
  <c r="F1858" i="9"/>
  <c r="G1858" i="9"/>
  <c r="G1947" i="9"/>
  <c r="G1952" i="9"/>
  <c r="F1989" i="9"/>
  <c r="G1989" i="9"/>
  <c r="F2012" i="9"/>
  <c r="G2012" i="9"/>
  <c r="F2014" i="9"/>
  <c r="G2014" i="9"/>
  <c r="E2027" i="9"/>
  <c r="E1310" i="9" s="1"/>
  <c r="E7462" i="9" s="1"/>
  <c r="F2027" i="9"/>
  <c r="G2027" i="9"/>
  <c r="F2782" i="9"/>
  <c r="G2782" i="9"/>
  <c r="E3971" i="9"/>
  <c r="E7464" i="9" s="1"/>
  <c r="G4391" i="9"/>
  <c r="G4392" i="9"/>
  <c r="G4401" i="9"/>
  <c r="G4403" i="9"/>
  <c r="G4415" i="9"/>
  <c r="G4416" i="9"/>
  <c r="G4417" i="9"/>
  <c r="G4418" i="9"/>
  <c r="G4419" i="9"/>
  <c r="G4420" i="9"/>
  <c r="G4545" i="9"/>
  <c r="G4546" i="9"/>
  <c r="G4547" i="9"/>
  <c r="G4549" i="9"/>
  <c r="G4551" i="9"/>
  <c r="G4552" i="9"/>
  <c r="F4554" i="9"/>
  <c r="G4554" i="9"/>
  <c r="F4555" i="9"/>
  <c r="G4555" i="9"/>
  <c r="G4557" i="9"/>
  <c r="G4558" i="9"/>
  <c r="B4560" i="9"/>
  <c r="F5550" i="9"/>
  <c r="G5550" i="9"/>
  <c r="G5603" i="9"/>
  <c r="G5608" i="9"/>
  <c r="G5609" i="9"/>
  <c r="G5610" i="9"/>
  <c r="G5611" i="9"/>
  <c r="F5616" i="9"/>
  <c r="G5616" i="9"/>
  <c r="G5640" i="9"/>
  <c r="G5653" i="9"/>
  <c r="E7125" i="9"/>
  <c r="E7468" i="9" s="1"/>
  <c r="F7125" i="9"/>
  <c r="F7468" i="9" s="1"/>
  <c r="B7132" i="9"/>
  <c r="B7167" i="9"/>
  <c r="B7168" i="9"/>
  <c r="B7266" i="9" s="1"/>
  <c r="G7175" i="9"/>
  <c r="G7125" i="9" s="1"/>
  <c r="G7468" i="9" s="1"/>
  <c r="E7253" i="9"/>
  <c r="E7471" i="9" s="1"/>
  <c r="B7265" i="9"/>
  <c r="D7283" i="9"/>
  <c r="F7293" i="9"/>
  <c r="F7253" i="9" s="1"/>
  <c r="F7471" i="9" s="1"/>
  <c r="G7293" i="9"/>
  <c r="G7253" i="9" s="1"/>
  <c r="G7471" i="9" s="1"/>
  <c r="E7329" i="9"/>
  <c r="E15" i="6" s="1"/>
  <c r="F7329" i="9"/>
  <c r="G7329" i="9"/>
  <c r="E7330" i="9"/>
  <c r="E16" i="6" s="1"/>
  <c r="F7330" i="9"/>
  <c r="G7334" i="9"/>
  <c r="D7340" i="9"/>
  <c r="G7340" i="9"/>
  <c r="G7331" i="9" s="1"/>
  <c r="G7344" i="9"/>
  <c r="D7346" i="9"/>
  <c r="E7346" i="9"/>
  <c r="F7346" i="9"/>
  <c r="G7346" i="9"/>
  <c r="D7349" i="9"/>
  <c r="G7349" i="9"/>
  <c r="E7374" i="9"/>
  <c r="F7374" i="9"/>
  <c r="D7375" i="9"/>
  <c r="E7375" i="9"/>
  <c r="F7375" i="9"/>
  <c r="G7375" i="9"/>
  <c r="D7396" i="9"/>
  <c r="E7396" i="9"/>
  <c r="F7396" i="9"/>
  <c r="G7396" i="9"/>
  <c r="E7403" i="9"/>
  <c r="G7403" i="9"/>
  <c r="E7411" i="9"/>
  <c r="F7411" i="9"/>
  <c r="G7411" i="9"/>
  <c r="E7417" i="9"/>
  <c r="G7417" i="9"/>
  <c r="F7419" i="9"/>
  <c r="G7419" i="9"/>
  <c r="G7423" i="9"/>
  <c r="F7424" i="9"/>
  <c r="G7425" i="9"/>
  <c r="G7429" i="9"/>
  <c r="G7439" i="9"/>
  <c r="E7445" i="9"/>
  <c r="G7448" i="9"/>
  <c r="D7456" i="9"/>
  <c r="E7456" i="9"/>
  <c r="F7456" i="9"/>
  <c r="G7456" i="9"/>
  <c r="D7458" i="9"/>
  <c r="F937" i="9" l="1"/>
  <c r="F7430" i="9" s="1"/>
  <c r="F741" i="9"/>
  <c r="F1273" i="9"/>
  <c r="F7446" i="9" s="1"/>
  <c r="G3971" i="9"/>
  <c r="G7464" i="9" s="1"/>
  <c r="F1310" i="9"/>
  <c r="F7462" i="9" s="1"/>
  <c r="F1242" i="9"/>
  <c r="F26" i="9"/>
  <c r="G7332" i="9"/>
  <c r="E937" i="9"/>
  <c r="E7430" i="9" s="1"/>
  <c r="G1180" i="9"/>
  <c r="G7441" i="9" s="1"/>
  <c r="G7389" i="9"/>
  <c r="G7377" i="9" s="1"/>
  <c r="F7332" i="9"/>
  <c r="F3971" i="9"/>
  <c r="F7464" i="9" s="1"/>
  <c r="F7460" i="9" s="1"/>
  <c r="F7428" i="9"/>
  <c r="G1310" i="9"/>
  <c r="G7462" i="9" s="1"/>
  <c r="F1292" i="9"/>
  <c r="F7451" i="9" s="1"/>
  <c r="F1180" i="9"/>
  <c r="F7441" i="9" s="1"/>
  <c r="G7422" i="9"/>
  <c r="F7422" i="9"/>
  <c r="E26" i="9"/>
  <c r="F1245" i="9"/>
  <c r="F7445" i="9" s="1"/>
  <c r="E7422" i="9"/>
  <c r="E1180" i="9"/>
  <c r="E7441" i="9" s="1"/>
  <c r="E7434" i="9" s="1"/>
  <c r="G1125" i="9"/>
  <c r="G7438" i="9" s="1"/>
  <c r="F1125" i="9"/>
  <c r="F7438" i="9" s="1"/>
  <c r="F7434" i="9" s="1"/>
  <c r="G937" i="9"/>
  <c r="G7430" i="9" s="1"/>
  <c r="G7428" i="9" s="1"/>
  <c r="G26" i="9"/>
  <c r="E7460" i="9"/>
  <c r="E7428" i="9"/>
  <c r="F7389" i="9"/>
  <c r="F7377" i="9" s="1"/>
  <c r="E7389" i="9"/>
  <c r="E7332" i="9"/>
  <c r="E7328" i="9" s="1"/>
  <c r="F7328" i="9"/>
  <c r="G7330" i="9"/>
  <c r="E7377" i="9" l="1"/>
  <c r="E12" i="6"/>
  <c r="G7460" i="9"/>
  <c r="G7434" i="9"/>
  <c r="D11" i="5" s="1"/>
  <c r="G7328" i="9"/>
  <c r="G7472" i="9"/>
  <c r="F17" i="6"/>
  <c r="F16" i="6"/>
  <c r="F15" i="6"/>
  <c r="D17" i="6"/>
  <c r="D16" i="6"/>
  <c r="D15" i="6"/>
  <c r="F12" i="6"/>
  <c r="D12" i="6"/>
  <c r="E11" i="5"/>
  <c r="E10" i="5"/>
  <c r="D10" i="5"/>
  <c r="F25" i="3" l="1"/>
  <c r="E25" i="3"/>
  <c r="D25" i="3"/>
  <c r="D24" i="3"/>
  <c r="C25" i="3"/>
  <c r="F24" i="3"/>
  <c r="E24" i="3"/>
  <c r="C24" i="3"/>
  <c r="F22" i="3"/>
  <c r="E22" i="3"/>
  <c r="D22" i="3"/>
  <c r="C22" i="3"/>
  <c r="I7445" i="9" l="1"/>
  <c r="H5644" i="9"/>
  <c r="D14" i="3" l="1"/>
  <c r="E14" i="3"/>
  <c r="D16" i="3"/>
  <c r="E16" i="3"/>
  <c r="D17" i="3"/>
  <c r="E17" i="3"/>
  <c r="C16" i="3"/>
  <c r="F16" i="3" s="1"/>
  <c r="C17" i="3"/>
  <c r="C14" i="3"/>
  <c r="D6" i="3"/>
  <c r="E6" i="3"/>
  <c r="D8" i="3"/>
  <c r="E8" i="3"/>
  <c r="D9" i="3"/>
  <c r="E9" i="3"/>
  <c r="C8" i="3"/>
  <c r="F8" i="3" s="1"/>
  <c r="C9" i="3"/>
  <c r="C6" i="3"/>
  <c r="F6" i="3" s="1"/>
  <c r="F14" i="3" l="1"/>
  <c r="F17" i="3"/>
  <c r="F9" i="3"/>
  <c r="F10" i="6" l="1"/>
  <c r="E14" i="6"/>
  <c r="D14" i="6" l="1"/>
  <c r="D10" i="6"/>
  <c r="E10" i="6"/>
  <c r="F14" i="6"/>
  <c r="E20" i="6" l="1"/>
</calcChain>
</file>

<file path=xl/sharedStrings.xml><?xml version="1.0" encoding="utf-8"?>
<sst xmlns="http://schemas.openxmlformats.org/spreadsheetml/2006/main" count="17263" uniqueCount="1374">
  <si>
    <t>Строительство воздушных линий</t>
  </si>
  <si>
    <t>Строительство кабельных линий</t>
  </si>
  <si>
    <t>Строительство пунктов секционирования</t>
  </si>
  <si>
    <t>Сечение провода от 50 мм2 до 100 мм2 включительно</t>
  </si>
  <si>
    <t>Сечение провода до 50 мм2 включительно</t>
  </si>
  <si>
    <t>Сечение провода от 100 мм2 до 200 мм2 включительно</t>
  </si>
  <si>
    <t>№ п/п</t>
  </si>
  <si>
    <t>Год ввода объекта</t>
  </si>
  <si>
    <t>Уровень напряжения, кВ</t>
  </si>
  <si>
    <t>Приложение № 2 к Методическим указаниям по определению размера платы за технологическое присоединение к электрическим сетям</t>
  </si>
  <si>
    <t>Наименование мероприятий</t>
  </si>
  <si>
    <t>Информация для расчета стандартизированной тарифной ставки Ci</t>
  </si>
  <si>
    <t>Расходы на одно присоединение (руб. на одно ТП)</t>
  </si>
  <si>
    <t>Расходы по каждому мероприятию (руб.)</t>
  </si>
  <si>
    <t>Количество технологических присоединений (шт.)</t>
  </si>
  <si>
    <t>Объем максимальной мощности (кВт)</t>
  </si>
  <si>
    <t>1.</t>
  </si>
  <si>
    <t>Подготовка и выдача сетевой организацией технических условий Заявителю</t>
  </si>
  <si>
    <t>2.</t>
  </si>
  <si>
    <t>Строительство центров питания и подстанций уровнем напряжения 35 кВ и выше</t>
  </si>
  <si>
    <t>3.</t>
  </si>
  <si>
    <t>Строительство комплектных трансформаторных подстанций и распределительных трансформаторных подстанций с уровнем напряжения до 35 кВ</t>
  </si>
  <si>
    <t>Строительство пунктов секционирования (распределенных пунктов)</t>
  </si>
  <si>
    <t>Объем мощности, введенной в основные фонды за 3 предыдущих года (кВт)</t>
  </si>
  <si>
    <t>Фактические расходы на строительство подстанций за 3 предыдущих года (тыс. рублей)</t>
  </si>
  <si>
    <t>по каждому мероприятию</t>
  </si>
  <si>
    <t>максимальной мощности за 3 предыдущих года</t>
  </si>
  <si>
    <t>о фактических средних данных о присоединенных объемах</t>
  </si>
  <si>
    <t>ИНФОРМАЦИЯ</t>
  </si>
  <si>
    <t>к стандартам раскрытия информации субъектами оптового и розничных рынков электрической энергии</t>
  </si>
  <si>
    <t>Приложение 2</t>
  </si>
  <si>
    <t>Приложение 3</t>
  </si>
  <si>
    <t>о фактических средних данных о длине линий электропередачи</t>
  </si>
  <si>
    <t>и об объемах максимальной мощности построенных объектов</t>
  </si>
  <si>
    <t>за 3 предыдущих года по каждому мероприятию</t>
  </si>
  <si>
    <t>Расходы на строительство воздушных и кабельных линий электропередачи на i-м уровне напряжения, фактически построенных за последние 3 года (тыс. рублей)</t>
  </si>
  <si>
    <t>Длина воздушных и кабельных линий электропередачи на i-м уровне напряжения, фактически построенных за последние 3 года (км)</t>
  </si>
  <si>
    <t>Объем максимальной мощности, присоединенной путем строительства воздушных или кабельных линий за последние 3 года (кВт)</t>
  </si>
  <si>
    <t>Строительство кабельных линий электропередачи:</t>
  </si>
  <si>
    <t>0,4 кВ</t>
  </si>
  <si>
    <t>1 - 20 кВ</t>
  </si>
  <si>
    <t>35 кВ</t>
  </si>
  <si>
    <t>Строительство воздушных линий электропередачи:</t>
  </si>
  <si>
    <t>Приложение 4</t>
  </si>
  <si>
    <t>об осуществлении технологического присоединения</t>
  </si>
  <si>
    <t>Категория заявителей</t>
  </si>
  <si>
    <t>Количество договоров (штук)</t>
  </si>
  <si>
    <t>Максимальная мощность (кВт)</t>
  </si>
  <si>
    <t>Стоимость договоров (без НДС) (тыс. рублей)</t>
  </si>
  <si>
    <t>35 кВ и выше</t>
  </si>
  <si>
    <t>До 15 кВт - всего</t>
  </si>
  <si>
    <t>в том числе льготная категория &lt;*&gt;</t>
  </si>
  <si>
    <t>От 15 до 150 кВт - всего</t>
  </si>
  <si>
    <t>в том числе льготная категория &lt;**&gt;</t>
  </si>
  <si>
    <t>От 150 кВт до 670 кВт - всего</t>
  </si>
  <si>
    <t>в том числе по индивидуальному проекту</t>
  </si>
  <si>
    <t>4.</t>
  </si>
  <si>
    <t>&lt;*&gt; Заявители, оплачивающие технологическое присоединение своих энергопринимающих устройств в размере не более 550 рублей.</t>
  </si>
  <si>
    <t>&lt;**&gt;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</si>
  <si>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>Количество заявок (штук)</t>
  </si>
  <si>
    <t>о поданных заявках на технологическое присоединение</t>
  </si>
  <si>
    <t>Приложение 5</t>
  </si>
  <si>
    <t>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</si>
  <si>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</si>
  <si>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</si>
  <si>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</si>
  <si>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</si>
  <si>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</si>
  <si>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КПП</t>
  </si>
  <si>
    <t>Ф.И.О. руководителя</t>
  </si>
  <si>
    <t>Адрес электронной почты</t>
  </si>
  <si>
    <t>Контактный телефон</t>
  </si>
  <si>
    <t>Факс</t>
  </si>
  <si>
    <t>Информация о решении органа исполнительной власти субъекта Российской Федерации в области
 государственного регулирования тарифов об установлении единых для всех территориальных сетевых
 организаций на территории субъекта Российской Федерации стандартизированных 
тарифных ставок, определяющих величину платы за технологическое присоединение к электрическим сетям территориальных сетевых организаций</t>
  </si>
  <si>
    <t>№</t>
  </si>
  <si>
    <t>Вид документа</t>
  </si>
  <si>
    <t>Наименование документа</t>
  </si>
  <si>
    <t>Реквизиты решения</t>
  </si>
  <si>
    <t>От 670 кВт - всего</t>
  </si>
  <si>
    <t>Объект электросетевого хозяйства/Средство коммерческого учета электрической энергии (мощности)</t>
  </si>
  <si>
    <t>Максимальная мощность, кВт</t>
  </si>
  <si>
    <t xml:space="preserve">Средства коммерческого учета электрической энергии (мощности) </t>
  </si>
  <si>
    <t>однофазные прямого включения</t>
  </si>
  <si>
    <t>трехфазные прямого включения</t>
  </si>
  <si>
    <t>трехфазные полукосвенного включения</t>
  </si>
  <si>
    <t>трехфазные косвенного включения</t>
  </si>
  <si>
    <t xml:space="preserve">Постановление Региональной тарифной комиссии Ставропольского края </t>
  </si>
  <si>
    <t>ул. Университетская, 35, г. Пятигорск, Ставропольский край, 357500</t>
  </si>
  <si>
    <t>Демчак Игорь Вячеславович</t>
  </si>
  <si>
    <t>(8793) 39-23-53, (8793) 36-35-86</t>
  </si>
  <si>
    <t>(8793) 97-35-02</t>
  </si>
  <si>
    <t>Филиал ПАО «Россети Северный Кавказ» - «Ставропольэнерго»</t>
  </si>
  <si>
    <t>Филиал Публичного Акционерного Общества «Россети Северный Кавказ» - «Ставропольэнерго»</t>
  </si>
  <si>
    <t xml:space="preserve">info@stv.rossetisk.ru </t>
  </si>
  <si>
    <t>Тип провода - Изолированный</t>
  </si>
  <si>
    <t>Материал провода - Сталеалюминиевый</t>
  </si>
  <si>
    <t>Материал провода - Алюминиевый</t>
  </si>
  <si>
    <t>Тип провода - Неизолированный</t>
  </si>
  <si>
    <t>Материал опоры - Металлические</t>
  </si>
  <si>
    <t>Материал опоры - Железобетонные</t>
  </si>
  <si>
    <t>0,4</t>
  </si>
  <si>
    <t>10</t>
  </si>
  <si>
    <t>Способ прокладки кабельных линий - в траншеях</t>
  </si>
  <si>
    <t>Одножильные</t>
  </si>
  <si>
    <t>Кабели с резиновой и пластмассовой изоляцией</t>
  </si>
  <si>
    <t>Кабели с бумажной изоляцией</t>
  </si>
  <si>
    <t>Многожильные</t>
  </si>
  <si>
    <t>2.2</t>
  </si>
  <si>
    <t>2.2.1</t>
  </si>
  <si>
    <t>2.2.2</t>
  </si>
  <si>
    <t>2.3</t>
  </si>
  <si>
    <t>2.3.1</t>
  </si>
  <si>
    <t>2.3.2</t>
  </si>
  <si>
    <t>Способ прокладки кабельных линий - в галереях и эстакадах</t>
  </si>
  <si>
    <t>Способ прокладки кабельных линий - горизонтальное наклонное бурение</t>
  </si>
  <si>
    <t>3.1</t>
  </si>
  <si>
    <t>Реклоузеры</t>
  </si>
  <si>
    <t>Номинальный ток до 100 А включительно</t>
  </si>
  <si>
    <t>Номинальный ток от 250 А до 500 А включительно</t>
  </si>
  <si>
    <t>Номинальный ток от 500 А до 1000 А включительно</t>
  </si>
  <si>
    <t>Номинальный ток свыше 1000 А</t>
  </si>
  <si>
    <t>Однотрансформаторные</t>
  </si>
  <si>
    <t>Трансформаторная мощность до 25 кВА включительно</t>
  </si>
  <si>
    <t>10/0,4</t>
  </si>
  <si>
    <t>6/0,4</t>
  </si>
  <si>
    <t>Трансформаторная мощность от 25 кВА до 100 кВА вкл.</t>
  </si>
  <si>
    <t>10/,04</t>
  </si>
  <si>
    <t>Трансформаторная мощность от 100 кВА до 250 кВА вкл.</t>
  </si>
  <si>
    <t>Двухтрансформаторные</t>
  </si>
  <si>
    <t>5.1.1</t>
  </si>
  <si>
    <t>5.1.2</t>
  </si>
  <si>
    <t>Однофазные</t>
  </si>
  <si>
    <t xml:space="preserve">Трехфазные </t>
  </si>
  <si>
    <t>Трансформаторная мощность от 250 кВА до 400 кВА вкл.</t>
  </si>
  <si>
    <t>Проверка сетевой организацией выполнения технических условий Заявителем</t>
  </si>
  <si>
    <t>2.1.</t>
  </si>
  <si>
    <t>2.2.</t>
  </si>
  <si>
    <t>Проверка сетевой организацией выполнения технических условий Заявителями, указанными в абзаце девятом пункта 24 Методических указаний по определению размера платы за технологическое присоединение к электрическим сетям</t>
  </si>
  <si>
    <t>Однцепные</t>
  </si>
  <si>
    <t>Двухцепные</t>
  </si>
  <si>
    <t>Одноцепные</t>
  </si>
  <si>
    <t>Однцепные, за исключением многогранных опорах</t>
  </si>
  <si>
    <t>Двухцепные, за исключением многогранных опорах</t>
  </si>
  <si>
    <t>с 1-им кабелем в траншее</t>
  </si>
  <si>
    <t>с 3-мя кабелями в траншее</t>
  </si>
  <si>
    <t xml:space="preserve">более 4-х кабелей в траншее </t>
  </si>
  <si>
    <t>Сечение провода от 200 мм2 до 250 мм2 включительно</t>
  </si>
  <si>
    <t>с 1-им кабелем в галерее или на эстакаде</t>
  </si>
  <si>
    <t>с 1-ой трубой в скважине</t>
  </si>
  <si>
    <t>3.1.1</t>
  </si>
  <si>
    <t>3.1.2</t>
  </si>
  <si>
    <t>3.1.3</t>
  </si>
  <si>
    <t>Линейные разъединители</t>
  </si>
  <si>
    <t>3.5</t>
  </si>
  <si>
    <t>3.5.1</t>
  </si>
  <si>
    <t>3.5.2</t>
  </si>
  <si>
    <t>3.5.2.2</t>
  </si>
  <si>
    <t>3.6</t>
  </si>
  <si>
    <t>3.6.1</t>
  </si>
  <si>
    <t>3.6.2</t>
  </si>
  <si>
    <t>3.6.2.2</t>
  </si>
  <si>
    <t>Строительство трансформаторных подстанций (ТП), за исключением распределительных трансформаторных подстанций (РТП), с уровнем нпаряжения до 35 кВ</t>
  </si>
  <si>
    <t>Трансформаторные подстанции (ТП), за исключением распределительных трансформаторных подстанций (РТП) 6/0,4; 10/0,4; 20/0,4; 6/10(10/6); 10/20 (20/10); 6/20 (20/6)</t>
  </si>
  <si>
    <t>столбового или мачтового типа</t>
  </si>
  <si>
    <t>шкафного или киоскового типа</t>
  </si>
  <si>
    <t>5.</t>
  </si>
  <si>
    <t>5.2</t>
  </si>
  <si>
    <t>Расходы на строительство объекта/на обеспечение средствами коммерческого учета электрической энергии (мощности), тыс. руб.</t>
  </si>
  <si>
    <t>Расходы на выполнение мероприятий по технологическому присоединению, 
предусмотренным подпунктами «а» и «в» пункта 16 Методических указаний, за 2021 год</t>
  </si>
  <si>
    <t>Выдача сетевой организацией акта об осуществлении технологического присоединения Заявителям, указанным в абзаце восьмом пункта 24 Методических указаний по определению размера платы за технологическое присоединение к электрическим сетям</t>
  </si>
  <si>
    <t xml:space="preserve">Выдача сетевой организацией акта об осуществлении технологического присоединения Заявителям, указанным в абзаце восьмом пункта 24 Методических указаний по определению размера платы за технологическое присоединение к электрическим сетям </t>
  </si>
  <si>
    <t>Строительство BЛ 35 кВ от BЛ 35 кВ Терская - Кара-Тюбе (Л-560) до границы земельного участка ООО «ЭнергоМИН» для осуществления технологического присоединения энергопринимающих устройств Горько-Балковской Малой ГЭС в Нефтекумском районе Ставропольского края» для нужд филиала ПАО «Россети Северный Кавказ» - «Ставропольэнерго»</t>
  </si>
  <si>
    <t>Строительство ВЛ 110 кВ от опоры № 105 ВЛ 110 кВ Новоалександровская - Красная Заря (Л-260) до РУ 110 кВ Кармалиновской ВЭС, техническое перевооружение ПС 110 кВ Новоалександровская и ПС 110 кВ Красная Заря для технологического присоединения объектов по производству электрической энергии Акционерного общества «Ветроэнергетическая Отдельная Генерирующая Компания» (Кармалиновская ВЭС) «под ключ»</t>
  </si>
  <si>
    <t>Реконструкция ВЛ 110 кВ Николина Балка – Ипатово (Л-53) в части строительства заходов на Бондаревскую ВЭС, включая реконструкцию ПС 110 кВ Светлоград, ПС 110 кВ Ипатово и ПС 110 кВ Николина Балка, для технологического присоединения объектов по производству электрической энергии АО «Ветроэнергетическая отдельная генерирующая компания»</t>
  </si>
  <si>
    <t>Реконструкция ВЛ-10 кВ Ф-123 ПС 35/10 кВ «Марьинская», строительство ТП-10/0,4 кВ и ЛЭП-0,4кВ, для осуществления технологического присоединения энергопринимающих устройств коровника находящегося примерно 3 км по направлению на северо-восток от ориентира СХП «Марьинское» Кировского района</t>
  </si>
  <si>
    <t>«Реконструкция ВЛ-10кВ Ф-913, строительство ТП-10/0,4 кВ для тех. присоединения ЭПУ объектов с/х назначения, в с. Белые Копани</t>
  </si>
  <si>
    <t>«Реконструкция ВЛ-10кВ Ф-826 ПС 35/10 кВ «Киевская», строительство ТП-10/0,4 кВ, строительство ВЛ-0,4 кВ для осуществления технологического присоединения</t>
  </si>
  <si>
    <t>Реконструкция ВЛ-10кВ Ф-064 ПС 35/10 кВ «Донская Балка», для осуществления тех.присоединения энергопринимающих устройств объектов с/х назначения</t>
  </si>
  <si>
    <t>Строительство ВЛ-0,4кВ от ТП 7/095 для тех.присоединения ЭПУ объектов ЛПХ в с.Ореховка</t>
  </si>
  <si>
    <t xml:space="preserve">Реконструкция ВЛ-0,4 кВ Ф-2 ТП-14/313 для тех. присоединения ЭПУ храма в с. Б. Джалга Ипатовского ГО </t>
  </si>
  <si>
    <t xml:space="preserve">Реконструкция ВЛ-10 Ф-082, строительство ВЛ-0,4 кВ и ТП-10/0,4 кВ для тех. присоединения ЭПУ вагончика в с. Константиновское, ул. Гагарина 2а </t>
  </si>
  <si>
    <t>Реконструкция ВЛ-10 Ф-770, строительство ВЛ-0,4кВ и ТП-10/0,4кВ для тех. присоединения  жилого дома для животноводов в с.Кучерла Туркменского района</t>
  </si>
  <si>
    <t>Реконструкция ВЛ 0,4 кВ от ТП-6/320 для осуществления технологического присоединения энергопринимающих устройств строящегося ж/дома по ул. Колхозная,33 в ст.Новотроицкая Изобильненского р-на</t>
  </si>
  <si>
    <t xml:space="preserve">Реконструкция ВЛ-0,4 кв от ТП-10/438 для осущ.техприс.энергоприн. устр-в нежилого здания, расположенного в ДПК "Садовод" массив 3, ул.Нижняя,281 </t>
  </si>
  <si>
    <t>Реконструкция ВЛ-0,4 кВ от ТП-11/282 для осущ.техприс.энприн. устр. строящегося жилого дома , расположенного по ул.Полушина,120 в с.Московское</t>
  </si>
  <si>
    <t>Реконструкция ВЛ-0,4 кВ от ТП-7/264 для осущ.техприс.энприн.устр.строящегося жилого дома, расположенного по ул.Лермонтова,23 в с,Ключевское Труновского района</t>
  </si>
  <si>
    <t>Реконструкция ВЛ-10 кВ Ф-123 ПС 110/35/10 кВ Красногвардейская со строительством ТП-10/0,4 кВ тех. прис.  торгово-сервисного комплекса</t>
  </si>
  <si>
    <t>Реконструкция ВЛ-10 кВ Ф-258 ПС 35/10 кВ Труновская со строительством ТП-10/0,4 кВ и ВЛ-0,4 кВ для тех. прис. поливной станции</t>
  </si>
  <si>
    <t xml:space="preserve">Реконструкция ВЛ-0,4 кВ от ТП-10/176 для  технологического присоединения жилого дома, расположенного по ул. Российская,2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 п. Новоизобильный </t>
  </si>
  <si>
    <t>Реконструкция ВЛ-10 кВ Ф-133 отПС 110/35/10 кВ Донская со строительством ТП-10/0,4 кВ и ВЛ-0,4 кВ для тех. присоединения строящегося магазина</t>
  </si>
  <si>
    <t xml:space="preserve">Реконструкция ВЛ-10 кВ Ф-264 от ПС 35/10 кВ Труновская со строительством ТП-10/0,4 кВ и ВЛ-0,4 кВ для тех. присоединения  земельного участка для с/х </t>
  </si>
  <si>
    <t>Реконструкция ВЛ-0,4 кВ от ТП-30/209 для техприсоединения строящегося склада на земельном участке в 1,0 км южнее г.Новоалександровск</t>
  </si>
  <si>
    <t>Реконструкция ВЛ-0,4 кВ от ТП-15/208  для технологического присоединения жилого дома по ул. Червонная, 39 в х. Красночервонный Новоалександровского района</t>
  </si>
  <si>
    <t xml:space="preserve">Реконструкция ВЛ-10 кВ Ф-105 от ПС 110/35/10 кВ «Суворовская», строительство ВЛ-0,4 кВ и ТП-10/0,4 кВ для осуществления технологического присоединения энергопринимающих устройств кафе, в Предгорном районе, ст. Суворовская, а/д Лермонтов-Черкесск 37 км (кад. № 26-26-35/011/2012-879) </t>
  </si>
  <si>
    <t>Реконструкция ВЛ-10 кВ  Ф-192, строительство ВЛ-0,4 кВ и ТП-10/0,4 кВдля осуществления технологического присоединения энергопринимающих устройств строительной площадки строения в Андроповском муниципальном округе, в границах СПК «Курсавский» (кад № 26:17:061303:3)</t>
  </si>
  <si>
    <t xml:space="preserve">Реконструкция ВЛ-0,4 кВ от ТП-1294/117 для осуществления технологического присоединения энергопринимающих устройств объекта незавершенного строительства (жилого дома) в Предгорном муниципальном округе, п.Нежинский, ул.Курганная, д. 8 </t>
  </si>
  <si>
    <t xml:space="preserve">«Реконструкция ВЛ-10 кВ Ф-128 от ПС 110/35/10 кВ Есссентуки-2, строительство ВЛ-0,4 и ТП-10/0,4 кВ для технологического присоединения энергопринимающих устройств строительной площадки строения в г. Ессентуки, между автодорогой Пятигорск-Кисловодск и полосой отвода железной дороги» </t>
  </si>
  <si>
    <t>Реконструкция ВЛ-0,4 кВ от ТП-318/411 для осуществления технологического присоединения энергопринимающих устройств строительной площадки жилого дома в Предгорном муниципальном округе, п.Подкумок, ул.Донская, д. 51 (кад № 26:29:160202:784)</t>
  </si>
  <si>
    <t>Реконструкция ВЛ-0,4 кВ от ТП-860/137 для технологического присоединения энергопринимающих устройств жилого дома в Предгорном муниципальном округе, с. Юца, ул. Высоковольтная, д. 22А (кад. №26:29:120406:440)</t>
  </si>
  <si>
    <t>Реконструкция ВЛ-0,4 кВ от ТП 1173/162 для осуществления технологического присоединения энергопринимающих устройств строительной площадки жилого дома, в Предгорном муниципальном округе, с. Новоблагодарное, ул. Балахонова, д. 69 (Кад. № 26:29:040204:38)</t>
  </si>
  <si>
    <t>Реконструкция ВЛ-0,4 кВ от ТП-2/161 для осуществления технологического присоединения энергопринимающих устройств строительной площадки жилого дома в Минераловодском городском округе, п. Привольный, ул. Луговая, д.31</t>
  </si>
  <si>
    <t>Реконструкция ВЛ-0,4 кВ от ТП-8/397 для осуществления технологического присоединения энергопринимающих устройств строительной площадки жилого дома в г. Железноводск,  жилрайона Капельница, ул. Аллейная, д.53</t>
  </si>
  <si>
    <t>Реконструкция ВЛ-0,4 кВ от ТП-48/161 для тех. присоединения ЭПУ жилого дома в п. Змейка, ул. Дорожная, д. 32».</t>
  </si>
  <si>
    <t>Реконструкция ВЛ-0,4 кВ от ТП-878/104 для осуществления технологического присоединения энергопринимающих устройств  жилого дома в ст.Константиновской, пер. Тимошенко, 6</t>
  </si>
  <si>
    <t>Реконструкция ВЛ-10 кВ Ф-101 от ПС 35/10 кВ Ясная Поляна-1, строительство ВЛ-0,4 кВ и ТП-10/0,4 кВ для осуществления технологического присоединения энергопринимающих устройств строительной площадки строения, в Предгорном муниципальном округе, х. Томатный, ул. Огородняя, д. 214»</t>
  </si>
  <si>
    <t>Реконструкция ВЛ-10 кВ Ф-104, строительство ВЛ-0,4 кВ и ТП-10/0,4 кВ для тех. присоединения ЭПУ стройплощадки в с. Этока</t>
  </si>
  <si>
    <t xml:space="preserve">Реконструкция ВЛ-10 кВ Ф-162 от ПС 110/35/10 кВ «Железноводская», строительство ВЛ-0,4 кВ и ТП-10/0,4 кВ для осуществления технологического присоединения энергопринимающих устройств заявителей строительных площадок жилых домов в Предгорном районе, п. Железноводский, пер. Дорожный </t>
  </si>
  <si>
    <t>Реконструкция ВЛ 0,4 кВ от ТП-14/618 для тех. присоединения ЭПУ жилого дома в п. Загорский, ул. Луговая, 28</t>
  </si>
  <si>
    <t>Реконструкция ВЛ 0,4 кВ от ТП-21/173 для тех. присоединения ЭПУ жилого дома в п. Подкумок, пер. Известковый, д. 19А</t>
  </si>
  <si>
    <t xml:space="preserve">Реконструкция ВЛ 0,4 кВ от ТП-3/615 для тех. присоединения ЭПУ жилого дома в x. Возрождение, ул. Степная, д. 59». </t>
  </si>
  <si>
    <t xml:space="preserve">Реконструкция  ВЛ 0,4кВ от ТП-8/195 для осуществления технологического присоединения энергопринимающих устройств зернодробилки  в Буденновском районе, п.Терек, ул. Мира, 9 </t>
  </si>
  <si>
    <t xml:space="preserve">Реконструкция ВЛ-0,4 кВ от ТП-70/104 для тех. присоединения ЭПУ стройплощадки в п. Нижнеподкумский (кад. № 26:29:090609:94)». </t>
  </si>
  <si>
    <t>Реконструкция ВЛ 0,4 кВ от ТП-2/318 для тех. присоединения ЭПУ жилого дома в с. Солуно-Дмитриевское, ул. Советская, д. 56</t>
  </si>
  <si>
    <t>Реконструкция ВЛ 0,4 кВ от ТП-25/412 для тех. присоединения ЭПУ жилого дома в п. Подкумок, ул. Набережная, д. 7/2</t>
  </si>
  <si>
    <t>Реконструкция ВЛ 0,4 кВ от ТП-3/225 для тех. присоединения ЭПУ жилого дома в с. Прикумское, ул Ленина, д. 62</t>
  </si>
  <si>
    <t>Реконструкция ВЛ 0,4 кВ от ТП-387/117 для тех. присоединения ЭПУ нежилого здания в п. Мирный, ул. Кольцегорская, д. 15».</t>
  </si>
  <si>
    <t xml:space="preserve">Реконструкция ВЛ-0,4 кВ от ТП-2/307 для тех/прис.  ЭПУ  склада в границах  МО Арзгирского с/с </t>
  </si>
  <si>
    <t xml:space="preserve">Реконструкция ВЛ-10 кВ Ф-103 от ПС 35/10 кВ «Юцкая», строительство ВЛ-0,4 кВ и ТП-10/0,4 кВ для осуществления технологического присоединения энергопринимающих устройств заявителей строительных площадок жилых домов в Предгорном районе, с.Садовое, ул. Ермолова, ул.Терская </t>
  </si>
  <si>
    <t>Реконструкция ВЛ-10 кВ Ф-170 от ПС 110/10 кВ «Провал», строительство КЛ-10 кВ Ф-170 от ПС 110/10 кВ «Провал» для осуществления техприсоединения</t>
  </si>
  <si>
    <t>Реконструкция ВЛ-0,4 кВ от ТП-4/176 для техприс.магазина по ул.Строительная,1Г в п.Новоизобильный  Изобильненского р-на Ставропольского края</t>
  </si>
  <si>
    <t>Реконструкция ВЛ-0,4 кВ от ТП-5/523 для техприс.строящегося жилого дома по адресу : проезд Парковый,17А,х.Спорный в Изобильненском р-не</t>
  </si>
  <si>
    <t>Реконструкция ВЛ-10 ф-356 Л 3372 ПС Русская , строительство ТП-10/04 кВ рек-я ВЛ-0,4 кВ для осущ-я  технологического присоединения энергопринимающих устройств зесмельных уч-в по ул Степная 1г ,ул.Степная 1а с.Русская Курского р-на</t>
  </si>
  <si>
    <t xml:space="preserve">Реконструкция ВЛ-0,4 кВ Ф-1  ТП-24/171 ВЛ-10 кВ Ф-171 ПС Южная для осуществления технологического присоединения энергопринимающих устройств гаража </t>
  </si>
  <si>
    <t xml:space="preserve">Реконструкция ВЛ-0,4 кВ Ф-2 ТП-2/132 ВЛ-10 кВ Ф-132 ЦРП 6/10 кВ Сенгилеевская ГЭС для осуществления технологического присоединения </t>
  </si>
  <si>
    <t>Реконструкция ВЛ-0,4 кВ Ф-2 ТП-40/135 ВЛ-10 кВ Ф-135 ПС Промкомплекс для осуществления технологического присоединения э/принимающих устройств</t>
  </si>
  <si>
    <t>Реконструкция МТП 3258/220 и строительство ВЛ-0,4кВ для осуществления технологического присоединения эн-щих устройств ж/дома по ул.Кольцевая 87</t>
  </si>
  <si>
    <t>Реконструкция ВЛ-0,4 кВ Ф-1  ТП-41/231 ВЛ-10 кВ Ф-231 ПС Балахоновская для осуществления технологического присоединения энергопринимающих устройств жилого дома  по ул. Южная, 2И, ст. Барсуковская, Кочубеевского района</t>
  </si>
  <si>
    <t>Реконструкция ВЛ-0,4 кВ Ф-1 ТП-20/104 ВЛ-10 кВ Ф-104 ПС Грачевская для осущ. тех. прис энергопринимающих устройств жилых домов по ул. Солнечная</t>
  </si>
  <si>
    <t>Реконструкция ВЛ-0,4 кВ Ф-2 от ТП-1234/304 для осуществелния технологического присоединения энергопринимающих устройств жилого дома по ул.Энгельса 86,</t>
  </si>
  <si>
    <t>Реконструкция ВЛ-0,4 кВ Ф-2 ТП-1/170 ВЛ-10 кВ Ф-170 ПС 330 кВ Ставрополь для осуществления технологического присоединения энергопринимающих устройств жилого дома по ул. Северная, д.23б, с. Старомарьевка, Грачевского района</t>
  </si>
  <si>
    <t xml:space="preserve">Реконструкция ВЛ-0,4 кВ Ф-2  ТП-19/195 ВЛ-10 кВ Ф-195 ПС Новая Деревня для осуществления технологического присоединения энергопринимающих устройств жилого дома по ул. Садовая, 3, х. Прогресс, Кочубеевского района </t>
  </si>
  <si>
    <t xml:space="preserve">Реконструкция ВЛ-0,4 кВ Ф-3  ТП-1/115 ВЛ-10 кВ Ф-115 ПС Ново-Невинномысская для осуществления технологического присоединения энергопринимающих устройств жилого дома по ул. Каштановая, 90, г. Невинномысск </t>
  </si>
  <si>
    <t>Реконструкция ВЛ-0,4 кВ Ф-3  ТП-12/170 ВЛ-10 кВ Ф-170 ПС 330 кВ Ставрополь для осуществления технологического присоединения энергопринимающих устройств жилого дома по ул. Дачная, 111, с. Старомарьевка</t>
  </si>
  <si>
    <t>Реконструкция ВЛ-0,4 кВ Ф-3  ТП-22/135 ВЛ-10 кВ Ф-135 ПС Промкомплекс для осуществления технологического присоединения энергопринимающих устройств жилых домов по ул. Комсомольская, с. Верхнерусское, Шпаковского района</t>
  </si>
  <si>
    <t>Реконструкция ВЛ-0,4 кВ Ф-3  ТП-35/157 ВЛ-10 кВ Ф-157 ПС Пригородная для осуществления технологического присоединения энергопринимающих устройств жилых домов по ул. Руставели, с. Татарка</t>
  </si>
  <si>
    <t>Реконструкция ВЛ-0,4 кВ Ф-1 от ТП-4396/217 ПС35/10 «Левопадинская» для осуществления технологического присоединения энергопринимающих устройств жилого дома по ул.Зеленая дом 36, хутор Левопадинский Степновского района</t>
  </si>
  <si>
    <t>Реконструкция ВЛ-0,4 кВ Ф-1  ТП-24/171 ВЛ-10 кВ Ф-171 ПС Южная для технологического присоединения энергопринимающих устройств гаража в х. Демино, участок Стройотдел, 8</t>
  </si>
  <si>
    <t>Реконструкция ВЛ-0,4 кВ Ф-3 от ТП-1188/145 для осуществления технологического присоединения энергопринимающих устройств торгового павильона по пер.Красный 5, с.Новозаведенное Георгиевского городского округа</t>
  </si>
  <si>
    <t>Реконструкция ВЛ-0,4 кВ Ф-2 от ТП-3441/296 ПС «Курская 2» для осуществления технологического присоединения энергопринимающих устройств нежилого здания в ст.Курская квартал 26:36:030301 здание 57. Курский район</t>
  </si>
  <si>
    <t>Реконструкция ТП-13/101 Ф-1 для осуществления технологического присоединения энергопринимающих устройств ж/дома по пер. Ветеранов, 6А, ст.Новомарьевск</t>
  </si>
  <si>
    <t>Реконструкция ТП-31/101 Ф-1 для осуществления технологического присоединения энергопринимающих устройств жилого дома по ул. Родниковая, 2, ст. Новомарьевская, Шпаковского района</t>
  </si>
  <si>
    <t xml:space="preserve">Реконструкция ВЛ-10 кВ Ф-383 ПС 110/10 кВ «Подкумок», строительство ТП-10/0,4 кВ и ЛЭП-0,4кВ, для осуществления технологического присоединения энергопринимающих устройств животноводческого комплекса по адресу: примерно 3 км по </t>
  </si>
  <si>
    <t xml:space="preserve">Реконструкция ВЛ-0,4кВ Ф-2 от ТП -1137/196 ПС "Лысогорская" для осущ.тех. прис. энергоприним уст-ств РУ-0,22 кВ </t>
  </si>
  <si>
    <t>Реконструкция ВЛ-0,4 кВ Ф-1 от ТП-3289/330 ПС «Галюгаевская» для осуществления технологического присоединения энергопринимающих устройств Станции катодной защиты подземного газопровода по ул.Октябрьская (кирпичный завод), ст.Галюгаевская Курского района</t>
  </si>
  <si>
    <t>Реконструкция ВЛ-10 кВ Ф-229 Л-3739 ПС 110/35/10 «Троицкая», строительство ТП-10/0,4 кВ и ЛЭП-0,4 кВ, для осуществления технологического присоединения энергопринимающих устройств жилого дома по адресу: животноводческая точка №2 п. Ага-Батыр Полтавский сельсовет, Курского района</t>
  </si>
  <si>
    <t>Реконструкция ВЛ-0,4 кВ Ф-1 ТП-13/170 ВЛ-10 кВ Ф-170 ПС Южная для технологического присоединения энергопринимающих устройств жилого дома по Невинномысскому шоссе 5 км, г. Ставрополь</t>
  </si>
  <si>
    <t>Реконструкция ВЛ-0,4 кВ Ф-1 ТП-16/177 ВЛ-10 кВ Ф-177 ПС Южная для технологического присоединения энергопринимающих устройств жилого дома по ул. Зодчих, 3, г. Ставрополь</t>
  </si>
  <si>
    <t>Реконструкция ВЛ-0,4 кВ Ф-2 от ТП-1354/395 ПС 35/10 «Очистные сооружения» для осуществления технологического присоединения энергопринимающих устройств жилого помещения по ул.Левобережная дом №1а, кв.2, с.Краснокумское Георгиевский городской округ</t>
  </si>
  <si>
    <t>Реконструкция ВЛ-0,4 кВ Ф-2  ТП-11/168 ВЛ-10 кВ Ф-168 ПС 330 кВ Ставрополь для осуществления технологического присоединения энергопринимающих устройств жилого дома по ул. Шоссейная, 3 с. Надежда</t>
  </si>
  <si>
    <t>Реконструкция ВЛ-0,4 кВ Ф-2 ТП-18/173 ВЛ-10 кВ Ф-173 ПС Кубань для технологического присоединения энергопринимающих устройств жилого дома по пер. Мирный, строение 16, г. Невинномысск</t>
  </si>
  <si>
    <t>Реконструкция ВЛ-0,4 кВ Ф-2  ТП-23/231 ВЛ-10 кВ Ф-231 ПС Балахоновская для технологического присоединения энергопринимающих устройств жилого дома по ул. Богданова, 2, ст. Барсуковская</t>
  </si>
  <si>
    <t>Реконструкция ВЛ-0,4 кВ Ф-2 ТП-7/166 ВЛ-10 кВ Ф-166 ПС 330 кВ Ставрополь для технологического присоединения энергопринимающих устройств жилого дома по ул. Советская, 175, с. Надежда</t>
  </si>
  <si>
    <t>Реконструкция ВЛ-0,4 кВ Ф-1 от ТП-1014/101 ПС «Незлобная» для осуществления технологического присоединения энергопринимающих устройств РУ-0,4 кВ расположенное на земельном участке для индивидуальной жилой застройки по ул.Петра первого д.20 ст.Незлобная Георгиевского городского округа</t>
  </si>
  <si>
    <t>Реконструкция ВЛ-0,4 кВ Ф-2 от ТП-1093/196 ПС 110/10 «Лысогорская» для осуществления технологического присоединения энергопринимающих устройств РУ-0,4 кВ на земельном участке под домами индивидуальной жилой застройки по ул. им. В.Г. Педченко дом №14, ст.Лысогорская Георгиевского городского округа</t>
  </si>
  <si>
    <t>Строительство ВЛ-0,4 кВ Ф-1 от ТП-28/259 ВЛ-10 кВ Ф-259 ПС Заводская для технологического присоединения энергопринимающих устройств жилого дома по  ул. Спортивная, 1/1, х. Демино</t>
  </si>
  <si>
    <t>Строительство ВЛ-0,4 кВ Ф-2 от ТП-18/135 ВЛ-10 кВ Ф-135 ПС Промкомплекс для технологического присоединения энергопринимающих устройств жилого дома по ул. 50 лет Победы, 156, с. Верхнерусское</t>
  </si>
  <si>
    <t xml:space="preserve">Строительство ВЛ-0,4 кВ Ф-4 от ТП-1/157 ВЛ-10 кВ Ф-157 ПС Пригородная для технологического присоединения энергопринимающих устройств жилого дома по ул. Пролетарская, 12А, с. Татарка </t>
  </si>
  <si>
    <t>Реконструкция ВЛ-0,4 кВ Ф-2 от ТП-4188/253 ПС Варениковская тех.прис.РУ-0,22кВ на земельном участке по ул. Приозерная 113, с. Варенниковское, Степновского района</t>
  </si>
  <si>
    <t>Реконструкция ВЛ-0,4 кВ Ф-1 от ТП-1393/138 ПС 35/10 "Урух" для осуществления технологического присоединения энергопринимающих устройств: Склад тары с мастерской, блок подсобных помещений в п. Нижнезольский, Георгиевского городского округа</t>
  </si>
  <si>
    <t>Реконструкция ВЛ-0,4 кВ Ф-2 ТП-3441/296 ПС 110/35/10кВ "Курская-2"для технологического присоединения РУ-0,4кВ на земельном участке (26:36:030301:270) в ст. Курская, Курского района</t>
  </si>
  <si>
    <t>Строительство отпайки ВЛ-10 кВ от ВЛ-10 кВ Ф-387 ПС 110 кВ «Подкумок», строительство ТП-10/0,4 кВ и ЛЭП-0,4 кВ для осуществления технологического присоединения энергопринимающих устройств РУ-0,4 кВ расположенное на земельном участке для ведения животноводства по ул. Набережная №1, ст. Георгиевская, Георгиевского городского округа</t>
  </si>
  <si>
    <t>Строительство ВЛ-0,4 кВ Ф-2 от ТП-2/177 ВЛ-10 кВ Ф-177 от ПС Южная для технологического присоединения энергопринимающих устройств жилого дома  в г. Ставрополь, ул. Марьинская, 33 (Договор ТП от 23.11.2020 №29543/2020/СТВ/ЗЭС/ШРЭС, Заявитель М.В. Батурин)</t>
  </si>
  <si>
    <t>Строительство ВЛ-0,4 кВ Ф-4 от КТП-4/166 ВЛ-10 кВ Ф-166 от ПС 330 кВ Ставрополь для технологического присоединения энергопринимающих устройств производственно-складского здания МТФ №6 в с. Надежда, Шпаковский район</t>
  </si>
  <si>
    <t xml:space="preserve">Реконструкция ВЛ-0,4кВ Ф-1 от ТП-3258/220 ПС Графская тех.прис.РУ-0,4кВ на зем. уч. (26:36:101401:259) х.Медведев Курского р-она </t>
  </si>
  <si>
    <t>Реконструкция ВЛ-0,4 кВ Ф-3 от ТП-8/167 ВЛ-10кВ Ф-167 от ПС 330кВ Ставрополь  для тех. Присоединения жилого дома по пер.Первомайский, д.9, с.Старомарьевка Грачевский район</t>
  </si>
  <si>
    <t>Реконструкция ВЛ-0,4 кВ Ф-1 от ТП-9/126 ВЛ-10 кВ Ф-126 ПС Сергиевская для технологического присоединения жилого дома по ул.Верхняя 5, с.Сергиевское</t>
  </si>
  <si>
    <t>Реконструкция ВЛ-0,4 кВ Ф-2 от ТП-1/170 ВЛ-10кВ Ф-170 от ПС 330кВ Ставрополь  для тех. Присоединения жилого дома по ул.Свободная, д.53 с.Старомарьевка</t>
  </si>
  <si>
    <t>Реконструкция ВЛ-0,4 кВ Ф-3 от ТП-5/157 ВЛ-10кВ Ф-157  ПС Пригородная для тех.присоединения жилого дома по ул.Чехова 8, с.Татарка</t>
  </si>
  <si>
    <t>Строительство ВЛ-0,4 кВ  от ТП-23/168 ВЛ-10кВ Ф-168 от ПС 330кВ Ставрополь для тех.присоединения жилых домов ул.Ставропольская, с.Надежда</t>
  </si>
  <si>
    <t>Реконструкция ВЛ-0,4 кВ Ф-1 от ТП-20/130 ВЛ-10кВ Ф-130 от ПС Сенгилеевская ГЭС для тех.присоединения жилого дома ул.Луговая 19, х.Садовый</t>
  </si>
  <si>
    <t xml:space="preserve">Реконструкция ВЛ-10 Ф-106 ПС Воронежская, строительство ТП-10/0,4 кВ для тех. присоединения нежилого здания по ул.Чапаева 1А/1, с.Ивановское Кочубеевского района </t>
  </si>
  <si>
    <t>Реконструкция ВЛ-0,4 кВ  ТП-3/148 ВЛ-10кВ Ф-148 от ПС 35кВ Георгиевская для тех.присоединения медучреждения по ул.Мира, д.57,х.Рощинский Кочубеевского района</t>
  </si>
  <si>
    <t xml:space="preserve">Реконструкция ВЛ-10 Ф-151 ПС Пригородная, строительство ТП-10/0,4 кВ и ВЛ-0,4 кВ для тех. присоединения жилых домов по ул.Степная, х.Верхнеегорлыкский </t>
  </si>
  <si>
    <t>Реконструкция ВЛ-6 кВ Ф-615 от ПС 110/35/6 кВ «Мин-Воды-2» для осуществления технологического присоединения энергопринимающих устройств заявителей объектов незавершенного строительства (жилых домов) в Минераловодском городском округе х. Возрождение, ул. Славянская, ул. Радужная, ул. Казачья</t>
  </si>
  <si>
    <t xml:space="preserve">Реконструкция ВЛ-10 кВ Ф-433 установка реклоузера с функциями РЗА автоматики и ПКУ для технологического присоединения энергопринимающих устройств ООО «Хайнц-Георгиевск», расположенных по ул. Октябрьская 148, г. Георгиевск, Георгиевский городской округ </t>
  </si>
  <si>
    <t>Строительство ЛЭП-10 кВ от ВЛ-10 кВ Ф-224 ПС 35/10 кВ «Первомайская» протяженностью 3,15 км для технологического присоединения насосной станции</t>
  </si>
  <si>
    <t>«Реконструкция ВЛ-10 Ф-042, строительство ВЛ-0,4 кВ и ТП-10/0,4 кВ для тех. присоединения ЭПУ жилого дома в с. Благодатное, ул. Первомайская 14</t>
  </si>
  <si>
    <t>Реконструкция ВЛ-10 кВ Ф-456 ПС "Новопавловская 2"  для осуществления технологического присоединения энергоприним. устр-ств</t>
  </si>
  <si>
    <t>Cтроительство отпайки ВЛ 110 кВ от ВЛ 110 кВ Баклановская – Дмитриевская (Л-276) до РУ 110 кВ Медвеженской ВЭС протяженностью 4,6 км</t>
  </si>
  <si>
    <t>Реконструкция ВЛ 110 кВ Николина Балка – Ипатово (Л-53) в части строительства заходов на Бондаревскую ВЭС, включая реконструкцию ПС 110 кВ Светлоград, ПС 110 кВ Ипатово и ПС 110 кВ Николина Балка, для технологического присоединения объектов по производству электрической энергии АО «Ветроэнергетическая отдельная генерирующая компания</t>
  </si>
  <si>
    <t>Реконструкция ПС 110/10 кВ Восточная (монтаж 2 линейных ячеек), строительство КЛ-10 кВ протяженностью 1,00 км  для технологического присоединения энергопринимающих устройств многоквартирного жилого комплекса ООО «Эвелин-строй 2» в г. Ставрополе, пр-кт К.Маркса. I и II этап.</t>
  </si>
  <si>
    <t>Реконструкция ВЛ-10 кВ Ф-433 установка реклоузера с функциями РЗА автоматики и ПКУ для технологического присоединения энергопринимающих устройств ООО «Хайнц-Георгиевск», расположенных по ул. Октябрьская 148, г. Георгиевск, Георгиевский городской округ</t>
  </si>
  <si>
    <t>Реконструкция ВЛ-10 кВ Ф-383 ПС 110/10 кВ «Подкумок», строительство ТП-10/0,4 кВ и ЛЭП-0,4кВ, для осуществления технологического присоединения энергопринимающих устройств животноводческого комплекса по адресу: примерно 3 км по направлению на юго-восток от ориентира ст.Незлобная Георгиевского городского округа</t>
  </si>
  <si>
    <t xml:space="preserve">Строительство ЛЭП-10 кВ от ВЛ-10 кВ Ф-224 ПС 35/10 кВ «Первомайская» протяженностью 3,15 км для технологического присоединения насосной станции. </t>
  </si>
  <si>
    <t>Реконструкция ВЛ-10 кВ  Ф-192, строительство ВЛ-0,4 кВ и ТП-10/0,4 кВ для осуществления технологического присоединения энергопринимающих устройств строительной площадки строения в Андроповском муниципальном округе, в границах СПК «Курсавский» (кад № 26:17:061303:3)</t>
  </si>
  <si>
    <t>встроенного типа</t>
  </si>
  <si>
    <t>Трансформаторная мощность от 400 кВА до 630 кВА вкл.</t>
  </si>
  <si>
    <t>Трансформаторная мощность от 630 кВА до 1000 кВА вкл.</t>
  </si>
  <si>
    <t>Реконструкция ВЛ-10кВ Ф-043 ПС 35/10 кВ «Благодатное», для осущ.тех.присоединения энергоприн.устройств строящегося жилого дома</t>
  </si>
  <si>
    <t>5.1.1.1</t>
  </si>
  <si>
    <t>5.1.1.2</t>
  </si>
  <si>
    <t>5.1.2.1</t>
  </si>
  <si>
    <t>5.1.2.4</t>
  </si>
  <si>
    <t>Техническое перевооружение системы учета электроэнергии с организацией автоматизированного сбора данных Благодарненских РЭС в рамках реализации мероприятий технологического присоединения</t>
  </si>
  <si>
    <t>Система учета электроэнергии с организацией автоматизированного сбора данных Туркменских РЭС в рамках реализации мероприятий технологического присоединения</t>
  </si>
  <si>
    <t>0,22</t>
  </si>
  <si>
    <t>Система учета электроэнергии с организацией автоматизированного сбора данных Петровских РЭС в рамках реализации мероприятий технологического присоединения</t>
  </si>
  <si>
    <t xml:space="preserve">Система учета электроэнергии с организацией автоматизироанного сбора даннных  Курсавских РЭС в рамках реализации мероприятий технологического присоединения </t>
  </si>
  <si>
    <t>Техперевооружение системы учета электроэнергии с организацией автоматизированного сбора данных Минераловодских РЭС в рамках реализации мероприятий технологического присоединения</t>
  </si>
  <si>
    <t>Техперевооружение системы учета электроэнергии с организацией автоматизированного сбора данных Минералоодских РЭС в рамках реализации мероприятий технологического присоединения</t>
  </si>
  <si>
    <t>0,23</t>
  </si>
  <si>
    <t>0,24</t>
  </si>
  <si>
    <t>Техперевооружение системы учета электроэнергии с организацией автоматизированного сбора данных Буденовских РЭС в рамках реализации мероприятий технологического присоединения</t>
  </si>
  <si>
    <t xml:space="preserve">Система учета электроэнергии с организацией автоматизироанного сбора даннных  Красногвардейских РЭС в рамках реализации мероприятий технологического присоединения </t>
  </si>
  <si>
    <t xml:space="preserve">Система учета электроэнергии с организацией автоматизироанного сбора даннных  Нооалександроских РЭС в рамках реализации мероприятий технологического присоединения </t>
  </si>
  <si>
    <t>Техперевооружение системы учета электроэнергии с организацией автоматизированного сбора данных Труновских РЭС в рамках реализации мероприятий технологического присоединения</t>
  </si>
  <si>
    <t>Техперевооружение системы учета электроэнергии с организацией автоматизированного сбора данных Изобильненских РЭС в рамках реализации мероприятий технологического присоединения (ППРСУ) ИРЭС</t>
  </si>
  <si>
    <t>Система учета электроэнергии с организацией автоматизированного сбора данных Георгиевских РЭС в рамках реализации мероприятий технологического присоединения</t>
  </si>
  <si>
    <t>Система учета электроэнергии с организацией автоматизированного сбора данных Зеленокумских РЭС в рамках реализации мероприятий технологического присоединения</t>
  </si>
  <si>
    <t>Система учета электроэнергии с организацией автоматизированного сбора данных Зеленокумских РЭС в рамках реализации мероприятий тех.присоединения</t>
  </si>
  <si>
    <t xml:space="preserve">Система учета электроэнергии с организацией автоматизированного сбора данных Степновских РЭС в рамках реализации мероприятий технологического присоединения </t>
  </si>
  <si>
    <t>Система учета электроэнергии с организацией автоматизированного сбора данных Курских РЭС в рамках реализации мероприятий технологического присоединения</t>
  </si>
  <si>
    <t>Система учета электроэнергии с организацией автоматизированного сбора данных Новопавловских РЭС в рамках реализации мероприятий технологического присоединения</t>
  </si>
  <si>
    <t>Техническое перевооружение комплексной системы учета электроэнергии с  автоматизированным сбором данных Кочубеевских РЭС в рамках реализации мероприятий технологического присоединения</t>
  </si>
  <si>
    <t>Система учета электроэнергии с организацией автоматизированного сбора данных Апанасенковских РЭС в рамках реализации мероприятий технологического присоединения</t>
  </si>
  <si>
    <t>Техническое перевооружение системы учета электроэнергии с организацией автоматизированного сбора данных Ипатовских РЭС в рамках реализации мероприятий технологического присоединения</t>
  </si>
  <si>
    <t>Техперевооружение системы учета электроэнергии с организацией автоматизированного сбора данных Новоселицких РЭС в рамках реализации мероприятий технологического присоединения</t>
  </si>
  <si>
    <t>Техперевооружение системы учета электроэнергии с организацией автоматизированного сбора данных Предгорных РЭС в рамках реализации мероприятий технологического присоединения</t>
  </si>
  <si>
    <t>Строительство пункта коммерческого учета на ВЛ-10 кВ Ф-376 ПС «Солдато-Александровская», тех. прис. тепличного комплекса (кадастровый номер 26:27:110103:48) с.Солдато-Александровское Советского района.</t>
  </si>
  <si>
    <t>Строительство ПКУ для тех. присоединения ЭПУ объекта (запасы материальных ценностей) в с. Кугуты Петровского района</t>
  </si>
  <si>
    <t>Приложение № 1
к Методическим указаниям по определению 
размера платы за технологическое
присоединение к электрическим сетям</t>
  </si>
  <si>
    <t>Протяженность (для линий электропередачи), метров/Количество пунктов секционирования, штук/количество точек учета, штук</t>
  </si>
  <si>
    <t>2</t>
  </si>
  <si>
    <t>2.2.1.3</t>
  </si>
  <si>
    <t>2.2.1.3.3</t>
  </si>
  <si>
    <t>2.2.1.3.3.1</t>
  </si>
  <si>
    <t>2.2.1.3.3.1.1</t>
  </si>
  <si>
    <t>Реконструкция ВЛ-110кВ ПС"НС-11П"-ПС"НС-9П"-"НС-14" для тех. присоединения ЭПУ системы орошения, расположенных по адресу: Ставропольский край, Петровский район, с. Гофицкое</t>
  </si>
  <si>
    <t>2.2.2.3</t>
  </si>
  <si>
    <t>2.2.2.3.2</t>
  </si>
  <si>
    <t>2.2.2.3.2.1</t>
  </si>
  <si>
    <t>2.2.2.3.2.1.1</t>
  </si>
  <si>
    <t>2.2.2.3.3</t>
  </si>
  <si>
    <t>2.2.2.3.3.1</t>
  </si>
  <si>
    <t>2.2.2.3.3.1.1</t>
  </si>
  <si>
    <t>2.2.2.3.3.1.2</t>
  </si>
  <si>
    <t>2.2.2.3.3.2</t>
  </si>
  <si>
    <t>2.2.2.3.3.2.1</t>
  </si>
  <si>
    <t>2.3.1.4.</t>
  </si>
  <si>
    <t>2.3.1.4.1</t>
  </si>
  <si>
    <t>2.3.1.4.1.1</t>
  </si>
  <si>
    <t>Реконструкция ВЛ-0,4 кВ от ТП-1/282 для  технологического присоединения строящегося магазина по ул. Гоголя 2Г в с. Московское  Изобильненского района Ставропольского края</t>
  </si>
  <si>
    <t xml:space="preserve">Реконструкция ВЛ-0,4 кВ Ф-4 от ТП-7/272 для тех.присоединения ЭПУ садового дома в с. Кевсала Ипатовского района </t>
  </si>
  <si>
    <t>Реконструкция ВЛ-0,4 кВ Ф-2 от ТП-8/166 ВЛ-10 кВ Ф-166 ПС 330 кВ Ставрополь для технологического присоединения энергопринимающих устройств жилого дома по ул. Мутнянская, 43/4, с. Надежда</t>
  </si>
  <si>
    <t>Реконструкция ВЛ-0,4 кВ Ф-2 от ТП-29/166 ВЛ-10 кВ Ф-166 ПС 330 кВ Ставрополь для технологического присоединения энергопринимающих устройств жилых домов по ул. Октябрьская, с. Надежда, Шпаковского района</t>
  </si>
  <si>
    <t xml:space="preserve">Строительство ВЛ-0,4 кВ Ф-3 от КТП-35/157 ВЛ-10 кВ Ф-157 ПС Пригородная для технологического присоединения энергопринимающих устройств жилого дома по ул. Руставели, 1/28, с. Татарка </t>
  </si>
  <si>
    <t xml:space="preserve">Реконструкция ВЛ-0,4 кВ Ф-2 от ТП-13/177 ВЛ-10 кВ Ф-177 от ПС Южная для технологического присоединения энергопринимающих устройств жилого дома по ул. Пригородная, 59, с. Татарка </t>
  </si>
  <si>
    <t xml:space="preserve">Реконструкция ВЛ-0,4 кВ от ТП-54/231 ВЛ-10 кВ Ф-231 ПС Балахоновская для технологического присоединения энергопринимающих устройств нежилого здания в ст. Барсуковская, Кочубеевского района </t>
  </si>
  <si>
    <t xml:space="preserve">Строительство ВЛ-0,4 кВ Ф-4 от ТП-7/106 ВЛ-10 кВ Ф-106 ПС Воронежская для технологического присоединения энергопринимающих устройств нежилого здания по                          ул. Вольная, 20В, с. Ивановское, Кочубеевского района </t>
  </si>
  <si>
    <t xml:space="preserve">Реконструкция ВЛ-0,4 кВ Ф-2 ТП-1355/387 ПС «Подкумок» тех. прис. садового домика по ул. 5-я Линия, здание 116, ст.Георгиевская Георгиевского городского округа </t>
  </si>
  <si>
    <t>Реконструкция ВЛ-0,4 кВ ф-1 ТП-1398/138 ПС «Урух» для тех. прис. РУ-0,4 кВ на земельном участке (26:25:000000:8210) п.Шаумянский Георгиевского городского округа</t>
  </si>
  <si>
    <t xml:space="preserve">Реконструкция ВЛ-0,4 кВ Ф-3 от ТП-1142/436 ПС «Полимер» тех. прис. РУ-0,4 кВ на земельном участке по ул.Апрельская 1/16, п.Новый, Георгиевского городского округа  </t>
  </si>
  <si>
    <t>Реконструкция ВЛ-0,4 кВ Ф-3 ТП-1027/436, для тех. прис. РУ-0,22 кВ на земельном участке по ул.Юбилейная 87, п.Новый Георгиевского городского округа</t>
  </si>
  <si>
    <t>Строительство ВЛ-0,4 кВ ф-6 от ТП-1142/436, для технологического присоединения РУ-0,22 кВ на земельном участке по ул.Школьная, п.Новый Георгиевского городского округа</t>
  </si>
  <si>
    <t xml:space="preserve">Реконструкция ВЛ-10 кВ Ф-217 ПС 35/10 «Левопадинская», строительство ТП-10/0,4 кВ и ЛЭП-0,4кВ, для осуществления технологического присоединения энергопринимающих устройств нежилого здания (кадастровый номер: 26:36:000000:168) территория ОТФ, здание 61, п.Мирный Курского района </t>
  </si>
  <si>
    <t xml:space="preserve">Реконструкция ВЛ-10 кВ Ф-304 ПС «Зональная», для тех. прис. здания по адресу: (кадастровый номер 26:25:051903:13) с.Новозаведенное Георгиевского района </t>
  </si>
  <si>
    <t>Реконструкция ВЛ-10 кВ Ф-217 от ПС 110/10 кВ «Бештаугорец», строительство ВЛ-0,4 кВ и ТП-10/0,4 кВ для осуществления технологического присоединения энергопринимающих устройств заявителей торговые павильоны в Предгорном районе, с.Винсады, шоссе Кисловодское</t>
  </si>
  <si>
    <t>Реконструкция ВЛ 10 кВ Ф-103  ПС 35 кВ Юцкая, Строительство ТП - 10/0,4 кВ и ВЛ 0,4 для тех. присоединения ЭПУ жилого дома в с. Юца, ул. Высоковольтная, д. 1-а</t>
  </si>
  <si>
    <t>Реконструкция ВЛ-0,4 кВ Ф-2 ТП-3012/201 для тех. прис. РУ-0,4 кВ на земельном участке по ул.Красный Восток 17, х.Зайцев Курского района</t>
  </si>
  <si>
    <t xml:space="preserve">Реконструкция ВЛ-10 кВ Ф-147 ПС «Урух», строительство ТП-10/0,4 кВ и ЛЭП-0,4кВ, для технологического присоединения Птичника-акклиматизатора в п.Нижнезольский (26:25:000000:8180) Георгиевского городского округа </t>
  </si>
  <si>
    <t>Реконструкция ВЛ-10 кВ Ф-219 ПС «Богдановская», строительство ТП-10/0,4 кВ и ЛЭП-0,4кВ, для тех. присоединения РУ-0,4 кВ на земельном участке (26:28:020413:71) в границах МО Богдановского сельсовета Степновского района</t>
  </si>
  <si>
    <t xml:space="preserve">Реконструкция ВЛ-10кВ Ф-056, с установкой ПКУ-10 кВ для тех. присоединения ЭПУ объектов сельскохозяйственного назначения, в с. Николина Балка Петровского района </t>
  </si>
  <si>
    <t>Строительство ВЛ-0,4кВ Ф-2 от ТП-22/074 для тех. присоединения ЭПУ объектов РТПС, расположенных в Петровском районе, с. Сухая Буйвола, ул. Красная</t>
  </si>
  <si>
    <t xml:space="preserve">Реконструкция ВЛ-10 кВ Ф-841 ПС 110/35/10 кВ «Рагули», реконструкция ТП-2/841, реконструкция ВЛ-0,4 кВ Ф-1 от ТП-2/841 для технологического присоединения ЭПУ дома животновода, расположенного по адресу: Туркменский район, п. Новокучерлинский </t>
  </si>
  <si>
    <t>Реконструкция ВЛ-0,4кВ Ф-1 от ТП-15/239 для тех. присоединения ЭПУ объектов ЛПХ, расположенных в  Ипатовском районе, а. М. Барханчак, ул. Степная, 2</t>
  </si>
  <si>
    <t>Реконструкция ВЛ 0,4 кВ от ТП-6/180 для технологического присоединения жилого дома по ул. Пушкина 11 в ст. Расшеватская Новоалександровского района</t>
  </si>
  <si>
    <t>Реконструкция ВЛ 0,4 кВ от ТП-3/431 для технологического присоединения объектов наружного освещения по адресу: в 4 км. юго-восточнее г. Новоалександровск, Новоалександровского района</t>
  </si>
  <si>
    <t>Реконструкция ВЛ 0,4 кВ от ТП-4/355 для технологического присоединения дачного дома, садового общества Надежда, по адресу:  массив 1,улица 9, участок 35, г. Изобильный Изобильненского района</t>
  </si>
  <si>
    <t>Реконструкция ТП-8/184 и ВЛ-0,4 кВ от ТП-8/184 для технологического присоединения объекта сельскохозяйственного производства по ул. Расшеватская, 2 в ст. Расшеватская Новоалександровского района</t>
  </si>
  <si>
    <t>Реконструкция ВЛ-0,4 кВ от КТП-16/35 для тех/прис. ЭПУ жилого дома в с.Покойное</t>
  </si>
  <si>
    <t>Реконструкция ВЛ-0,4 кВ от ТП-39/301 для тех/прис. ЭПУ магазина в с.Арзгир</t>
  </si>
  <si>
    <t xml:space="preserve">Реконструкция ВЛ-10 кВ Ф-531 от ПС 35 кВ Андрей-Курган, строительство ТП-10/0,4 кВ  для тех/прис. ЭПУ объекта с/х производства в границах МО Закумского с/с </t>
  </si>
  <si>
    <t>Реконструкция ВЛ-0,4 кВ ф-2 от ТП-2295/110, для тех. присоединения фельдшерско-акушерского пункта по ул.Заречная 3А, п.Золка Кировского района (Договор ТП №34122/2021/СТВ/ВЭС/НРЭС от 03.12.2021 заявитель Министерство строительства и архитектуры СК)</t>
  </si>
  <si>
    <t xml:space="preserve">Строительство ВЛ-0,4кВ от ТП-8/252 для тех. присоединения ЭПУ зерносклада, расположенного в  Ипатовском районе, с. Тахта </t>
  </si>
  <si>
    <t>Реконструкция ВЛ-0,4 кВ от ТП-7/204 для технологического присоединения жилого дома по адресу: ул. Заречная № 46 ст. Кармалиновская Новоалександровского  района</t>
  </si>
  <si>
    <t xml:space="preserve">Реконструкция ВЛ 0,4 кВ от ТП-3/200 для технологического присоединения зернохранилища (строительство) по адресу: б/а (кад             № 26:05:010601:13 ) с. Подлесное Труновского района» </t>
  </si>
  <si>
    <t>Реконструкция ВЛ-0,4 кВ от ТП-1/167 для технологического присоединения гаража по адресу: район Пожарка, гараж 112, п. Рыздвянный Изобильненского района</t>
  </si>
  <si>
    <t>Реконструкция ВЛ 0,4 кВ от ТП-4/390 для технологического присоединения жилого дома по адресу: ул. Трунова, 54 с. Донское Труновского района</t>
  </si>
  <si>
    <t xml:space="preserve">Реконструкция ВЛ-0,4 кВ от ТП-20/238 кВ для технологического присоединения объекта КФХ по адресу: относительно ориентира расположенного за пределами участка (кадастровый №26:06:230306:10) Изобильненского  района Ставропольского края». </t>
  </si>
  <si>
    <t xml:space="preserve">Реконструкция ВЛ-10 кВ Ф-461 от ПС  35 кВ Темижбекская, ВЛ-10 кВ Ф-456 от  ПС 35 кВ Темижбекская, ВЛ-0,4 кВ Ф-1 от ТП 3/456, строительство  ТП-10/0,4 кВ и ВЛ 0,4 кВ  для  технологического  присоединения объекта цифрового телерадиовещания в п. Темижбекский Новоалександровского района </t>
  </si>
  <si>
    <t>Реконструкция ВЛ-10кВ Ф-101, строительство ТП-10/0,4 кВ, строительство ВЛ-0,4 кВ для технологического присоединения земельных участков для садоводства в мкр. Пионерный, садовое общество «Строитель-1» Изобильненского района</t>
  </si>
  <si>
    <t xml:space="preserve">Реконструкция ВЛ 0,4 кВ от ТП-16/390 для технологического присоединения жилого дома по адресу: ул. Октябрьская, 15а, с. Донское Труновского района» </t>
  </si>
  <si>
    <t>Реконструкция ВЛ 0,4 кВ от ТП-4/386 для технологического присоединения жилого дома по адресу: ул. Садовая 2 с. Донское Труновского района</t>
  </si>
  <si>
    <t>2.3.1.4.2</t>
  </si>
  <si>
    <t>2.3.1.4.2.1</t>
  </si>
  <si>
    <t>Строительство ВЛ 0,4 кВ от ТП-10/0,4 кВ для технологического присоединения жилого дома по адресу: ул. Чапаева 30 п. Рыздвяный Изобильненского района</t>
  </si>
  <si>
    <t>Строительство ВЛ 0,4 кВ от ТП-10/0,4 кВ для технологического присоединения жилого дома по адресу: ул. Тургенева 41 п. Рыздвяный Изобильненского района</t>
  </si>
  <si>
    <t>Реконструкция ТП–5/136,  строительство ВЛ-0,4 кВ для технологического присоединения мебельного цеха по ул. Придорожная 1а в с. Донское Труновского района</t>
  </si>
  <si>
    <t>Строительство ВЛ-0,4 кВ от ТП-10/0,4 кВ для технологического присоединения жилого дома по адресу: ул. Суворова 25, п. Рыздвяный Изобильненского  района</t>
  </si>
  <si>
    <t>Строительство ВЛ 0,4 кВ от ТП-10/0,4 кВ для технологического присоединения жилого дома по адресу: ул. Высоцкого 28 п. Рыздвяный Изобильненского района</t>
  </si>
  <si>
    <t>Строительство ВЛ 0,4 кВ от ТП-10/0,4 кВ для технологического присоединения жилого дома по адресу: ул. Ставропольская 28 п. Рыздвяный Изобильненского района</t>
  </si>
  <si>
    <t>Строительство ВЛ 0,4 кВ от ТП-10/0,4 кВ для технологического присоединения жилого дома по адресу: ул. Л. Толстого 33 п. Рыздвяный Изобильненского района</t>
  </si>
  <si>
    <t>2.3.1.4.3</t>
  </si>
  <si>
    <t>2.3.1.4.3.1</t>
  </si>
  <si>
    <t>2.3.2.3</t>
  </si>
  <si>
    <t>2.3.2.3.1</t>
  </si>
  <si>
    <t>2.3.2.3.1.1</t>
  </si>
  <si>
    <t>Реконструкция ВЛ-10кВ Ф-281, Ф-283 с установкой ПКУ-10кВ и реклоузера 10кВ для технологического присоединения ЭПУ комплекса по производству и откорму КРС, в Ипатовском районе</t>
  </si>
  <si>
    <t>Реконструкция ВЛ-10 кВ  Ф-134 от ПС 110/35/10 «Донская» для технологического присоединения объекта сельскохозяйственного производства по адресу: относительно ориентира КСП «Труновское», расположенного в границах участка Труновского район</t>
  </si>
  <si>
    <t>2.3.2.3.1.2</t>
  </si>
  <si>
    <t>2.3.2.3.2</t>
  </si>
  <si>
    <t>2.3.2.3.2.1</t>
  </si>
  <si>
    <t>2.3.2.3.3</t>
  </si>
  <si>
    <t>2.3.2.3.3.1</t>
  </si>
  <si>
    <t>Строительство отпайки ВЛ 110 кВ от ВЛ 110 кВ Ставрополь - Константиновская (Л-134) до РУ 110 кВ Берестовской ВЭС, реконструкция ПС 110 кВ Светлоград и ПС 110 кВ Константиновская для технологического присоединения Берестовской ВЭС</t>
  </si>
  <si>
    <t>2.3.2.3.3.2</t>
  </si>
  <si>
    <t>3.1.1.1</t>
  </si>
  <si>
    <t>3.1.1.1.3</t>
  </si>
  <si>
    <t>3.1.1.1.3.3</t>
  </si>
  <si>
    <t>3.1.1.2</t>
  </si>
  <si>
    <t>3.1.1.2.3</t>
  </si>
  <si>
    <t>3.1.1.2.3.1</t>
  </si>
  <si>
    <t>3.1.2.1</t>
  </si>
  <si>
    <t>3.1.2.1.4</t>
  </si>
  <si>
    <t>3.1.2.1.4.1</t>
  </si>
  <si>
    <t>3.1.2.1.9</t>
  </si>
  <si>
    <t>3.1.2.1.9.5</t>
  </si>
  <si>
    <t>3.1.2.2</t>
  </si>
  <si>
    <t>3.1.2.2.2</t>
  </si>
  <si>
    <t>3.1.2.2.2.1</t>
  </si>
  <si>
    <t>3.1.2.2.3</t>
  </si>
  <si>
    <t>3.1.2.2.3.1</t>
  </si>
  <si>
    <t>3.1.2.2.4</t>
  </si>
  <si>
    <t>3.1.2.2.4.1</t>
  </si>
  <si>
    <t>4.1</t>
  </si>
  <si>
    <t>4.1.4</t>
  </si>
  <si>
    <t>Реконструкция ВЛ-10 кВ Ф-160, реконструкция ПС 35кВ Привольная для технологического присоединения энергопринимающих устройств  насосной станции ООО «Агросервис» в с. Привольное Красногвардейского района</t>
  </si>
  <si>
    <t>4.1.5</t>
  </si>
  <si>
    <t>4.2</t>
  </si>
  <si>
    <t>4.2.1</t>
  </si>
  <si>
    <t>4.2.3</t>
  </si>
  <si>
    <t>4.2.4</t>
  </si>
  <si>
    <t>5.1.</t>
  </si>
  <si>
    <t>5.1.3</t>
  </si>
  <si>
    <t>5.1.3.1</t>
  </si>
  <si>
    <t>5.1.3.2</t>
  </si>
  <si>
    <t>5.1.4</t>
  </si>
  <si>
    <t>5.1.4.1</t>
  </si>
  <si>
    <t>5.1.4.2</t>
  </si>
  <si>
    <t>5.1.5</t>
  </si>
  <si>
    <t>5.1.5.1</t>
  </si>
  <si>
    <t>5.1.5.2</t>
  </si>
  <si>
    <t>5.1.6</t>
  </si>
  <si>
    <t>5.1.6.2</t>
  </si>
  <si>
    <t>5.2.3</t>
  </si>
  <si>
    <t>5.2.3.2</t>
  </si>
  <si>
    <t>5.2.4</t>
  </si>
  <si>
    <t>5.2.4.2</t>
  </si>
  <si>
    <t>7.</t>
  </si>
  <si>
    <t>8.</t>
  </si>
  <si>
    <t>8.1</t>
  </si>
  <si>
    <t>8.1.1.</t>
  </si>
  <si>
    <t>0.22</t>
  </si>
  <si>
    <t>8.2.</t>
  </si>
  <si>
    <t>8.2.1.</t>
  </si>
  <si>
    <t>Строительство ПКУ 35 кВ на ВЛ 35 кВ Л-444 Дмитриевская - Подлесная для осуществления технологического присоединения энергопринимающих устройств насосной станции НС-1</t>
  </si>
  <si>
    <t>300</t>
  </si>
  <si>
    <t>8.2.2.</t>
  </si>
  <si>
    <t>8.2.3.</t>
  </si>
  <si>
    <t>Строительство ПКУ для тех.присоединения ЭПУ объекта системы орошения а г.Ипатово</t>
  </si>
  <si>
    <t>6-10</t>
  </si>
  <si>
    <t xml:space="preserve">Техническое перевооружение системы учета электроэнергии с организацией автоматизированного сбора данных АРЭС(15-150 кВт) </t>
  </si>
  <si>
    <t>Техническое перевооружение системы учета электроэнергии с организацией автоматизированного сбора данных  Георгиевских РЭС в рамках реализации мероприятий технологического присоединения (15-150 кВт)</t>
  </si>
  <si>
    <t xml:space="preserve">Техническое перевооружение комплексной системы учета электроэнергии с автоматизированным сбором данных Шпаковских РЭС в рамках реализации мероприятий технологического присоединения (свыше 150 кВт) </t>
  </si>
  <si>
    <t>Техническое перевооружение системы учета электроэнергии с организацией автоматизированного сбора данных  Зеленокумских РЭС в рамках реализации мероприятий технологического присоединения (до 15 кВт)</t>
  </si>
  <si>
    <t>Техническое перевооружение системы учета электроэнергии с организацией автоматизированного сбора данных Новопавловских РЭС в рамках реализации мероприятий технологического присоединения НРЭС (15-150 кВт)</t>
  </si>
  <si>
    <t xml:space="preserve">Техническое перевооружение системы учета электроэнергии с организацией автоматизированного сбора данных АРЭС(до 15 кВт) </t>
  </si>
  <si>
    <t xml:space="preserve">Техническое перевооружение системы учета электроэнергии с организацией автоматизированного сбора данных БРЭС(до 15 кВт) </t>
  </si>
  <si>
    <t xml:space="preserve">Техническое перевооружение системы учета электроэнергии с организацией автоматизированного сбора данных ТРЭС(до 15 кВт) </t>
  </si>
  <si>
    <t>Техническое перевооружение системы учета электроэнергии с организацией автоматизированного сбора данных  Красногвардейских РЭС в рамках реализации мероприятий технологического присоединения (до 15 кВт)</t>
  </si>
  <si>
    <t>Техническое перевооружение системы учета электроэнергии с организацией автоматизированного сбора данных  Курских РЭС в рамках реализации мероприятий технологического присоединения (до 15 кВт)</t>
  </si>
  <si>
    <t>Техническое перевооружение системы учета электроэнергии с организацией автоматизированного сбора данных  Георгиевских РЭС в рамках реализации мероприятий технологического присоединения (до 15 кВт)</t>
  </si>
  <si>
    <t>Расходы на выполнение мероприятий по технологическому присоединению, 
предусмотренным подпунктами «а» и «в» пункта 16 Методических указаний, за 2022 год</t>
  </si>
  <si>
    <t>№ 2/1 от 18.01.2023</t>
  </si>
  <si>
    <t>О внесении изменений в таблицу 2 приложения 1 к постановлению региональной тарифной комиссии Ставропольского края от 25 ноября 2022 г. № 84/1 "Об установлении стандартизированных тарифных ставок, и формул для расчета размера платы за технологическое присоединение энергопринимающих устройств заявителей к объектам электросетевого хозяйства территориальных сетевых организаций Ставропольского края на период с 01 декабря 2022 года  по 31 декабря 2023 год "</t>
  </si>
  <si>
    <t>№ 12/1 от 10.03.2023</t>
  </si>
  <si>
    <t>Сечение провода свыше 800 мм5</t>
  </si>
  <si>
    <t>Расходы на строительство введенных в эксплуатацию объектов электросетевого хозяйства
для целей технологического присоединения и для целей реализации иных мероприятий инвестиционной программы, 
а также на обеспечение средствами коммерческого учета электрической энергии (мощности)
филиала ПАО "Россети Северный Кавказ" - "Ставропольэнерго" за  2021 - 2023 гг.</t>
  </si>
  <si>
    <t xml:space="preserve">
код ставки</t>
  </si>
  <si>
    <t>2.3.1.</t>
  </si>
  <si>
    <t>Тип провода Изолированный</t>
  </si>
  <si>
    <t xml:space="preserve">Реконструкция ВЛ 10 кВ Ф-114 ПС 110 кВ Зеленогорская, строительство ТП-10/0,4 кВ и ВЛ 0,4 кВ для тех. присоединения ЭПУ жилого дома в Предгорном МО, с/т «Нарцисс», уч. 159  </t>
  </si>
  <si>
    <t>Реконструкция ВЛ 0,4 кВ Ф-2 ТП-21/173 ПС 35 кВ Ясная Поляна-1 для тех. присоединения ЭПУ жилого дома в п. Подкумок, ул. Известковая, д. 16а</t>
  </si>
  <si>
    <t>Реконструкция ВЛ 0,4 кВ Ф-4 ТП-1084/163 ПС 110 кВ Железноводская для тех. присоединения ЭПУ жилого дома в г. Лермонтов, уч. № 675, № 676, (кад. № 26:32:000000:2376)</t>
  </si>
  <si>
    <t>Реконструкция ВЛ 0,4 кВ Ф-2 ТП-3/161 ПС 110 кВ Железноводская для тех. присоединения ЭПУ стройплощадки в СПК «Железноводский», х. Воронов, (кад. № 26:29:050212:17)</t>
  </si>
  <si>
    <t>Реконструкция ВЛ 0,4 кВ Ф-1 ТП-2/614 ПС 35 кВ Бутылочная для тех. присоединения ЭПУ жилого дома в п. Кумской, ул. 70 лет Октября, (кад. №26:23:140111:489)</t>
  </si>
  <si>
    <t>Реконструкция ВЛ 0,4 кВ Ф-4 ТП-29/397 ПС 110 кВ Провал для тех. присоединения ЭПУ жилого дома в п. Капельница, ул. Аллейная, д. 69</t>
  </si>
  <si>
    <t xml:space="preserve">Реконструкция ВЛ 0,4 кВ Ф-1 ТП-2/614 ПС 35 кВ Бутылочная для тех. присоединения ЭПУ стройплощадки в п. Кумской, ул. Первомайская, д.12 </t>
  </si>
  <si>
    <t>Строительство ВЛ 0,4 кВ ТП-700/101 ПС 35 кВ Ясная Поляна-1 для тех. присоединения ЭПУ коровника в п. Урожайный, (кад. № 26:29:070201:19)</t>
  </si>
  <si>
    <t xml:space="preserve">Строительство ВЛ 0,4 кВ Ф-1 ТП-1316/117 ПС 110 кВ Зеленогорская для тех. присоединения ЭПУ жилых домов в п. Нежинский </t>
  </si>
  <si>
    <t xml:space="preserve">Строительство ВЛ 0,4 кВ ТП-597/185 ПС 110 кВ Суворовская для осуществления технологического присоединения энергопринимающих устройств жилого дома в ст. Суворовская, ул. Иркутская, д. 144 </t>
  </si>
  <si>
    <t xml:space="preserve">Реконструкция ВЛ 0,4 кВ Ф-1 ТП-131/134 ПС 35 кВ Юцкая для тех. присоединения ЭПУ жилого дома в п. Джуца, ул. Победы, д. 26/1 </t>
  </si>
  <si>
    <t xml:space="preserve">Реконструкция ВЛ 0,4 кВ Ф-2 ТП-837/144 ПС 110 кВ ПТФ для тех. присоединения ЭПУ жилого дома в п. Пятигорский, ул. Урожайная, д. 122 </t>
  </si>
  <si>
    <t xml:space="preserve">Реконструкция ВЛ 0,4 кВ Ф-1 ТП-1128/117 ПС 110 кВ Зеленогорская для осуществления технологического присоединения энергопринимающих устройств жилого дома в п. Нежинский, ул. Форелевая, д. 138 </t>
  </si>
  <si>
    <t xml:space="preserve">Реконструкция ВЛ 0,4 кВ Ф-3 ТП-6/109 ПС 35 кВ Гражданская для тех. присоединения ЭПУ жилого дома в с. Гражданское, ул. Суворова, д. 150 </t>
  </si>
  <si>
    <t xml:space="preserve">Строительство ВЛ 0,4 кВ ТП-2/225 ПС 35 кВ Гражданская для осуществления технологического присоединения энергопринимающих устройств жилого дома в с. Гражданское, ул. Заречная, д. 48а </t>
  </si>
  <si>
    <t xml:space="preserve">Строительство ВЛ 0,4 кВ ТП-4/215 ПС 35 кВ Марьины Колодцы для тех. присоединения ЭПУ фельдшерско-акушерского пункта в. х. Старотарский, (кад. № 26:23:050304:273)  </t>
  </si>
  <si>
    <t xml:space="preserve">Реконструкция ВЛ 10 кВ Ф-222 ПС 35 кВ Марьины Колодцы, строительство ТП-10/0,4 кВ и ВЛ 0,4 кВ для тех. присоединения ЭПУ стройплощадки по разведению норок в с. Марьины Колодцы, (кад. № 26:23:050506:233)  </t>
  </si>
  <si>
    <t>Реконструкция ВЛ-10 кВ Ф-153 от ПС 110 кВ «Ессентуки-2», строительство ТП-10/0,4 кВ и ВЛ-0,4 кВ для технологического присоединения стройплощадок в Предгорном районе, в границах земель МО Новоблагодарненский сельсовет</t>
  </si>
  <si>
    <t>Реконструкция ВЛ-10кВ Ф-082, строительство ТП-10/0,4 кВ, для тех. присоединения ЭПУ бригадного дома, в с. Константиновское Петровского района</t>
  </si>
  <si>
    <t xml:space="preserve">Реконструкция ВЛ-0,4 кВ Ф-3 от ТП-1/106 для тех. присоединения ЭПУ жилого дома, расположенного в Петровском районе, с. Просянка </t>
  </si>
  <si>
    <t xml:space="preserve">Реконструкция ВЛ-0,4 кВ Ф-1 от ТП-9/301 для технологического присоединения ЭПУ антенно-мачтовое сооружение, расположенное в Ипатовском районе, с. Бурукшун </t>
  </si>
  <si>
    <t>Реконструкция ВЛ-0,4 кВ Ф-1 от ТП-1/734 для технологического присоединения ЭПУ объектов хранения и переработки с/х продукции, расположенных в Туркменском районе</t>
  </si>
  <si>
    <t>Реконструкция ВЛ-0,4 кВ от  ТП-18/133 для технологического присоединения нежилого здания адресу: ул. Мира 117, с. Донское Труновского муниципального округа</t>
  </si>
  <si>
    <t>Реконструкция ВЛ-0,4 кВ от ТП-4/282 для технологического присоединения жилого дома по адресу: ул. Полушина 22 с. Московское Изобильненского района</t>
  </si>
  <si>
    <t>Реконструкция ВЛ 0,4 кВ от ТП-7/409 для технологического присоединения жилого дома по адресу: ул. Восточная 54А с. Птичье Изобильненского района</t>
  </si>
  <si>
    <t>Реконструкция ВЛ-0,4 кВ от ТП-1/193 для технологического присоединения жилого дома по адресу: пер. Широкий 3, с. Тищенское, Изобильненского городского округа</t>
  </si>
  <si>
    <t>Реконструкция ВЛ 0,4 кВ от ТП-1/281 для технологического присоединения объекта торговли по адресу: ул. Гоголя б/н (кад.№26:06:173408:312) с. Московское Изобильненского района</t>
  </si>
  <si>
    <t>Реконструкция ВЛ 10 кВ Ф-355 от ПС 35 кВ Рассвет, строительство ТП-10/0,4 кВ, строительство ВЛ 0,4 кВ для  технологического присоединения дачных домов в садовом обществе Надежда  Изобильненского ГО</t>
  </si>
  <si>
    <t>Реконструкция ВЛ 0,4 кВ от ТП-4/402 для технологического присоединения жилого дома по адресу: ул. Дзержинского 25 с. Птичье Изобильненского района</t>
  </si>
  <si>
    <t>Реконструкция ВЛ-0,4 кВ от ТП-2/280 для технологического присоединения жилого дома по адресу: ул. Комсомольская 23, с. Подлужное, Изобильненского городского округа</t>
  </si>
  <si>
    <t xml:space="preserve">Реконструкция ВЛ-0,4 кВ от ТП-9/144 для технологического присоединения жилого дома по адресу: ул. Новая 75, п. Передовой Изобильненского района Ставропольского края </t>
  </si>
  <si>
    <t xml:space="preserve">Реконструкция ВЛ 0,4 кВ от ТП-5/280 для технологического присоединения жилого дома по адресу: ул. Советская 30  с. Подлужное Изобильненского район </t>
  </si>
  <si>
    <t>Реконструкция ВЛ 0,4 кВ от ТП-4/145 для технологического присоединения жилого дома по адресу: ул. Октябрьская 4  ст. Гаевская Изобильненского района</t>
  </si>
  <si>
    <t>Реконструкция ВЛ-0,4 кВ от ТП-11/282 для технологического присоединения жилого дома по адресу: ул. Полушина 97 с. Московское Изобильненского района</t>
  </si>
  <si>
    <t>Реконструкция ВЛ-0,4 кВ ТП-25/132 для технологического присоединения жилого дома адресу: пер. Узкий 2д, с. Донское Труновского муниципального округа</t>
  </si>
  <si>
    <t xml:space="preserve">Реконструкция ВЛ-0,4 кВ Ф-1 от ТП-4/071 для технологического присоединения ЭПУ вышки (базовая станция), расположенной в Петровском районе, п. Пшеничный </t>
  </si>
  <si>
    <t>Реконструкция ВЛ-10кВ Ф-273 для тех. присоединения ЭПУ зерносклада, расположенного в Ипатовском районе, 
х. Красный Кундуль</t>
  </si>
  <si>
    <t xml:space="preserve">Строительство ВЛ-0,4 кВ от ТП-9/038 для технологического присоединения ЭПУ объектов ЖКХ, расположенных в Петровском ГО </t>
  </si>
  <si>
    <t xml:space="preserve">Реконструкция сетей 0,4-10 кВ для технологического присоединения энергопринимающих устройств потребителей максимальной мощностью до 15 кВт филиала ПАО «Россети Северный Кавказ»-«Ставропольэнерго» «под ключ».                                                                                                                                                     Строительство ВЛ-0,4 кВ от ТП-10/0,4 кВ ВЛ-10 кВ Ф-157 ПС Пригородная для технологического присоединения энергопринимающих устройств жилого дома по ул.Подлесная, 13/1, с.Татарка (Договор ТП от 29.12.2021 №35822/2021/СТВ/ЗЭС/ШРЭС, Заявитель Е.М.Лелеков) </t>
  </si>
  <si>
    <t>Реконструкция ВЛ 10 кВ Ф-152 ПС 110 кВ Ессентуки-2, строительство ТП-10/0,4 кВ и ВЛ 0,4 кВ для технологического присоединения стройплощадок в г. Ессентуки северная часть города между автодорогой Пятигорск-Кисловодск и полосой отвода железной дороги м-н Росинка.</t>
  </si>
  <si>
    <t>Реконструкция ВЛ 10 кВ Ф-161 ПС 110 кВ Железноводская, строительство ТП-10/0,4 кВ и ВЛ 0,4 кВ для осуществления технологического присоединения энергопринимающих устройств жилых домов в х. Вороново</t>
  </si>
  <si>
    <t>Реконструкция ВЛ 10 кВ Ф-141 от ПС 110 кВ ПТФ и ВЛ 10 кВ Ф-404 от ПС 110 кВ Провал для технологического присоединения энергопринимающих устройств овощехранилища расположенного в с. Этока» «под ключ»  1 этап</t>
  </si>
  <si>
    <t>Реконструкция ВЛ-6 кВ Ф-615 от ПС 110 кВ «Мин-Воды-2», строительство ТП-6/0,4 кВ и ВЛ-0,4 кВ для технологического присоединения энергопринимающих устройств жилых домов в п. Ленинский, ул.Карла Маркса</t>
  </si>
  <si>
    <t xml:space="preserve">«Реконструкция ВЛ 0,4 кВ Ф-1 ТП-1294/117 ПС 110 кВ Зеленогорская для тех. присоединения ЭПУ жилого дома в п. Неженский, ул.Южная». </t>
  </si>
  <si>
    <t>Реконструкция ВЛ 10 кВ Ф-134 ПС 35 кВ Юцкая, строительство ТП-10/0,4 кВ и ВЛ 0,4 кВ для осуществления технологического присоединения энергопринимающих устройств жилых домов в с. Юца, ул. Комсомольская</t>
  </si>
  <si>
    <t xml:space="preserve">Реконструкция ВЛ-10 кВ Ф-166 от ПС 110 кВ «ГНС», строительство ТП-10/0,4 кВ и ВЛ-0,4 кВ для технологического присоединения энергопринимающих устройств жилого дома расположенного в Предгорном МО, СТ «Предгорье», проезд 48 участок № 51 кад. № 26:29:040507:1209. </t>
  </si>
  <si>
    <t>Реконструкция ВЛ 10 кВ Ф-331 ПС 330 кВ Машук, строительство ТП-10/0,4 кВ и ВЛ 0,4 кВ для тех. присоединения ЭПУ стройплощадок в г. Железноводск, п. Иноземцево</t>
  </si>
  <si>
    <t xml:space="preserve">Реконструкция ВЛ 0,4 кВ Ф-1 ТП-1312/104 ПС 110 кВ Провал для тех. присоединения ЭПУ стройплощадки в ст. Константиновская, СПК «Горячеводский». </t>
  </si>
  <si>
    <t xml:space="preserve">Строительство ВЛ 0,4 кВ ТП-1250/333 ПС 110 кВ Белый Уголь для тех. присоединения ЭПУ жилых домов в СПК «Родник», (кад. №№ 26:29:110505:297, 289) (1 этап) </t>
  </si>
  <si>
    <t>ИП</t>
  </si>
  <si>
    <t xml:space="preserve">Реконструкция  ВЛ-0,4 кВ от ТП-16/168; реконструкция ВЛ-10 кВ Ф-168; строительство ТП-10/0,4 кВ для технологического присоединения жилого дома по адресу:  ул. Суворова 47, п. Рыздвяный Изобильненского городского округа   </t>
  </si>
  <si>
    <t>Реконструкция ВЛ-0,4 кВ от ТП 17/168 для технологического присоединения жилого дома по адресу: ул. Ставропольская 42, п. Рыздвяный, Изобильненского городского округа</t>
  </si>
  <si>
    <t>Реконструкция ВЛ-0,4 кВ от ТП-16/168 для технологического присоединения земельного участка по адресу: ул. Чапаева 46, п. Рыздвяный Изобильненского городского округа</t>
  </si>
  <si>
    <t xml:space="preserve">Реконструкция ВЛ 10 кВ Ф-335 ПС 110 кВ Белый Уголь, строительство ТП-10/0,4 кВ, ВЛ 0,4 кВ и ВЛ 0,4 кВ ТП-1189/335 для осуществления технологического присоединения энергопринимающих устройств стройплощадок в ст. Ессентукская, ул. Химическая. </t>
  </si>
  <si>
    <t>Реконструкция ВЛ 10 кВ Ф-103 ПС 35 кВ «Юцкая», строительство ТП-10/0,4 кВ, строительство ВЛ-0,4 кВ для осуществления мероприятий по технологическому присоединению энергопринимающих устройств заявителей к электрическим сетям филиала ПАО «Россети Северный Кавказ» - «Ставропольэнерго» ЦЭС»</t>
  </si>
  <si>
    <t>Реконструкция ВЛ-10 кВ Ф-229 Л-3739 ПС 110/35/10 «Троицкая», строительство ТП-10/0,4 кВ и ЛЭП-0,4 кВ, для осуществления технологического присоединения энергопринимающих устройств жилого дома по адресу: животноводческая точка №2                                                                                                                                                                                                                                                                п. Ага-Батыр Полтавский сельсовет, Курского района</t>
  </si>
  <si>
    <t>Реконструкция ВЛ-10 кВ  Ф-134 от ПС 110/35/10 «Донская», строительство ТП-100/10/0,4 кВА для технологического присоединения поливной станции по адресу: з/у с кадастровым № 26:05:042006:18 Труновского района</t>
  </si>
  <si>
    <t xml:space="preserve">Реконструкция ВЛ-10 кВ Ф-498 от ПС 110/10 кВ Раздольная, ВЛ-10 кВ Ф-206 от ПС 110/10 кВ Красная Заря протяженностью 9,1 км для  технологического присоединения энергопринимающих устройств насосной станции (системы орошения)
</t>
  </si>
  <si>
    <t>Реконструкция ВЛ 35 кВ Александровская - Калиновская с отпайками (Л-338) с установкой реклоузера 35 кВ для технологического присоединения энергопринимающих устройств системы орошения в с. Калиновское</t>
  </si>
  <si>
    <t>Строительство BJI 35 кВ от проектируемой опоры BJI 35 кВ Благодарная 110 - Бурлацкая (JI-364) до границы земельного участка ООО «Ставропольский Бройлер» для осуществления технологического присоединения энергопринимающих устройств площадки «Бурлацкая-2» в Благодарненском районе Ставропольского края</t>
  </si>
  <si>
    <t>Строительство заходов ВЛ 110 кВ от ВЛ 110 кВ ГЭС-4 – Южная (Л-64) до РУ 110 кВ Кузьминской ВЭС протяженностью 8,8 км, включая реконструкцию ПС 110 кВ Южная, Невинномысской ГРЭС, ГЭС-3 и ГЭС-4, для технологического присоединения объектов по производству электрической энергии Акционерного общества "Ветроэнергетическая отдельная генерирующая компания-2"</t>
  </si>
  <si>
    <t>Строительство отпайки ВЛ 110 кВ от ВЛ 110 кВ НПС-5 –Безопасная до РУ 110 кВ Труновской ВЭС для технологического присоединения объектов по производству электрической энергии Акционерного общества «Ветроэнергетическая отдельная генерирующая компания-2»</t>
  </si>
  <si>
    <t>Реконструкция ВЛ 10 кВ Ф-141 от ПС 110 кВ ПТФ и ВЛ 10 кВ Ф-404 от ПС 110 кВ Провал для технологического присоединения энергопринимающих устройств овощехранилища расположенного в с. Этока» «под ключ» 1 этап</t>
  </si>
  <si>
    <t>3.5.2.2.3</t>
  </si>
  <si>
    <t>3.5.2.2.3.1</t>
  </si>
  <si>
    <t xml:space="preserve">Одножильные </t>
  </si>
  <si>
    <t>3.6.2.2.2</t>
  </si>
  <si>
    <t>3.6.2.2.2.1</t>
  </si>
  <si>
    <t>3.6.2.2.3</t>
  </si>
  <si>
    <t>3.6.2.2.3.1</t>
  </si>
  <si>
    <t>4.1.1</t>
  </si>
  <si>
    <t>Номинальный ток от 100  А включительно</t>
  </si>
  <si>
    <t>4.1.3</t>
  </si>
  <si>
    <t>Реконструкция ВЛ-10 кВ Ф-498 от ПС 110/10 кВ Раздольная, ВЛ-10 кВ Ф-206 от ПС 110/10 кВ Красная Заря протяженностью 9,1 км для  технологического присоединения энергопринимающих устройств насосной станции (системы орошения)</t>
  </si>
  <si>
    <t>Реконструкция ВЛ-10 кВ  Ф-134 от     ПС 110/35/10 «Донская», строительство ТП-100/10/0,4 кВА для технологического присоединения поливной станции по адресу: з/у с кадастровым № 26:05:042006:18 Труновского района</t>
  </si>
  <si>
    <t>Трансформаторные подстанции (ТП), за исключением распределительных трансформаторных подстанций (РТП), с уровнем напряжения до 35 Кв</t>
  </si>
  <si>
    <t>Трансформаторная мощность до25 кВА включительно</t>
  </si>
  <si>
    <t>5.1.1.1.</t>
  </si>
  <si>
    <t>10/0,22</t>
  </si>
  <si>
    <r>
      <t xml:space="preserve">Строительство центров питания, подстанций уровнем нпаряжения 35 кВ и выше (ПС) </t>
    </r>
    <r>
      <rPr>
        <sz val="14"/>
        <rFont val="Times New Roman"/>
        <family val="1"/>
        <charset val="204"/>
      </rPr>
      <t>35/6 (10),  35/0,4, 110/35, 110/35/6 (10), 110/6 (10)</t>
    </r>
  </si>
  <si>
    <t xml:space="preserve">АСКУЭ Апанасенковский РЭС_до 15 кВт_21-22гг </t>
  </si>
  <si>
    <t>АСКУЭ Благодарненский РЭС до 15 кВт_21-22гг</t>
  </si>
  <si>
    <t>АСКУЭ Благодарненский РЭС до 15 кВт_22г</t>
  </si>
  <si>
    <t>АСКУЭ Ипатовский РЭС до 15 кВт_21-22гг</t>
  </si>
  <si>
    <t>АСКУЭ Ипатовский РЭС до 15 кВт_22г</t>
  </si>
  <si>
    <t>АСКУЭ Туркменский РЭС до 15 кВт_21-22гг</t>
  </si>
  <si>
    <t>АСКУЭ Петровский РЭС до 15 кВт_21-22гг</t>
  </si>
  <si>
    <t>АСКУЭ Труновский РЭС до 15 кВт_22г</t>
  </si>
  <si>
    <t>АСКУЭ Красногвардейский РЭС до 15 кВт_22г</t>
  </si>
  <si>
    <t>АСКУЭ Новоалександровский РЭС до 15 кВт_22г</t>
  </si>
  <si>
    <t>АСКУЭ Изобильненский РЭС  до 15 кВт_22г</t>
  </si>
  <si>
    <t>АСКУЭ Новопавловский РЭС до 15 кВт_22г</t>
  </si>
  <si>
    <t>АСКУЭ Новопавловский РЭС до 15 кВт_дек_22г</t>
  </si>
  <si>
    <t>АСКУЭ Курский РЭС до 15 кВт_дек_22г</t>
  </si>
  <si>
    <t>АСКУЭ Курский РЭС до 15 кВт_22г</t>
  </si>
  <si>
    <t>АСКУЭ Зеленокумский РЭС до 15 кВт_22г</t>
  </si>
  <si>
    <t>АСКУЭ Георгиевский РЭС до 15 кВт_22г</t>
  </si>
  <si>
    <t>АСКУЭ Георгиевский РЭС до 15 кВт_дек_22г</t>
  </si>
  <si>
    <t>АСКУЭ Кочубеевский РЭС до 15 кВт_22г</t>
  </si>
  <si>
    <t>АСКУЭ Кочубеевский РЭС до 15 кВт_дек22г</t>
  </si>
  <si>
    <t>АСКУЭ Грачевский РЭС до 15 кВт _22г</t>
  </si>
  <si>
    <t>АСКУЭ Шпаковский РЭС до 15 кВт_22г</t>
  </si>
  <si>
    <t>АСКУЭ Шпаковский РЭС до 15 кВт_дек22г</t>
  </si>
  <si>
    <t>АСКУЭ Шпаковский РЭС  15-150 кВт_22</t>
  </si>
  <si>
    <t>АСКУЭ Шпаковский РЭС 15-150 кВт_дек22</t>
  </si>
  <si>
    <t>АСКУЭ Арзгирский РЭС 15-150 кВт_21-22гг</t>
  </si>
  <si>
    <t>АСКУЭ Арзгирский РЭС до 15 кВт_дек 22г</t>
  </si>
  <si>
    <t>АСКУЭ Буденовский РЭС  до 15 кВт_21-22гг</t>
  </si>
  <si>
    <t>АСКУЭ Буденновский РЭС  до 15 кВт_дек22</t>
  </si>
  <si>
    <t>АСКУЭ Нефтекумский РЭС 15-150кВт_21-22гг</t>
  </si>
  <si>
    <t>АСКУЭ Нефтекумский РЭС до 15 кВт_дек22</t>
  </si>
  <si>
    <t>АСКУЭ Предгорный РЭС до 15 кВт_22г</t>
  </si>
  <si>
    <t>АСКУЭ Предгорный РЭС 15-150 кВт_22г</t>
  </si>
  <si>
    <t>АСКУЭ Минераловодский РЭС до15 кВт_нояб22</t>
  </si>
  <si>
    <t>АСКУЭ Минераловодский РЭС до15 кВт_дек22</t>
  </si>
  <si>
    <t>АСКУЭ Курсавский РЭС до 15 кВт_нояб22</t>
  </si>
  <si>
    <t>АСКУЭ Александровский РЭС до 15 кВт_нояб22</t>
  </si>
  <si>
    <t>АСКУЭ Александровский РЭС до 15 кВт_декб22</t>
  </si>
  <si>
    <t>АСКУЭ Новоселицкий РЭС до 15 кВт_нояб22</t>
  </si>
  <si>
    <t>АСКУЭЛевокумский РЭС до 150 кВт_нояб22</t>
  </si>
  <si>
    <t>АСКУЭЛевокумский РЭС до 15 кВт_дек22</t>
  </si>
  <si>
    <t>Техническое перевооружение комплексной системы учеты электроэнергии с автоматизиронным сбором данных Кочубеевских РЭС в рамках реализации мероприятий технологического присоединенния (до 15 кВт)</t>
  </si>
  <si>
    <t>Техническое перевооружение комплексной системы учета э/энергии с авт сбором данных Кочубеевских РЭС в рамках реализации меропр техприса(до 15кВт)</t>
  </si>
  <si>
    <t>Техническое перевооружение комплексной системы учета э/энергии с авт сбором данных Шпаковских РЭС в рамках реализации меропр техприса(до 15 кВт)</t>
  </si>
  <si>
    <t>Техперевооружение комплексной системы учета э/энергии с авт сбором данных Грачевских РЭС в рамках реализации мероприятий техприса (до 15 кВт) 2024</t>
  </si>
  <si>
    <t>Техперевооружение комплексной системы учета э/энергии с автоматизированным сбором данных Грачевских РЭС в рамках реализ.меропр. техприса ЗЭС(до 15кВт)</t>
  </si>
  <si>
    <t xml:space="preserve">Техническое перевооружение комплексной системы учета э/энергии с авт сбором данных Шпаковских РЭСв рамках реализации меропр техприса(15-150кВт) </t>
  </si>
  <si>
    <t>Техперевооружение комплексной системы учета э/энергии с автоматизированным сбором данных Шпаковских РЭС в рамках реализации мер-тий ЗЭС(15-150 кВт)</t>
  </si>
  <si>
    <t>Техническое перевооружение комплексной системы учета э/энергии с автом сбором данных Шпаковских РЭСв рамках реализ.мероприятий техприса ЗЭС(до 15кВт)</t>
  </si>
  <si>
    <t>7</t>
  </si>
  <si>
    <t>Техническое перевооружение системы учета электроэнергии с организацией автоматизированного сбора данных Новопавловских РЭС в рамках реализации мероприятий технологического присоединения НРЭС (до 15 кВт)</t>
  </si>
  <si>
    <t>Техническое перевооружение системы учета электроэнергии с организацией автоматизированного сбора данных  Степновских РЭС в рамках реализации мероприятий технологического присоединения (до 15 кВт)</t>
  </si>
  <si>
    <t xml:space="preserve">Техническое перевооружение системы учета электроэнергии с организацией автоматизированного сбора данных  Нефтекумских РЭС в рамках реализации мероприятий технологического присоединения (до 15 кВт) </t>
  </si>
  <si>
    <t xml:space="preserve">Техническое перевооружение системы учета электроэнергии с организацией автоматизированного сбора данных  Левокумских РЭС в рамках реализации мероприятий технологического присоединения (до 15 кВт) </t>
  </si>
  <si>
    <t xml:space="preserve">Техническое перевооружение системы учета электроэнергии с организацией автоматизированного сбора данных  Буденновских РЭС в рамках реализации мероприятий технологического присоединения (до 15 кВт) </t>
  </si>
  <si>
    <t xml:space="preserve">Техническое перевооружение системы учета электроэнергии с организацией автоматизированного сбора данных  Арзгирских РЭС в рамках реализации мероприятий технологического присоединения (до 15 кВт) </t>
  </si>
  <si>
    <t xml:space="preserve">Техническое перевооружение системы учета электроэнергии с организацией автоматизированного сбора данных Левокумских РЭС в рамках реализации мероприятий технологического присоединения (до 15 кВт) </t>
  </si>
  <si>
    <t xml:space="preserve">Техническое перевооружение системы учета электроэнергии с организацией автоматизированного сбора данных Нефтекумских РЭС в рамках реализации мероприятий технологического присоединения (до 15 кВт) </t>
  </si>
  <si>
    <t xml:space="preserve">Техническое перевооружение системы учета электроэнергии с организацией автоматизированного сбора данных Буденновских РЭС в рамках реализации мероприятий технологического присоединения (до 15 кВт) </t>
  </si>
  <si>
    <t xml:space="preserve">Техническое перевооружение системы учета электроэнергии с организацией автоматизированного сбора данных ИРЭС(до 15 кВт) </t>
  </si>
  <si>
    <t xml:space="preserve">Техническое перевооружение системы учета электроэнергии с организацией автоматизированного сбора данных ПРЭС(до 15 кВт) </t>
  </si>
  <si>
    <t xml:space="preserve">Техническое перевооружение системы учета электроэнергии с организацией автоматизированного сбора данных  Красногвардейских РЭС в рамках реализации мероприятий технологического присоединения (до 15 кВт)      </t>
  </si>
  <si>
    <t xml:space="preserve">Техническое перевооружение системы учета электроэнергии с организацией автоматизированного сбора данных  Красногвардейских РЭС в рамках реализации мероприятий технологического присоединения (до 15 кВт)     </t>
  </si>
  <si>
    <t xml:space="preserve">Техническое перевооружение системы учета электроэнергии с организацией автоматизированного сбора данных  Красногвардейских РЭС в рамках реализации мероприятий технологического присоединения до 15 кВт     </t>
  </si>
  <si>
    <t xml:space="preserve">ТТехническое перевооружение системы учета электроэнергии с организацией автоматизированного сбора данных (ППРСУ) Труновских РЭС в рамках реализации мероприятий технологического присоединения (до 15 кВт)           </t>
  </si>
  <si>
    <t xml:space="preserve">Техническое перевооружение системы учета электроэнергии с организацией автоматизированного сбора данных  Новоалександровских РЭС в рамках реализации мероприятий технологического присоединения (до 15 кВт)    </t>
  </si>
  <si>
    <t xml:space="preserve">Техническое перевооружение системы учета электроэнергии с организацией автоматизированного сбора данных  Новоалександровских РЭС в рамках реализации мероприятий технологического присоединения (15 - 150 кВт)       </t>
  </si>
  <si>
    <t xml:space="preserve">Техническое перевооружение системы учета электроэнергии с организацией автоматизированного сбора данных Изобильненских РЭС в рамках реализации мероприятий технологического присоединения ИРЭС (до 15 кВт)        </t>
  </si>
  <si>
    <t xml:space="preserve">Техническое перевооружение системы учета электроэнергии с организацией автоматизированного сбора данных  Александровских РЭС ЦЭС (до 15 кВт) </t>
  </si>
  <si>
    <t>Техническое перевооружение системы учета электроэнергии с организацией автомат.сбора данных  Курсавских РЭС ЦЭС в рамках тех. прис.до 15 кВт</t>
  </si>
  <si>
    <t>Техническое перевооружение системы учета электроэнергии с организацией автомат. сбора данных Минераловодских РЭС ЦЭС в рамках тех. прис.до 15 кВт.</t>
  </si>
  <si>
    <t>Техническое перевооружение системы учета электроэнер. с организ. автомат.сбора данных Новоселицких РЭС ЦЭС в рамках тех.прис.(до15 кВт).</t>
  </si>
  <si>
    <t>Техническое перевооружение системы учета электроэнергии с организацией автомат. сбора данных Предгорных РЭС в рамках реализ. меропр.тех.прис.до 15 кВт</t>
  </si>
  <si>
    <t>АСКУЭ Нефтекумский РЭС 15-150 кВт_дек22</t>
  </si>
  <si>
    <t>АСКУЭ Новоселицкий РЭС до 15 кВт_дек22</t>
  </si>
  <si>
    <t>АСКУЭ Курсавский РЭС 15-150 кВт_дек22</t>
  </si>
  <si>
    <t>АСКУЭ Минераловодский РЭС 15-150 кВт_нояб22_</t>
  </si>
  <si>
    <t>АСКУЭ Буденновский РЭС 15-150 кВт_нояб22</t>
  </si>
  <si>
    <t>Красногвардейский РЭС 15-150 кВт_22г</t>
  </si>
  <si>
    <t>АСКУЭ Петровский РЭС до 15 кВт_дек_22гг</t>
  </si>
  <si>
    <t>АСКУЭ Туркменский РЭС до 15 кВт 22г</t>
  </si>
  <si>
    <t>АСКУЭ Туркменский РЭС 15-150кВт 21-22г</t>
  </si>
  <si>
    <t>АСКУЭ Ипатовский РЭС 15-150 кВт 21-22гг</t>
  </si>
  <si>
    <t xml:space="preserve">АСКУЭ Апанасенковский РЭС до 15 кВт дек22г </t>
  </si>
  <si>
    <t>АСКУЭ Благодарненский РЭС до 15-150 кВт_22г</t>
  </si>
  <si>
    <t>АСКУЭ Петровский РЭС 15-150 кВт_21-22гг</t>
  </si>
  <si>
    <t>АСКУЭ Новоалександровский РЭС 15-150 кВт_22г</t>
  </si>
  <si>
    <t>АСКУЭ  Степновский РЭС до 15 кВт</t>
  </si>
  <si>
    <t>АСКУЭ  Степновский РЭС 15 -150 кВт</t>
  </si>
  <si>
    <t>АСКУЭ Георгиевский РЭС  15-150 кВт_дек22</t>
  </si>
  <si>
    <t>АСКУЭ Георгиевский РЭС 15-150 кВт_22</t>
  </si>
  <si>
    <t>АСКУЭ Новопавловский РЭС  15- 150 кВт_нояб22</t>
  </si>
  <si>
    <t>АСКУЭ Новопавловский РЭС 15-150 кВт_дек22</t>
  </si>
  <si>
    <t>АСКУЭ Курский РЭС 15-150 кВт</t>
  </si>
  <si>
    <t>АСКУЭ  Зеленокумский РЭС до 15 кВт_дек22</t>
  </si>
  <si>
    <t>АСКУЭ Кочубеевский РЭС 15-150 кВт_нояб22</t>
  </si>
  <si>
    <t>АСКУЭ Грачевский РЭС до 15 кВт_22</t>
  </si>
  <si>
    <t>АСКУЭ Шпаковскийй РЭС свыше 150 кВт</t>
  </si>
  <si>
    <t>Техническое перевооружение системы учета электроэнергии с организацией автоматизированного сбора данных  Арзгирских РЭС в рамках реализации мероприятий технологического присоединения (свыше150 кВт)</t>
  </si>
  <si>
    <t>Техническое перевооружение комплексной системы учеты электроэнергии с автоматизиронным сбором данных Грачевских РЭС в рамках реализации мероприятий технологического присоединенния (до 15-150 кВт)</t>
  </si>
  <si>
    <t>0,38</t>
  </si>
  <si>
    <t>Техперевооружение комплексной системы учета э/энергии с авт сбором данных Грачевских РЭС в рамках реализации мероприятий техприса (до 15 кВт)</t>
  </si>
  <si>
    <t>Техническое перевооружение системы учета электроэнергии с организацией автоматизированного сбора данных  Курских РЭС в рамках реализации мероприятий технологического присоединения (15-150 кВт)</t>
  </si>
  <si>
    <t>Техническое перевооружение системы учета электроэнергии с организацией автоматизированного сбора данных  Степновских РЭС в рамках реализации мероприятий технологического присоединения (15-150 кВт)</t>
  </si>
  <si>
    <t>Техническое перевооружение системы учета электроэнергии с организацией автоматизированного сбора данных  Георгиевских РЭС в рамках реализации мероприятий технологического присоединения (150-670 кВт)</t>
  </si>
  <si>
    <t>Техническое перевооружение системы учета электроэнергии с организацией автоматизированного сбора данных Новопавловских РЭС в рамках реализации мероприятий технологического присоединения НРЭС (150-670 кВт)</t>
  </si>
  <si>
    <t>Техническое перевооружение системы учета электроэнергии с организацией автоматизированного сбора данных  Степновских РЭС в рамках реализации мероприятий технологического присоединения (150-670 кВт)</t>
  </si>
  <si>
    <t xml:space="preserve">Техническое перевооружение системы учета электроэнергии с организацией автоматизированного сбора данных  Нефтекумских РЭС в рамках реализации мероприятий технологического присоединения (15-150 кВт) </t>
  </si>
  <si>
    <t xml:space="preserve">Техническое перевооружение системы учета электроэнергии с организацией автоматизированного сбора данных  Левокумских РЭС в рамках реализации мероприятий технологического присоединения (15-150 кВт) </t>
  </si>
  <si>
    <t xml:space="preserve">Техническое перевооружение системы учета электроэнергии с организацией автоматизированного сбора данных  Арзгирских РЭС в рамках реализации мероприятий технологического присоединения (15-150 кВт) </t>
  </si>
  <si>
    <t xml:space="preserve">Техническое перевооружение системы учета электроэнергии с организацией автоматизированного сбора данных  Буденновских РЭС в рамках реализации мероприятий технологического присоединения (15-150 кВт) </t>
  </si>
  <si>
    <t xml:space="preserve">Техническое перевооружение системы учета электроэнергии с организацией автоматизированного сбора данных Арзгирских РЭС в рамках реализации мероприятий технологического присоединения (до 15 кВт) </t>
  </si>
  <si>
    <t xml:space="preserve">Техническое перевооружение системы учета электроэнергии с организацией автоматизированного сбора данных Левокумских РЭС в рамках реализации мероприятий технологического присоединения (15-150 кВт) </t>
  </si>
  <si>
    <t xml:space="preserve">Техническое перевооружение системы учета электроэнергии с организацией автоматизированного сбора данных ИРЭС(15-150 кВт) </t>
  </si>
  <si>
    <t xml:space="preserve">Техническое перевооружение системы учета электроэнергии с организацией автоматизированного сбора данных ПРЭС(15-150 кВт) </t>
  </si>
  <si>
    <t xml:space="preserve">Техническое перевооружение системы учета электроэнергии с организацией автоматизированного сбора данных  Красногвардейских РЭС в рамках реализации мероприятий технологического присоединения (до 15 кВт)    </t>
  </si>
  <si>
    <t xml:space="preserve">Техническое перевооружение системы учета электроэнергии с организацией автоматизированного сбора данных  Красногвардейских РЭС в рамках реализации мероприятий технологического присоединения (до 15 кВт)         </t>
  </si>
  <si>
    <t xml:space="preserve">Техническое перевооружение системы учета электроэнергии с организацией автоматизированного сбора данных  Красногвардейских РЭС в рамках реализации мероприятий технологического присоединения до 15 кВт        </t>
  </si>
  <si>
    <t>Техническое перевооружение системы учета электроэнергии с организацией автоматизированного сбора данных  Красногвардейских РЭС в рамках реализации мероприятий технологического присоединения (15 -150 кВт)</t>
  </si>
  <si>
    <t xml:space="preserve">Техническое перевооружение системы учета электроэнергии с организацией автоматизированного сбора данных  Красногвардейских РЭС в рамках реализации мероприятий технологического присоединения (15 -150 кВт)      </t>
  </si>
  <si>
    <t xml:space="preserve">Техническое перевооружение системы учета электроэнергии с организацией автоматизированного сбора данных  Красногвардейских РЭС в рамках реализации мероприятий технологического присоединения (15 -150 кВт)       </t>
  </si>
  <si>
    <t xml:space="preserve">ТТехническое перевооружение системы учета электроэнергии с организацией автоматизированного сбора данных (ППРСУ) Труновских РЭС в рамках реализации мероприятий технологического присоединения (до 15 кВт)      </t>
  </si>
  <si>
    <t xml:space="preserve">Техническое перевооружение системы учета электроэнергии с организацией автоматизированного сбора данных (ППРСУ) Труновских РЭС в рамках реализации мероприятий технологического присоединения (15-150 кВт)    </t>
  </si>
  <si>
    <t xml:space="preserve">Техническое перевооружение системы учета электроэнергии с организацией автоматизированного сбора данных  Новоалександровских РЭС в рамках реализации мероприятий технологического присоединения (свыше-150 кВт)       </t>
  </si>
  <si>
    <t xml:space="preserve">Техническое перевооружение системы учета электроэнергии с организацией автоматизированного сбора данных Изобильненских РЭС в рамках реализации мероприятий технологического присоединения ИРЭС (15- 150 кВт)         </t>
  </si>
  <si>
    <t xml:space="preserve">Техническое перевооружение системы учета электроэнергии с организацией автоматизированного сбора данных Изобильненских РЭС в рамках реализации мероприятий технологического присоединения ИРЭС (свыше 150 кВт)      </t>
  </si>
  <si>
    <t>Техническое перевооружение системы учета электроэн.с организ.автоматиз.сбора данных  Курсавских РЭС ЦЭСв рамках тех.прис.(15 -150 кВт)</t>
  </si>
  <si>
    <t>Техническое перевооружение системы учета электр. с организ. автоматиз. сбора данных Минераловодских РЭС ЦЭС в рамках тех.прис.(15-150 кВт)</t>
  </si>
  <si>
    <t>Техническое перевооружение системы учета электр. с организ. автоматиз. сбора данных Новоселицких РЭС ЦЭС в рамках реализ.меропр.тех.прис.(15-150 кВт)</t>
  </si>
  <si>
    <t>Техническое перевооружение системы учета электроэнергии с организацией автоматизированного сбора данных Предгорных РЭС ЦЭСв рамках тех.прис.15-150 кВт</t>
  </si>
  <si>
    <t xml:space="preserve">АСКУЭ ПРЭС( до 15 кВт) </t>
  </si>
  <si>
    <t>АСКУЭ Георгиевский РЭС150- 670 кВт</t>
  </si>
  <si>
    <t>АСКУЭ  Зеленокумский РЭС 15-150 кВт</t>
  </si>
  <si>
    <t>АСКУЭ Труновских РЭС 15-150 кВт_22г</t>
  </si>
  <si>
    <t>Техперевооружение комплексной системы учета э/энергии с автоматизированным сбором данных Кочубеевских РЭС в рамках реал меропр техприса ЗЭС(15-150кВт)</t>
  </si>
  <si>
    <t>Техперевооружение комплексной системы учета э/энергии с авт сбором данных Кочубеевских РЭС в рамках реал меропр техприса ЗЭС(15-150кВт)</t>
  </si>
  <si>
    <t xml:space="preserve">Техническое перевооружение системы учета электроэнергии с организацией автоматизированного сбора данных  Новоалександровских РЭС в рамках реализации мероприятий технологического присоединения (до 15-150 кВт)   </t>
  </si>
  <si>
    <t>АСКУЭ Апанасенковский РЭС_15-150 кВт</t>
  </si>
  <si>
    <t>Техническое перевооружение комплексной системы учета электроэнергии с автоматизированным сбором данных Кочубеевских РЭС в рамках реализации мероприятий технологического присоединения (свыше 150 кВт)</t>
  </si>
  <si>
    <t xml:space="preserve">Техническое перевооружение системы учета электроэнергии с организацией автоматизированного сбора данных  нефтекумских РЭС в рамках реализации мероприятий технологического присоединения (15-150 кВт) </t>
  </si>
  <si>
    <t xml:space="preserve">Техническое перевооружение системы учета электроэнергии с организацией автоматизированного сбора данных  Левокумских РЭС в рамках реализации мероприятий технологического присоединения (свыше 150 кВт) </t>
  </si>
  <si>
    <t xml:space="preserve">Техническое перевооружение системы учета электроэнергии с организацией автоматизированного сбора данных  Нефтекумских РЭС в рамках реализации мероприятий технологического присоединения (свыше 150 кВт) </t>
  </si>
  <si>
    <t xml:space="preserve">Техническое перевооружение системы учета электроэнергии с организацией автоматизированного сбора данных  Красногвардейских РЭС в рамках реализации мероприятий технологического присоединения (15 - 150 кВт)        </t>
  </si>
  <si>
    <t xml:space="preserve">Техническое перевооружение системы учета электроэнергии с организацией автоматизированного сбора данных  Красногвардейских РЭС в рамках реализации мероприятий технологического присоединения (15 -150 кВт)         </t>
  </si>
  <si>
    <t xml:space="preserve">Техническое перевооружение системы учета электроэнергии с организацией автоматизированного сбора данных Изобильненских РЭС в рамках реализации мероприятий технологического присоединения ИРЭС (15 - 150 кВт)       </t>
  </si>
  <si>
    <t xml:space="preserve">Техническое перевооружение системы учета электроэнергии с организацией автоматизированного сбора данных Изобильненских РЭС в рамках реализации мероприятий технологического присоединения ИРЭС (свыше 150 кВт)         </t>
  </si>
  <si>
    <t xml:space="preserve">Техническое перевооружение системы учета электроэнергии с организацией автоматизированного сбора данных  Новоалександровских РЭС в рамках реализации мероприятий технологического присоединения свыше 150 кВт   </t>
  </si>
  <si>
    <t>35</t>
  </si>
  <si>
    <t>Номинальный ток от 100 А включительно</t>
  </si>
  <si>
    <t>5.1.2.2.</t>
  </si>
  <si>
    <t>5.1.2.3</t>
  </si>
  <si>
    <t>Расходы на выполнение мероприятий по технологическому присоединению, 
предусмотренным подпунктами «а» и «в» пункта 16 Методических указаний, за 2023 год</t>
  </si>
  <si>
    <t xml:space="preserve"> Об установлении стандартизированных тарифных ставок и формул для расчета размера платы за технологическое присоединение энергопринимающих устройств заявителей к объектам электросетевого хозяйства территориальных сетевых организаций Ставропольского края на 2024 год</t>
  </si>
  <si>
    <t xml:space="preserve">№ 82/7 от 25.12.2023 </t>
  </si>
  <si>
    <t>Об установлении стоимости льготной ставки за 1 кВт запрашиваемой максимальной мощности для расчета размера платы за технологическое присоединение энергопринимающих устройств заявителей к объектам электросетевого хозяйства территориальных сетевых организаций Ставропольского края на 2024 год</t>
  </si>
  <si>
    <t xml:space="preserve">№ 82/8 от 25.12.2023 </t>
  </si>
  <si>
    <t>О внесении изменений в таблицу 2 приложения 1 к постановлению региональной тарифной комиссии Ставропольского края от 25 декабря 2023 г. № 82/7 "Об установлении стандартизированных тарифных ставок и формул для расчета размера платы за технологическое присоединение энергопринимающих устройств заявителей к объектам электросетевого хозяйства территориальных сетевых организаций Ставропольского края на 2024 год</t>
  </si>
  <si>
    <t>№ 3/1 от 26.01.2024</t>
  </si>
  <si>
    <t>О внесении изменений в таблицу 2 приложения 1 к постановлению Региональной тарифной комиссии Ставропольского края от 25 декабря 2023 г. № 82/7 "Об установлении стандартизированных тарифных ставок и формул для расчета размера платы за технологическое присоединение энергопринимающих устройств заявителей к объектам электросетевого хозяйства территориальных сетевых организаций Ставропольского края на 2024 год</t>
  </si>
  <si>
    <t>№ 5/3 от 05.02.2024</t>
  </si>
  <si>
    <t>№ 16/1 от 03.04.2024</t>
  </si>
  <si>
    <t>№ 37/2 от 27.06.2024</t>
  </si>
  <si>
    <t>по договорам, заключенным за текущий год (6 месяцев 2024 года)</t>
  </si>
  <si>
    <t>за текущий год  (6 месяцев 2024 год)</t>
  </si>
  <si>
    <t>Реконструкция ВЛ-0,4 кВ от ТП-2/161 для тех. присоединения ЭПУ жилого дома в п. Привольный, ул. Луговая, д. 4».</t>
  </si>
  <si>
    <t>«Реконструкция ВЛ 0,4 кВ от ТП-16/601 для тех. присоединения ЭПУ жилого дома в с. Левокумка, ул. Дорожная, д. 9»</t>
  </si>
  <si>
    <t xml:space="preserve">«Реконструкция ВЛ 0,4 кВ от ТП-75/161 для тех. присоединения ЭПУ жилого дома в п. Змейка, ул. Российская, д. 48 /ул. Змейская, д. 14». </t>
  </si>
  <si>
    <t>«Строительство ВЛ-0,4 кВ от ТП-19/267 для тех. присоединения ЭПУ жилого дома в с. Новоселицкое (кад. № 26:19:090523:54.)»</t>
  </si>
  <si>
    <t>«Реконструкция ВЛ 0,4 кВ ТП-158/162 для тех. присоединения ЭПУ жилого дома в п. Железноводский, ул. Комарова, д.15».</t>
  </si>
  <si>
    <t xml:space="preserve">«Реконструкция ВЛ 0,4 кВ ТП-52/161 для тех. присоединения ЭПУ жилого дома в п. Змейка, ул. Дружбы, д. 27». </t>
  </si>
  <si>
    <t>Строительство отпайки ВЛ -10 кВ от ВЛ -10 кВ Ф -424 ПС 110 кВ "Урожайная " для осуществления технологического присоединения энергопринимающих устройств скважины №1 "Катериновская " в Левокумском районе , примерно в 5 км на юго -восток от ориентира с . Владимировка</t>
  </si>
  <si>
    <t>«Строительство ВЛ 0,4 кВ ТП-1222/162 для тех. присоединения ЭПУ электроосвещения земельного участка в СПК «Железноводский» (Кад. №26:29:050405:4)».</t>
  </si>
  <si>
    <t xml:space="preserve">Реконструкция ВЛ 10 кВ Ф-333, строительство ТП-10/0,4 кВ и ВЛ 0,4 кВ для тех. присоединения ЭПУ стройплощадки в ст. Ессентукская, ул. Этокская, д. 198. (Договор ТП от 11.02.2021 </t>
  </si>
  <si>
    <t xml:space="preserve">Реконструкция ВЛ-10 кВ Ф-114, строительство ВЛ 0,4 кВ и ТП-10/0,4 кВ для тех. присоединения ЭПУ стройплощадки в п. Садовая Долина, (кад. № 26:29:150316:1)» </t>
  </si>
  <si>
    <t>Реконструкция ВЛ-10 кВ Ф-114, строительство ВЛ 0,4 кВ и ТП-10/0,4 кВ для тех. присоединения ЭПУ стройплощадки в п. Садовая Долина, (кад. № 26:29:150316:1)»</t>
  </si>
  <si>
    <t xml:space="preserve">Реконструкция ВЛ 0,4 кВ ТП-1/218 для тех. присоединения ЭПУ жилого дома в с. Прикумское, ул. Свободы, д. 14». </t>
  </si>
  <si>
    <t>Реконструкция ВЛ 0,4 кВ ТП-35/161 для тех. присоединения ЭПУ жилого дома в п. Змейка, ул. Вольная, д. 13».</t>
  </si>
  <si>
    <t xml:space="preserve">Реконструкция ВЛ-10 кВ Ф-101 1.9 км, строительство ВЛ-0,4 кВ и ТП-10/0,4 кВ для осуществления технологического присоединения энергопринимающих устройств строительной площадки садового дома в Предгорном районе, СТ "Заря", проезд №2, уч.№1» </t>
  </si>
  <si>
    <t xml:space="preserve">Реконструкция ВЛ 0,4 кВ ТП-1/225 для тех. присоединения ЭПУ антенно-мачтового сооружения в с. Гражданское, ул. Заречная </t>
  </si>
  <si>
    <t xml:space="preserve">Реконструкция ВЛ 0,4 кВ ТП-8/161 для тех. присоединения ЭПУ гаража в п. Новотерский, гараж № 30 </t>
  </si>
  <si>
    <t xml:space="preserve">Реконструкция ВЛ 10 кВ Ф-313, строительство ТП-10/0,4 кВ и ВЛ 0,4 кВ и для тех. присоединения ЭПУ фрукто-овощехранилища в ст. Воровсколесская, ул. Центральная, уч. 8 </t>
  </si>
  <si>
    <t>Реконструкция ВЛ 10 кВ Ф-313, строительство ТП-10/0,4 кВ и ВЛ 0,4 кВ и для тех. присоединения ЭПУ фрукто-овощехранилища в ст. Воровсколесская, ул. Центральная, уч. 8</t>
  </si>
  <si>
    <t>Реконструкция ВЛ 10 кВ Ф-404, строительство ТП-10/0,4 кВ и ВЛ 0,4 кВ и для тех. присоединения ЭПУ жилого дома в х. Хорошевский, ул. Шоссейная, д. 8</t>
  </si>
  <si>
    <t>Реконструкция ВЛ-0,4 кВ от ТП-5/109 для тех/прис.  ЭПУ  жилого дома в п. Доброжеланный</t>
  </si>
  <si>
    <t>Реконструкция ВЛ-10 кВ Ф-108 от ПС 110/35/10 кВ «Суворовская», реконструкция ВЛ-0,4 кВ Ф-2 от ТП-526/108, строительство ВЛ-0,4 кВ и ТП-10/0,4 кВ для осуществления технологического присоединения энергопринимающих устройств заявителя объекта незавершенного строительства жилого дома в Предгорном районе, ст. Суворовская, пер. Виноградный, 50а "под ключ"»</t>
  </si>
  <si>
    <t xml:space="preserve">Строительство ВЛ 0,4 кВ Ф-1 ТП-1265/162 ПС 110 кВ Железноводская для тех. присоединения ЭПУ стройплощадки в х. Верблюдогорка, ул. Школьная, д. 57 </t>
  </si>
  <si>
    <t>Реконструкция ВЛ-0,4 кВ Ф-4  ТП-19/177 ВЛ-10 кВ Ф-177 ПС Южная для осуществления технологического присоединения энергопринимающих устройств жилого дома</t>
  </si>
  <si>
    <t xml:space="preserve">Реконструкция ВЛ-0,4 кВ Ф-1 от ТП-13/170 ВЛ-10 кВ Ф-170 от ПС Южная для технологического присоединения энергопринимающих устройств жилого дома  в г. Ставрополь, квартал 551, ул. Роз (кадастровый номер земельного участка 26:12:012301:3331) </t>
  </si>
  <si>
    <t xml:space="preserve">Строительство ВЛ-0,4 кВ Ф-6 от  КТП-25/168 для технологического присоединения энергопринимающих устройств жилого дома по ул. Мира, 119, с. Надежда </t>
  </si>
  <si>
    <t>Реконструкция ВЛ-0,4 кВ Ф-1 от ТП-17/168 ВЛ-10 кВ Ф-168 от ПС 330 кВ Ставрополь для технологического присоединения энергопринимающих устройств жилого дома по ул. Рабочая, 88В, с. Надежда</t>
  </si>
  <si>
    <t xml:space="preserve">Реконструкция ВЛ-0,4 кВ Ф-1 от ТП-13/170 ВЛ-10 кВ Ф-170 от ПС Южная для технологического присоединения энергопринимающих устройств жилого дома  в г. Ставрополь, квартал 551, ул. Роз (кадастровый номер земельного участка 26:12:012301:2906) </t>
  </si>
  <si>
    <t>Реконструкция ВЛ-0,4 кВ Ф-1 от ТП-13/135 ВЛ-10 кВ Ф-135 от ПС Промкомплекс для технологического присоединения энергопринимающих устройств жилого дома по ул. Летняя, 17, х. Нижнерусский</t>
  </si>
  <si>
    <t>Реконструкция ВЛ-0,4 кВ Ф-1 ТП-1/157 ВЛ-10 кВ Ф-157 ПС Пригородная для технологического присоединения энергопринимающих устройств жилого дома по ул. Первомайская, 28, с. Татарка</t>
  </si>
  <si>
    <t>Реконструкция ВЛ-0,4 кВ от ТП-43/157 ВЛ-10 кВ Ф-157 ПС Пригородная 110/10 кВ для технологического присоединения энергопринимающих устройств жилого дома по ул. Красноармейская, 10/7, с. Татарка</t>
  </si>
  <si>
    <t>Реконструкция ВЛ 10 кВ Ф-161 ПС 110 кВ Железноводская, строительство ТП-10/0,4 кВ и ВЛ 0,4 кВ для тех. присоединения ЭПУ автозаправочной станции в г. Минеральные Воды, Восточная промзона, 5 км, (кад. № 26:24:000000:6314)»</t>
  </si>
  <si>
    <t xml:space="preserve">Реконструкция ВЛ 10 кВ Ф-161 ПС 110 кВ Железноводская, строительство ТП-10/0,4 кВ и ВЛ 0,4 кВ для тех. присоединения ЭПУ автозаправочной станции в г. Минеральные Воды, Восточная промзона, 5 км, (кад. № 26:24:000000:6314)». </t>
  </si>
  <si>
    <t xml:space="preserve">Реконструкция ВЛ-0,4 кВ от ТП-11/280  для технологического присоединения жилого дома по ул. Интернациональная, 3 в с. Подлужное Изобильненского района. </t>
  </si>
  <si>
    <t>Реконструкция ВЛ-0,4 кВ от ТП-1/284  для технологического присоединения жилого дома по адресу: ул. Достоевского, д.9 в с. Московское Изобильненского района.</t>
  </si>
  <si>
    <t>Реконструкция ВЛ 0,4 кВ от ТП-6/176 для техприсоед.объекта торговли кадастровый №26:06:000000:5326 по адресу:п.Новоизобильный Изобильненского р-на</t>
  </si>
  <si>
    <t xml:space="preserve">Реконструкция ВЛ-0,4 кВ от ТП-10/280 для техприсоед.земельного участка для ЛПХ по ул.Подлесная,55 ,с.Подлужное Изобильненского р-на </t>
  </si>
  <si>
    <t xml:space="preserve">Реконструкция ВЛ-0,4 кВ от ТП-4/194 для техприсоединения ЛЭП-0,4 кВ от ТП-4/194 для электроснабжения овчарни с.Подлесное Труновского р-на </t>
  </si>
  <si>
    <t>Реконструкция ВЛ-0,4 кВ от ТП-8/235 для технологического присоединения ГРПЩ по адресу: б/а ст. Каменнобродская Изобильненского района</t>
  </si>
  <si>
    <t>Реконструкция ВЛ-0,4 кВ от ТП-4/301, реконструкция МТП-4/301 для тех/прис. ЭПУ нежилого помещения в с.Арзгир</t>
  </si>
  <si>
    <t xml:space="preserve">«Реконструкция ВЛ 10 кВ Ф-104 ПС 110 кВ Провал, строительство ТП-10/0,4 кВ и ВЛ 0,4 кВ для тех. присоединения ЭПУ стройплощадки в ст. Константиновская, ул. Шоссейная, д. 2-б» </t>
  </si>
  <si>
    <t>«Реконструкция ВЛ 0,4 кВ Ф-1 ТП-729/167 ПС 110 кВ Провал для тех. присоединения ЭПУ жилого дома в ст. Константиновская, ул. Виноградная, д. 67»</t>
  </si>
  <si>
    <t xml:space="preserve">«Реконструкция ВЛ 10 кВ Ф-385 ПС 35 кВ Иноземцево, строительство ВЛ 0,4 кВ и ТП 10/0,4 для тех. присоединения ЭПУ стройплощадки в п. Змейка». </t>
  </si>
  <si>
    <t xml:space="preserve">«Строительство ВЛ 0,4 кВ Ф-2 ТП-3/252 ПС 35 кВ Новокавказская для тех. присоединения ЭПУ стройплощадки в п. Новокавказский, ул. Казачья д. 6». </t>
  </si>
  <si>
    <t xml:space="preserve">«Реконструкция ВЛ 0,4 кВ Ф-1 ТП-1311/413 ПС 330 кВ Ильенко для тех. присоединения ЭПУ жилого дома в п. Подкумок, ул. Кисловодская, д. 43, 18». (Договоры ТП от 20.07.2021 № 32858/2021/СТВ/ЦЭС/ПРЭС. </t>
  </si>
  <si>
    <t>«Реконструкция ВЛ 0,4 кВ Ф-4 ТП-2/613 ПС 110 кВ Т-303 для тех. присоединения ЭПУ жилого дома в п. Первомайский, ул. Молодежная, д. 17».</t>
  </si>
  <si>
    <t xml:space="preserve">«Строительство ВЛ 0,4 кВ Ф-1 ТП-2/226 ПС 35 кВ Орбельяновская. для тех. присоединения ЭПУ стройплощадки в с. Дунаевка, тер. МТМ, д. 7а». </t>
  </si>
  <si>
    <t>«Реконструкция ВЛ 0,4 кВ Ф-2 ТП-17/223 ПС 35 кВ Гражданская для тех. присоединения ЭПУ стройплощадки в с. Сунжа, пер. Яблочный, д. 8».</t>
  </si>
  <si>
    <t xml:space="preserve">«Реконструкция ВЛ 0,4 кВ Ф-2 ТП-2/161 ПС 110 кВ Железноводская для тех. присоединения ЭПУ жилого дома в п. Привольный, ул. Луговая, д. 41». </t>
  </si>
  <si>
    <t>«Реконструкция ВЛ 0,4 кВ Ф-1 ТП-16/395 ПС 110 кВ Кинжал для тех. присоединения ЭПУ стройплощадки в с. Канглы, ул. Школьная, д. 5, 5а»</t>
  </si>
  <si>
    <t xml:space="preserve">«Реконструкция ВЛ 0,4 кВ Ф-3 ТП-3/606 ПС 35 кВ Овощевод для тех. присоединения ЭПУ стройплощадки в с. Левокумка, ул. Мостовая, (Кад. №26:23:090204:26)». </t>
  </si>
  <si>
    <t xml:space="preserve">Реконструкция ВЛ 10 кВ Ф-327 ПС 35 кВ Ясная Поляна-1 для тех. присоединения ЭПУ стройплощадки в границах земель Подкумского с/с (Кад. №26:29:000000:12729). </t>
  </si>
  <si>
    <t>Реконструкция ВЛ 0,4 кВ Ф-2 ТП-31/161 ПС 110 кВ Железноводская для тех. присоединения ЭПУ жилого дома в п. Змейка, ул. Новая, д. 11Б.</t>
  </si>
  <si>
    <t xml:space="preserve">Строительство ВЛ 0,4 кВ ТП-66/161 ПС 110 кВ Железноводская для тех. присоединения ЭПУ жилого дома в п. Змейка, ул. Виноградная, д. 17. </t>
  </si>
  <si>
    <t>Реконструкция ВЛ 0,4 кВ Ф-2 ТП-26/161 ПС 110 кВ Железноводская для тех. присоединения ЭПУ кухни в п. Бородыновка, ул. Новая, д. 26.</t>
  </si>
  <si>
    <t>Реконструкция ВЛ 0,4 кВ Ф-6 ТП-11/618 ПС 35 кВ Бутылочная для тех. присоединения ЭПУ летней кухни в п. Загорский, ул. Лесная, д. 17".</t>
  </si>
  <si>
    <t xml:space="preserve">Реконструкция ВЛ 0,4 кВ Ф-2 ТП-8/159 ПС 6/10 кВ Кавказ для тех. присоединения ЭПУ жилого дома в с. Канглы, ул. Луговая, д. 13. </t>
  </si>
  <si>
    <t xml:space="preserve">Строительство ВЛ 0,4 кВ ТП-13/178 ПС 35 кВ Крымгиреевская для тех. присоединения ЭПУ здания овчарни №7 в с. Крымгиреевское, (Кад. № 26:17:080601:62). </t>
  </si>
  <si>
    <t xml:space="preserve">Реконструкция ВЛ 6 кВ Ф-388 ПС 35 кВ Овощевод, строительство ТП-6/0,4 кВ и ВЛ 0,4 кВ для технологического присоединения энергопринимающих устройств жилых домов в п. Загорский, ул. Южная </t>
  </si>
  <si>
    <t>Строительство ВЛ-0,4 кВ от ТП-1334/103 для технического присоединения энергопринимающих устройств жилых домов в с. Садовое, ул. Московская</t>
  </si>
  <si>
    <t>Реконструкция ВЛ-0,4 кВ Ф-2 от ТП-29/166 ВЛ-10 кВ Ф-166 ПС 330 кВ Ставрополь для техноло-гического присоединения энергопринимающих устройств жилого дома по ул. 60 лет СССР, кадаст-ровый номер ЗУ 26:11: 080503:4495, с. Надежда</t>
  </si>
  <si>
    <t xml:space="preserve">Реконструкция ВЛ-0,4 кВ Ф-2 от ТП-24/166 ВЛ-10 кВ Ф-166 ПС 330 кВ Ставрополь для технологического присоединения энергопринимающих устройств жилого дома по ул. Мира,  д. 2/1, с. Надежда </t>
  </si>
  <si>
    <t xml:space="preserve">Реконструкция ВЛ-0,4 кВ Ф-2 от ТП-13/135  ВЛ-10 кВ Ф-135 ПС Промкомплекс для технологического присоединения энергопринимающих устройств жилого дома по ул. Покровская, 1, х. Нижнерусский </t>
  </si>
  <si>
    <t xml:space="preserve">Реконструкция ВЛ-0,4 кВ Ф-3 от  ТП-2/123  ВЛ-10 кВ Ф-123 ПС Шахтёр для технологического присоединения энергопринимающих устройств жилого дома по ул. Подлесная, д.4в, с. Пелагиада </t>
  </si>
  <si>
    <t xml:space="preserve">Строительство ВЛ-0,4 кВ Ф-4 от ТП-13/177 ВЛ-10 кВ Ф-177 ПС Южная для технологического присоединения энергопринимающих устройств жилого дома по ул. Пригородная, 55, с. Татарка </t>
  </si>
  <si>
    <t>Реконструкция ВЛ-0,4 кВ Ф-1 от ТП-30/168  ВЛ-10 кВ Ф-168 ПС 330 кВ Ставрополь для технологического присоединения энергопринимающих устройств жилого дома по ул. Ставропольская, д. 20/2, с. Надежда</t>
  </si>
  <si>
    <t>Реконструкция ВЛ-0,4 кВ Ф-1 от ТП-20/104 ВЛ-10 кВ Ф-104 ПС Грачёвская для технологического присоединения энергопри-нимающих устройств жилого дома по ул. Солнечная, д.35, с. Старомарьевка</t>
  </si>
  <si>
    <t xml:space="preserve">Реконструкция ВЛ-0,4 кВ Ф-1 от  ТП-6/102 ВЛ-10 кВ Ф-102 ПС Грачёвская для технологического присоединения энерго-принимающих устройств жилого дома по ул. Подгорная, с. Грачевка, кадастровый номер ЗУ 26:07:130104:16 </t>
  </si>
  <si>
    <t xml:space="preserve">Реконструкция ВЛ-0,4 кВ от ТП-15/413 для технологического присоединения жилого дома по адресу: ул. Гаркуши 5, в х. Родионов Новоалександровского района </t>
  </si>
  <si>
    <t>Реконструкция ВЛ 0,4 кВ от ТП-7/132 для технологического присоединения квартиры по адресу:                                     ул. Гагарина, д. 12, кв.2, в с. Донское Труновского  района»</t>
  </si>
  <si>
    <t xml:space="preserve">Реконструкция ВЛ 0,4 кВ от ТП-10/176 для технологического присоединения жилого дома по адресу: ул. Вишневая, 4,              п. Новоизобильный Изобильненского района» </t>
  </si>
  <si>
    <t xml:space="preserve">Реконструкция ВЛ 0,4 кВ от ТП-8/280 для технологического присоединения жилого дома по адресу: ул. Восточная, 2, с. Подлужное Изобильненского района </t>
  </si>
  <si>
    <t xml:space="preserve">Реконструкция ВЛ-0,4 кВ от ТП-9/257 для технологического присоединения жилого дома по адресу:  ул. Терновская, 92/5,         с. Труновское Труновского района» </t>
  </si>
  <si>
    <t xml:space="preserve">«Реконструкция ВЛ 0,4 кВ от ТП-3/343  для технологического присоединения базовой станции/ оборудования сотовой связи  в кадастровом квартале 26№05№031403, п. Кирова Труновского района» </t>
  </si>
  <si>
    <t>Реконструкция ВЛ 0,4 кВ Ф-3 ТП-65/104/167 ПС 110 кВ Провал для тех. присоединения ЭПУ стройплощадки в ст. Константиновская, ул. Набережная (Кад. № 26:29:090316:118)».</t>
  </si>
  <si>
    <t xml:space="preserve">Реконструкция ВЛ 10 кВ Ф-167 ПС 110 кВ Провал и ВЛ 0,4 кВ Ф-1 ТП-81/104 ПС 110 кВ Провал для тех. присоединения ЭПУ жилых домов в ст. Константиновская, ул. Шоссейная, д. 2а» </t>
  </si>
  <si>
    <t xml:space="preserve">Реконструкция ВЛ 10 кВ Ф-217 ПС 110 кВ Бештаугорец, строительство ТП-10/0,4 кВ и ВЛ 0,4 кВ для тех. присоединения ЭПУ жилого дома в с. Винсады, ул. Железнодорожная, д. 1б, 1в». </t>
  </si>
  <si>
    <t>Реконструкция ВЛ 0,4 кВ Ф-2 ТП-92/170 ПС 110 кВ Провал для тех. присоединения ЭПУ жилого дома в границах МО Этокский сельсовет, МТФ-1, ул. Лысогорская, д. 16/1.</t>
  </si>
  <si>
    <t xml:space="preserve">Реконструкция ВЛ 10 кВ Ф-153 ПС 110 кВ Ессентуки-2, строительство ТП-10/0,4 кВ и ВЛ 0,4 кВ для тех. присоединения ЭПУ стройплощадки в границах земель МО Новоблагодарненский сельсовет (Кад. № 26:29:000000:12148)». </t>
  </si>
  <si>
    <t>Реконструкция ВЛ 10 кВ Ф-104 ПС 110 кВ Провал, строительство ТП-10/0,4 кВ и ВЛ 0,4 кВ для тех. присоединения ЭПУ стройплощадки в границах земель СПК Горячеводский (Кад. № 26:29:090214:17)»</t>
  </si>
  <si>
    <t>Реконструкция ВЛ 0,4 кВ Ф-2 ТП-1186/103 ПС 35 кВ Юцкая для тех. присоединения ЭПУ жилого дома в х. Новая Пролетарка, ул. Пятигорская (Кад. № 26:29:120204:1674)».</t>
  </si>
  <si>
    <t xml:space="preserve">Реконструкция ВЛ-10 кВ Ф-137 от ПС 35 кВ «Юцкая», строительство ТП 10/0,4 кВ и ВЛ-0,4 кВ для технологического присоединения энергопринимающих устройств стройплощадок в с. Юца, ул. Строителей </t>
  </si>
  <si>
    <t xml:space="preserve">Реконструкция ВЛ 10 кВ Ф-228 от ПС 35 кВ Гражданская для технологического присоединения энергопринимающих устройств здания детского сада в с. Гражданское, ул. Школьная (кад № 26:23:100501:235) </t>
  </si>
  <si>
    <t xml:space="preserve">Реконструкция ВЛ-10 кВ Ф-432 ПС «Полимер», строительство ТП-10/0,4 кВ и ЛЭП-0,4кВ, для тех. прис. РУ-0,4 кВ на земельном участке по ул.Школьная 66а/3, пос.Новый Георгиевского городского округа </t>
  </si>
  <si>
    <t>Реконструкция ВЛ-10 кВ Ф-432 ПС «Полимер», строительство ТП-10/0,4 кВ и ЛЭП-0,4кВ, для тех. прис. РУ-0,4 кВ на земельном участке по ул.Школьная 66а/3, пос.Новый Георгиевского городского округа</t>
  </si>
  <si>
    <t xml:space="preserve">Реконструкция ВЛ-0,4 кВ Ф-4 ТП-1604/387 ПС «Подкумок», для тех. прис. РУ-0,4 кВ на земельном участке в ст.Георгиевская Георгиевского городского округа </t>
  </si>
  <si>
    <t xml:space="preserve">Строительство ВЛ-0,4кВ Ф-2 от ТП-1677/432 ПС «Полимер», для тех. присоединения РУ-0,4 кВ на земельном участке по ул. Школьная 66/1 пос.Новый Георгиевского городского округа </t>
  </si>
  <si>
    <t xml:space="preserve">Строительство ВЛ-0,4 кВ Ф-5 от ТП-1239/387 для тех. присоединения базовой станции сотовой связи по ул. Калинина, дом 1, 40 м восточнее, ст.Георгиевская Георгиевского городского округа </t>
  </si>
  <si>
    <t xml:space="preserve">Реконструкция ВЛ-0,4 кВ Ф-1 от ТП-1677/432 ПС «Полимер» для тех. присоединения РУ-0,4 кВ на земельном участке по ул.Школьная 60А, п.Новый Георгиевского городского округа  </t>
  </si>
  <si>
    <t xml:space="preserve">Строительство ВЛ-0,4 кВ Ф-2 от ТП-4171/425 ПС «Варениковская», для тех. присоединения РУ-0,4 кВ на земельном участке (26:28:010102:7) с.Варениковское Степновского района </t>
  </si>
  <si>
    <t xml:space="preserve">Реконструкция ВЛ-0,4 кВ Ф-5 от ТП-3348/220, для тех. присоединения жилого дома по ул.Кольцевая 53 з, х.Медведев Курского района </t>
  </si>
  <si>
    <t xml:space="preserve">Реконструкция ВЛ-0,4 кВ Ф-1 от ТП-3372/356, для тех. присоединения РУ-0,22 кВ на земельном участке по ул.Степная 49, с.Русское Курского района </t>
  </si>
  <si>
    <t xml:space="preserve">Реконструкция ВЛ-0,4 кВ Ф-2 ТП-4306/480 ПС «Восток» для тех. прис. РУ-0,4 кВ на земельном участке по ул.Юбилейная 6, п.Верхнестепной Степновского района </t>
  </si>
  <si>
    <t xml:space="preserve">Реконструкция ВЛ-0,4 кВ ф-2 от ТП-4230/233, для тех. присоединения жилого дома по ул.Заводская 3, с.Зеленая Роща, Степновского района </t>
  </si>
  <si>
    <t>Реконструкция ВЛ-0,4 кВ Ф-1 от ТП-2518/236, для тех. присоединения РУ-0,22 кВ на земельном участке по ул.Чухно 123, п.Коммаяк Кировского района</t>
  </si>
  <si>
    <t xml:space="preserve">Реконструкция ВЛ-0,4 кВ Ф-3 от ТП-22/235 ВЛ-10 кВ Ф-235 ПС Верхнерусская для технологического присоединения энергопринимающих устройств жилого дома по ул. Комсомольская, 160 «З», с. Верхнерусское </t>
  </si>
  <si>
    <t xml:space="preserve">Строительство ВЛ-0,4 кВ от  ТП-27/133 для технологического присоединения магазина по адресу:з/у с кадастровым № 26:05:043446:15, в с. Донское Труновского района </t>
  </si>
  <si>
    <t>Реконструкция ВЛ-0,4 кВ от ТП-3/280 для технологического присоединения жилого дома по адресу: ул. Калинина 207, в с. Подлужное Изобильненского района</t>
  </si>
  <si>
    <t>Реконструкция ВЛ 0,4 кВ от ТП-17/264 для технологического присоединения жилого дома по адресу: ул. Ленина, 70 в с. Ключевское Труновского района</t>
  </si>
  <si>
    <t>Реконструкция ВЛ 0,4 кВ от ТП - 16/280 для технологического присоединения жилого дома по адресу: ул. Полевая, 31, с. Подлужное Изобильненского района</t>
  </si>
  <si>
    <t>Реконструкция ВЛ-0,4 кВ от ТП-8/103 для технологического присоединения жилого дома по адресу: ул. Колхозная 51, в  ст. Новотроицкая Изобильненского района</t>
  </si>
  <si>
    <t>Реконструкция ВЛ 0,4 кВ от ТП-7/103 для технологического присоединения жилого дома по адресу: ул. Колхозная, 38,  ст. Новотроицкая Изобильненского района</t>
  </si>
  <si>
    <t>Реконструкция ВЛ-0,4 кВ от ТП-10/204 для технологического присоединения объекта торговли по адресу: ул. Ленина 19, в п. Краснозоринский Новоалександровского  района</t>
  </si>
  <si>
    <t>Реконструкция ВЛ-0,4 кВ Ф-1 от ТП-18/106 ВЛ-10 кВ Ф-106 ПС Воронежская для технологического присоединения энергопринимающих устройств жилого дома по ул. Вольная, 22Б, с. Ивановское</t>
  </si>
  <si>
    <t>Реконструкция ТП-11/168 ВЛ-10 кВ Ф-168 ПС 330 кВ Ставрополь и реконструкция ВЛ-0,4 кВ Ф-2 от ТП-11/168 ВЛ-10 кВ Ф-168 ПС 330 кВ Ставрополь для технологического присоединения энергопринимающих устройств строительного комплекса по ул. Комсомольская, 11, с. Надежда</t>
  </si>
  <si>
    <t>Строительство ВЛ-0,4 кВ от ВЛ-0,4 кВ Ф-1 ТП-53/177 ВЛ-10 кВ Ф-177 ПС Южная для технологического присоединения энергопринимающих устройств жилого дома по проезду Янтарный, 25А, г. Ставрополь</t>
  </si>
  <si>
    <t>Реконструкция ВЛ-10 кВ Ф-217 ПС «Левопадинская», строительство ТП-10/0,4 кВ и ВЛ-0,4кВ, для тех. прис. РУ-0,4 кВ на земельном участке, расположенном 5327м на юг от ориентира: ул.Колхозная д.9, с.Иргаклы. Степновского района</t>
  </si>
  <si>
    <t xml:space="preserve">Строительство ВЛ-0,4 кВ Ф-5 от КТП-1042/261 ПС «Электропривод», реконструкция КТП-1042/261 ПС «Электропривод», замена силового трансформатора 250 кВА на 400 кВА для осуществления технологического присоединения энергопринимающих устройств Клуба по ул.Ленина 324, ст.Незлобная Георгиевского городского округа </t>
  </si>
  <si>
    <t xml:space="preserve">Строительство ВЛ-0,4 кВ Ф-7 ТП-3048/201 для тех. прис. РУ-0,4 кВ на земельном участке (26:36:010603:1049) с.Ростовановское Курского района </t>
  </si>
  <si>
    <t xml:space="preserve">Реконструкция ВЛ-10 кВ Ф-287 ПС «Новопавловская-2», строительство ТП-10/0,4 кВ и ВЛ-0,4 кВ              Ф-1 для тех. прис. РУ-0,4 кВ на земельном участке в границах колхоза «Нива» г.Новопавловск Кировского района </t>
  </si>
  <si>
    <t xml:space="preserve">Реконструкция ВЛ-10 кВ Ф-201 ПС «Ростовановская» и строительство ПКУ для тех. прис. ДОУ на 160 мест по адресу: (26:36:010601:585) с. Ростовановское, Курский район. </t>
  </si>
  <si>
    <t>Реконструкция ВЛ 10 кВ Ф-137 ПС 35 кВ Юцкая, строительство ТП-10/0,4 кВ и ВЛ 0,4 кВ для тех. присоединения ЭПУ стройплощадки в ст. Ессентукская, (Кад № 26:29:110510:79).</t>
  </si>
  <si>
    <t xml:space="preserve">Реконструкция (вынос участка) ВЛ 0,4 кВ Ф-1 ТП-382/131 ПС 110 кВ Ессентуки-2 в п. Санамер, ул. Тельмана, д. 1 </t>
  </si>
  <si>
    <t xml:space="preserve">Реконструкция ВЛ 0,4 кВ Ф-4 ТП-158/162 ПС 110 кВ Железноводская для тех. присоединения ЭПУ жилого дома в п. Железноводский, ул. Сульфатная, д. 21А». </t>
  </si>
  <si>
    <t xml:space="preserve">Реконструкция ВЛ 0,4 кВ ТП-1186/103 ПС 35 кВ Юцкая для тех. присоединения ЭПУ жилого дома в х. Новая Пролетарка, ул. Пятигорская, д. 68» </t>
  </si>
  <si>
    <t xml:space="preserve">Реконструкция ВЛ 0,4 Ф-3 кВ ТП-66/335 ПС 110 кВ Белый Уголь для осуществления технологического присоединения энергопринимающих устройств жилого дома в ст. Ессентукская, ул. Баррикадная, д. 110» </t>
  </si>
  <si>
    <t xml:space="preserve">Строительство ВЛ 0,4 кВ ТП-5/162 ПС 110 кВ Железноводская для тех. присоединения ЭПУ нежилого здания в х. Быкогорка, СПК Железноводский, (кад. № 26:29:000000:0000:1472/132:1000/Б)». </t>
  </si>
  <si>
    <t xml:space="preserve">Реконструкция ВЛ 0,4 кВ ТП-348/162 ПС 110 кВ Железноводская для тех. присоединения ЭПУ строй площадки в п. Железноводский, ул. Тихая, д. 1Б». </t>
  </si>
  <si>
    <t xml:space="preserve">Реконструкция ВЛ 10 кВ Ф-161 ПС 110 кВ Железноводская и строительство ТП-10/0,4 кВ для тех. присоединения ЭПУ стройплощадки в п. Змейка, ул. Пушкина, д. 6А. </t>
  </si>
  <si>
    <t>Реконструкция ВЛ 0,4 кВ ТП-18/388 ПС 35 кВ Овощевод для тех. присоединения ЭПУ садового домика в п. Первомайский, С/Т Колос, уч. 263 а»</t>
  </si>
  <si>
    <t>Строительство ВЛ 0,4 кВ ТП-68/161 ПС 110 кВ Железноводская для тех. присоединения ЭПУ стройплощадки в Минераловодском ГО (Кад. № 26:23:000000:5/1)».</t>
  </si>
  <si>
    <t xml:space="preserve">Реконструкция ВЛ 0,4 кВ ТП-19/388 ПС 35 кВ Овощевод для тех. присоединения ЭПУ жилого дома в п. Загорский, ул. Южная, (Кад. № 26:23:080814:135)». </t>
  </si>
  <si>
    <t>Реконструкция ВЛ 0,4 кВ ТП-1/612 ПС 110 кВ Мин-Воды-2 для тех. присоединения ЭПУ жилого дома в п. Ленинский, ул. Центральная, д. 145».</t>
  </si>
  <si>
    <t xml:space="preserve">Реконструкция ВЛ 0,4 кВ ТП-66/161 ПС 110 кВ Железноводская для тех. присоединения ЭПУ жилого дома в п. Змейка, ул. Виноградная, д. 21. </t>
  </si>
  <si>
    <t xml:space="preserve">Реконструкция ВЛ 0,4 кВ Ф-1 ТП-61/161 от ПС 110 Железноводская для осуществления технологического присоединения энергопринимающих устройств жилого дома в п. Змейка, ул. Березовая, д. 31» </t>
  </si>
  <si>
    <t xml:space="preserve">Реконструкция ВЛ 0,4 кВ Ф-2 ТП 2/161 ПС 110 Железноводская для осуществления технологического присоединения энергопринимающих устройств стройплощадки на тер. ГУП «ТПКЗ-№169» (Кад. № 26:23:000000:4894)» </t>
  </si>
  <si>
    <t>Реконструкция ВЛ 0,4 кВ ТП-837/144 ПС 110 кВ ПТФ для тех. присоединения ЭПУ жилого дома в п. Пятигорский, проезд 7, д. 18»</t>
  </si>
  <si>
    <t>Реконструкция ВЛ 0,4 кВ ТП-167/138 ПС 110 кВ Бештаугорская для осуществления технологического присоединения энергопринимающих устройств жилого дома в г. Ессентуки п. Калинина (кад. № 26:30:040402:1041)».</t>
  </si>
  <si>
    <t xml:space="preserve">Реконструкция ВЛ 0,4 кВ Ф-3 ТП-1251/305 ПС 110 кВ Ясная Поляна-2 для осуществления технологического присоединения энергопринимающих устройств жилого здания в п. Ясная Поляна, земли спецсемхоза им. Кирова (Кад. № 26:29:100807:242)». </t>
  </si>
  <si>
    <t xml:space="preserve">Строительство ВЛ 0,4 кВ ТП-1248/121 ПС 110 кВ Ново-Бештаугорец для осуществления технологического присоединения энергопринимающих устройств садовых домов в СОТ «Ветеран» </t>
  </si>
  <si>
    <t>Реконструкция ВЛ 0,4 кВ Ф-3 ТП-20/161 ПС 110 кВ Железноводская для осуществления технологического присоединения энергопринимающих устройств нежилого здания в п. Бородыновка, ул. Ленина, д. 227»</t>
  </si>
  <si>
    <t xml:space="preserve">Реконструкция ВЛ 0,4 кВ Ф-2 ТП-38/618 ПС 35 кВ Бутылочная для осуществления технологического присоединения энергопринимающих устройств жилого дома в х. Славянский, ул. Ореховая, д. 29». </t>
  </si>
  <si>
    <t>Реконструкция ВЛ 0,4 кВ ТП-11/618 ПС 110 кВ Бутылочная для тех. присоединения ЭПУ жилого дома в п. Загорский, ул. Цветочная, д. 12».</t>
  </si>
  <si>
    <t>Реконструкция ВЛ 0,4 кВ ТП-1/615 ПС 110 кВ Мин-Воды-2 для тех. присоединения ЭПУ стройплощадки в п. Ленинский, ул. Кирова, д. 2».</t>
  </si>
  <si>
    <t xml:space="preserve">Реконструкция ВЛ 0,4 кВ Ф-1 ТП-35/161 ПС 110 кВ Железноводская для осуществления технологического присоединения энергопринимающих устройств жилого дома в п. Змейка, ул. Вольная, д. 21» . </t>
  </si>
  <si>
    <t>Реконструкция ВЛ-0,4 кВ Ф-1 ТП 2/614 от ПС 35 кВ Бутылочный завод для осуществления технологического присоединения энергопринимающих устройств жилого дома в п. Кумской, ул. 70 лет Октября, (Кад. № 26:23:140111:269)»</t>
  </si>
  <si>
    <t>Строительство ВЛ 0,4 кВ ТП 1317/128 ПС 110 кВ Ессентуки-2 для технологического присоединения энергопринимающих устройств стройплощадок в северной части г. Ессентуки между автодорогой Пятигорск-Кисловодск»  «под ключ»</t>
  </si>
  <si>
    <t xml:space="preserve">Реконструкция ВЛ-0,4 кВ Ф-1 ТП-1598/132 для тех. прис. РУ-0,4 кВ на земельном участке по ул.Выгонная 1б, ст.Подгорная Георгиевского городского округа </t>
  </si>
  <si>
    <t xml:space="preserve">Реконструкция ВЛ-0,4 кВ Ф-3 от МТП-2035/122, для тех. присоединения жилого дома по ул.Крайняя 58/13, ст.Марьинская Кировского района </t>
  </si>
  <si>
    <t xml:space="preserve">Реконструкция ВЛ-0,4 кВ Ф-2 от ТП-1581/191 для технологического присоединения жилого дома по пер. Карьерный дом № 20 и РУ-0,4 кВ на земельном участке по пер. Карьерный дом № 14а, Лысогорская ст-ца Георгиевский городской округ Ставропольский край </t>
  </si>
  <si>
    <t xml:space="preserve">Реконструкция ВЛ-0,4 кВ ф-1 от ТП-3681/284, для тех. присоединения РУ-0,4 кВ на земельном участке (26:36:051206:1070) п.Ага-Батыр Курского района </t>
  </si>
  <si>
    <t>Реконструкция ВЛ-0,4 кВ Ф-2 от ТП-1484/292 для технологического присоединения РУ-0,22 кВ на земельном участке по ул.Георгиевская 140, в с.Краснокумское Георгиевского городского округа</t>
  </si>
  <si>
    <t xml:space="preserve">Реконструкция ВЛ-0,4 кВ Ф-1 от КТП-2150/474, для технологического присоединения РУ-0,4 кВ на земельном участке по ул.Первомайская 32, ст.Зольская, Кировского района </t>
  </si>
  <si>
    <t>Реконструкция ВЛ-0,4 кВ ф-3 ТП-3302/332, для тех. присоединения амбулатории по адресу: (26:36:110701:888) МО ст.Стодеревская Курского района</t>
  </si>
  <si>
    <t>Реконструкция ВЛ-10 кВ Ф-111 ПС «Комсомолец», строительство ТП-10/0,4 кВ и ВЛ-0,4 кВ для технологического присоединения РУ-0,4 кВ расположенное на земельном участке в п. Фазанный Кировского района.</t>
  </si>
  <si>
    <t xml:space="preserve">Реконструкция ВЛ-10 кВ Ф-111 ПС «Комсомолец», строительство ТП-10/0,4 кВ и ВЛ-0,4 кВ для технологического присоединения РУ-0,4 кВ расположенное на земельном участке в п. Фазанный Кировского района. </t>
  </si>
  <si>
    <t xml:space="preserve">Реконструкция ВЛ-0,4 кВ Ф-1 от ТП-2264/449 для технологического присоединения жилого дома по ул.Светлая 1, и РУ-0,4 кВ на земельном участке по ул.Светлая 29, ст.Старопавловская Кировского района </t>
  </si>
  <si>
    <t xml:space="preserve">Реконструкция ВЛ-0,4 кВ Ф-1 от ТП-2754/157 для тех. прис. РУ-0,4 кВ на земельном участке по ул.Орджоникидзе 122, ст.Советская Кировского района </t>
  </si>
  <si>
    <t xml:space="preserve">Реконструкция ВЛ-0,4 кВ Ф-2 ТП-3354/356, для технологического присоединения РУ-0,22 кВ на земельном участке по ул. Строительная, дом 1а, в с.Русское Курского района </t>
  </si>
  <si>
    <t xml:space="preserve">Реконструкция ВЛ-0,4 кВ Ф-2 от ТП-3176/451 для технологического присоединения РУ-0,22 кВ по ул.Степная, х.Привольный Курского района </t>
  </si>
  <si>
    <t>Реконструкция ВЛ-0,4 кВ Ф-2 от ТП-3166/227 для технологического присоединения РУ-0,4 кВ на земельном участке (26:36:051611:233) по ул.Южная, с.Полтавское Курского района</t>
  </si>
  <si>
    <t xml:space="preserve">Реконструкция ВЛ-0,4 кВ Ф-3 от ТП-4132/281 для технологического присоединения РУ-0,4 кВ на земельном участке по ул. Школьная 1 г, с. Богдановка, Степновский муниципальный район </t>
  </si>
  <si>
    <t xml:space="preserve">Строительство ВЛ-0,4 кВ Ф-4 ТП-2226/110 для технологического присоединения РУ-0,4 кВ на земельном участке по ул.Мира 66, п.Комсомолец, Кировского района </t>
  </si>
  <si>
    <t xml:space="preserve">Реконструкция ВЛ-0,4 кВ Ф-1 от ТП-3228/356 для технологического присоединения РУ-0,22 кВ на земельном участке по ул.Солнечная 1д, с.Русское Курского района </t>
  </si>
  <si>
    <t xml:space="preserve">Реконструкция ВЛ-0,4 кВ Ф-2 от ТП-4217/233 для технологического присоединения жилого дома по ул.Почтовая 138, с.Соломенское Степновского района </t>
  </si>
  <si>
    <t>Реконструкция ТП-2333/441 ПС «Старопавловская» и строительство ВЛ-0,4 кВ ф-4 для тех. присоединения фельдшерско-акушерского пункта по ул.Солнечная, х.Крупско-Ульяновский Кировского района</t>
  </si>
  <si>
    <t xml:space="preserve">Реконструкция ВЛ 0,4 кВ от ТП-4/279 для технологического присоединения жилого дома по адресу: ул. Новая 1 с. Московское Изобильненского района» </t>
  </si>
  <si>
    <t xml:space="preserve">Реконструкция ВЛ-10 кВ Ф-130 ПС Сенгилеевская ГЭС, строительство ТП-10/0,4 кВ, ВЛ-0,4 кВ для осуществления технологического присоединения энергопринимающих устройств на земельном участке с кадастровым номером 26:11:070201:25 в х. Садовый, Шпаковского района </t>
  </si>
  <si>
    <t xml:space="preserve">Реконструкция Ф-148 ПС Георгиевская, строительство ТП-10/0,4 кВ, ВЛ-0,4 кВ для осуществления технологического присоединения энергопринимающих устройств фермы, 357025, Ставропольский край, Кочубеевский район, ориентир юго-восточная окраина хутора Рощинский, примерно 700 м по направлению юго-восток </t>
  </si>
  <si>
    <t>Реконструкция ВЛ-10 кВ Ф-166 ПС Ставрополь-330, строительство ТП-10/0,4 кВ, ВЛ-0,4 кВ для осуществления технологического присоединения энергопринимающих устройств жилого дома по ул. Весенняя и ул. Добрая, с. Надежда, Шпаковского района "под ключ"</t>
  </si>
  <si>
    <t xml:space="preserve">Реконструкция ВЛ-0,4 кВ Ф-1 от ТП-40/231 ВЛ-10 кВ Ф-231 ПС Балахоновская для технологического присоединения энергопринимающих устройств жилого дома по ул. Восточная, 4, ст. Барсуковская </t>
  </si>
  <si>
    <t xml:space="preserve">Реконструкция ВЛ-0,4 кВ Ф-1 от ТП-1/119 ВЛ-10 кВ Ф-119 ПС Темнолесская для технологического присоединения энергопринимающих устройств жилого дома по ул. Светлая, 14, станица Темнолесская </t>
  </si>
  <si>
    <t xml:space="preserve">Реконструкция ВЛ-0,4 кВ Ф-1 от ТП-43/157 ВЛ-10 кВ Ф-157 ПС Пригородная для технологического присоединения энергопринимающих устройств жилых домов по ул. Красноармейская, с. Татарка </t>
  </si>
  <si>
    <t xml:space="preserve">Реконструкция ВЛ-0,4 кВ Ф-1 от ТП-9/131 ВЛ-10 кВ Ф-131 ПС Сенгилеевская ГЭС для технологического присоединения энергопринимающих устройств жилого дома по   ул. Пионерская, 3, с. Сенгилеевское </t>
  </si>
  <si>
    <t xml:space="preserve">Реконструкция ВЛ-0,4 кВ Ф-2 от ТП-19/101 ВЛ-10 кВ Ф-101 ПС Рыбхоз для технологического присоединения энергопринимающих устройств жилых домов по ул. Южная, ст. Новомарьевская </t>
  </si>
  <si>
    <t>Реконструкция ВЛ-0,4 кВ Ф-1 от ТП-16/157 ВЛ-10 кВ Ф-157 ПС Пригородная для технологического присоединения энергопринимающих устройств жилых домов по ул. Островского, с. Татарка</t>
  </si>
  <si>
    <t xml:space="preserve">Строительство ВЛ-0,4 кВ от ТП-6/165 ВЛ-10 кВ Ф-165 ПС 330 кВ Ставрополь для технологического присоединения энергопринимающих устройств объекта сельскохозяйственного производства по ул. Подгорная, 2, с. Надежда </t>
  </si>
  <si>
    <t>Реконструкция ВЛ-0,4 кВ Ф-1 от ТП-31/122 ВЛ-10 кВ Ф-122 ПС Темнолесская для технологического присоединения энергопринимающих устройств жилого дома по ул. Кунакова, 1, п. Цимлянский</t>
  </si>
  <si>
    <t xml:space="preserve">Реконструкция ВЛ-0,4 кВ Ф-3 от ТП-29/157 ВЛ-10 кВ Ф-157 ПС Пригородная для технологического присоединения энергопринимающих устройств жилого дома по ул. Чехова, 9/1, с. Татарка </t>
  </si>
  <si>
    <t xml:space="preserve">Реконструкция ВЛ-0,4 кВ Ф-1 от ТП-7/104 ВЛ-10 кВ Ф-104 ПС Воронежская для технологического присоединения энергопринимающих устройств жилого дома по ул. Солнечная, 2А, с. Ивановское </t>
  </si>
  <si>
    <t>Реконструкция ВЛ-0,4 кВ Ф-1 от ТП-1/170 ВЛ-10 кВ Ф-170 ПС 330 кВ Ставрополь для технологического присоединения энергопринимающих устройств жилого дома по ул. Северная, 27, с. Старомарьевка</t>
  </si>
  <si>
    <t xml:space="preserve">Реконструкция Ф-117 ПС Родники, строительство ТП-10/0,4 кВ, ВЛ-0,4 кВ для осуществления технологического присоединения энергопринимающих устройств нежилого здания,овчарня, 357027, Ставропольский край, р-н Кочубеевский, х. Сотникова" </t>
  </si>
  <si>
    <t>Реконструкция ВЛ-0,4 кВ Ф-2 от ТП-20/177 ВЛ-10 кВ Ф-177 ПС Южная для технологического присоединения энергопринимающих устройств жилого дома по бульвару Архитекторов, 81,  г. Ставрополь</t>
  </si>
  <si>
    <t xml:space="preserve">Реконструкция ВЛ-0,4 кВ Ф-1 от ТП-20/177 ВЛ-10 кВ Ф-177 ПС Южная для технологического присоединения энергопринимающих устройств жилого дома по пер. Базальтовый, 8, г. Ставрополь </t>
  </si>
  <si>
    <t xml:space="preserve">Реконструкция ВЛ-0,4 кВ Ф-2 от ТП-20/177 ВЛ-10 кВ Ф-177 ПС Южная для технологического присоединения энергопринимающих устройств жилого дома по бульвару Архитекторов, 89,     г. Ставрополь </t>
  </si>
  <si>
    <t xml:space="preserve">Реконструкция ВЛ-0,4 кВ Ф-2 от ТП-63/171 ВЛ-10 кВ Ф-171 ПС Южная для технологического присоединения энергопринимающих устройств жилого дома по ул. Молодежная, 40/1, х. Демино </t>
  </si>
  <si>
    <t>Реконструкция ВЛ-0,4 кВ Ф-1 от ТП-22/135 ВЛ-10 кВ Ф-135 ПС Промкомплекс для технологического присоединения энергопринимающих устройств жилого дома по ул. Полевая, 159А, с. Верхнерусское</t>
  </si>
  <si>
    <t xml:space="preserve">Реконструкция ВЛ-0,4 кВ Ф-1 от  ТП-22/235 ВЛ-10 кВ Ф-235 ПС Верхнерусская для технологического присоединения энергопринимающих устройств жилого дома по ул. 50 лет Победы, 164, с. Верхнерусское </t>
  </si>
  <si>
    <t xml:space="preserve">Реконструкция ВЛ-0,4 кВ Ф-1 от  ТП-31/119 ВЛ-10 кВ Ф-119 ПС Темнолесская для технологического присоединения энергопринимающих устройств жилого дома по ул. Казачья, заезд 4, д.2, ст. Темнолесская </t>
  </si>
  <si>
    <t>Реконструкция ВЛ-0,4 кВ Ф-2 от   ТП-6/151 ВЛ-10 кВ Ф-151 ПС Пригородная для технологического присоединения энергопринимающих устройств жилого дома по ул. Героя Советского Союза Ткачева В.Я., 3, с. Татарка</t>
  </si>
  <si>
    <t xml:space="preserve">Реконструкция ВЛ-10 кВ Ф-135 ПС Свистухинская, строительство ТП-10/0,4 кВ и ВЛ-0,4 кВ для технологического присоединения энергопринимающих устройств нежилого помещения на земельном участке с кадастровым номером 26:15:000000:76, СПК-к Восход  </t>
  </si>
  <si>
    <t xml:space="preserve">Реконструкция ВЛ-10 кВ Ф-109 ПС Центральная, строительство ТП-10/0,4 кВ и ВЛ-0,4 кВ для технологического присоединения энергопринимающих устройств объекта лесопарка, квартал 62, часть выдела 8 Ставропольского лесничества </t>
  </si>
  <si>
    <t xml:space="preserve">Реконструкция ВЛ-10 кВ Ф-157 ПС Пригородная, строительство ТП-10/0,4 кВ и ВЛ-0,4 кВ для технологического присоединения энергопринимающих устройств объекта КФХ, кадастровый номер земельного участка 26:11:071501:3748, с. Татарка </t>
  </si>
  <si>
    <t>Реконструкция ВЛ-10 кВ Ф-157 ПС Пригородная, строительство ТП-10/0,4 кВ и ВЛ-0,4 кВ для технологического присоединения энергопринимающих устройств объекта КФХ, кадастровый номер земельного участка 26:11:071501:3748, с. Татарка</t>
  </si>
  <si>
    <t xml:space="preserve">Реконструкция ВЛ-0,4 кВ от ТП-4/241 для тех/прис. электроустановки для хоз.нужд в с.Прасковея </t>
  </si>
  <si>
    <t>Реконструкция ВЛ 0,4 кВ Ф-1 от ТП-30/334 ПС 110 кВ Белый Уголь для осуществления технологического присоединения энергопринимающих устройств жилого дома в п. Горный, ул. Горная, д. 1/5.</t>
  </si>
  <si>
    <t>Реконструкция ВЛ 0,4 кВ Ф-1 ТП-1005/167 ПС 110 кВ Провал для тех. присоединения ЭПУ жилого дома в ст. Константиновская, ул. Загородная, д. 5.</t>
  </si>
  <si>
    <t>Реконструкция ВЛ 0,4 кВ Ф-1 ТП-35/397 ПС 110 кВ Провал для тех. присоединения ЭПУ для освещения земельного участка в п. Капельница, СТ Капельница, уч. 428.</t>
  </si>
  <si>
    <t>«Реконструкция ВЛ 0,4 кВ Ф-2 ТП-35/397 ПС 110 кВ Провал для тех. присоединения ЭПУ для освещения земельного участка в п. Капельница, СТ Капельница, уч. 613».</t>
  </si>
  <si>
    <t xml:space="preserve">Реконструкция ВЛ 10 кВ Ф-413 ПС 330 кВ Ильенко, строительство ТП-10/0,4 кВ и ВЛ 0,4 кВ для технологического присоединения энергопринимающих устройств стройплощадок в п. Подкумок, ул. Набережная. </t>
  </si>
  <si>
    <t>Реконструкция ВЛ 0,4 кВ Ф-1 ТП-83/404 ПС 110 кВ Провал для тех. присоединения ЭПУ жилого дома в х. Хорошевский, ул. Родниковая, ул. Пятигорская.</t>
  </si>
  <si>
    <t>Реконструкция ВЛ 0,4 кВ Ф-4 ТП-158/162 ПС 110 кВ Железноводская для тех. присоединения ЭПУ жилого дома в п. Железноводский, ул. Минводская, д. 15.</t>
  </si>
  <si>
    <t>Реконструкция ВЛ 0,4 кВ Ф-1 ТП-1312/104 ПС 110 кВ Провал и строительство ВЛ 0,4 ТП-1312/104 ПС 110 кВ Провал для тех. присоединения ЭПУ стройплощадки в ст. Константиновская, ул. Архитектора Уптона, д. 8.</t>
  </si>
  <si>
    <t>Реконструкция ВЛ 0,4 кВ Ф-2 ТП-1268/346 ПС 110 кВ Боргустанская для тех. присоединения ЭПУ жилого дома в СНТ «Дружба», проезд 32, уч. 6, 14».</t>
  </si>
  <si>
    <t xml:space="preserve">Реконструкция ВЛ 0,4 кВ Ф-1 ТП-1215/152 ПС 110 кВ Ессентуки-2 для тех. присоединения ЭПУ жилого дома в п. Санамер, ул. А.Гюльбякова, д. 3. </t>
  </si>
  <si>
    <t xml:space="preserve">Реконструкция ВЛ 0,4 кВ Ф-1 ТП-423/334 ПС 110 кВ Белый Уголь для тех. присоединения ЭПУ жилого дома в п. Горный, ул. Парковая, д. 11. </t>
  </si>
  <si>
    <t>Реконструкция ВЛ 0,4 кВ ТП-1194/123 ПС 110 кВ Ново-Бештаугорская для тех. присоединения ЭПУ садового дома в СОТ «Ветеран», проезд 2, уч. 3, дача 28.</t>
  </si>
  <si>
    <t>Реконструкция ВЛ 10 кВ Ф-162 ПС 110 кВ Железноводская, строительство ТП-10/0,4 кВ и ВЛ 0,4 кВ для осуществления технологического присоединения энергопринимающих устройств жилого дома в п. Железноводский, ул. Тихая, уч. 14</t>
  </si>
  <si>
    <t xml:space="preserve">Реконструкция ВЛ 10 кВ Ф-297 ПС 110 кВ Суворовская, строительство ТП-10/0,4 кВ и ВЛ 0,4 кВ для осуществления технологического присоединения энергопринимающих устройств стройплощадки в ТОО «Садовое» (Кад. № 26:29:030130:89). </t>
  </si>
  <si>
    <t>«Реконструкция ВЛ 0,4 кВ ТП-66/335 ПС 110 кВ Белый Уголь для тех. присоединения ЭПУ нежилого здания в ст. Ессентукская, ул. Юцкая, д. 86 а».</t>
  </si>
  <si>
    <t xml:space="preserve">«Реконструкция ВЛ 0,4 кВ Ф-8 ТП-46/101 ПС 35 кВ Ясная Поляна-1 для осуществления технологического присоединения энергопринимающих устройств стройплощадки в п. Томатный (Кад. № 26:29:000000:6662). </t>
  </si>
  <si>
    <t>«Реконструкция ВЛ 0,4 кВ ТП-699/108 ПС 110 кВ Суворовская для тех. присоединения ЭПУ стройплощадки в ст. Суворовская, ул. Центральная, д. 16».</t>
  </si>
  <si>
    <t>«Реконструкция ВЛ 0,4 кВ ТП-1384/153 ПС 110 кВ Ессентуки-2 для тех. присоединения ЭПУ строй площадки в МО Новоблагодарненский сельсовет, (кад. № 26:29:040516:58)»)</t>
  </si>
  <si>
    <t>Строительство ВЛ 0,4 кВ ТП-41/618 ПС 35 кВ Бутылочная для тех. присоединения ЭПУ жилого дома в х. Славянский, ул. Интернациональная, д. 25, кв.1.</t>
  </si>
  <si>
    <t xml:space="preserve">Реконструкция ВЛ 0,4 кВ Ф-1 ТП-38/618 ПС 35 кВ Бутылочная для тех. присоединения ЭПУ фельдшерско-акушерского пункта в х. Славянский, ул. Клубная. </t>
  </si>
  <si>
    <t>«Реконструкция ВЛ 0,4 кВ Ф-2 ТП-913/101 ПС 35 кВ Ясная Поляна-1 для тех. присоединения ЭПУ жилого дома в п. Урожайный, ул.Виноградная, д. 14»</t>
  </si>
  <si>
    <t xml:space="preserve">«Реконструкция ВЛ 10 кВ Ф-101 ПС 35 кВ Ясная Поляна-1, строительство ТП-10/0,4 кВ и ВЛ 0,4 кВ для тех. присоединения ЭПУ стройплощадки в МО Подкумского сельсовета, пойма р. Бугунта (кад. № 26:29:100408:4). </t>
  </si>
  <si>
    <t>«Реконструкция ВЛ 0,4 кВ Ф-1 ТП-81/104 ПС 110 кВ Провал для тех. присоединения ЭПУ жилого дома в ст. Константиновская, ул. Шоссейная д. 2а».</t>
  </si>
  <si>
    <t>«Реконструкция ВЛ 0,4 кВ Ф-1 ТП-2/161 ПС 110 кВ Железноводская для тех. присоединения ЭПУ жилого дома в п. Привольный, ул. Зеленая, д. 8»</t>
  </si>
  <si>
    <t xml:space="preserve">«Реконструкция ВЛ 0,4 кВ Ф-1 ТП-2/161 ПС 110 кВ Железноводская для тех. присоединения ЭПУ жилого дома в п. Железноводский, ул. Солнечная, (кад. № 26:29:050403:1218)». </t>
  </si>
  <si>
    <t xml:space="preserve">«Реконструкция ВЛ 6 кВ Ф-601 ПС 35 кВ Овощевод, строительство ТП-6/0,4 кВ и ВЛ 0,4 кВ для осуществления технологического присоединения энергопринимающих устройств магазина в с. Левокумка, ул. Степная, д. 67». </t>
  </si>
  <si>
    <t>Реконструкция ВЛ-10 кВ Ф-331 1.4 км, строительство ВЛ-0,4 кВ и ТП-10/0,4 кВ для осуществления технологического присоединения энергопринимающих устройств заявителей - строительных площадок строений, в г. Железноводске, п. Иноземцево»</t>
  </si>
  <si>
    <t xml:space="preserve">Реконструкция ВЛ 10 кВ Ф-404 ПС 110 кВ Провал, строительство ТП-10/0,4 кВ и ВЛ 0,4 кВ для осуществления технологического присоединения энергопринимающих устройств стройплощадок в г. Пятигорск, мкр С/Т «Авиатор». </t>
  </si>
  <si>
    <t>«Реконструкция ВЛ 10 кВ Ф-166 ПС 110 кВ ГНС, строительство ТП-10/0,4 кВ и ВЛ 0,4 кВ для технологического присоединения энергопринимающих устройств стройплощадок в СТ «Предгорье»</t>
  </si>
  <si>
    <t>«Реконструкция ВЛ-10 кВ Ф-397 ПС 110 кВ «Провал», строительство ТП 10/0,4 кВ и ВЛ-0,4 кВ для технологического присоединения  энергопринимающих устройств строений расположенных в п. Капельница СТ «Капельница»«под ключ»</t>
  </si>
  <si>
    <t>«Реконструкция ВЛ-10 кВ Ф-397 ПС 110 кВ «Провал», строительство ТП 10/0,4 кВ и ВЛ-0,4 кВ для технологического присоединения  энергопринимающих устройств строений расположенных в п. Капельница СТ «Капельница»  «под ключ»</t>
  </si>
  <si>
    <t>«Реконструкция ВЛ-10 кВ Ф-148 от ПС 110 кВ «ПТФ», реконструкция ВЛ-0,4 кВ от ТП-1091/144, строительство ТП-10/0,4 кВ и ВЛ-0,4 кВ для осуществления технологического присоединения энергопринимающих устройств жилых домов (стройплощадок) в п. Пятигорский, ул.Северная, ул.Нефтяников</t>
  </si>
  <si>
    <t>«Реконструкция ВЛ-10 кВ Ф-148 от ПС 110 кВ «ПТФ», реконструкция ВЛ-0,4 кВ от ТП-1091/144, строительство ТП-10/0,4 кВ и ВЛ-0,4 кВ для осуществления технологического присоединения энергопринимающих устройств жилых домов (стройплощадок) в п. Пятигорский, ул.Северная, ул.Нефтяников )</t>
  </si>
  <si>
    <t xml:space="preserve">Реконструкция ВЛ-10 кВ Ф-153 от ПС 110 кВ «Ессентуки-2», строительство ТП-10/0,4 кВ и ВЛ-0,4 кВ для технологического присоединения энергопринимающих устройств строительных площадок в г. Ессентуки, п. Опытник </t>
  </si>
  <si>
    <t xml:space="preserve">Реконструкция ВЛ-10 кВ Ф-170 ПС 330 кВ Ставрополь, строительство ПКУ-10 кВ, ТП-10/0,4 кВ, ВЛ-0,4 кВ для технологического присоединения энергопринимающих устройств заявителей </t>
  </si>
  <si>
    <t>Реконструкция ВЛ-0,4 кВ Ф-1 от ТП-1/170 ВЛ-10 кВ Ф-170 ПС 330 кВ Ставрополь для осуществления технологического присоединения энергопринимающих устройств объекта торговли по ул. Северная, 17, с Старомарьевка</t>
  </si>
  <si>
    <t>Реконструкция ВЛ-10 кВ Ф-182 ПС Южная, строительство ТП-10/0,4 кВ и ВЛ-0,4 кВ для осуществления технологического присоединения энергопринимающих устройств объекта торговли по ул. Спутник 1, 1, г. Ставрополь</t>
  </si>
  <si>
    <t xml:space="preserve">Строительство ВЛ-0,4 кВ от ТП-26/106 ВЛ-10 кВ Ф-106 ПС Воронежская для осуществления технологического присоединения энергопринимающих устройств нежилой застройки по пер. Северный, 4, с. Ивановское </t>
  </si>
  <si>
    <t>Реконструкция ВЛ-0,4 кВ Ф-1 от ТП-30/195 ВЛ-10 кВ Ф-195 ПС Новая Деревня для технологического присоединения энергопринимающих устройств жилого дома по ул. Лесная, 58, х. Новозеленчукский</t>
  </si>
  <si>
    <t xml:space="preserve">Реконструкция ВЛ-0,4 кВ Ф-1 от ТП-1/170 ВЛ-10 кВ Ф-170 ПС 330 кВ Ставрополь для осуществления технологического присоединения энергопринимающих устройств малоэтажной жилой застройки по ул. Северная, 50, с. Старомарьевка </t>
  </si>
  <si>
    <t>Реконструкция ВЛ-0,4 кВ Ф-1 от ТП-19/119 ВЛ-10 кВ Ф-119 ПС Темнолесская для осуществления технологического присоединения энергопринимающих устройств малоэтажных жилых застроек по ул. Сенная, ст. Темнолесская</t>
  </si>
  <si>
    <t>Реконструкция ВЛ-0,4 кВ Ф-1 от ТП-8/171 ВЛ-10 кВ Ф-171 ПС Южная для осуществления технологического присоединения энергопринимающих устройств малоэтажной жилой застройки по ул. Ленина, 22, х. Демино</t>
  </si>
  <si>
    <t xml:space="preserve">Реконструкция ВЛ-0,4 кВ Ф-1 от ТП-26/104 ВЛ-10 кВ Ф-104 ПС Грачевская для технологического присоединения энергопринимающих устройств жилого дома по ул. Мира, кадастровый номер ЗУ 26:07:040201:333, с. Старомарьевка </t>
  </si>
  <si>
    <t xml:space="preserve">Реконструкция ВЛ-0,4 кВ Ф-2 от ТП-23/157 ВЛ-10 кВ Ф-157 ПС Пригородная для технологического присоединения энергопринимающих устройств жилого дома по ул. Горная, 42, с. Татарка </t>
  </si>
  <si>
    <t xml:space="preserve">Реконструкция ВЛ-0,4 кВ Ф-3 от ТП-11/126 ВЛ-10 кВ Ф-126 ПС Сергиевская для осуществления технологического присоединения энергопринимающих устройств врачебной амбулатории по ул. К.Маркса, 97, с. Сергиевское </t>
  </si>
  <si>
    <t xml:space="preserve">Реконструкция ВЛ-0,4 кВ Ф-3 от ТП-45/166 ВЛ-10 кВ Ф-166 ПС 330 кВ Ставрополь для осуществления технологического присоединения энергопринимающих устройств малоэтажной жилой застройки по ул. Светлая, кадастровый номер объекта недвижимости 26:11:080503:4758, с. Надежда </t>
  </si>
  <si>
    <t xml:space="preserve">Реконструкция ВЛ-10 кВ Ф-177 ПС Южная, строительство ТП-10/0,4 кВ и ВЛ-0,4 кВ для технологического присоединения энергопринимающих устройств жилых домов и гаража в ДСНТ Вишенка Шпаковского района </t>
  </si>
  <si>
    <t xml:space="preserve">Реконструкция ВЛ-0,4 кВ ф-1 от ТП-3015/401 для технологического присоединения РУ-0,4 кВ по ул. Ленина №37 а, с. Каново Курского района </t>
  </si>
  <si>
    <t>Реконструкция ВЛ-0,4 кВ ф-3 от ТП-1131/259 для технологического присоединения РУ-0,22 кВ на земельном участке по ул. Шишкина №90, ст.Незлобная Георгиевского городского округа</t>
  </si>
  <si>
    <t xml:space="preserve">Реконструкция ВЛ-10 кВ Ф-475 ПС «Кировская», строительство ТП-10/0,4 кВ и ВЛ-0,4 кВ Ф-1 для технологического присоединения РУ-0,4 кВ на земельном участке по ул.Дорожная 25, в ст.Зольская Кировского района </t>
  </si>
  <si>
    <t>Реконструкция ВЛ-10 кВ Ф-475 ПС «Кировская», строительство ТП-10/0,4 кВ и ВЛ-0,4 кВ Ф-1 для технологического присоединения РУ-0,4 кВ на земельном участке по ул.Дорожная 25, в ст.Зольская Кировского района</t>
  </si>
  <si>
    <t>Реконструкция ВЛ-10 кВ Ф-112 ПС «Комсомолец», строительство ТП-10/0,4 кВ и ВЛ-0,4кВ, для тех. присоединения здания весовой в п.Фазанный (26:35:000000:5937) Кировского района</t>
  </si>
  <si>
    <t xml:space="preserve">Реконструкция ВЛ-10 кВ Ф-112 ПС «Комсомолец», строительство ТП-10/0,4 кВ и ВЛ-0,4кВ, для тех. присоединения здания весовой в п.Фазанный (26:35:000000:5937) Кировского района </t>
  </si>
  <si>
    <t>Реконструкция ТП-2300/456 ПС "Новопавловская-2" и строительство ЛЭП-0,4 кВ, для тех. присоединения РУ-0,4 кВ на земельном участке г. Новопавловск, Кировского района</t>
  </si>
  <si>
    <t xml:space="preserve">Реконструкция ВЛ-0,4 кВ ф-1 от ТП-1378/388 для технологического присоединения сооружения связи с антенно-фидерными устройствами по ул. Продольная х.Новомихайловский Георгиевского городского округа </t>
  </si>
  <si>
    <t>Реконструкция ВЛ-0,4 кВ ф-2 от ТП-3363/358 для технологического присоединения РУ-0,4 кВ на земельном участке (26:36:090702:410) по ул. Солнечная с.Русское Курского района</t>
  </si>
  <si>
    <t xml:space="preserve">Реконструкция ВЛ-0,4 кВ ф-1 от ТП-3411/225 для тех. присоединения РУ-0,4 кВ на земельном участке (26:36:101101:639) по ул.Тихая 20 б, с.Серноводское Курского района </t>
  </si>
  <si>
    <t>Реконструкция ВЛ-0,4 кВ ф-3 от ТП-3758/407 для технологического присоединения сооружения связи с антенно-фидерными устройствами по ул. Кооперативная аул Али-Кую Курского района</t>
  </si>
  <si>
    <t>Реконструкция ВЛ-10 кВ Ф-310 ПС «Зеленокумская» и строительство ТП-10/0,4 кВ для технологического присоединения РУ-0,4 кВ на земельном участке в районе х.Тихомировка Советского района</t>
  </si>
  <si>
    <t>Реконструкция ВЛ-10 кВ Ф-270 ПС «Степное» для тех. присоединения ЛЭП-10 кВ, ТП-10/0,4 кВ на земельном участке с/с МО Степновского сельсовета, Степновского района</t>
  </si>
  <si>
    <t xml:space="preserve">Реконструкция ВЛ-10 кВ Ф-458 ПС «Эдиссия» и монтаж ПКУ для тех. прис. ЛЭП-10 кВ и ТП-10/0,4 кВ на земельном участке (26:36:0:1427) с.Эдиссия Курского района </t>
  </si>
  <si>
    <t>Реконструкция ВЛ 10 кВ Ф-360 от ПС 35/10 кВ Родыки, строительство ТП-10/0,4 кВ, строительство ВЛ 0,4 кВ для технологического присоединения объекта цифрового телерадиовещания  в с. Родыки Красногвардейского района»</t>
  </si>
  <si>
    <t xml:space="preserve">Реконструкция ВЛ 10 кВ Ф-360 от ПС 35/10 кВ Родыки, строительство ТП-10/0,4 кВ, строительство ВЛ 0,4 кВ для технологического присоединения объекта цифрового телерадиовещания  в с. Родыки Красногвардейского района» </t>
  </si>
  <si>
    <t>Реконструкция ВЛ-0,4 кВ от ТП 7/281 для технологического присоединения жилого дома по адресу: ул. 1-я Подгорная 69, с. Московское, Изобильненского городского округа».</t>
  </si>
  <si>
    <t xml:space="preserve">Реконструкция ВЛ-0,4 кВ от ТП-7/132 для технологического присоединения магазина по адресу: ул.Солнечная 7д, с. Донское Труновского муниципального округа». </t>
  </si>
  <si>
    <t>Реконструкция ВЛ-0,4 кВ от  ТП-7/238 для технологического дома животноводства по адресу: 7 км. от ст. Филимоновская (кад.№ 26:06:000000:8320) Изобильненского городского округа»</t>
  </si>
  <si>
    <t xml:space="preserve">Реконструкция ВЛ-0,4 кВ от ТП-4/282 для технологического присоединения нежилого здания по адресу:  ул. Ленина 22, с. Московское Изобильненского городского округа» </t>
  </si>
  <si>
    <t xml:space="preserve">Реконструкция ВЛ-0,4 кВ от ТП-5/468 для технологического присоединения антенно-мачтового сооружения по адресу:  б/а (кад. № 26:06:031904:38) ст. Баклановская Изобильненского городского округа» </t>
  </si>
  <si>
    <t>Реконструкция ВЛ 10 кВ Ф-182 от ПС 35/10 кВ Расшеватская, для технологического присоединения объекта цифрового телерадиовещания  в ст. Расшеватская Новоалександровского района»</t>
  </si>
  <si>
    <t xml:space="preserve">Реконструкция ВЛ 10 кВ Ф-182 от ПС 35/10 кВ Расшеватская, для технологического присоединения объекта цифрового телерадиовещания  в ст. Расшеватская Новоалександровского района» </t>
  </si>
  <si>
    <t>Реконструкция ВЛ-0,4 кВ от ТП-162/30 для тех/прис. ЭПУ жилого дома в с.Покойное</t>
  </si>
  <si>
    <t xml:space="preserve">Реконструкция ВЛ-0,4 кВ от ТП-17/169 для тех/прис. ЭПУ базовой станции в с.Добровольное </t>
  </si>
  <si>
    <t xml:space="preserve">Реконструкция ВЛ-0,4 кВ Ф-3 от ТП-1/061 для технологического присоединения ЭПУ дамбы и водовыпуска, расположенных в Петровском районе, с. Донская Балка </t>
  </si>
  <si>
    <t xml:space="preserve">Реконструкция ВЛ-0,4 кВ Ф-1 от ТП-2/752 для технологического присоединения ЭПУ объектов хранения и переработки с/х продукции, расположенных в Туркменском районе </t>
  </si>
  <si>
    <t xml:space="preserve">Реконструкция ВЛ-0,4 кВ Ф-1 от ТП-3/734  для технологического присоединения ЭПУ административного здания, расположенного в Туркменском районе </t>
  </si>
  <si>
    <t xml:space="preserve">Реконструкция ВЛ-10кВ Ф-848 ПС 110/35/10 кВ «Рагули», строительство ТП-10/0,4кВ, строительство ВЛ-0,4 кВ, для технологического присоединения ЭПУ производственного здания, расположенного по адресу: Апанасенковский район, с. Рагули </t>
  </si>
  <si>
    <t xml:space="preserve">Реконструкция ВЛ-10кВ Ф-106 ПС 35/10 Просянка с установкой реклоузера для технологического присоединения ЭПУ объекта рыбозащитный комплекс для водоприемника МГЭС на Просянском сбросе БСК, расположенный по адресу: СК Петровский район с. Просянка, ул. Мира, 41а </t>
  </si>
  <si>
    <t>Реконструкция ВЛ-10кВ Ф-107, строительство ВЛ-0,4 кВ, строительство ТП-10/0,4 кВ для технологического присоединения ЭПУ помещения для хранения и переработки с/х продукции, расположенного по адресу: Петровский район, с. Просянка</t>
  </si>
  <si>
    <t xml:space="preserve">Реконструкция ВЛ-10кВ Ф-107, строительство ВЛ-0,4 кВ, строительство ТП-10/0,4 кВ для технологического присоединения ЭПУ помещения для хранения и переработки с/х продукции, расположенного по адресу: Петровский район, с. Просянка </t>
  </si>
  <si>
    <t xml:space="preserve">Строительство ВЛ-0,4 кВ от ТП-45/166 ВЛ-10 кВ Ф-166 ПС 330 кВ Ставрополь для технологического присоединения энергопринимающих устройств жилого дома по ул. Весенняя, 56, с. Надежда </t>
  </si>
  <si>
    <t xml:space="preserve">Реконструкция ВЛ-0,4 кВ Ф-1 от ТП-2/177 ВЛ-10 кВ Ф-177 ПС Южная для технологического присоединения энергопринимающих устройств малоэтажной жилой застройки в проезде Лазурный, 19Б, г. Ставрополь </t>
  </si>
  <si>
    <t>Реконструкция ВЛ-0,4 кВ Ф-1 от ТП-28/259 ВЛ-10 кВ Ф-259 ПС Заводская для технологического присоединения энергопринимающих устройств жилого дома по ул. Спортивная, 20/1, х. Демино</t>
  </si>
  <si>
    <t>Реконструкция ВЛ-10 кВ Ф-116 ПС Базовая, строительство ТП-10/0,4 кВ и ВЛ-0,4 кВ для осуществления технологического присоединения энергопринимающих устройств гидротехнического сооружения в с. Красное, кадастровый номер ЗУ 26:07:051502:11</t>
  </si>
  <si>
    <t xml:space="preserve">Реконструкция ВЛ-10 кВ Ф-116 ПС Базовая, строительство ТП-10/0,4 кВ и ВЛ-0,4 кВ для осуществления технологического присоединения энергопринимающих устройств гидротехнического сооружения в с. Красное, кадастровый номер ЗУ 26:07:051502:11 </t>
  </si>
  <si>
    <t xml:space="preserve">Реконструкция ВЛ-0,4 кВ Ф-1 от ТП-91/235 ВЛ-10 кВ Ф-235 ПС Верхнерусская для технологического присоединения энергопринимающих устройств нежилой застройки в с. Верхнерусское, кадастровый номер ЗУ 26:11:031301:2689 </t>
  </si>
  <si>
    <t xml:space="preserve">Реконструкция ВЛ-0,4 кВ Ф-1 от ТП-41/166 ВЛ-10 кВ Ф-166 ПС 330 кВ Ставрополь для технологического присоединения энергопринимающих устройств жилого дома по ул. Октябрьская, 65/1, с. Надежда </t>
  </si>
  <si>
    <t>Реконструкция ВЛ-0,4 кВ Ф-1 от ТП-6/102 ВЛ-10 кВ Ф-102 ПС Грачевская для технологического присоединения энергопринимающих устройств жилого дома по ул. Подгорная, 88, с. Грачевка</t>
  </si>
  <si>
    <t xml:space="preserve">Реконструкция ВЛ-0,4 кВ Ф-1 от ТП-10/235 ВЛ-10 кВ Ф-235 ПС Верхнерусская для технологического присоединения энергопринимающих устройств объекта туристической отрасли по ул. Подгорная, кадастровый номер ЗУ 26:11:031301:2585, с. Верхнерусское </t>
  </si>
  <si>
    <t xml:space="preserve">Реконструкция ВЛ-10 кВ Ф-160 ПС 330 кВ Ставрополь, строительство ТП-10/0,4 кВ и ВЛ-0,4 кВ для осуществления технологического присоединения энергопринимающих устройств складского помещения по ул. Красная, 158, с. Старомарьевка </t>
  </si>
  <si>
    <t>Строительство ВЛ-0,4 кВ от ТП-42/166 ВЛ-10 кВ Ф-166 ПС 330 кВ Ставрополь для осуществления технологического присоединения энергопринимающих устройств малоэтажной жилой застройки по ул. Раздольная, 19Е, с. Надежда</t>
  </si>
  <si>
    <t xml:space="preserve">Реконструкция ВЛ-10 кВ Ф-127 ПС Шахтер, строительство ТП-10/0,4 кВ и ВЛ-0,4 кВ для осуществления технологического присоединения энергопринимающих устройств объекта КФХ на территории Шпаковского района, МО Дубовского сельсовета, кадастровый номер ЗУ 26:11:012002:20 </t>
  </si>
  <si>
    <t>Строительство ВЛ-0,4 кВ от ТП-45/166 ВЛ-10 кВ Ф-166 ПС 330 кВ Ставрополь для технологического присоединения энергопринимающих устройств жилых домов по ул. Промышленная, с. Надежда</t>
  </si>
  <si>
    <t>Строительство ВЛ-0,4кВ от ТП-45/166 ВЛ-10кВ Ф-166 ПС 330кВ Ставрополь для технологического присоединения энергопринимающих устройств жилых домов по ул.Добрая с.Надежда</t>
  </si>
  <si>
    <t>Реконструкция ВЛ-0,4 кВ Ф-3 от ТП-25/166 ВЛ-10 кВ Ф-166 ПС 330 кВ Ставрополь для технологического присоединения энергопринимающих устройств малоэтажной жилой застройки по ул. Советская, 227/5, с. Надежда</t>
  </si>
  <si>
    <t xml:space="preserve">Реконструкция ВЛ-10 кВ Ф-157 ПС Пригородная, строительство ТП-10/0,4 кВ, ВЛ-0,4 кВ для технологического присоединения энергопринимающих устройств АЗС по ул. Подлесная, д.1/1, с. Татарка </t>
  </si>
  <si>
    <t xml:space="preserve">Строительство ВЛ-0,4 кВ ф-1 от ТП-3335/356 для технологического присоединения РУ-0,22 кВ на земельном участке (26:36:091004:1340) по ул.Степная с.Русское Курского района </t>
  </si>
  <si>
    <t xml:space="preserve">Реконструкция ВЛ-10 кВ Ф-296 ПС «Курская-2», строительство ТП-10/0,4 кВ и ВЛ-0,4 кВ для технологического присоединения РУ-0,4 кВ на земельном участке с.Эдиссия (26:36:040607) Курского района </t>
  </si>
  <si>
    <t xml:space="preserve">Реконструкция ВЛ-10 кВ Ф-143 ПС "Обильное" установка ПКУ-10 кВ, для тех. присоединения ЛЭП-10 кВ, КТП-10/0,4 кВ, для сельскохозяйственных нужд на земельном участке (КН 26:25:040503:1) Георгиевского городского округа </t>
  </si>
  <si>
    <t xml:space="preserve">Реконструкция ВЛ-0,4 кВ ф-1 от ТП-4326/342 для технологического присоединения РУ-0,4 кВ на земельном участке по ул.Эрежепова 7, с.Иргаклы Степновского района </t>
  </si>
  <si>
    <t>Реконструкция ВЛ-10 кВ Ф-280 ПС «Богдановская», строительство ТП-10/0,4 кВ и ВЛ-0,4 кВ для технологического присоединения РУ-0,4 кВ на земельном участке северо-восточнее на 7777 м. с. Богдановка Степновского района</t>
  </si>
  <si>
    <t xml:space="preserve">Реконструкция ВЛ-0,4 кВ ф-1 от ТП-3118/269 для технологического присоединения РУ-0,4 кВ на земельном участке по ул. Миронова 150 а, с. Эдиссия Курского района </t>
  </si>
  <si>
    <t>Строительство ВЛ-0,4 кВ Ф-3 от ТП-3395/427 ПС «Графская» для тех. присоединения РУ-0,4 кВ на земельном участке по ул. Школьная, х.Графский Курского района</t>
  </si>
  <si>
    <t xml:space="preserve">Реконструкция ВЛ-0,4 кВ ф-1 от ТП-3372/356 для технологического присоединения РУ-0,22 кВ на земельном участке по ул. Степная №39Е, с.Русское Курского района </t>
  </si>
  <si>
    <t>Реконструкция ВЛ-0,4 кВ ф-1 от ТП-5170/344 для технологического присоединения торгового павильона по ул. Прогонная (справа от дома №2А), с.Отказное Советского района</t>
  </si>
  <si>
    <t xml:space="preserve">Реконструкция ВЛ-0,4 кВ ф-1 от ТП-1159/292 ПС «Очистные сооружения», для технологического присоединения индивидуального жилого дома по ул. Королева дом №40, с. Краснокумское Георгиевского городского округа </t>
  </si>
  <si>
    <t>Реконструкция ВЛ-0,4 кВ Ф-1 от ТП-2144/474 для технологического присоединения жилого дома по ул.Ореховая 37, ст.Зольская Кировского района</t>
  </si>
  <si>
    <t>Реконструкция ВЛ-10 кВ Ф-264 ПС «Горькая Балка-1», строительство ТП-10/0,4 кВ, для тех. присоединения РУ-0,4 кВ на земельном участке (26:27:09 02 04:4) с.Горькая Балка Советского района</t>
  </si>
  <si>
    <t>Реконструкция ВЛ-0,4 кВ от ТП-7/606 для тех/прис. ЭПУ жилого дома в а.Абдул-Газы</t>
  </si>
  <si>
    <t>Реконструкция ВЛ-0,4 кВ от ТП-17/607 для тех/прис ЭПУ жилого дома в с.Озек-Суат</t>
  </si>
  <si>
    <t xml:space="preserve">Реконструкция ВЛ-0,4 кВ от ТП-1/502 для тех/прис. ЭПУ жилого дома в с.Каясула </t>
  </si>
  <si>
    <t xml:space="preserve">«Реконструкция ВЛ 0,4 кВ Ф-8 ТП-46/101 ПС 35 кВ Ясная Поляна-1 для тех. присоединения ЭПУ стройплощадки в х. Томатный, ул. Огородная, д. 16/1». </t>
  </si>
  <si>
    <t>«Реконструкция ВЛ 0,4 кВ Ф-4 ТП-130/134 ПС 35 кВ Юцкая для тех. присоединения ЭПУ жилого дома в с. Юца, ул. Комсомольская, д. 53».</t>
  </si>
  <si>
    <t xml:space="preserve">«Реконструкция ВЛ 10 кВ Ф-161 ПС 110 кВ Железноводская, строительство ТП-10/0,4 кВ и ВЛ 0,4 кВ для тех. присоединения ЭПУ стройплощадок в п. Змейка, (кад. №№ 26:23:140424:53, :55)». </t>
  </si>
  <si>
    <t>«Реконструкция ВЛ 10 кВ Ф-271 ПС 110 кВ Журавская, строительство ТП-10/0,4 кВ и ВЛ 0,4 кВ для тех. присоединения ЭПУ магазина в с. Журавское, ул. Гагарина, 30а».</t>
  </si>
  <si>
    <t xml:space="preserve">«Реконструкция ВЛ 10 кВ Ф-334 ПС 110 кВ Белый Уголь, строительство ТП-10/0,4 кВ и ВЛ 0,4 кВ для осуществления технологического присоединения энергопринимающих устройств жилых домов в п. Горный. </t>
  </si>
  <si>
    <t xml:space="preserve">«Реконструкция ВЛ 10 кВ Ф-103 ПС 35 кВ Юцкая, строительство ТП-10/0,4 кВ и ВЛ 0,4 кВ для осуществления технологического присоединения энергопринимающих устройств пруда в с. Юца, бригада 2 (кад. № 26:29:000000:9330). </t>
  </si>
  <si>
    <t>«Реконструкция ВЛ 10 кВ Ф-404 ПС 110 кВ Провал, строительство ТП-10/0,4 кВ и ВЛ 0,4 кВ для осуществления технологического присоединения энергопринимающих устройств жилого дома в х. Хорошевский»</t>
  </si>
  <si>
    <t>«Реконструкция ВЛ 0,4 кВ Ф-3 ТП-66/335 ПС 110 кВ Белый Уголь для тех. присоединения ЭПУ жилого дома в ст. Ессентукская, ул. Баррикадная, д. 116».</t>
  </si>
  <si>
    <t>Реконструкция ВЛ 10 кВ Ф-136 ПС 35 кВ Юцкая, строительство ТП-10/0,4 кВ и ВЛ 0,4 кВ для осуществления технологического присоединения энергопринимающих устройств телятника в с. Юца, бригада 4, (Кад. № 26:29:000000:9466). (</t>
  </si>
  <si>
    <t>«Реконструкция ВЛ 0,4 кВ Ф-2 ТП-357/136 ПС 110 кВ Юцкая для тех. присоединения ЭПУ стройплощадки в с. Юца, пер. Юбилейный, д. 78»</t>
  </si>
  <si>
    <t>«Реконструкция ВЛ 0,4 кВ Ф-2 ТП-1186/103 ПС 35 кВ Юцкая для тех. присоединения ЭПУ жилого дома х. Новая Пролетарка, ул. Весенняя, д. 80»</t>
  </si>
  <si>
    <t xml:space="preserve">«Реконструкция ВЛ 0,4 кВ Ф-2 ТП-2/602 ПС 35 кВ Овощевод для тех. присоединения ЭПУ жилого дома с. Левокумка, ул. Молодежная, д. 16». </t>
  </si>
  <si>
    <t>«Реконструкция ВЛ 0,4 кВ Ф-2 ТП-47/264 ПС 110 кВ Новоселицкая для тех. присоединения ЭПУ жилого дома в с. Новоселицкое, ул. Ставропольская, д. 123а».</t>
  </si>
  <si>
    <t>«Реконструкция ВЛ 0,4 кВ Ф-2 ТП-75/161 ПС 110 кВ Железноводская для тех. присоединения ЭПУ жилого дома в п. Змейка, ул. Российская, д. 33».</t>
  </si>
  <si>
    <t xml:space="preserve">«Реконструкция ВЛ 0,4 кВ Ф-1 ТП-18/262 ПС 35 кВ Грушевская для тех. присоединения ЭПУ подводящего газопровода с ГРП №1 в с. Грушевское, ул. Кирова, (кад. № 26:18:000000:1268)». </t>
  </si>
  <si>
    <t xml:space="preserve">Реконструкция ВЛ 10 кВ Ф-174 от ПС 35 кВ Нагутская, строительство ТП-10/0,4 кВ и ВЛ 0,4 кВ для технологического присоединения энергопринимающих устройств стройплощадки цифрового телерадиовещания в с. Нагутское» </t>
  </si>
  <si>
    <t xml:space="preserve">Реконструкция ВЛ 10 кВ Ф-101 от ПС 35 кВ Ясная Поляна-1, строительство ТП-10/0,4 кВ и ВЛ 0,4 кВ для осуществления технологического присоединения энергопринимающих устройств стройплощадки в СПК «Родник» (Кад. № 26:29:100408:5). </t>
  </si>
  <si>
    <t xml:space="preserve">Реконструкция ВЛ 10 кВ Ф-162 ПС 110 кВ Железноводская, строительство ТП-10/0,4 кВ и ВЛ 0,4 кВ для осуществления технологического присоединения энергопринимающих устройств стройплощадки в границах МО Пригородный сельсовет (кад. № 26:29:000000:12241). </t>
  </si>
  <si>
    <t xml:space="preserve">Реконструкция ВЛ 10 кВ Ф-331 ПС 110 кВ Зеленогорская, строительство ТП-10/0,4 кВ и ВЛ 0,4 кВ для технологического присоединения энергопринимающих устройств стройплощадки в границах МО Нежинского сельсовета (Кад. №26:29:150515:1)»  </t>
  </si>
  <si>
    <t>Реконструкция ВЛ 10 кВ Ф-331 ПС 110 кВ Зеленогорская, строительство ТП-10/0,4 кВ и ВЛ 0,4 кВ для технологического присоединения энергопринимающих устройств стройплощадки в границах МО Нежинского сельсовета (Кад. №26:29:150515:1)»</t>
  </si>
  <si>
    <t xml:space="preserve">Строительство ВЛ 0,4 кВ ТП-1215/152 ПС 110 кВ Ессентуки-2 для технологического присоединения энергопринимающих устройств стройплощадки в п. Санамер, ул. Рокоссовского, д. 44» </t>
  </si>
  <si>
    <t xml:space="preserve">Реконструкция ВЛ 10 кВ Ф-412 ПС 330 кВ Ильенко, строительство ТП-10/0,4 кВ и ВЛ 0,4 кВ для тех. присоединения ЭПУ садового дома в СТ Курортное, уч. 12. </t>
  </si>
  <si>
    <t>Реконструкция ВЛ 10 кВ Ф-412 ПС 330 кВ Ильенко, строительство ТП-10/0,4 кВ и ВЛ 0,4 кВ для тех. присоединения ЭПУ садового дома в СТ Курортное, уч. 12.</t>
  </si>
  <si>
    <t>Реконструкция ВЛ-0,4 кВ Ф-2 от ТП-3118/269 ПС «Эдиссия» для технологического присоединения РУ-0,4 кВ на земельном участке по ул.Химиков, с. Эдиссия Курского района</t>
  </si>
  <si>
    <t xml:space="preserve">«Строительство ВЛ 0,4 кВ ТП-367/335 ПС 110 кВ Белый Уголь для тех. присоединения ЭПУ жилого дома в ст. Ессентукская, пер. Юцкий (кад. №26:29:110235:21)». </t>
  </si>
  <si>
    <t>«Реконструкция ВЛ 0,4 кВ Ф-2 ТП-2/601 ПС 35 кВ Овощевод для тех. присоединения ЭПУ жилых помещений в с. Левокумка, ул. Мостовая, д. 189, кв.1, 2»</t>
  </si>
  <si>
    <t xml:space="preserve">«Реконструкция ВЛ 0,4 кВ ТП 7/159 ПС 6/10 кВ Кавказ, для осуществления технологического присоединения энергопринимающих устройств жилого дома в с.Канглы, ул. Юбилейная, д. 2-а.» </t>
  </si>
  <si>
    <t>Реконструкция ВЛ 0,4 кВ Ф-1 ТП-423/334 ПС 110 кВ Белый Уголь для тех. присоединения ЭПУ жилых домов в п. Горный Предгорного МО.</t>
  </si>
  <si>
    <t>Реконструкция ВЛ 6 кВ Ф-615 ПС 110 кВ Мин-Воды-2, строительство ТП-6/0,4 кВ и ВЛ 0,4 кВ для тех. присоединения ЭПУ стройплощадок в п. Бородыновка, (кад № 26:23:140724:5).</t>
  </si>
  <si>
    <t xml:space="preserve">Реконструкция ВЛ 0,4 кВ Ф-1 ТП-5/226 ПС 35 кВ Орбельяновская для тех. присоединения ЭПУ стройплощадки в с. Дунаевка, ул. Молодежная, д. 2 а. </t>
  </si>
  <si>
    <t xml:space="preserve">Реконструкция ВЛ 0,4 кВ Ф-2 ТП-4/612 ПС 110 кВ Мин-Воды-2 для тех. присоединения ЭПУ жилого дома в п. Ленинский, ул. Луговая, д. 2. </t>
  </si>
  <si>
    <t xml:space="preserve">Реконструкция ВЛ 0,4 кВ Ф-4 ТП-52/161 ПС 110 кВ Железноводская для тех. присоединения ЭПУ жилого дома в п. Змейка, ул. Широкая, д. 3. </t>
  </si>
  <si>
    <t>Строительство ВЛ 0,4 кВ ТП-1148/166 ПС 110 кВ ГНС для осуществления технологического присоединения энергопринимающих устройств жилого дома в с. Новоблагодарное, ул. Абрикосовая, д. 14.</t>
  </si>
  <si>
    <t>Реконструкция ВЛ 0,4 кВ Ф-1 ТП-1265/162 ПС 110 кВ Железноводская для осуществления технологического присоединения энергопринимающих устройств стройплощадки в границах Пригородного сельсовета (Кад. № 26:29:050221:82).</t>
  </si>
  <si>
    <t xml:space="preserve">Реконструкция ВЛ 0,4 кВ Ф-1 ТП-878/104 ПС 110 кВ Провал, для осуществления технологического присоединения энергопринимающих устройств стройполощадки в СПК Горячеводский в границах МО Этокского сельсовета, (Кад. № 26:29:090318:0159). </t>
  </si>
  <si>
    <t>Реконструкция ВЛ 0,4 кВ Ф-2 ТП-105/135 ПС 35 кВ Юцкая для тех. присоединения ЭПУ стройплощадки в с. Этока, ул. Некрасова, д. 7, д. 11».</t>
  </si>
  <si>
    <t xml:space="preserve">Реконструкция ВЛ 0,4 кВ Ф-1 ТП-83/404 ПС 110 кВ Провал для тех. присоединения ЭПУ жилого дома в х. Хорошевский, ул. Родниковая, д. 5/6». </t>
  </si>
  <si>
    <t>«Реконструкция ВЛ 0,4 кВ ТП-2/615 ПС 110 кВ Мин-Воды-2 для тех. присоединения ЭПУ жилого дома в п. Ленинский, ул. Карла Маркса, (1 этап)</t>
  </si>
  <si>
    <t>Реконструкция ВЛ-0,4 кВ от ТП 38/264 для технологического присоединения энергопринимающих устройств стройплощадки в с.Новоселицкое, ул. Вокзальная д. 208.</t>
  </si>
  <si>
    <t xml:space="preserve">Реконструкция ВЛ-0,4 кВ от ТП-6/425 для тех/прис ЭПУ жилого дома в с.Урожайное </t>
  </si>
  <si>
    <t xml:space="preserve">Реконструкция ВЛ-0,4 кВ от ТП-16/35 для тех/прис. ЭПУ жилого дома в с.Покойное </t>
  </si>
  <si>
    <t>Реконструкция ВЛ-0,4 кВ от ТП-2/241 для тех/прис ЭПУ жилого дома в с.Прасковея</t>
  </si>
  <si>
    <t xml:space="preserve">Реконструкция ВЛ-0,4 кВ Ф-1 от ТП-31/122 ВЛ-10 кВ Ф-122 ПС Темнолесская для технологического присоединения энергопринимающих устройств жилого дома по ул. Кунакова, 7, ст. Темнолесская.) </t>
  </si>
  <si>
    <t>Реконструкция ТП-29/166 ВЛ-10 кВ      Ф-166 ПС 330 кВ Ставрополь, строительство ВЛ-0,4 кВ для технологического присоединения энергопринимающих устройств объекта торговли по ул. Октябрьская, 45, с. Надежда</t>
  </si>
  <si>
    <t xml:space="preserve">Строительство ВЛ-0,4 кВ от ТП-20/177 ВЛ-10 кВ Ф-177 ПС Южная для технологического присоединения энергопринимающих устройств жилого дома в г. Ставрополь, СТ Аграрник, кадастровый номер ЗУ 26:12:012403:328 </t>
  </si>
  <si>
    <t>Реконструкция ВЛ-0,4 кВ Ф-1 от ТП-31/122 ВЛ-10 кВ Ф-122 ПС Темнолесская для технологического присоединения энергопринимающих устройств жилого дома по ул. Кунакова, 9, п. Цимлянский</t>
  </si>
  <si>
    <t xml:space="preserve">Реконструкция ВЛ-0,4 кВ Ф-1 от ТП-18/256 ВЛ-10 кВ Ф-256 ПС Казьминская для технологического присоединения энергопринимающих устройств жилого дома по ул. Северная, 12, с. Казьминское </t>
  </si>
  <si>
    <t>Строительство ВЛ-0,4 кВ от ТП-4/102 ВЛ-10 кВ Ф-102 ПС Грачевская для технологического присоединения энергопринимающих устройств базы отдыха в с. Грачевка, кадастровый номер ЗУ 26:07:130201:104</t>
  </si>
  <si>
    <t xml:space="preserve">Реконструкция ВЛ-0,4 кВ Ф-2 от ТП-13/117 ВЛ-10 кВ Ф-117 ПС Базовая для технологического присоединения энергопринимающих устройств объекта животноводства в с. Бешпагир, кадастровый номер ЗУ 26:07:080605:17 </t>
  </si>
  <si>
    <t>Реконструкция ВЛ-0,4 кВ Ф-2 от ТП-19/195 ВЛ-10 кВ Ф-195 ПС Новая Деревня для технологического присоединения энергопринимающих устройств малоэтажной жилой застройки по ул. Казачья, 28, х. Прогресс</t>
  </si>
  <si>
    <t xml:space="preserve">Реконструкция ВЛ-0,4 кВ Ф-1 от ТП-17/168 ВЛ-10 кВ Ф-168 ПС 330 кВ Ставрополь для технологического присоединения энергопринимающих устройств жилого дома по пер. Мостовой, 5, с. Надежда </t>
  </si>
  <si>
    <t xml:space="preserve">Реконструкция ВЛ-0,4 кВ Ф-1 от ТП-1/166 ВЛ-10 кВ Ф-166 ПС 330 кВ Ставрополь для технологического присоединения энергопринимающих устройств малоэтажной жилой застройки по ул. 60 лет СССР, 2Г/5, с. Надежда </t>
  </si>
  <si>
    <t>Реконструкция ВЛ-0,4 кВ Ф-1 от ТП-10/259 ВЛ-10 кВ Ф-259 ПС Заводская для осуществления технологического присоединения энергопринимающих устройств малоэтажных жилых застроек по ул. Пролетарская, с. Надежда</t>
  </si>
  <si>
    <t xml:space="preserve">Реконструкция ВЛ-0,4 кВ Ф-1 от ТП-15/166 ВЛ-10 кВ Ф-166 ПС 330 кВ Ставрополь для осуществления технологического присоединения энергопринимающих устройств малоэтажной жилой застройки по ул. Победы, 41, с Надежда </t>
  </si>
  <si>
    <t>Строительство ТП-10/0,4 кВ для осуществления технологического присоединения энергопринимающих устройств нежилой застройки по ул. Южный обход, 10, г. Ставрополь</t>
  </si>
  <si>
    <t xml:space="preserve">Строительство ТП-10/0,4 кВ для осуществления технологического присоединения энергопринимающих устройств нежилой застройки по ул. Южный обход, 10, г. Ставрополь </t>
  </si>
  <si>
    <t xml:space="preserve">Реконструкция ВЛ-0,4 кВ Ф-5 от ТП-3/122 ВЛ-10 кВ Ф-122 ПС Темнолесская для осуществления технологического присоединения энергопринимающих устройств земельных участков под ИЖС по ул. Механизаторская, п. Цимлянский </t>
  </si>
  <si>
    <t xml:space="preserve">Реконструкция ВЛ-0,4 кВ Ф-1 от ТП-17/151 ВЛ-10 кВ Ф-151 ПС Пригородная для осуществления технологического присоединения энергопринимающих устройств малоэтажных жилых застроек по ул. Заречная, х. Верхнеегорлыкский </t>
  </si>
  <si>
    <t xml:space="preserve">Реконструкция ВЛ-0,4 кВ Ф-1 от ТП-11/195 ВЛ-10 кВ Ф-195 ПС Новая Деревня для осуществления технологического присоединения энергопринимающих устройств малоэтажной жилой застройки по ул. Зеленая, 24А, х. Новозеленчукский </t>
  </si>
  <si>
    <t xml:space="preserve">Реконструкция ВЛ-0,4 кВ Ф-3 от ТП-12/170 ВЛ-10 кВ Ф-170 ПС 330 кВ Ставрополь для осуществления технологического присоединения энергопринимающих устройств малоэтажной жилой застройки по ул. Дачная, 115а, с. Старомарьевка </t>
  </si>
  <si>
    <t>Реконструкция сетей 0,4-10 кВ для технологического присоединения энергопринимающих устройств потребителей максимальной мощностью до 15 кВт филиала ПАО «Россети Северный Кавказ»-«Ставропольэнерго» «под ключ».                                                                                                                                                     Строительство ВЛ-0,4 кВ от ТП-10/0,4 кВ ВЛ-10 кВ Ф-157 ПС Пригородная для технологического присоединения энергопринимающих устройств жилого дома по ул.Подлесная, 13/1, с.Татарка</t>
  </si>
  <si>
    <t>Реконструкция ВЛ-0,4 кВ Ф-5 от ТП-3/122 ВЛ-10 кВ Ф-122 ПС Темнолесская для осуществления технологического присоединения энергопринимающих устройств земельного участка под ИЖС по ул. Механизаторская, 52, п. Цимлянский</t>
  </si>
  <si>
    <t xml:space="preserve">Реконструкция ВЛ-10 кВ Ф-170 ПС 330 кВ Ставрополь, строительство ТП-10/0,4 кВ и ВЛ-0,4 кВ для осуществления технологического присоединения энергопринимающих устройств жилого дома по ул. Промышленная зона, 5а, с. Старомарьевка </t>
  </si>
  <si>
    <t>Реконструкция ВЛ-10 кВ Ф-170 ПС 330 кВ Ставрополь, строительство ТП-10/0,4 кВ и ВЛ-0,4 кВ для осуществления технологического присоединения энергопринимающих устройств жилого дома по ул. Промышленная зона, 5а, с. Старомарьевка</t>
  </si>
  <si>
    <t>Реконструкция ВЛ-0,4 кВ Ф-1 от ТП-41/166 ВЛ-10 кВ Ф-166 ПС 330 кВ Ставрополь для осуществления технологического присоединения энергопринимающих устройств малоэтажной жилой застройки по ул. Мира, 101/1, с. Надежда</t>
  </si>
  <si>
    <t>Реконструкция ВЛ-10 кВ Ф-177 от ПС Южная, строительство ТП-10/0,4 кВ и ВЛ-0,4 кВ для технологического присоединения энергопринимающих устройств жилых домов по   ул.Ландшафтная в г.Ставрополь»</t>
  </si>
  <si>
    <t xml:space="preserve">Реконструкция ВЛ-10 кВ Ф-177 от ПС Южная, строительство ТП-10/0,4 кВ и ВЛ-0,4 кВ для технологического присоединения энергопринимающих устройств жилых домов по   ул.Ландшафтная в г.Ставрополь» </t>
  </si>
  <si>
    <t>Строительство ТП-10/0,4 кВ и ВЛ-0,4 кВ для осуществления технологического присоединения энергопринимающих устройств на земельном участке с кадастровым номером 26:11:070201:25 в           х. Садовый, Шпаковского района</t>
  </si>
  <si>
    <t>Реконструкция ВЛ-0,4 кВ Ф-2 от ТП-6/144 ВЛ-10 кВ Ф-144 ПС Казинская для техприсоединения ЭПУ жилого дома по ул. Флотская, 63, с. Дубовка</t>
  </si>
  <si>
    <t>Реконструкция ВЛ-10 кВ Ф-259 от ПС Заводская, строительство ТП-10/0,4 кВ и ВЛ-0,4 кВ для технологического присоединения энергопринимающих устройств садовых домов в г. Ставрополь, район Биофабрики, северный склон</t>
  </si>
  <si>
    <t xml:space="preserve">Реконструкция ВЛ-10 кВ Ф-120 ПС Темнолесская, строительство ТП-10/0,4 кВ и ВЛ-0,4 кВ для технологического присоединения энергопринимающих устройств объекта сельскохозяйственного производства на территории СПКк Заря в Шпаковском районе </t>
  </si>
  <si>
    <t xml:space="preserve">Реконструкция ВЛ-10 кВ Ф-120 ПС Темнолесская, строительство ТП-10/0,4 кВ и ВЛ-0,4 кВ для технологического присоединения энергопринимающих устройств объекта сельскохозяйственного производства на территории СПКк Заря в Шпаковском районе  </t>
  </si>
  <si>
    <t>Реконструкция ВЛ-10 кВ Ф-130 Сенгилеевская ГЭС, строительство ТП-10/0,4 кВ и ВЛ-0,4 кВ для технологического присоединения энергопринимающих устройств нежилой застройки в Шпаковском районе, п. Приозерный, кадастровый номер земельного участка 26:11:051301:49</t>
  </si>
  <si>
    <t>Реконструкция ВЛ-10 кВ Ф-168 ПС 330 кВ Ставрополь, ТП-11/168 ВЛ-10 кВ Ф-168 ПС 330 кВ Ставрополь и ВЛ-0,4 кВ Ф-1, Ф-2 от ТП-11/168 ВЛ-10 кВ Ф-168 ПС 330 кВ Ставрополь для осуществления технологического присоединения энергопринимающих устройств объекта «Реконструкция здания стационара участковой больницы в с. Надежда государственного бюджетного учреждения здравоохранения Ставропольского края Шпаковская районная больница»»</t>
  </si>
  <si>
    <t xml:space="preserve">Реконструкция ВЛ-10 кВ Ф-168 ПС 330 кВ Ставрополь, ТП-11/168 ВЛ-10 кВ Ф-168 ПС 330 кВ Ставрополь и ВЛ-0,4 кВ Ф-1, Ф-2 от ТП-11/168 ВЛ-10 кВ Ф-168 ПС 330 кВ Ставрополь для осуществления технологического присоединения энергопринимающих устройств объекта «Реконструкция здания стационара участковой больницы в с. Надежда государственного бюджетного учреждения здравоохранения Ставропольского края Шпаковская районная больница» </t>
  </si>
  <si>
    <t>Реконструкция ВЛ 0,4 кВ Ф-1 ТП-936/144 ПС 110 кВ ПТФ для тех. присоединения ЭПУ жилого дома в п. Пятигорский, ул. Урожайная, д. 98».</t>
  </si>
  <si>
    <t xml:space="preserve">Реконструкция ВЛ 0,4 кВ Ф-2 ТП-6/226 ПС 35 кВ Орбельяновская для тех. присоединения ЭПУ стройплощадки в с. Прикумское, (кад. № 26:23:000000:4204)». </t>
  </si>
  <si>
    <t>Строительство ВЛ 0,4 кВ ТП-346/162 ПС 110 кВ Железноводская для тех. присоединения ЭПУ жилого дома в п. Железноводский, ул. Восточная, д. 8А».</t>
  </si>
  <si>
    <t>Реконструкция ВЛ 0,4 кВ Ф-1 ТП-1391/162 ПС 110 кВ Железноводская для тех. присоединения ЭПУ жилого дома в п. Железноводский, ул. Тихая, д. 4».</t>
  </si>
  <si>
    <t>Реконструкция ВЛ 0,4 кВ Ф-1 ТП-1269/346 ПС 110 кВ Боргустанская для тех. присоединения ЭПУ садового домика в СТ «Дружба», проезд 5, уч. 17».</t>
  </si>
  <si>
    <t>Реконструкция ВЛ 10 кВ Ф-312 ПС 35 кВ Воровсколесская, строительство ТП-10/0,4 кВ и ВЛ 0,4 кВ для тех. присоединения ЭПУ гидротехнического сооружения в с. Красноярское, Андроповского МО (кад. № 26:17:090401:357)».</t>
  </si>
  <si>
    <t xml:space="preserve">Реконструкция ВЛ 0,4 кВ Ф-1 ТП-15/272 ПС 110 кВ Журавская для тех. присоединения ЭПУ стройплощадки в п. Новый Маяк, ул. Виноградная, д. 55а». </t>
  </si>
  <si>
    <t>Реконструкция ВЛ 0,4 кВ Ф-2 ТП-1/159 ПС 6/10 кВ Кавказ для тех. присоединения ЭПУ стройплощадки в с. Побегайловка, ул. Механизаторов, д. 15».</t>
  </si>
  <si>
    <t>Реконструкция ВЛ 0,4 кВ Ф-2 ТП-913/101 ПС 35 кВ Ясная Поляна-1 для тех. присоединения ЭПУ стройплощадки в п. Урожайный, ул. Виноградная, д. 27».</t>
  </si>
  <si>
    <t>Реконструкция ВЛ 10 кВ Ф-162 ПС 110 кВ Железноводская, строительство ТП-10/0,4 кВ и ВЛ 0,4 кВ для осуществления технологического присоединения энергопринимающих устройств стройплощадки в х. Быкогорка, (кад. № 26:29:050203:9).</t>
  </si>
  <si>
    <t xml:space="preserve">Реконструкция ВЛ 10 кВ Ф-181 ПС 35 кВ Крым-Гиреевская, строительство ТП-10/0,4 кВ и ВЛ 0,4 кВ для осуществления технологического присоединения энергопринимающих устройств стройплощадки в с. Султан (Кад. № 26:17:041201:233)» </t>
  </si>
  <si>
    <t>Реконструкция ВЛ 10 кВ Ф-346 ПС 110 кВ Боргустанская, строительство ТП-10/0,4 кВ и ВЛ 0,4 кВ для тех. присоединения ЭПУ жилого дома в СПК «Колос», (кад. № 26:29:070530:2)».</t>
  </si>
  <si>
    <t xml:space="preserve">Реконструкция ВЛ 10 кВ Ф-346 ПС 110 кВ Боргустанская, строительство ТП-10/0,4 кВ и ВЛ 0,4 кВ для тех. присоединения ЭПУ жилого дома в СПК «Колос», (кад. № 26:29:070530:2)». </t>
  </si>
  <si>
    <t xml:space="preserve">Реконструкция ВЛ 0,4 кВ Ф-4 ТП-316/117 ПС 110 кВ Зеленогорская для тех. присоединения ЭПУ стройплощадки в п. Мирный, ул. Комарова, д.30». </t>
  </si>
  <si>
    <t>Реконструкция ВЛ 10 кВ Ф-138 ПС 35 кВ Бештаугорец, строительство ТП-10/0,4 кВ и ВЛ 0,4 кВ для осуществления технологического присоединения энергопринимающих устройств стройплощадки г. Ессентуки, въезд со стороны г. Пятигорска (кад. № 26:30:040401:147).</t>
  </si>
  <si>
    <t xml:space="preserve">Реконструкция ВЛ 10 кВ Ф-138 ПС 35 кВ Бештаугорец, строительство ТП-10/0,4 кВ и ВЛ 0,4 кВ для осуществления технологического присоединения энергопринимающих устройств стройплощадки г. Ессентуки, въезд со стороны г. Пятигорска (кад. № 26:30:040401:147). </t>
  </si>
  <si>
    <t>Реконструкция ВЛ 10 кВ Ф-167 ПС 110 кВ Провал, строительство ТП-10/0,4 кВ и ВЛ 0,4 кВ для осуществления технологического присоединения энергопринимающих устройств стройплощадки в ст. Константиновская, ул.Шоссейная, д. 72-б.</t>
  </si>
  <si>
    <t>Реконструкция ВЛ 10 кВ Ф-167 ПС 110 кВ Провал, строительство ТП-10/0,4 кВ и ВЛ 0,4 кВ для осуществления технологического присоединения энергопринимающих устройств стройплощадки в ст. Константиновская, ул.Шоссейная, д. 72-б</t>
  </si>
  <si>
    <t>Реконструкция ВЛ 10 кВ Ф-377 ПС 110 кВ Журавская, строительство ТП-10/0,4 кВ и ВЛ 0,4 кВ для осуществления технологического присоединения энергопринимающих устройств здания депо пожарной части в с. Журавское Новоселицкого МО (кад. №26:19:000000:1593).</t>
  </si>
  <si>
    <t>Реконструкция ВЛ 10 кВ Ф-355 ПС 110 кВ Круглолесская, строительство ТП-10/0,4 кВ и ВЛ 0,4 кВ для тех. присоединения ЭПУ стройплощадки объекта цифрового телерадиовещания в с. Садовое, Александровского МО, (кад. № 26:18:090214:17)»</t>
  </si>
  <si>
    <t>Реконструкция ВЛ 10 кВ Ф-355 ПС 110 кВ Круглолесская, строительство ТП-10/0,4 кВ и ВЛ 0,4 кВ для тех. присоединения ЭПУ стройплощадки объекта цифрового телерадиовещания в с. Садовое, Александровского МО, (кад. № 26:18:090214:17)».</t>
  </si>
  <si>
    <t xml:space="preserve">Реконструкция ВЛ 0,4 кВ Ф-5 ТП-104/135 ПС 35 кВ Юцкая для тех. присоединения ЭПУ жилого дома в c. Этока, ул. Школьная, д. 10А». </t>
  </si>
  <si>
    <t>Реконструкция ВЛ 0,4 кВ Ф-1 ТП-11/161 ПС 110 кВ Железноводская для тех. присоединения ЭПУ жилого дома в п. Змейка, ул. Жемчужная, д. 5»</t>
  </si>
  <si>
    <t>Реконструкция ВЛ 0,4 кВ Ф-3 ТП-17/161 ПС 110 кВ Железноводская для тех. присоединения ЭПУ жилого дома в п. Бородыновка, ул. Полевая, д.17»</t>
  </si>
  <si>
    <t>Реконструкция ВЛ 0,4 кВ Ф-2 ТП-3/159 ПС 6/10 Кавказ для тех. присоединения ЭПУ жилого дома в с. Побегайловка, ул. Солнечная, д. 20».</t>
  </si>
  <si>
    <t>Реконструкция ВЛ 0,4 кВ Ф-1 ТП-36/397 ПС 110 кВ Провал для тех. присоединения ЭПУ жилого дома в п. Капельница, СТ «Капельница», уч.42»</t>
  </si>
  <si>
    <t xml:space="preserve">Реконструкция ВЛ 0,4 кВ Ф-3 ТП-20/161 ПС 110 кВ Железноводская для тех. присоединения ЭПУ жилого дома в п. Бородыновка, ул. Железнодорожная, д.154а». </t>
  </si>
  <si>
    <t>Реконструкция ВЛ 0,4 кВ Ф-1 ТП-2/161 ПС 110 кВ Железноводская для тех. присоединения ЭПУ жилого дома в п. Привольный, ул. Луговая, д. 7»</t>
  </si>
  <si>
    <t>Реконструкция ВЛ 0,4 кВ Ф-2 ТП-8/159 ПС 35 кВ Кавказ для тех. присоединения ЭПУ жилого дома в с. Канглы, ул. Огородняя, д. 4»</t>
  </si>
  <si>
    <t>Реконструкция ВЛ 0,4 кВ Ф-1 ТП-951/332 ПС 110 кВ Зеленогорская для тех. присоединения ЭПУ жилого дома в п. Неженский, ул. Солнечная, д.79».</t>
  </si>
  <si>
    <t xml:space="preserve">Реконструкция ВЛ 0,4 кВ Ф-1 ТП-878/104 ПС 110 кВ Провал для тех. присоединения ЭПУ жилого дома в ст. Константиновская, ул. писателя Яковкиной, зем.уч. 37». . </t>
  </si>
  <si>
    <t>Реконструкция ВЛ 0,4 кВ Ф-1 ТП-253/135 ПС 35 кВ Юцкая для тех. присоединения ЭПУ ГРП-24 в с. Юца, ул. Луценко (кад. № 26:29:000000:6875)»</t>
  </si>
  <si>
    <t>Строительство ВЛ 0,4 кВ ТП-1294/117 ПС 110 кВ Зеленогорская для тех. присоединения ЭПУ жилых домов в п. Неженский, ул. Речная»</t>
  </si>
  <si>
    <t>Реконструкция ВЛ 0,4 кВ Ф-1 ТП-564/108 ПС 110 кВ Суворовская для тех. присоединения ЭПУ стройплощадки в ст. Суворовская, пер. Знаменский, д.50»</t>
  </si>
  <si>
    <t xml:space="preserve">Реконструкция ВЛ 0,4 кВ Ф-1 ТП-1218/104 ПС 110 кВ Провал для тех. присоединения ЭПУ жилого дома в п. Нижнеподкумский, ул. Ромашковая, д. 1а». </t>
  </si>
  <si>
    <t>Реконструкция ВЛ 10 кВ Ф-258 ПС 35 кВ Калиновская и строительство ПКУ-10 кВ для тех. присоединения ЭПУ дождевальной техники в СХП Калиновское, Александровского МО (кад. № 26:18:000000:3255/17) (</t>
  </si>
  <si>
    <t xml:space="preserve">Реконструкция ВЛ 10 кВ Ф-259 ПС 35 кВ Калиновская и строительство ПКУ-10 кВ для тех. присоединения ЭПУ дождевальной техники в СХП Калиновское, Александровского МО (кад. № 26:18:000000:12)». </t>
  </si>
  <si>
    <t>Реконструкция ВЛ 10 кВ Ф-113 ПС 110 кВ Бекешевская, строительство ТП-10/0,4 кВ и ВЛ 0,4 кВ для тех. присоединения ЭПУ стройплощадки в ст. Бекешевская, (кад. № 26:29:000000:6561)».</t>
  </si>
  <si>
    <t xml:space="preserve">Реконструкция ВЛ 10 кВ Ф-113 ПС 110 кВ Бекешевская, строительство ТП-10/0,4 кВ и ВЛ 0,4 кВ для тех. присоединения ЭПУ стройплощадки в ст. Бекешевская, (кад. № 26:29:000000:6561)». </t>
  </si>
  <si>
    <t xml:space="preserve">Реконструкция ТП-589/185 и строительство ВЛ 0,4 кВ от ТП-589/185 для тех. присоединения ЭПУ стройплощадки в ст. Суворовская (Кад. №26:29:010215:40)». </t>
  </si>
  <si>
    <t>Реконструкция ВЛ 0,4 кВ Ф-1 ТП-1390/104 ПС 110 кВ Провал для тех. присоединения ЭПУ стройплощадки в ст. Константиновская, СПК «Горячеводский», (кад. №26:29:090220:9)»</t>
  </si>
  <si>
    <t>Реконструкция ВЛ 0,4 кВ Ф-2 ТП-1312/104 ПС 110 кВ Провал для тех. присоединения ЭПУ жилого дома в СПК «Горячеводский», (кад. №26:29:090317:420)».</t>
  </si>
  <si>
    <t>Реконструкция ВЛ 0,4 кВ Ф-1 ТП-1312/104 ПС 110 кВ Провал для тех. присоединения ЭПУ стройплощадки в СПК «Горячеводский», (кад. № 26:29:090317:2)»</t>
  </si>
  <si>
    <t>Реконструкция ВЛ 0,4 кВ Ф-1 ТП-1312/104 ПС 110 кВ Провал для тех. присоединения ЭПУ стройплощадок в ст. Константиновская, ул. Старшего лейтенанта Варлакова, зем. уч. № 19, № 17».</t>
  </si>
  <si>
    <t>Реконструкция ВЛ 10 кВ Ф-412 ПС 330 кВ Ильенко, строительство ТП-10/0,4 кВ и ВЛ 0,4 кВ для тех. присоединения ЭПУ жилого дома в п.Подкумок, ул. Подкумская, д. 28»</t>
  </si>
  <si>
    <t>Реконструкция ВЛ 10 кВ Ф-412 ПС 330 кВ Ильенко, строительство ТП-10/0,4 кВ и ВЛ 0,4 кВ для тех. присоединения ЭПУ жилого дома в п.Подкумок, ул. Подкумская, д. 28».</t>
  </si>
  <si>
    <t xml:space="preserve">Реконструкция ВЛ 10 кВ Ф-166 ПС 110 кВ ПТФ, строительство ТП-10/0,4 кВ и ВЛ 0,4 кВ для тех. присоединения ЭПУ жилого дома в п. Свобода, ул. Заречная, д. 1а». </t>
  </si>
  <si>
    <t xml:space="preserve">Реконструкция ВЛ 10 кВ Ф-101 ПС 35 кВ Ясная Поляна-1, строительство ТП-10/0,4 кВ и ВЛ 0,4 кВ для тех. присоединения ЭПУ стройплощадки в п. Урожайный, (кад. № 26:29:000000:6575)». </t>
  </si>
  <si>
    <t xml:space="preserve">Реконструкция ВЛ 6 кВ Ф-615 ПС 110 кВ Мин-Воды-2, строительство ТП-6/0,4 кВ и ВЛ 0,4 кВ для тех. присоединения ЭПУ стройплощадки в г. Минеральные Воды, 1-й Промышленный проезд (Кад. № 26:24:040603:327)». </t>
  </si>
  <si>
    <t xml:space="preserve">Реконструкция ВЛ 10 кВ Ф-335 ПС 110 кВ Белый Уголь, строительство ТП-10/0,4 кВ и ВЛ 0,4 кВ для тех. присоединения ЭПУ стройплощадки в Ессентукском лесничестве, Предгорного МО (кад. № 26:29:110501:4)».  </t>
  </si>
  <si>
    <t>Реконструкция ВЛ-10 кВ Ф-297 ПС «Курская», строительство ТП-10/0,4 кВ и ВЛ-0,4 кВ для технологического присоединения РУ-0,4 кВ на земельном участке по ул. Фермерская 2, х.Новотаврический Курского района</t>
  </si>
  <si>
    <t>Реконструкция ВЛ-10 кВ Ф-229 ПС «Троицкая», строительство ТП-10/0,4 кВ и ВЛ-0,4 кВ для технологического присоединения жилого дома №1   ОТФ 56 п.Мирный Курского района</t>
  </si>
  <si>
    <t xml:space="preserve">Реконструкция ВЛ-10 кВ Ф-229 ПС «Троицкая», строительство ТП-10/0,4 кВ и ВЛ-0,4 кВ для технологического присоединения жилого дома №1   ОТФ 56 п.Мирный Курского района </t>
  </si>
  <si>
    <t xml:space="preserve">Реконструкция ВЛ-10 кВ Ф-330 ПС «Галюгаевская», строительство ТП-10/0,4 кВ и ВЛ-0,4 кВ для технологического присоединения нежилого здания Галюгаевская ст-ца, Косогорная ул., 4, Курского района </t>
  </si>
  <si>
    <t xml:space="preserve">Реконструкция ВЛ-0,4 кВ ф-2 ТП-4211/479 для тех. присоединения РУ-0,4 кВ на земельном участке по ул.Широкая 2А, пос.Верхнестепной Степновского района </t>
  </si>
  <si>
    <t xml:space="preserve">Реконструкция ВЛ-0,4 кВ ф-3 от ТП-3054/401 для технологического присоединения оборудования операторов цифровой сотовой связи и приборов освещения в с.Каново (в кадастровом квартале 26:36:020302) Курского района </t>
  </si>
  <si>
    <t>Реконструкция ВЛ-0,4 кВ ф-1 от ТП-3044/203 для технологического присоединения оборудования операторов цифровой сотовой связи и приборов освещения в х.Пролетарский (в кадастровом квартале 26:36:011002) Курского района</t>
  </si>
  <si>
    <t>Реконструкция ВЛ 0,4 кВ Ф-1 от ТП-1197/193 для тех. присоединения РУ-0,4 кВ на земельном участке по ул.Благовещенская 89, ст.Лысогорская Георгиевского городского округа</t>
  </si>
  <si>
    <t xml:space="preserve">Реконструкция ВЛ-0,4 кВ ф-3 от ТП-1239/387 для технологического присоединения РУ-0,22 кВ на земельном участке по ул.Зелёная 8, ст.Георгиевская Георгиевского городского округа </t>
  </si>
  <si>
    <t xml:space="preserve">Реконструкция ВЛ-0,4 кВ Ф-2 от ТП-3009/201 для технологического присоединения РУ-0,4 кВ на земельном участке по ул.Грейдерная 83а, х.Зайцев Курского района </t>
  </si>
  <si>
    <t xml:space="preserve">Реконструкция ВЛ-10 кВ Ф-451 ПС «Троицкая», строительство ТП-10/0,4 кВ и ВЛ-0,4 кВ для технологического присоединения жилого дома на земельном участке (№26:36:051204:2) п.Ага-Батыр, Курского района </t>
  </si>
  <si>
    <t>Реконструкция ВЛ-0,4 кВ ф-3 от ТП-3424/610 для технологического присоединения разборного антенно-мачтового сооружения по ул.Тивилева х.Дыдымкин Курского района</t>
  </si>
  <si>
    <t>Реконструкция ВЛ-0,4 кВ ф-3 от ТП-3054/401 для технологического присоединения разборного антенно-мачтового сооружения по ул. Новая с.Каново Курского района</t>
  </si>
  <si>
    <t>Реконструкция ВЛ-0,4 кВ ф-3 от ТП-3180/284 для технологического присоединения разборного антенно-мачтового сооружения по ул.Южная п.Ага-Батыр Курского района</t>
  </si>
  <si>
    <t xml:space="preserve">Реконструкция ВЛ-0,4 кВ ф-1 от ТП-3167/227 для технологического присоединения разборного антенно-мачтового сооружения по ул.Школьная с.Полтавское Курского района </t>
  </si>
  <si>
    <t>Строительство ВЛ-0,4 кВ ф-2 от ТП-5677/262 для технологического присоединения разборного антенно-мачтового сооружения по пл.Центральная, с.Горькая Балка Советского района</t>
  </si>
  <si>
    <t>Реконструкция ВЛ-0,4 кВ ф-2 от ТП-3010/201 для технологического присоединения разборного антенно-мачтового сооружения по ул.Грейдерная х.Зайцев Курского района</t>
  </si>
  <si>
    <t xml:space="preserve">Реконструкция ВЛ-0,4 кВ ф-4 от ТП-3176/451 для технологического присоединения разборного антенно-мачтового сооружения по ул.Центральная х.Привольный Курского района </t>
  </si>
  <si>
    <t xml:space="preserve">Реконструкция ВЛ-0,4 кВ ф-1 от ТП-3372/356, для тех. присоединения РУ-0,22 кВ на земельном участке по ул.Степная с.Русское Курского района </t>
  </si>
  <si>
    <t>Реконструкция ВЛ-0,4 кВ Ф-4 от ТП-3348/220 для технологического присоединения РУ-0,22 кВ объекта индивидуального жилищного строительства на земельном участке (КН:26:36:101401:859) по ул.Кольцевая х.Медведев Курского района</t>
  </si>
  <si>
    <t xml:space="preserve">Реконструкция ВЛ-0,4 кВ ф-2 от ТП-3669/356 для технологического присоединения РУ-0,22 кВ на земельном участке по ул.Октябрьская 21а, с.Русское Курского района </t>
  </si>
  <si>
    <t xml:space="preserve">"Реконструкция ВЛ-0,4 кВ от ТП-2/243 для тех/прис. ЭПУ жилого дома в с.Прасковея </t>
  </si>
  <si>
    <t>"Реконструкция ВЛ-0,4 кВ от ТП-15/455 для тех/прис. ЭПУ жилого дома в границах плана СПК «Турксад»</t>
  </si>
  <si>
    <t xml:space="preserve">"Реконструкция ВЛ-10 кВ Ф-301 от ПС 110 кВ Арзгир, ВЛ-0,4 кВ от ТП-13/301 для тех/прис. ЭПУ автомобильной мойки в с.Арзгир </t>
  </si>
  <si>
    <t>"Реконструкция ВЛ-0,4 кВ от ТП-20/200 для тех/прис. ЭПУ жилого дома в с.Покойное</t>
  </si>
  <si>
    <t xml:space="preserve">"Реконструкция ВЛ-0,4 кВ от ТП-2/241 для тех.прис. ЭПУ жилого дома в с.Прасковея </t>
  </si>
  <si>
    <t>"Реконструкция ВЛ-0,4 кВ от ТП-9/502 для тех.прис. ЭПУ БССС в с.Каясула</t>
  </si>
  <si>
    <t>"Реконструкция ВЛ-0,4 кВ от ТП-14/431 для тех.прис. ЭПУ БССС в с.Величаевское"</t>
  </si>
  <si>
    <t>"Реконструкция ВЛ-0,4 кВ от ТП-24/190 для тех.прис. ЭПУ БССС в с.Бургун-Маджары</t>
  </si>
  <si>
    <t>"Реконструкция ВЛ-10 кВ Ф-300, Ф-302 от ПС 110 кВ Арзгир, реконструкция ВЛ-0,4 кВ от ТП-4/300, строительство ТП-10/0,4 кВ для тех/прис. ЭПУ ППГБУЗ "Арзгирская районная больница"</t>
  </si>
  <si>
    <t xml:space="preserve">Реконструкция ВЛ-10 кВ Ф-294, строительство ВЛ-0,4 кВ и ТП-10/0,4 кВ для тех. присоединения ЭПУ дома животновода, расположенного по адресу: Ипатовский район г. Ипатово </t>
  </si>
  <si>
    <t>Реконструкция ВЛ-10 кВ Ф-294, строительство ВЛ-0,4 кВ и ТП-10/0,4 кВ для тех. присоединения ЭПУ дома животновода, расположенного по адресу: Ипатовский район г. Ипатово</t>
  </si>
  <si>
    <t>Реконструкция ВЛ-0,4 кВ Ф-2 от ТП-2/264 для технологического присоединения ЭПУ торгового павильона, расположенного в Ипатовском районе, п. Советское Руно</t>
  </si>
  <si>
    <t xml:space="preserve">Реконструкция ВЛ-0,4 кВ Ф-2 от ТП-5/293 для технологического присоединения ЭПУ магазина,  расположенного в Ипатовском районе, с. Лиман </t>
  </si>
  <si>
    <t xml:space="preserve">Реконструкция ТП-33/203, реконструкция ВЛ-0,4 кВ Ф-1 от ТП-33/203 для технологического присоединения ЭПУ объектов с/х назначения, расположенных в Ипатовском районе, г. Ипатово </t>
  </si>
  <si>
    <t xml:space="preserve">Реконструкция ВЛ-0,4 кВ Ф-2 от ТП-17/731 для технологического присоединения ЭПУ склада, расположенного в Туркменском МО, а. С.Антуста </t>
  </si>
  <si>
    <t xml:space="preserve">Реконструкция ВЛ-0,4 кВ Ф-2 от ТП-17/731 для технологического присоединения ЭПУ склада, расположенного в Туркменском районе </t>
  </si>
  <si>
    <t xml:space="preserve">Реконструкция ВЛ-0,4 кВ Ф-1 от ТП-2/765 для технологического присоединения ЭПУ вышки (базовая станция), расположенной в Туркменском районе, п. Березовский </t>
  </si>
  <si>
    <t xml:space="preserve">Реконструкция ВЛ-0,4 кВ Ф-2 от ТП-14/731 для технологического присоединения ЭПУ жилого дома,  расположенного в Туркменском районе, а. С. Антуста </t>
  </si>
  <si>
    <t xml:space="preserve">Строительство ВЛ-0,4 кВ от ТП-8/002 для технологического присоединения ЭПУ вышки (базовая станция), расположенной в Петровском районе, х. Носачев </t>
  </si>
  <si>
    <t xml:space="preserve">Реконструкция ВЛ-0,4 кВ Ф-1 от ТП-12/701 для технологического присоединения ЭПУ нежилого здания, расположенного в Туркменском районе, п. Владимировка </t>
  </si>
  <si>
    <t xml:space="preserve">Реконструкция ВЛ-0,4 кВ Ф-1 от ТП-8/731 для технологического присоединения ЭПУ жилого дома, расположенного в Туркменском районе, аул С.Антуста </t>
  </si>
  <si>
    <t>«Реконструкция ВЛ-0,4 кВ от ТП-20/438 для технологического присоединения жилого дома по адресу: ул. Дружбы 13, х. Широбоков Изобильненского городского округа»</t>
  </si>
  <si>
    <t xml:space="preserve">«Реконструкция ВЛ-0,4 кВ от ТП-14/133 для технологического присоединения жилого дома по адресу: ул. Первомайская 115 А, с. Донское Труновского муниципального округа». </t>
  </si>
  <si>
    <t xml:space="preserve">«Реконструкция ВЛ-0,4 кВ от ТП-3/133 для технологического присоединения жилого дома по адресу: ул. Партизанская 55а, с. Донское Труновского муниципального округа </t>
  </si>
  <si>
    <t>«Реконструкция ВЛ-0,4 кВ от ТП-11/137 для технологического присоединения жилого дома по адресу: ул. Строителей 86, с. Донское Труновского муниципального округа».</t>
  </si>
  <si>
    <t>«Реконструкция ВЛ-0,4 кВ от ТП-10/176 для технологического присоединения антенно-мачтового сооружения по адресу: б/а                                           (кад. № 26:06:070405:ЗУ1) п. Новоизобильный Изобильненского городского округа».</t>
  </si>
  <si>
    <t xml:space="preserve">«Реконструкция ВЛ-0,4 кВ от ТП-1/402 для технологического присоединения нежилого здания по адресу: ул. Лермонтова 12а, с. Птичье Изобильненского городского округа» </t>
  </si>
  <si>
    <t xml:space="preserve">«Реконструкция ВЛ-0,4 кВ от ТП-1/257 для технологического присоединения жилого дома по адресу: ул. Терновская 18/2,                                                                                 с. Труновское Труновского муниципального округа» </t>
  </si>
  <si>
    <t xml:space="preserve">«Реконструкция ВЛ-0,4 кВ от  ТП-9/355 для технологического присоединения дачного дома по адресу: садовое общество «Надежда», массив 1, улица 2, участок 12 г. Изобильный Изобильненского городского округа» </t>
  </si>
  <si>
    <t>«Реконструкция ВЛ-0,4 кВ от  ТП-4/161 для технологического присоединения вышки (базовой станции) по адресу:  ул. Молодежная 14,                                           х. Богомолов Красногвардейского муниципального округа»</t>
  </si>
  <si>
    <t xml:space="preserve">«Реконструкция ВЛ-0,4 кВ от ТП-18/168 для технологического присоединения жилого дома по адресу: ул. Высоцкого 31, п. Рыздвяный Изобильненского городского округа» </t>
  </si>
  <si>
    <t>«Реконструкция ВЛ-0,4 кВ от ТП-1/167 для технологического присоединения гаража по адресу: р-н Железнодорожный, гараж 12, п. Рыздвянный Изобильненского городского округа»</t>
  </si>
  <si>
    <t>«Реконструкция ВЛ-0,4 кВ от  ТП-9/355 для технологического присоединения земельного участка по адресу: садовое общество «Надежда», массив 1, улица 2, Участок 9 Изобильненского городского округа»</t>
  </si>
  <si>
    <t xml:space="preserve">«Реконструкция ВЛ-0,4 кВ от ТП-10/438 для технологического присоединения земельного участка по адресу: ДПК «Садовод» первый массив, ул. Весенняя уч.18 г. Изобильный Изобильненского городского округа» </t>
  </si>
  <si>
    <t>«Реконструкция ВЛ-0,4 кВ от ТП-12/279 для технологического присоединения земельного участка по адресу: ул. Садовая 133, с. Московское Изобильненского городского округа»</t>
  </si>
  <si>
    <t xml:space="preserve">Реконструкция ВЛ-10 кВ Ф-184 ПС «Нины», строительство ТП-10/0,22 кВ и ЛЭП-0,22 кВ, для тех. прис. жилого дома по адресу: Насосная станция, дом №1, п.Селивановка, Советский район </t>
  </si>
  <si>
    <t xml:space="preserve">Реконструкция ВЛ 10 кВ Ф-333, строительство ТП-10/0,4 кВ и ВЛ 0,4 кВ для тех. присоединения ЭПУ стройплощадки в ст. Ессентукская, ул. Этокская, д. 198. </t>
  </si>
  <si>
    <t>«Реконструкция ВЛ 0,4 кВ от ТП-382/131 для тех. присоединения ЭПУ жилого дома в п. Санамер, ул. Микояна, д. 146/1».</t>
  </si>
  <si>
    <t xml:space="preserve">Реконструкция ВЛ-10 кВ Ф-279 и реконструкция ВЛ 0,4 кВ ТП-9/279 для тех. присоединения ЭПУ детского сада №10 в с.Чернолесское, пер. Карла Маркса, 5 </t>
  </si>
  <si>
    <t>Реконструкция ВЛ-10 кВ Ф-404 от ПС 110/10 кВ «Провал», строительство КЛ-10 кВ Ф-404 от ПС 110/10 кВ «Провал», строительство ВЛ-0,4 кВ и ТП-10/0,4 кВ для осуществления технологического присоединения энергопринимающих устройств строительной площадки строения в Предгорном районе, с. Этока, территория Федеральной автодороги Кавказ 374км+300м., участок №1, (кад. № 26:33:310201:475)»</t>
  </si>
  <si>
    <t xml:space="preserve">Реконструкция ВЛ-10 кВ Ф-404 от ПС 110/10 кВ «Провал», строительство КЛ-10 кВ Ф-404 от ПС 110/10 кВ «Провал», строительство ВЛ-0,4 кВ и ТП-10/0,4 кВ для осуществления технологического присоединения энергопринимающих устройств строительной площадки строения в Предгорном районе, с. Этока, территория Федеральной автодороги Кавказ 374км+300м., участок №1, (кад. № 26:33:310201:475)» </t>
  </si>
  <si>
    <t xml:space="preserve">Реконструкция ВЛ 0,4 кВ Ф-1 ТП-11/388 ПС 35 кВ Овощевод для тех. присоединения ЭПУ жилых домов в п. Загорский, ул. Солнечная". </t>
  </si>
  <si>
    <t>Реконструкция ВЛ 10 кВ Ф-167 ПС 110 кВ Провал и ВЛ 0,4 кВ Ф-1 ТП-81/104 ПС 110 кВ Провал для тех. присоединения ЭПУ жилых домов в ст. Константиновская, ул. Шоссейная, д. 2а»</t>
  </si>
  <si>
    <t>Реконструкция ВЛ 10 кВ Ф-217 ПС 110 кВ Бештаугорец, строительство ТП-10/0,4 кВ и ВЛ 0,4 кВ для тех. присоединения ЭПУ жилого дома в с. Винсады, ул. Железнодорожная, д. 1б, 1в».</t>
  </si>
  <si>
    <t>Реконструкция ВЛ 10 кВ Ф-104 ПС 110 кВ Провал, строительство ТП-10/0,4 кВ и ВЛ 0,4 кВ для тех. присоединения ЭПУ стройплощадки в границах земель СПК Горячеводский (Кад. № 26:29:090214:17)».</t>
  </si>
  <si>
    <t xml:space="preserve">Реконструкция ВЛ-10 кВ Ф-404 от ПС 110/10 кВ «Провал», реконструкция МТП-1280/404, реконструкция ВЛ-0,4 кВ от МТП-1280/404 для осуществления технологического присоединения энергопринимающих устройств заявителя нежилого здания в Ставропольском крае, Предгорного района, МО Этокского сельсовета, в границах земель колхоза им. Ленина, кад. номер 26:29:130315:23» </t>
  </si>
  <si>
    <t xml:space="preserve">Реконструкция ВЛ 10 кВ Ф-170 ПС 110 кВ Провал, строительство ТП-10/0,4 кВ и ВЛ 0,4 кВ для тех. присоединения ЭПУ стройплощадки в границах колхоза им. Ленина, МТФ 1 (Кад. № 26:29:130304:31)». </t>
  </si>
  <si>
    <t xml:space="preserve">Реконструкция (переустройство участка) ВЛ 10 кВ Ф-134 ПС 35 кВ Юцкая в п. Джуца, (Кад. № 26:29:130104:408)». </t>
  </si>
  <si>
    <t>Реконструкция ВЛ 10 кВ Ф-334 ПС 110 кВ Белый Уголь, строительство ТП-10/0,4 кВ и ВЛ 0,4 кВ для осуществления технологического присоединения энергопринимающих устройств жилого дома в СПК «Родник» (кад. № 26:29:110502:809)»</t>
  </si>
  <si>
    <t xml:space="preserve">Реконструкция ВЛ-10кВ Ф-300, ВЛ-10кВ Ф-301 ПС 110кВ Арзгир, строительство КТП-10/0,4кВ для осуществления технологического присоединения энергопринимающих устройств здания школы в Арзгирском районе, с.Арзгир, ул. Калинина 2 </t>
  </si>
  <si>
    <t>Реконструкция ВЛ 0,4 кВ Ф-1 ТП-472/107 ПС 110 Бекешевская для осуществления технологического присоединения энергопринимающих устройств объекта незавершенного строительства (нежилое строение), в Предгорном районе, в границах МО Бекешевской администрации (кад № 26:29:020522:6)</t>
  </si>
  <si>
    <t xml:space="preserve">Реконструкция ВЛ 10 кВ Ф-101 ПС 35 кВ Ясная Поляна-1, строительство ТП-10/0,4 кВ и ВЛ 0,4 кВ для тех. присоединения ЭПУ стройплощадки в МО Подкумского сельсовета, пойма р. Бугунта (кад. № 26:29:100408:4). </t>
  </si>
  <si>
    <t xml:space="preserve">Реконструкция ВЛ 10 кВ Ф-166 ПС 110 кВ ГНС, строительство ТП-10/0,4 кВ и ВЛ 0,4 кВ для технологического присоединения энергопринимающих устройств стройплощадок в СТ «Предгорье» </t>
  </si>
  <si>
    <t xml:space="preserve"> Реконструкция ВЛ-10 кВ Ф-170 ПС 330 кВ Ставрополь, строительство ПКУ-10 кВ, ТП-10/0,4 кВ, ВЛ-0,4 кВ для технологического присоединения энергопринимающих устройств заявителей </t>
  </si>
  <si>
    <t xml:space="preserve">Реконструкция ВЛ-10 кВ Ф-182 ПС Южная, строительство ТП-10/0,4 кВ и ВЛ-0,4 кВ для осуществления технологического присоединения энергопринимающих устройств объекта торговли по ул. Спутник 1, 1, г. Ставрополь </t>
  </si>
  <si>
    <t>Реконструкция ВЛ-0,4 кВ Ф-1 от ТП-4/154 ВЛ-10 кВ Ф-154 ПС Пригородная для осуществления технологического присоединения энергопринимающих устройств жилых домов по ул. Лесная, с Татарка</t>
  </si>
  <si>
    <t xml:space="preserve">Реконструкция ВЛ-10 кВ Ф-434 ПС «Полимер», строительство ТП-10/0,4 кВ и ВЛ-0,4 кВ ф-1, ф-2 для технологического присоединения нежилых помещений по ул. Воровского, №1, г. Георгиевск Георгиевского городского округа </t>
  </si>
  <si>
    <t xml:space="preserve">Реконструкция ПС 35 кВ Орловская, реконструкция ВЛ-10 кВ Ф-240, ВЛ-10 кВ Ф-243 от ПС 35 кВ Орловская, реконструкция ВЛ-0,4 кВ от ТП-15/243, ВЛ-0,4 кВ от ТП-27/240, строительство ПКУ-10 кВ для тех/прис. ЭПУ здания школы в с.Прасковея </t>
  </si>
  <si>
    <t>«Реконструкция ВЛ 0,4 кВ Ф-1 ТП-83/404 ПС 110 кВ Провал для тех. присоединения ЭПУ стройплощадки в х. Хорошевский, (кад. № 26:29:130314:76)».</t>
  </si>
  <si>
    <t>«Реконструкция ВЛ 10 кВ Ф-161 ПС 110 кВ Железноводская, строительство ТП-10/0,4 кВ и ВЛ 0,4 кВ для тех. присоединения ЭПУ стройплощадок в п. Змейка, (кад. №№ 26:23:140424:53,</t>
  </si>
  <si>
    <t>«Реконструкция ВЛ 10 кВ Ф-103 ПС 35 кВ Юцкая, строительство ТП-10/0,4 кВ и ВЛ 0,4 кВ для осуществления технологического присоединения энергопринимающих устройств пруда в с. Юца, бригада 2 (кад. № 26:29:000000:9330)</t>
  </si>
  <si>
    <t>«Реконструкция ВЛ 10 кВ Ф-136 ПС 35 кВ Юцкая, строительство ТП-10/0,4 кВ и ВЛ 0,4 кВ для тех. присоединения ЭПУ стройплощадки в с. Юца, ул. Октябрьская, д. 8».</t>
  </si>
  <si>
    <t>«Реконструкция ВЛ 0,4 кВ Ф-5 ТП-562/108 ПС 110 кВ Суворовская для тех. присоединения ЭПУ жилых домов в ст. Суворовская, ул. Красная, д. 68, д.54»</t>
  </si>
  <si>
    <t>«Реконструкция ВЛ 0,4 кВ Ф-1 и строительство ВЛ 0,4 кВ Ф-2 ТП-13/333 ПС 110 кВ Белый Уголь для тех. присоединения ЭПУ жилого дома в ст. Ессентукская, МТФ-2, д. 7, кв.2, кв. 6».</t>
  </si>
  <si>
    <t>«Реконструкция ВЛ 0,4 кВ Ф-1 ТП-1290/153 ПС 110 кВ Ессентуки-2 для тех. присоединения ЭПУ стройплощадок в Предгорном МО, СТ Машук».</t>
  </si>
  <si>
    <t xml:space="preserve">Реконструкция ВЛ 6 кВ Ф-615 ПС 110 кВ Мин-Воды-2, строительство ТП-6/0,4 кВ и ВЛ 0,4 кВ для тех. присоединения ЭПУ стройплощадок в п. Бородыновка, (кад № 26:23:140724:5). </t>
  </si>
  <si>
    <t xml:space="preserve">Строительство ЛЭП-10 кВ от ВЛ-10 кВ Ф-125 ПС Шахтер, строительство ТП-10/0,4 кВ и ВЛ-0,4 кВ для осуществления технологического присоединения энергопринимающих устройств дома культуры в с. Пелагиада, 69, Шпаковского района» </t>
  </si>
  <si>
    <t>Строительство ЛЭП-10 кВ от ВЛ-10 кВ Ф-125 ПС Шахтер, строительство ТП-10/0,4 кВ и ВЛ-0,4 кВ для осуществления технологического присоединения энергопринимающих устройств дома культуры в с. Пелагиада, 69, Шпаковского района»</t>
  </si>
  <si>
    <t>Строительство ВЛ 0,4 кВ ТП-14/181 ПС 35 кВ Крым-Гиреевская для тех. присоединения ЭПУ стройплощадки в с. Курсавка, (кад. № 26:17:060201:3)».</t>
  </si>
  <si>
    <t xml:space="preserve">Реконструкция  ВЛ-10 кВ Ф-195 от ПС Новая Деревня протяженностью 0,25 км, установка реклоузера 10 кВ - 1 шт., строительство ПКУ-10 кВ для технологического присоединения энергопринимающих устройств насосной станции. </t>
  </si>
  <si>
    <t>Реконструкция ВЛ-0,4 кВ от ТП-11/161 и реконструкция ТП-11/161 для тех. присоединения ЭПУ жилого дома в п. Змейка, ул. Лермонтова».</t>
  </si>
  <si>
    <t xml:space="preserve">Реконструкция ВЛ 10 кВ Ф-335 ПС 110 кВ Белый Уголь, строительство ТП-10/0,4 кВ и ВЛ 0,4 кВ для тех. присоединения ЭПУ стройплощадки в Ессентукском лесничестве, Предгорного МО (кад. № 26:29:110501:4)». </t>
  </si>
  <si>
    <t>Реконструкция ВЛ 6 кВ Ф-612 ПС 110 кВ Мин-Воды-2 для технологического присоединения ЭПУ завода виноградных вин в пос. Ленинский, Минераловодского ГО.</t>
  </si>
  <si>
    <t>Реконструкция ВЛ 10 Ф-395 ПС 110 кВ Кинжал для тех. присоединения ЭПУ цеха в с. Побегайловка, ул. Парковая, д. 8».</t>
  </si>
  <si>
    <t>Реконструкция ВЛ-10 кВ Ф-128 ПС «Орловская» для технологического присоединения фермы на земельном участке (КН 26:35:050103:20) Кировского городского округа</t>
  </si>
  <si>
    <t xml:space="preserve">Реконструкция (переустройство участка) ВЛ 10 кВ Ф-403 и ВЛ 10 Ф-102 кВ ПС 110 кВ Провал в Предгорном МО, (Кад. № 26:29:091002:200). </t>
  </si>
  <si>
    <t xml:space="preserve">Реконструкция ПС 110 кВ «Солдато-Александровская», реконструкция ВЛ-10 кВ Ф-200 и Ф-376, строительство ЛЭП-10 кВ и ПКУ-10 кВ, для тех. присоединения тепличного комплекса в с.Солдато-Александровское Советского района </t>
  </si>
  <si>
    <t>Реконструкция ВЛ-10 кВ от Ф-328 от ПС 110 кВ Садовая, строительство ТП-10/0,4 для тех/прис. ЭПУ  малоэтажной жилой застройки в с.Приозерское</t>
  </si>
  <si>
    <t xml:space="preserve">Реконструкция ВЛ-10 кВ Ф-217 ПС «Левопадинская», строительство ТП-10/0,4 кВ и ВЛ-0,4кВ, для тех. прис. РУ-0,4 кВ на земельном участке, расположенном 5327м на юг от ориентира: ул.Колхозная д.9, с.Иргаклы. Степновского района </t>
  </si>
  <si>
    <t xml:space="preserve"> </t>
  </si>
  <si>
    <t>Реконструкция ВЛ-10 кВ Ф-434 ПС «Полимер», строительство ТП-10/0,4 кВ и ВЛ-0,4 кВ ф-1, ф-2 для технологического присоединения нежилых помещений по ул. Воровского, №1, г. Георгиевск Георгиевского городского округа</t>
  </si>
  <si>
    <t>Реконструкция ВЛ-10 кВ от Ф-361 от ПС-35/10 «Родыки»; строительство  ТП-25/10/0,4 кВА для технологического присоединения не жилого здания по адресу: б/а, с. Родыки Красногвардейского муниципального округа».</t>
  </si>
  <si>
    <t>Реконструкция ВЛ-10 кВ Ф-433 ПС «Полимер» и установка ПКУ-10 кВ, для технологического присоединения производственной базы на земельном участке (26:25:090503:8) в северной части п.Новый Георгиевского городского округа</t>
  </si>
  <si>
    <t>Реконструкция ВЛ-10 кВ Ф-296 ПС «Курская-2», строительство ТП-10/0,4 кВ и ВЛ-0,4 кВ для технологического присоединения РУ-0,4 кВ на земельном участке с.Эдиссия (26:36:040607) Курского района (</t>
  </si>
  <si>
    <t xml:space="preserve">Реконструкция ВЛ 10 кВ Ф-136 ПС 35 кВ Юцкая, строительство ТП-10/0,4 кВ и ВЛ 0,4 кВ для осуществления технологического присоединения энергопринимающих устройств телятника в с. Юца, бригада 4, (Кад. № 26:29:000000:9466). </t>
  </si>
  <si>
    <t>Реконструкция ВЛ 10 кВ Ф-174 от ПС 35 кВ Нагутская, строительство ТП-10/0,4 кВ и ВЛ 0,4 кВ для технологического присоединения энергопринимающих устройств стройплощадки цифрового телерадиовещания в с. Нагутское»</t>
  </si>
  <si>
    <t xml:space="preserve">Реконструкция ВЛ-10 кВ Л-3086 Ф-296 ПС «Курская-2», строительство ТП-10/0,4 кВ, для технологического присоединения РУ-0,4 кВ на земельном участке (26:36:040702:393) в границах МО с.Эдиссия Курского района </t>
  </si>
  <si>
    <t>Реконструкция ВЛ 10 кВ Ф-166 ПС 110 кВ ПТФ, строительство ТП-10/0,4 кВ и ВЛ 0,4 кВ для тех. присоединения ЭПУ жилого дома в п. Свобода, ул. Заречная, д. 1а».</t>
  </si>
  <si>
    <t>"Реконструкция ВЛ-10 кВ Ф-406 от ПС 110 кВ Левокумская, строительство ТП-10/0,4 кВ для тех/прис. базы в Левокумском МО</t>
  </si>
  <si>
    <t>Реконструкция ВЛ-35 кВ ПС Кировская – ПС Добровольная (Л-670) с установкой реклоузера с функциями РЗА и ПКУ для технологического присоединения ЭПУ насосной станции, расположенной по адресу: Ставропольский край, Труновский район, ориентир ЗАО совхоз им. Кирова.</t>
  </si>
  <si>
    <t xml:space="preserve">Реконструкция ВЛ-10 кВ Ф-153 от ПС Чкаловская для тех/прис. ЭПУ элекустановки для ЛПХ в границах землепользования ЗАО «Калининское» </t>
  </si>
  <si>
    <t>Реконструкция ВЛ-10 кВ Ф-257 ПС «Электропривод» и установка ПКУ-10 кВ, для технологического присоединения ВЛ-10кВ, ТП-10/0,4кВ-160кВА на земельном участке (26:25:091131:1597) п. Новый Георгиевского городского округа</t>
  </si>
  <si>
    <t xml:space="preserve">Реконструкция ВЛ-0,4 кВ от ТП-13/502 для тех/прис. ЭПУ жилого дома в с.Каясула </t>
  </si>
  <si>
    <t>Реконструкция ВЛ-35 кВ Красногвардейская – Покровская, строительство ПКУ 35кВ на ВЛ-35 кВ Красногвардейская – Покровская для технологического присоединения энергопринимающих устройств насосной станции ООО «Агросоюз Красногвардейский» по адресу: с. Красногвардейское Красногвардейского  района Ставропольского края.</t>
  </si>
  <si>
    <t>Реконструкция (переустройство участков) ВЛ 6 кВ Ф-612 ПС 110 кВ Мин-Воды-2 в пос. Ленинский, 1-й Промышленный проезд, 14»</t>
  </si>
  <si>
    <t xml:space="preserve">Строительство КЛ-6 кВ от линейной ячейки Ф-654 на II СШ ЗРУ-6 кВ ПС Промышленная, установка ПКУ для технологического присоединения энергопринимающих устройств производственных помещений по пер. Прикумский, 1б, г. Ставрополь </t>
  </si>
  <si>
    <t xml:space="preserve"> Реконструкция ВЛ-10 кВ Ф-170 ПС 330 кВ Ставрополь, строительство ПКУ-10 кВ, ТП-10/0,4 кВ, ВЛ-0,4 кВ для технологического присоединения энергопринимающих устройств заявителей (Договор ТП от 23.11.2021 №34482/2021/СТВ/ЗЭС/ГРЭС - Заявитель ООО НПО Агропарк Красочное</t>
  </si>
  <si>
    <t>Строительство КЛ-6 кВ от линейной ячейки Ф-654 на II СШ ЗРУ-6 кВ ПС Промышленная, установка ПКУ для технологического присоединения энергопринимающих устройств производственных помещений по пер. Прикумский, 1б, г. Ставрополь</t>
  </si>
  <si>
    <t xml:space="preserve">Строительство ПКУ 10 кВ на ВЛ 10 кВ Ф-245 от ПС 110/35/10 кВ «Безопасная» для осуществления технологического присоединения энергопринимающих устройств системы орошения по адресу: Труновский муниципальный округ Ставропольского края (кадастровый номер з/у 26:05:000000:593)» </t>
  </si>
  <si>
    <t>Реконструкция ПС 35 кВ Орловская, реконструкция ВЛ-10 кВ Ф-240, ВЛ-10 кВ Ф-243 от ПС 35 кВ Орловская, реконструкция ВЛ-0,4 кВ от ТП-15/243, ВЛ-0,4 кВ от ТП-27/240, строительство ПКУ-10 кВ для тех/прис. ЭПУ здания школы в с.Прасковея</t>
  </si>
  <si>
    <t>Реконструкция ВЛ-10 кВ Ф-150 от ПС 110/35/10 кВ Дмитриевская для осуществления технологического присоединения энергопринимающих устройств насосной станции НС-1.</t>
  </si>
  <si>
    <t xml:space="preserve">«Реконструкция ВЛ-10 кВ Ф-152 от ПС 110/35/10 кВ Дмитриевская для технологического присоединения энергопринимающих устройств насосной станции НС-1» </t>
  </si>
  <si>
    <t xml:space="preserve"> Реконструкция ВЛ-10 кВ Ф-170 ПС 330 кВ Ставрополь, строительство ПКУ-10 кВ, ТП-10/0,4 кВ, ВЛ-0,4 кВ для технологического присоединения энергопринимающих устройств заявителей</t>
  </si>
  <si>
    <t>Реконструкция  ВЛ-10 кВ Ф-195 от ПС Новая Деревня протяженностью 0,25 км, установка реклоузера 10 кВ - 1 шт., строительство ПКУ-10 кВ для технологического присоединения энергопринимающих устройств насосной станции</t>
  </si>
  <si>
    <t xml:space="preserve">Монтаж реклоузера с функцией коммерческого учета на ВЛ-10 кВ Ф-128 ПС «Орловская» для технологического присоединения фермы на земельном участке (КН 26:35:050103:20) Кировского городского округа </t>
  </si>
  <si>
    <t>Установка реклоузера с функцией учета для технологического присоединения ЭПУ системы орошения, в Благодарненском районе</t>
  </si>
  <si>
    <t>Реконструкция ВЛ-10кВ Ф-106 ПС 35/10 Просянка с установкой реклоузера для технологического присоединения ЭПУ объекта рыбозащитный комплекс для водоприемника МГЭС на Просянском сбросе БСК, расположенный по адресу: СК Петровский район с. Просянка, ул. Мира, 41а</t>
  </si>
  <si>
    <t xml:space="preserve">Реконструкция ВЛ-35 кВ ПС Кировская – ПС Добровольная (Л-670) с установкой реклоузера с функциями РЗА и ПКУ для технологического присоединения ЭПУ насосной станции, расположенной по адресу: Ставропольский край, Труновский район, ориентир ЗАО совхоз им. Кирова. </t>
  </si>
  <si>
    <t>Реконструкция ВЛ-35 кВ Подлесная-НС-6И (Л-654) с установкой реклоузера для технологического присоединения ЭПУ объекта «Строительство оросительных систем для ООО «Ставропольская говядина», расположенного по адресу: СК Ипатовский ГО</t>
  </si>
  <si>
    <t xml:space="preserve">Реконструкция ВЛ-35 кВ Красногвардейская – Покровская, строительство ПКУ 35кВ на ВЛ-35 кВ Красногвардейская – Покровская для технологического присоединения энергопринимающих устройств насосной станции ООО «Агросоюз Красногвардейский» по адресу: с. Красногвардейское Красногвардейского  района Ставропольского края. </t>
  </si>
  <si>
    <t xml:space="preserve">Строительство отпайки ВЛ -10 кВ от ВЛ -10 кВ Ф -424 ПС 110 кВ "Урожайная " для осуществления технологического присоединения энергопринимающих устройств скважины №1 "Катериновская " в Левокумском районе , примерно в 5 км на юго -восток от ориентира с . Владимировка </t>
  </si>
  <si>
    <t>Реконструкция ВЛ-10 кВ Ф-279 и реконструкция ВЛ 0,4 кВ ТП-9/279 для тех. присоединения ЭПУ детского сада №10 в с.Чернолесское, пер. Карла Маркса, 5</t>
  </si>
  <si>
    <t xml:space="preserve">Реконструкция ВЛ-10 кВ от Ф-328 от ПС 110 кВ Садовая, строительство ТП-10/0,4 для тех/прис. ЭПУ  малоэтажной жилой застройки в с.Приозерское </t>
  </si>
  <si>
    <t>«Реконструкция ВЛ 10 кВ Ф-103 ПС 35 кВ Юцкая, строительство ТП-10/0,4 кВ и ВЛ 0,4 кВ для тех. присоединения ЭПУ жилого дома в с. Юца, ул. Высоковольтная, д. 1-а»</t>
  </si>
  <si>
    <t>«Реконструкция ВЛ 10 кВ Ф-104 ПС 110 кВ Провал, строительство ТП-10/0,4 кВ и ВЛ 0,4 кВ для тех. присоединения ЭПУ стройплощадки в ст. Константиновская, ул. Шоссейная, д. 2-б»</t>
  </si>
  <si>
    <t>«Реконструкция ВЛ 10 кВ Ф-161 ПС 110 кВ Железноводская, строительство ТП-10/0,4 кВ и ВЛ 0,4 кВ для тех. присоединения ЭПУ автозаправочной станции в г. Минеральные Воды, Восточная промзона, 5 км, (кад. № 26:24:000000:6314)».</t>
  </si>
  <si>
    <t>Реконструкция ВЛ 10 кВ Ф-228 от ПС 35 кВ Гражданская для технологического присоединения энергопринимающих устройств здания детского сада в с. Гражданское, ул. Школьная (кад № 26:23:100501:235)</t>
  </si>
  <si>
    <t>Реконструкция ВЛ 10 кВ Ф-170 ПС 110 кВ Провал, строительство ТП-10/0,4 кВ и ВЛ 0,4 кВ для тех. присоединения ЭПУ стройплощадки в границах колхоза им. Ленина, МТФ 1 (Кад. № 26:29:130304:31)».</t>
  </si>
  <si>
    <t xml:space="preserve">Строительство ПКУ-10 кВ для тех. присоединения ЭПУ насосной станции НС-1 в Александровском МО, (Кад. № 26:18:040609:1:ЧЗУ1)». </t>
  </si>
  <si>
    <t xml:space="preserve">Реконструкция ВЛ 10 кВ Ф-324 ПС 110 кВ Водораздел, строительство ТП-10/0,4 кВ и ВЛ 0,4 кВ для тех. присоединения ЭПУ стройплощадки в Андроповском МО, Пруд № 5 по балке Широкая, (Кад. № 26:17:061001:2). </t>
  </si>
  <si>
    <t>Строительство ПКУ-10 кВ для тех. присоединения ЭПУ Буйволиной молочной фермы в плане земель СПК колхоза им. И.Л. Войтика, (Кад. № 26:18:070104:47)».</t>
  </si>
  <si>
    <t xml:space="preserve">Реконструкция (переустройство участка) ВЛ 10 кВ Ф-134 от ПС 35 кВ Юцкая в пос. Джуца, район маслозавода. </t>
  </si>
  <si>
    <t>Реконструкция ВЛ 10 кВ Ф-334 ПС 110 кВ Белый Уголь, строительство ТП-10/0,4 кВ и ВЛ 0,4 кВ для осуществления технологического присоединения энергопринимающих устройств жилого дома в СПК «Родник» (кад. № 26:29:110502:809)».</t>
  </si>
  <si>
    <t>Реконструкция Ф-148 ПС Георгиевская, строительство ТП-10/0,4 кВ, ВЛ-0,4 кВ для осуществления технологического присоединения энергопринимающих устройств фермы, 357025, Ставропольский край, Кочубеевский район, ориентир юго-восточная окраина хутора Рощинский, примерно 700 м по направлению юго-восток</t>
  </si>
  <si>
    <t>Реконструкция ВЛ-10 кВ Ф-166 ПС Ставрополь-330, строительство ТП-10/0,4 кВ, ВЛ-0,4 кВ для осуществления технологического присоединения энергопринимающих устройств жилого дома по ул. Весенняя и ул. Добрая, с. Надежда, Шпаковского района</t>
  </si>
  <si>
    <t>Реконструкция ВЛ-10кВ Ф-300, ВЛ-10кВ Ф-301 ПС 110кВ Арзгир, строительство КТП-10/0,4кВ для осуществления технологического присоединения энергопринимающих устройств здания школы в Арзгирском районе, с.Арзгир, ул. Калинина 2</t>
  </si>
  <si>
    <t xml:space="preserve">Реконструкция ВЛ 10 кВ Ф-162 ПС 110 кВ Железноводская, строительство ТП-10/0,4 кВ и ВЛ 0,4 кВ для осуществления технологического присоединения энергопринимающих устройств жилого дома в п. Железноводский, ул. Тихая, уч. 14 </t>
  </si>
  <si>
    <t>Реконструкция ВЛ 10 кВ Ф-297 ПС 110 кВ Суворовская, строительство ТП-10/0,4 кВ и ВЛ 0,4 кВ для осуществления технологического присоединения энергопринимающих устройств стройплощадки в ТОО «Садовое» (Кад. № 26:29:030130:89).</t>
  </si>
  <si>
    <t>Реконструкция ВЛ 10 кВ Ф-404 ПС 110 кВ Провал, строительство ТП-10/0,4 кВ и ВЛ 0,4 кВ для осуществления технологического присоединения энергопринимающих устройств стройплощадок в г. Пятигорск, мкр С/Т «Авиатор».</t>
  </si>
  <si>
    <t>«Реконструкция ВЛ-10 кВ Ф-397 ПС 110 кВ «Провал», строительство ТП 10/0,4 кВ и ВЛ-0,4 кВ для технологического присоединения  энергопринимающих устройств строений расположенных в п. Капельница СТ «Капельница» «под ключ»</t>
  </si>
  <si>
    <t>Реконструкция ВЛ-10 кВ Ф-170 ПС 330 кВ Ставрополь, строительство ПКУ-10 кВ, ТП-10/0,4 кВ, ВЛ-0,4 кВ для технологического присоединения энергопринимающих устройств заявителей</t>
  </si>
  <si>
    <t>Реконструкция ВЛ-10 кВ Ф-458 ПС «Эдиссия» и монтаж ПКУ для тех. прис. ЛЭП-10 кВ и ТП-10/0,4 кВ на земельном участке (26:36:0:1427) с.Эдиссия Курского района</t>
  </si>
  <si>
    <t>Реконструкция ВЛ-10кВ Ф-848 ПС 110/35/10 кВ «Рагули», строительство ТП-10/0,4кВ, строительство ВЛ-0,4 кВ, для технологического присоединения ЭПУ производственного здания, расположенного по адресу: Апанасенковский район, с. Рагули</t>
  </si>
  <si>
    <t>«Реконструкция ВЛ 10 кВ Ф-271 ПС 110 кВ Журавская, строительство ТП-10/0,4 кВ и ВЛ 0,4 кВ для тех. присоединения ЭПУ магазина в с. Журавское, ул. Гагарина, 30а»</t>
  </si>
  <si>
    <t>Реконструкция ВЛ 10 кВ Ф-136 ПС 35 кВ Юцкая, строительство ТП-10/0,4 кВ и ВЛ 0,4 кВ для осуществления технологического присоединения энергопринимающих устройств телятника в с. Юца, бригада 4, (Кад. № 26:29:000000:9466)</t>
  </si>
  <si>
    <t>Реконструкция ВЛ 10 кВ Ф-101 от ПС 35 кВ Ясная Поляна-1, строительство ТП-10/0,4 кВ и ВЛ 0,4 кВ для осуществления технологического присоединения энергопринимающих устройств стройплощадки в СПК «Родник» (Кад. № 26:29:100408:5)</t>
  </si>
  <si>
    <t>Реконструкция ВЛ 10 кВ Ф-412 ПС 330 кВ Ильенко, строительство ТП-10/0,4 кВ и ВЛ 0,4 кВ для технологического присоединения энергопринимающих устройств садового дома в СТ Курортное, уч. 12</t>
  </si>
  <si>
    <t>«Реконструкция ВЛ 10 кВ Ф-136 ПС 35 кВ Юцкая, строительство ТП-10/0,4 кВ и ВЛ 0,4 кВ для тех. присоединения ЭПУ стройплощадки в с. Юца, ул. Октябрьская, д. 8»</t>
  </si>
  <si>
    <t>Реконструкция ВЛ-10кВ Л-3086 Ф-296 ПС "Курская-2" ст-во ТП-10/0,4кВ, для тех прис РУ-0,4 кВ на земельном участке(26:36:040702:393) в границвх МО с. Эдиссея Курского р-на</t>
  </si>
  <si>
    <t>Реконструкция ВЛ 10 кВ Ф-181 ПС 35 кВ Крым-Гиреевская, строительство ТП-10/0,4 кВ и ВЛ 0,4 кВ для осуществления технологического присоединения энергопринимающих устройств стройплощадки в с. Султан (Кад. № 26:17:041201:233)»</t>
  </si>
  <si>
    <t>Реконструкция ВЛ 10 кВ Ф-346 ПС 110 кВ Боргустанская, строительство ТП-10/0,4 кВ и ВЛ 0,4 кВ для тех. присоединения ЭПУ жилого дома в СПК «Колос», (кад. № 26:29:070530:2)»</t>
  </si>
  <si>
    <t>Реконструкция ВЛ 10 кВ Ф-377 ПС 110 кВ Журавская, строительство ТП-10/0,4 кВ и ВЛ 0,4 кВ для осуществления технологического присоединения энергопринимающих устройств здания депо пожарной части в с. Журавское Новоселицкого МО (кад. №26:19:000000:1593)</t>
  </si>
  <si>
    <t xml:space="preserve">Реконструкция ВЛ-10 кВ Ф-130 Сенгилеевская ГЭС, строительство ТП-10/0,4 кВ и ВЛ-0,4 кВ для технологического присоединения энергопринимающих устройств нежилой застройки в Шпаковском районе, п. Приозерный, кадастровый номер земельного участка 26:11:051301:49 </t>
  </si>
  <si>
    <t>Реконструкция ВЛ-10 кВ Ф-121 ПС Темнолесская, строительство ТП-10/0,4 кВ для осуществления технологического присоединения энергопринимающих устройств нежилого здания в границах землепользования СПКк Заря, МО Темнолесского сельсовета, ст. Темнолесская</t>
  </si>
  <si>
    <t xml:space="preserve">Реконструкция ВЛ 10 кВ Ф-258 ПС 35 кВ Калиновская и строительство ПКУ-10 кВ для тех. присоединения ЭПУ дождевальной техники в СХП Калиновское, Александровского МО (кад. № 26:18:000000:3255/17) </t>
  </si>
  <si>
    <t>Реконструкция ВЛ 10 кВ Ф-101 ПС 35 кВ Ясная Поляна-1, строительство ТП-10/0,4 кВ и ВЛ 0,4 кВ для тех. присоединения ЭПУ стройплощадки в п. Урожайный, (кад. № 26:29:000000:6575)»</t>
  </si>
  <si>
    <t>Реконструкция ВЛ 6 кВ Ф-615 ПС 110 кВ Мин-Воды-2, строительство ТП-6/0,4 кВ и ВЛ 0,4 кВ для тех. присоединения ЭПУ стройплощадки в г. Минеральные Воды, 1-й Промышленный проезд (Кад. № 26:24:040603:327)»</t>
  </si>
  <si>
    <t xml:space="preserve">Реконструкция ВЛ 6 кВ Ф-612 ПС 110 кВ Мин-Воды-2 для технологического присоединения ЭПУ завода виноградных вин в пос. Ленинский, Минераловодского ГО. </t>
  </si>
  <si>
    <t>Реконструкция ВЛ 10 Ф-395 ПС 110 кВ Кинжал для тех. присоединения ЭПУ цеха в с. Побегайловка, ул. Парковая, д. 8»</t>
  </si>
  <si>
    <t xml:space="preserve">Реконструкция ВЛ-10 кВ Ф-297 ПС «Курская», строительство ТП-10/0,4 кВ и ВЛ-0,4 кВ для технологического присоединения РУ-0,4 кВ на земельном участке по ул. Фермерская 2, х.Новотаврический Курского района </t>
  </si>
  <si>
    <t>Реконструкция ВЛ-10 кВ Ф-184 ПС «Нины», строительство ТП-10/0,22 кВ и ЛЭП-0,22 кВ, для тех. прис. жилого дома по адресу: Насосная станция, дом №1, п.Селивановка, Советский район</t>
  </si>
  <si>
    <t xml:space="preserve">"Реконструкция ВЛ-10 кВ Ф-406 от ПС 110 кВ Левокумская, строительство ТП-10/0,4 кВ для тех/прис. базы в Левокумском МО </t>
  </si>
  <si>
    <t xml:space="preserve">Реконструкция ПС 110 кВ "Солдато-Александровское" реконструкция ВЛ-10кВ Ф-200 и Ф-376, Ст-во ЛЭП -10 кВ и ПКУ -10 кВ для тех присоед тепличногок омплекса в селе Солдато-Александровское Советского роайона </t>
  </si>
  <si>
    <t xml:space="preserve">Реконструкция ВЛ-10 кВ Ф-310 ПС «Зеленокумская» и строительство ТП-10/0,4 кВ для технологического присоединения РУ-0,4 кВ на земельном участке в районе х.Тихомировка Советского района </t>
  </si>
  <si>
    <t>Реконструкция ВЛ-10 кВ от Ф-361 от ПС-35/10 «Родыки»; строительство  ТП-25/10/0,4 кВА для технологического присоединения не жилого здания по адресу: б/а, с. Родыки Красногвардейского муниципального округа»</t>
  </si>
  <si>
    <t>Реконструкция ВЛ-10 кВ Ф-296 ПС «Курская-2», строительство ТП-10/0,4 кВ и ВЛ-0,4 кВ для технологического присоединения РУ-0,4 кВ на земельном участке с.Эдиссия (26:36:040607) Курского района )</t>
  </si>
  <si>
    <t xml:space="preserve">Реконструкция ВЛ-10 кВ Ф-264 ПС «Горькая Балка-1», строительство ТП-10/0,4 кВ, для тех. присоединения РУ-0,4 кВ на земельном участке (26:27:09 02 04:4) с.Горькая Балка Советского района </t>
  </si>
  <si>
    <t>Реконструкция ВЛ-10 кВ Ф-127 ПС Шахтер, строительство ТП-10/0,4 кВ и ВЛ-0,4 кВ для осуществления технологического присоединения энергопринимающих устройств объекта КФХ на территории Шпаковского района, МО Дубовского сельсовета, кадастровый номер ЗУ 26:11:012002:20</t>
  </si>
  <si>
    <t>Реконструкция ВЛ 10 кВ Ф-136 ПС 35 кВ Юцкая, строительство ТП-10/0,4 кВ и ВЛ 0,4 кВ для тех. присоединения ЭПУ стройплощадки в с. Юца, ул. Октябрьская, д. 8»</t>
  </si>
  <si>
    <t xml:space="preserve">Реконструкция ВЛ 10 кВ Ф-167 ПС 110 кВ Провал, строительство ТП-10/0,4 кВ и ВЛ 0,4 кВ для осуществления технологического присоединения энергопринимающих устройств стройплощадки в ст. Константиновская, ул.Шоссейная, д. 72-б. </t>
  </si>
  <si>
    <t xml:space="preserve">Реконструкция ВЛ-10 кВ Ф-121 ПС Темнолесская, строительство ТП-10/0,4 кВ для осуществления технологического присоединения энергопринимающих устройств нежилого здания в границах землепользования СПКк Заря, МО Темнолесского сельсовета, ст. Темнолесская </t>
  </si>
  <si>
    <t>Реконструкция ВЛ 10 кВ Ф-101 ПС 35 кВ Ясная Поляна-1, строительство ТП-10/0,4 кВ и ВЛ 0,4 кВ для тех. присоединения ЭПУ стройплощадки в п. Урожайный, (кад. № 26:29:000000:6575)».</t>
  </si>
  <si>
    <t>Реконструкция ВЛ-10 кВ Ф-333 от ПС 110/10 кВ «Белый Уголь», строительство ВЛ-0,4 кВ и ТП-10/0,4 кВ для осуществления технологического присоединения энергопринимающих устройств строительной площадки строения в Предгорном районе, СПК Родник в границах муниципального образования Ессентукского сельсовета (кад № 26:29:110506:494)»</t>
  </si>
  <si>
    <t>Реконструкция Ф-117 ПС Родники, строительство ТП-10/0,4 кВ, ВЛ-0,4 кВ для осуществления технологического присоединения энергопринимающих устройств нежилого здания,овчарня, 357027, Ставропольский край, р-н Кочубеевский, х. Сотникова"</t>
  </si>
  <si>
    <t>Реконструкция Ф-148 ПС Георгиевская, строительство ТП-10/0,4 кВ, ВЛ-0,4 кВ для осуществления технологического присоединения энергопринимающих устройств фермы, 357025, Ставропольский край, Кочубеевский район, ориентир юго-восточная окраина хутора Рощинский, примерно 700 м по направлению юго-восток)</t>
  </si>
  <si>
    <t xml:space="preserve">«Реконструкция ВЛ 10 кВ Ф-103 ПС 35 кВ Юцкая, строительство ТП-10/0,4 кВ и ВЛ 0,4 кВ для тех. присоединения ЭПУ жилого дома в с. Юца, ул. Высоковольтная, д. 1-а» </t>
  </si>
  <si>
    <t>Реконструкция ВЛ 10 кВ Ф-153 ПС 110 кВ Ессентуки-2, строительство ТП-10/0,4 кВ и ВЛ 0,4 кВ для тех. присоединения ЭПУ стройплощадки в границах земель МО Новоблагодарненский сельсовет (Кад. № 26:29:000000:12148)».</t>
  </si>
  <si>
    <t>Реконструкция ВЛ-10 кВ Ф-287 ПС «Новопавловская-2», строительство ТП-10/0,4 кВ и ВЛ-0,4 кВ Ф-1 для тех. прис. РУ-0,4 кВ на земельном участке в границах колхоза «Нива» г.Новопавловск Кировского района</t>
  </si>
  <si>
    <t xml:space="preserve">Реконструкция ВЛ 10 кВ Ф-334 ПС 110 кВ Белый Уголь, строительство ТП-10/0,4 кВ и ВЛ 0,4 кВ для осуществления технологического присоединения энергопринимающих устройств жилого дома в СПК «Родник» (кад. № 26:29:110502:809)». </t>
  </si>
  <si>
    <t>Реконструкция ВЛ-10 кВ Ф-160 ПС 330 кВ Ставрополь, строительство ТП-10/0,4 кВ и ВЛ-0,4 кВ для осуществления технологического присоединения энергопринимающих устройств складского помещения по ул. Красная, 158, с. Старомарьевка</t>
  </si>
  <si>
    <t xml:space="preserve">Реконструкция ВЛ 10 кВ Ф-271 ПС 110 кВ Журавская, строительство ТП-10/0,4 кВ и ВЛ 0,4 кВ для тех. присоединения ЭПУ магазина в с. Журавское, ул. Гагарина, 30а». </t>
  </si>
  <si>
    <t xml:space="preserve">Реконструкция ВЛ 10 кВ Ф-334 ПС 110 кВ Белый Уголь, строительство ТП-10/0,4 кВ и ВЛ 0,4 кВ для осуществления технологического присоединения энергопринимающих устройств жилых домов в п. Горный. </t>
  </si>
  <si>
    <t>Реконструкция ВЛ 10 кВ Ф-404 ПС 110 кВ Провал, строительство ТП-10/0,4 кВ и ВЛ 0,4 кВ для осуществления технологического присоединения энергопринимающих устройств жилого дома в х. Хорошевский»</t>
  </si>
  <si>
    <t xml:space="preserve">Реконструкция ВЛ 10 кВ Ф-412 ПС 330 кВ Ильенко, строительство ТП-10/0,4 кВ и ВЛ 0,4 кВ для тех. присоединения ЭПУ жилого дома в п.Подкумок, ул. Подкумская, д. 28». </t>
  </si>
  <si>
    <t>Реконструкция ВЛ-10 кВ Ф-330 ПС «Галюгаевская», строительство ТП-10/0,4 кВ и ВЛ-0,4 кВ для технологического присоединения нежилого здания Галюгаевская ст-ца, Косогорная ул., 4, Курского района</t>
  </si>
  <si>
    <t xml:space="preserve">«Реконструкция ВЛ 10 кВ Ф-166 ПС 110 кВ ГНС, строительство ТП-10/0,4 кВ и ВЛ 0,4 кВ для технологического присоединения энергопринимающих устройств стройплощадок в СТ «Предгорье» </t>
  </si>
  <si>
    <t xml:space="preserve">«Реконструкция ВЛ-10 кВ Ф-148 от ПС 110 кВ «ПТФ», реконструкция ВЛ-0,4 кВ от ТП-1091/144, строительство ТП-10/0,4 кВ и ВЛ-0,4 кВ для осуществления технологического присоединения энергопринимающих устройств жилых домов (стройплощадок) в п. Пятигорский, ул.Северная, ул.Нефтяников </t>
  </si>
  <si>
    <t xml:space="preserve">Реконструкция ВЛ 10 кВ Ф-103 ПС 35 кВ Юцкая, строительство ТП-10/0,4 кВ и ВЛ 0,4 кВ для осуществления технологического присоединения энергопринимающих устройств пруда в с. Юца, бригада 2 (кад. № 26:29:000000:9330). </t>
  </si>
  <si>
    <t>Реконструкция ВЛ 10 кВ Ф-136 ПС 35 кВ Юцкая, строительство ТП-10/0,4 кВ и ВЛ 0,4 кВ для осуществления технологического присоединения энергопринимающих устройств телятника в с. Юца, бригада 4, (Кад. № 26:29:000000:9466).</t>
  </si>
  <si>
    <t>Реконструкция ВЛ-10 кВ Л-3086 Ф-296 ПС «Курская-2», строительство ТП-10/0,4 кВ, для технологического присоединения РУ-0,4 кВ на земельном участке (26:36:040702:393) в границах МО с.Эдиссия Курского района</t>
  </si>
  <si>
    <t>Реконструкция ВЛ 10 кВ Ф-138 ПС 35 кВ Бештаугорец, строительство ТП-10/0,4 кВ и ВЛ 0,4 кВ для осуществления технологического присоединения энергопринимающих устройств стройплощадки г. Ессентуки, въезд со стороны г. Пятигорска (кад. № 26:30:040401:147)</t>
  </si>
  <si>
    <t>Реконструкция ТП-589/185 и строительство ВЛ 0,4 кВ от ТП-589/185 для тех. присоединения ЭПУ стройплощадки в ст. Суворовская (Кад. №26:29:010215:40)»</t>
  </si>
  <si>
    <t>«Реконструкция ВЛ 10 кВ Ф-161 ПС 110 кВ Железноводская, строительство ТП-10/0,4 кВ и ВЛ 0,4 кВ для тех. присоединения ЭПУ автозаправочной станции в г. Минеральные Воды, Восточная промзона, 5 км, (кад. № 26:24:000000:6314)»</t>
  </si>
  <si>
    <t>Реконструкция ВЛ 10 кВ Ф-161 ПС 110 кВ Железноводская, строительство ТП-10/0,4 кВ и ВЛ 0,4 кВ для тех. присоединения ЭПУ стройплощадок в п. Змейка, (кад. №№ 26:23:140424:53, :55)».</t>
  </si>
  <si>
    <t>Реконструкция ТП-386/121 ПС 110 кВ Ново-Бештаугорец для тех. присоединения ЭПУ жилого дома в г. Ессентуки, в р-не ст. Казанской, (Кад. № 26:30:070401:142)»</t>
  </si>
  <si>
    <t>Реконструкция ВЛ 10 кВ Ф-101 от ПС 35 кВ Ясная Поляна-1, строительство ТП-10/0,4 кВ и ВЛ 0,4 кВ для осуществления технологического присоединения энергопринимающих устройств стройплощадки в СПК «Родник» (Кад. № 26:29:100408:5).</t>
  </si>
  <si>
    <t>Строительство ВЛ 0,4 кВ ТП-1215/152 ПС 110 кВ Ессентуки-2 для технологического присоединения энергопринимающих устройств стройплощадки в п. Санамер, ул. Рокоссовского, д. 44»</t>
  </si>
  <si>
    <t xml:space="preserve">Реконструкция ВЛ-0,4 кВ Ф-2 от ТП-6/144 ВЛ-10 кВ Ф-144 ПС Казинская для техприсоединения ЭПУ жилого дома по ул. Флотская, 63, с. Дубовка </t>
  </si>
  <si>
    <t>Реконструкция ПС Промкомплекс 110/35/10/6 кВ (укомплектование линейных ячеек Ф-141 I СШ и Ф-170 II СШ ЗРУ-10 кВ) для технологического присоединения энергопринима-ющих устройств АО "Ставропольские городские электрические сети"</t>
  </si>
  <si>
    <t xml:space="preserve"> Реконструкция ВЛ 10 кВ Ф-141 от ПС 110 кВ ПТФ и ВЛ 10 кВ Ф-404 от ПС 110 кВ Провал для технологического присоединения энергопринимающих устройств овощехранилища расположенного в с. Этока» «под ключ». </t>
  </si>
  <si>
    <t>Строительство ПКУ-10 кВ для тех. присоединения ЭПУ насосной станции НС-1 в Александровском МО, (Кад. № 26:18:040609:1:ЧЗУ1)».</t>
  </si>
  <si>
    <t>Строительство ПКУ-10 кВ для тех. присоединения ЭПУ Буйволиной молочной фермы в плане земель СПК колхоза им. И.Л. Войтика, (Кад. № 26:18:070104:47)»</t>
  </si>
  <si>
    <t xml:space="preserve">Строительство ПКУ-10 кВ на ВЛ 10 кВ Ф-514 от ПС 35 кВ Новкус-Артезиан для тех/прис ЭПУ объекта с/х производства в границах СППК «Артезианский» </t>
  </si>
  <si>
    <r>
      <rPr>
        <sz val="7"/>
        <rFont val="Times New Roman"/>
        <family val="1"/>
        <charset val="204"/>
      </rPr>
      <t xml:space="preserve"> </t>
    </r>
    <r>
      <rPr>
        <sz val="13"/>
        <rFont val="Times New Roman"/>
        <family val="1"/>
        <charset val="204"/>
      </rPr>
      <t xml:space="preserve">Реконструкция ВЛ-10 кВ Ф-433 ПС «Полимер» и установка ПКУ-10 кВ, для технологического присоединения производственной базы на земельном участке (26:25:090503:8) в северной части п.Новый Георгиевского городского округа </t>
    </r>
  </si>
  <si>
    <t xml:space="preserve">Строительство ПКУ-10 кВ Ф-511 от ПС 110 кВ Ачикулак для тех/прис. ЭПУ объекта животноводства в границах СПКК Ачикулакский </t>
  </si>
  <si>
    <t xml:space="preserve">Строительство ПКУ-10 кВ на ВЛ-10 кВ Ф-574 от ПС 35 кВ Кара-Тюбе для тех/прис. ЭПУ гидротехнического сооружения объекта малой ГЭС в границах Кара-Тюбинского с/с </t>
  </si>
  <si>
    <t xml:space="preserve">Строительство ПКУ-10 кВ на ВЛ-10 кВ Ф-488 от ПС 35 кВ Правокумская для тех/прис. ЭПУ насосной станции в границах с.Правокумского </t>
  </si>
  <si>
    <t>Строительство ПКУ-10 кВ на ВЛ-10 кВ Ф-579 от ПС 35 кВ Кара-Тюбе для тех/прис. ЭПУ насосной станции в границах а.Бияш</t>
  </si>
  <si>
    <t>Установка ПКУ-10кВ для технологического присоединения ЭПУ здания коровника, расположенного в Петровском районе, с. Мартыновка договор</t>
  </si>
  <si>
    <t>Установка ПКУ-10 кВ для технологического присоединения ЭПУ здания колбасного цеха, расположенного в Петровском районе, с. Константиновское, ул. Гагарина, 266а</t>
  </si>
  <si>
    <t>Реконструкция ВЛ-10 кВ Ф-143 ПС "Обильное" установка ПКУ-10 кВ, для тех. присоединения ЛЭП-10 кВ, КТП-10/0,4 кВ, для сельскохозяйственных нужд на земельном участке (КН 26:25:040503:1) Георгиевского городского округа</t>
  </si>
  <si>
    <t xml:space="preserve">Строительство ПКУ-10 кВ на ВЛ-10 кВ Ф-245 от ПС 35 кВ Россия для тех/прис. ЭПУ скважины №65 в Буденновском МО </t>
  </si>
  <si>
    <t>Реконструкция ПС 110 кВ «Солдато-Александровская», реконструкция ВЛ-10 кВ Ф-200 и Ф-376, строительство ЛЭП-10 кВ и ПКУ-10 кВ, для тех. присоединения тепличного комплекса в с.Солдато-Александровское Советского района</t>
  </si>
  <si>
    <t xml:space="preserve">«Строительство ПКУ-10 кВ на ВЛ-10 кВ Ф-189 от ПС 110 кВ Красный Октябрь для тех/прис. ЭПУ системы орошения в границах ЗАО "Прасковейское" </t>
  </si>
  <si>
    <t xml:space="preserve">«Строительство ПКУ-10 кВ на ВЛ-10 кВ Ф-577 от ПС 35 кВ Кара-Тюбе для тех/прис. ЭПУ насосной станции в границах АОЗТ Агрофирмы Луч </t>
  </si>
  <si>
    <t xml:space="preserve">«Строительство ПКУ-10 кВ на ВЛ-10 кВ Ф-501 от ПС 110 кВ Каясула для тех/прис ЭПУ насосной станции в границах Каясулинского с/с </t>
  </si>
  <si>
    <t xml:space="preserve">«Строительство ПКУ-10 кВ на ВЛ-10 кВ Ф-189 от ПС 110 кВ Красный Октябрь для тех/прис. ЭПУ электроустановки для с/х производства в границах ЗАО «Калининское» </t>
  </si>
  <si>
    <t>«Строительство ПКУ-10 кВ на ВЛ-10 кВ Ф-456 от ПС 110 кВ Приозерная для тех/прис ЭПУ сооружения в границах с.Турксад</t>
  </si>
  <si>
    <t xml:space="preserve">Установка ПКУ-10 кВ для технологического присоединения ЭПУ объекта мелиорации, расположенного в Ипатовском районе, с. Большая Джалга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</si>
</sst>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_-* #,##0.00\ _₽_-;\-* #,##0.00\ _₽_-;_-* &quot;-&quot;??\ _₽_-;_-@_-"/>
    <numFmt numFmtId="165" formatCode="#,##0.0"/>
    <numFmt numFmtId="166" formatCode="0.0"/>
    <numFmt numFmtId="167" formatCode="[$-419]General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0" tint="-0.34998626667073579"/>
      <name val="Arial Narrow"/>
      <family val="2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FF0000"/>
      <name val="Arial Narrow"/>
      <family val="2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13.5"/>
      <name val="Times New Roman"/>
      <family val="1"/>
      <charset val="204"/>
    </font>
    <font>
      <sz val="11"/>
      <color theme="1"/>
      <name val="Calibri"/>
      <family val="2"/>
      <scheme val="minor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sz val="13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7"/>
      <name val="Times New Roman"/>
      <family val="1"/>
      <charset val="204"/>
    </font>
    <font>
      <b/>
      <sz val="13.5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2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AE8AA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6ED4E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1E884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2">
    <xf numFmtId="0" fontId="0" fillId="0" borderId="0"/>
    <xf numFmtId="0" fontId="4" fillId="0" borderId="0"/>
    <xf numFmtId="0" fontId="5" fillId="0" borderId="0"/>
    <xf numFmtId="0" fontId="6" fillId="0" borderId="0"/>
    <xf numFmtId="9" fontId="4" fillId="0" borderId="0" applyFont="0" applyFill="0" applyBorder="0" applyAlignment="0" applyProtection="0"/>
    <xf numFmtId="0" fontId="7" fillId="0" borderId="0"/>
    <xf numFmtId="164" fontId="4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/>
    <xf numFmtId="0" fontId="2" fillId="0" borderId="0"/>
    <xf numFmtId="0" fontId="1" fillId="0" borderId="0"/>
    <xf numFmtId="0" fontId="1" fillId="0" borderId="0"/>
    <xf numFmtId="0" fontId="10" fillId="0" borderId="0" applyNumberFormat="0" applyFill="0" applyBorder="0" applyAlignment="0" applyProtection="0"/>
    <xf numFmtId="0" fontId="21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1" fillId="0" borderId="0"/>
    <xf numFmtId="167" fontId="29" fillId="0" borderId="0" applyBorder="0" applyProtection="0"/>
  </cellStyleXfs>
  <cellXfs count="508">
    <xf numFmtId="0" fontId="0" fillId="0" borderId="0" xfId="0"/>
    <xf numFmtId="0" fontId="8" fillId="0" borderId="0" xfId="0" applyFont="1"/>
    <xf numFmtId="0" fontId="8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 applyAlignment="1">
      <alignment vertical="center"/>
    </xf>
    <xf numFmtId="0" fontId="8" fillId="0" borderId="0" xfId="0" applyFont="1" applyFill="1"/>
    <xf numFmtId="0" fontId="8" fillId="0" borderId="1" xfId="0" applyFont="1" applyBorder="1" applyAlignment="1">
      <alignment horizontal="left"/>
    </xf>
    <xf numFmtId="0" fontId="10" fillId="0" borderId="1" xfId="16" applyBorder="1" applyAlignment="1" applyProtection="1"/>
    <xf numFmtId="0" fontId="8" fillId="0" borderId="1" xfId="0" applyFont="1" applyBorder="1" applyAlignment="1">
      <alignment vertical="center"/>
    </xf>
    <xf numFmtId="10" fontId="8" fillId="0" borderId="1" xfId="0" applyNumberFormat="1" applyFont="1" applyBorder="1" applyAlignment="1">
      <alignment wrapText="1"/>
    </xf>
    <xf numFmtId="4" fontId="12" fillId="0" borderId="0" xfId="0" applyNumberFormat="1" applyFont="1"/>
    <xf numFmtId="0" fontId="12" fillId="0" borderId="0" xfId="0" applyFont="1"/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 wrapText="1"/>
    </xf>
    <xf numFmtId="2" fontId="8" fillId="0" borderId="0" xfId="0" applyNumberFormat="1" applyFont="1"/>
    <xf numFmtId="4" fontId="8" fillId="0" borderId="0" xfId="0" applyNumberFormat="1" applyFont="1"/>
    <xf numFmtId="4" fontId="19" fillId="0" borderId="0" xfId="0" applyNumberFormat="1" applyFont="1"/>
    <xf numFmtId="0" fontId="17" fillId="0" borderId="0" xfId="0" applyFont="1" applyFill="1"/>
    <xf numFmtId="0" fontId="14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 indent="1"/>
    </xf>
    <xf numFmtId="3" fontId="20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66" fontId="15" fillId="0" borderId="1" xfId="0" applyNumberFormat="1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166" fontId="22" fillId="0" borderId="1" xfId="0" applyNumberFormat="1" applyFont="1" applyFill="1" applyBorder="1" applyAlignment="1">
      <alignment horizontal="center" vertical="center"/>
    </xf>
    <xf numFmtId="1" fontId="22" fillId="0" borderId="1" xfId="0" applyNumberFormat="1" applyFont="1" applyFill="1" applyBorder="1" applyAlignment="1">
      <alignment horizontal="center" vertical="center"/>
    </xf>
    <xf numFmtId="165" fontId="22" fillId="0" borderId="1" xfId="0" applyNumberFormat="1" applyFont="1" applyFill="1" applyBorder="1" applyAlignment="1">
      <alignment horizontal="center" vertical="center"/>
    </xf>
    <xf numFmtId="0" fontId="22" fillId="0" borderId="0" xfId="0" applyFont="1"/>
    <xf numFmtId="1" fontId="22" fillId="0" borderId="1" xfId="0" applyNumberFormat="1" applyFont="1" applyFill="1" applyBorder="1" applyAlignment="1">
      <alignment horizontal="center" vertical="center" wrapText="1"/>
    </xf>
    <xf numFmtId="1" fontId="22" fillId="0" borderId="1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center" vertical="center"/>
    </xf>
    <xf numFmtId="166" fontId="22" fillId="0" borderId="1" xfId="0" applyNumberFormat="1" applyFont="1" applyBorder="1" applyAlignment="1">
      <alignment horizontal="center" vertical="center"/>
    </xf>
    <xf numFmtId="3" fontId="22" fillId="0" borderId="1" xfId="0" applyNumberFormat="1" applyFont="1" applyBorder="1" applyAlignment="1">
      <alignment horizontal="center" vertical="center"/>
    </xf>
    <xf numFmtId="4" fontId="22" fillId="0" borderId="1" xfId="0" applyNumberFormat="1" applyFont="1" applyBorder="1" applyAlignment="1">
      <alignment horizontal="center" vertical="center"/>
    </xf>
    <xf numFmtId="1" fontId="22" fillId="0" borderId="1" xfId="0" applyNumberFormat="1" applyFont="1" applyBorder="1" applyAlignment="1">
      <alignment horizontal="center" vertical="center"/>
    </xf>
    <xf numFmtId="3" fontId="22" fillId="0" borderId="1" xfId="0" applyNumberFormat="1" applyFont="1" applyFill="1" applyBorder="1" applyAlignment="1">
      <alignment horizontal="center" vertical="center"/>
    </xf>
    <xf numFmtId="4" fontId="22" fillId="0" borderId="1" xfId="0" applyNumberFormat="1" applyFont="1" applyFill="1" applyBorder="1" applyAlignment="1">
      <alignment horizontal="center" vertical="center"/>
    </xf>
    <xf numFmtId="4" fontId="22" fillId="0" borderId="1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4" fontId="22" fillId="0" borderId="0" xfId="0" applyNumberFormat="1" applyFont="1" applyAlignment="1">
      <alignment horizontal="center"/>
    </xf>
    <xf numFmtId="2" fontId="22" fillId="0" borderId="0" xfId="0" applyNumberFormat="1" applyFont="1" applyAlignment="1">
      <alignment horizontal="center"/>
    </xf>
    <xf numFmtId="0" fontId="22" fillId="0" borderId="1" xfId="0" applyNumberFormat="1" applyFont="1" applyBorder="1" applyAlignment="1">
      <alignment horizontal="center" vertical="center"/>
    </xf>
    <xf numFmtId="0" fontId="15" fillId="0" borderId="0" xfId="0" applyFont="1"/>
    <xf numFmtId="2" fontId="22" fillId="0" borderId="1" xfId="0" applyNumberFormat="1" applyFont="1" applyBorder="1" applyAlignment="1">
      <alignment horizontal="center" vertical="center" wrapText="1"/>
    </xf>
    <xf numFmtId="1" fontId="22" fillId="5" borderId="1" xfId="0" applyNumberFormat="1" applyFont="1" applyFill="1" applyBorder="1" applyAlignment="1">
      <alignment horizontal="center" vertical="center"/>
    </xf>
    <xf numFmtId="4" fontId="22" fillId="5" borderId="1" xfId="0" applyNumberFormat="1" applyFont="1" applyFill="1" applyBorder="1" applyAlignment="1">
      <alignment horizontal="center" vertical="center"/>
    </xf>
    <xf numFmtId="2" fontId="22" fillId="0" borderId="1" xfId="0" applyNumberFormat="1" applyFont="1" applyFill="1" applyBorder="1" applyAlignment="1">
      <alignment horizontal="center" vertical="center" wrapText="1"/>
    </xf>
    <xf numFmtId="3" fontId="22" fillId="0" borderId="1" xfId="0" applyNumberFormat="1" applyFont="1" applyFill="1" applyBorder="1" applyAlignment="1">
      <alignment horizontal="center" vertical="center" wrapText="1"/>
    </xf>
    <xf numFmtId="165" fontId="22" fillId="0" borderId="1" xfId="0" applyNumberFormat="1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/>
    </xf>
    <xf numFmtId="3" fontId="22" fillId="0" borderId="3" xfId="0" applyNumberFormat="1" applyFont="1" applyFill="1" applyBorder="1" applyAlignment="1">
      <alignment horizontal="center" vertical="center"/>
    </xf>
    <xf numFmtId="4" fontId="22" fillId="0" borderId="3" xfId="0" applyNumberFormat="1" applyFont="1" applyFill="1" applyBorder="1" applyAlignment="1">
      <alignment horizontal="center" vertical="center"/>
    </xf>
    <xf numFmtId="166" fontId="22" fillId="5" borderId="1" xfId="0" applyNumberFormat="1" applyFont="1" applyFill="1" applyBorder="1" applyAlignment="1">
      <alignment horizontal="center" vertical="center"/>
    </xf>
    <xf numFmtId="3" fontId="8" fillId="0" borderId="0" xfId="0" applyNumberFormat="1" applyFont="1"/>
    <xf numFmtId="0" fontId="14" fillId="0" borderId="2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1" fontId="15" fillId="0" borderId="1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15" fillId="2" borderId="0" xfId="0" applyFont="1" applyFill="1" applyAlignment="1">
      <alignment horizontal="center"/>
    </xf>
    <xf numFmtId="0" fontId="15" fillId="3" borderId="0" xfId="0" applyFont="1" applyFill="1" applyAlignment="1">
      <alignment horizontal="center"/>
    </xf>
    <xf numFmtId="0" fontId="15" fillId="4" borderId="0" xfId="0" applyFont="1" applyFill="1" applyAlignment="1">
      <alignment horizontal="center"/>
    </xf>
    <xf numFmtId="4" fontId="15" fillId="15" borderId="0" xfId="0" applyNumberFormat="1" applyFont="1" applyFill="1" applyAlignment="1">
      <alignment horizontal="center"/>
    </xf>
    <xf numFmtId="0" fontId="15" fillId="15" borderId="0" xfId="0" applyFont="1" applyFill="1" applyAlignment="1">
      <alignment horizontal="center"/>
    </xf>
    <xf numFmtId="0" fontId="15" fillId="0" borderId="1" xfId="0" applyFont="1" applyBorder="1" applyAlignment="1">
      <alignment horizontal="center" vertical="center"/>
    </xf>
    <xf numFmtId="166" fontId="15" fillId="0" borderId="1" xfId="0" applyNumberFormat="1" applyFont="1" applyBorder="1" applyAlignment="1">
      <alignment horizontal="center" vertical="center"/>
    </xf>
    <xf numFmtId="3" fontId="15" fillId="0" borderId="1" xfId="0" applyNumberFormat="1" applyFont="1" applyBorder="1" applyAlignment="1">
      <alignment horizontal="center" vertical="center"/>
    </xf>
    <xf numFmtId="165" fontId="15" fillId="0" borderId="1" xfId="0" applyNumberFormat="1" applyFont="1" applyBorder="1" applyAlignment="1">
      <alignment horizontal="center" vertical="center"/>
    </xf>
    <xf numFmtId="4" fontId="15" fillId="0" borderId="1" xfId="0" applyNumberFormat="1" applyFont="1" applyBorder="1" applyAlignment="1">
      <alignment horizontal="center" vertical="center"/>
    </xf>
    <xf numFmtId="4" fontId="15" fillId="0" borderId="0" xfId="0" applyNumberFormat="1" applyFont="1" applyAlignment="1">
      <alignment horizontal="center"/>
    </xf>
    <xf numFmtId="0" fontId="15" fillId="14" borderId="6" xfId="0" applyFont="1" applyFill="1" applyBorder="1" applyAlignment="1">
      <alignment horizontal="center" vertical="center"/>
    </xf>
    <xf numFmtId="166" fontId="15" fillId="14" borderId="6" xfId="0" applyNumberFormat="1" applyFont="1" applyFill="1" applyBorder="1" applyAlignment="1">
      <alignment horizontal="center" vertical="center"/>
    </xf>
    <xf numFmtId="3" fontId="15" fillId="14" borderId="6" xfId="0" applyNumberFormat="1" applyFont="1" applyFill="1" applyBorder="1" applyAlignment="1">
      <alignment horizontal="center" vertical="center"/>
    </xf>
    <xf numFmtId="165" fontId="15" fillId="14" borderId="6" xfId="0" applyNumberFormat="1" applyFont="1" applyFill="1" applyBorder="1" applyAlignment="1">
      <alignment horizontal="center" vertical="center"/>
    </xf>
    <xf numFmtId="4" fontId="15" fillId="14" borderId="7" xfId="0" applyNumberFormat="1" applyFont="1" applyFill="1" applyBorder="1" applyAlignment="1">
      <alignment horizontal="center" vertical="center"/>
    </xf>
    <xf numFmtId="4" fontId="15" fillId="2" borderId="0" xfId="0" applyNumberFormat="1" applyFont="1" applyFill="1" applyAlignment="1">
      <alignment horizontal="center"/>
    </xf>
    <xf numFmtId="1" fontId="15" fillId="0" borderId="1" xfId="0" applyNumberFormat="1" applyFont="1" applyBorder="1" applyAlignment="1">
      <alignment horizontal="center" vertical="center"/>
    </xf>
    <xf numFmtId="2" fontId="15" fillId="0" borderId="1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 vertical="top"/>
    </xf>
    <xf numFmtId="2" fontId="15" fillId="0" borderId="1" xfId="0" applyNumberFormat="1" applyFont="1" applyBorder="1" applyAlignment="1">
      <alignment horizontal="left" vertical="top" wrapText="1"/>
    </xf>
    <xf numFmtId="4" fontId="15" fillId="0" borderId="1" xfId="0" applyNumberFormat="1" applyFont="1" applyFill="1" applyBorder="1" applyAlignment="1">
      <alignment horizontal="left" vertical="top" wrapText="1"/>
    </xf>
    <xf numFmtId="0" fontId="15" fillId="0" borderId="1" xfId="0" applyFont="1" applyBorder="1" applyAlignment="1">
      <alignment vertical="top" wrapText="1"/>
    </xf>
    <xf numFmtId="0" fontId="15" fillId="0" borderId="2" xfId="0" applyFont="1" applyBorder="1" applyAlignment="1">
      <alignment vertical="top" wrapText="1"/>
    </xf>
    <xf numFmtId="165" fontId="15" fillId="0" borderId="2" xfId="0" applyNumberFormat="1" applyFont="1" applyBorder="1" applyAlignment="1">
      <alignment horizontal="center" vertical="center"/>
    </xf>
    <xf numFmtId="4" fontId="15" fillId="0" borderId="2" xfId="0" applyNumberFormat="1" applyFont="1" applyBorder="1" applyAlignment="1">
      <alignment horizontal="center" vertical="center"/>
    </xf>
    <xf numFmtId="44" fontId="15" fillId="0" borderId="0" xfId="19" applyFont="1" applyAlignment="1">
      <alignment horizontal="center"/>
    </xf>
    <xf numFmtId="0" fontId="15" fillId="5" borderId="0" xfId="0" applyFont="1" applyFill="1" applyAlignment="1">
      <alignment horizontal="center"/>
    </xf>
    <xf numFmtId="0" fontId="22" fillId="0" borderId="1" xfId="0" applyFont="1" applyFill="1" applyBorder="1" applyAlignment="1">
      <alignment vertical="top" wrapText="1"/>
    </xf>
    <xf numFmtId="4" fontId="22" fillId="0" borderId="1" xfId="0" applyNumberFormat="1" applyFont="1" applyFill="1" applyBorder="1" applyAlignment="1">
      <alignment horizontal="left" vertical="top" wrapText="1"/>
    </xf>
    <xf numFmtId="0" fontId="22" fillId="0" borderId="1" xfId="0" applyFont="1" applyFill="1" applyBorder="1" applyAlignment="1">
      <alignment horizontal="left" vertical="top" wrapText="1"/>
    </xf>
    <xf numFmtId="0" fontId="22" fillId="0" borderId="1" xfId="0" applyFont="1" applyBorder="1" applyAlignment="1">
      <alignment vertical="top" wrapText="1"/>
    </xf>
    <xf numFmtId="166" fontId="22" fillId="0" borderId="1" xfId="0" applyNumberFormat="1" applyFont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left" vertical="top" wrapText="1"/>
    </xf>
    <xf numFmtId="0" fontId="22" fillId="0" borderId="1" xfId="0" applyNumberFormat="1" applyFont="1" applyFill="1" applyBorder="1" applyAlignment="1">
      <alignment horizontal="center" vertical="center"/>
    </xf>
    <xf numFmtId="4" fontId="22" fillId="0" borderId="2" xfId="0" applyNumberFormat="1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center" vertical="center"/>
    </xf>
    <xf numFmtId="166" fontId="15" fillId="0" borderId="1" xfId="0" applyNumberFormat="1" applyFont="1" applyFill="1" applyBorder="1" applyAlignment="1">
      <alignment horizontal="center" vertical="center"/>
    </xf>
    <xf numFmtId="165" fontId="15" fillId="0" borderId="1" xfId="0" applyNumberFormat="1" applyFont="1" applyFill="1" applyBorder="1" applyAlignment="1">
      <alignment horizontal="center" vertical="center"/>
    </xf>
    <xf numFmtId="3" fontId="15" fillId="0" borderId="1" xfId="0" applyNumberFormat="1" applyFont="1" applyFill="1" applyBorder="1" applyAlignment="1">
      <alignment horizontal="center" vertical="center"/>
    </xf>
    <xf numFmtId="4" fontId="15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left" vertical="top" wrapText="1"/>
    </xf>
    <xf numFmtId="166" fontId="15" fillId="0" borderId="1" xfId="0" applyNumberFormat="1" applyFont="1" applyFill="1" applyBorder="1" applyAlignment="1">
      <alignment horizontal="center" vertical="center" wrapText="1"/>
    </xf>
    <xf numFmtId="3" fontId="15" fillId="0" borderId="1" xfId="0" applyNumberFormat="1" applyFont="1" applyFill="1" applyBorder="1" applyAlignment="1">
      <alignment horizontal="center" vertical="center" wrapText="1"/>
    </xf>
    <xf numFmtId="4" fontId="15" fillId="0" borderId="1" xfId="0" applyNumberFormat="1" applyFont="1" applyFill="1" applyBorder="1" applyAlignment="1">
      <alignment horizontal="center" vertical="center" wrapText="1"/>
    </xf>
    <xf numFmtId="165" fontId="15" fillId="0" borderId="1" xfId="0" applyNumberFormat="1" applyFont="1" applyFill="1" applyBorder="1" applyAlignment="1">
      <alignment horizontal="center" vertical="center" wrapText="1"/>
    </xf>
    <xf numFmtId="1" fontId="15" fillId="0" borderId="1" xfId="0" applyNumberFormat="1" applyFont="1" applyFill="1" applyBorder="1" applyAlignment="1">
      <alignment horizontal="center" vertical="center"/>
    </xf>
    <xf numFmtId="0" fontId="22" fillId="0" borderId="1" xfId="0" applyFont="1" applyBorder="1" applyAlignment="1">
      <alignment horizontal="justify" vertical="top" wrapText="1"/>
    </xf>
    <xf numFmtId="0" fontId="26" fillId="0" borderId="1" xfId="0" applyFont="1" applyBorder="1" applyAlignment="1">
      <alignment horizontal="left" vertical="top" wrapText="1"/>
    </xf>
    <xf numFmtId="0" fontId="27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2" fontId="15" fillId="0" borderId="1" xfId="0" applyNumberFormat="1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justify" vertical="top" wrapText="1"/>
    </xf>
    <xf numFmtId="0" fontId="15" fillId="0" borderId="1" xfId="0" applyFont="1" applyFill="1" applyBorder="1" applyAlignment="1">
      <alignment horizontal="left" wrapText="1"/>
    </xf>
    <xf numFmtId="0" fontId="15" fillId="0" borderId="2" xfId="0" applyFont="1" applyFill="1" applyBorder="1" applyAlignment="1">
      <alignment vertical="top" wrapText="1"/>
    </xf>
    <xf numFmtId="2" fontId="15" fillId="0" borderId="2" xfId="0" applyNumberFormat="1" applyFont="1" applyBorder="1" applyAlignment="1">
      <alignment horizontal="center" vertical="center"/>
    </xf>
    <xf numFmtId="4" fontId="22" fillId="0" borderId="3" xfId="0" applyNumberFormat="1" applyFont="1" applyFill="1" applyBorder="1" applyAlignment="1">
      <alignment horizontal="left" vertical="top" wrapText="1"/>
    </xf>
    <xf numFmtId="1" fontId="22" fillId="0" borderId="3" xfId="0" applyNumberFormat="1" applyFont="1" applyFill="1" applyBorder="1" applyAlignment="1">
      <alignment horizontal="center" vertical="center"/>
    </xf>
    <xf numFmtId="0" fontId="25" fillId="6" borderId="5" xfId="0" applyFont="1" applyFill="1" applyBorder="1" applyAlignment="1">
      <alignment horizontal="left" vertical="top" wrapText="1"/>
    </xf>
    <xf numFmtId="4" fontId="22" fillId="0" borderId="1" xfId="0" applyNumberFormat="1" applyFont="1" applyFill="1" applyBorder="1" applyAlignment="1">
      <alignment vertical="top" wrapText="1"/>
    </xf>
    <xf numFmtId="4" fontId="15" fillId="5" borderId="1" xfId="0" applyNumberFormat="1" applyFont="1" applyFill="1" applyBorder="1" applyAlignment="1">
      <alignment horizontal="left" vertical="top" wrapText="1"/>
    </xf>
    <xf numFmtId="0" fontId="26" fillId="15" borderId="5" xfId="0" applyFont="1" applyFill="1" applyBorder="1" applyAlignment="1">
      <alignment vertical="top" wrapText="1"/>
    </xf>
    <xf numFmtId="0" fontId="15" fillId="0" borderId="4" xfId="0" applyFont="1" applyBorder="1" applyAlignment="1">
      <alignment horizontal="center"/>
    </xf>
    <xf numFmtId="166" fontId="22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top" wrapText="1"/>
    </xf>
    <xf numFmtId="0" fontId="15" fillId="10" borderId="0" xfId="0" applyFont="1" applyFill="1" applyAlignment="1">
      <alignment horizontal="center"/>
    </xf>
    <xf numFmtId="0" fontId="15" fillId="0" borderId="2" xfId="0" applyFont="1" applyBorder="1" applyAlignment="1">
      <alignment horizontal="left" vertical="top" wrapText="1"/>
    </xf>
    <xf numFmtId="4" fontId="15" fillId="0" borderId="3" xfId="0" applyNumberFormat="1" applyFont="1" applyBorder="1" applyAlignment="1">
      <alignment horizontal="center" vertical="center" wrapText="1"/>
    </xf>
    <xf numFmtId="0" fontId="15" fillId="11" borderId="0" xfId="0" applyFont="1" applyFill="1" applyAlignment="1">
      <alignment horizontal="center"/>
    </xf>
    <xf numFmtId="0" fontId="15" fillId="0" borderId="1" xfId="17" applyFont="1" applyBorder="1" applyAlignment="1">
      <alignment horizontal="center" vertical="center" wrapText="1"/>
    </xf>
    <xf numFmtId="0" fontId="15" fillId="0" borderId="1" xfId="17" applyFont="1" applyFill="1" applyBorder="1" applyAlignment="1">
      <alignment horizontal="center" vertical="center" wrapText="1"/>
    </xf>
    <xf numFmtId="4" fontId="15" fillId="0" borderId="7" xfId="0" applyNumberFormat="1" applyFont="1" applyBorder="1" applyAlignment="1">
      <alignment horizontal="center" vertical="center" wrapText="1"/>
    </xf>
    <xf numFmtId="0" fontId="15" fillId="0" borderId="1" xfId="2" applyFont="1" applyFill="1" applyBorder="1" applyAlignment="1">
      <alignment horizontal="center" vertical="center" wrapText="1"/>
    </xf>
    <xf numFmtId="4" fontId="15" fillId="0" borderId="1" xfId="0" applyNumberFormat="1" applyFont="1" applyBorder="1" applyAlignment="1">
      <alignment horizontal="center" vertical="center" wrapText="1"/>
    </xf>
    <xf numFmtId="4" fontId="15" fillId="0" borderId="8" xfId="0" applyNumberFormat="1" applyFont="1" applyBorder="1" applyAlignment="1">
      <alignment horizontal="center" vertical="center" wrapText="1"/>
    </xf>
    <xf numFmtId="0" fontId="15" fillId="0" borderId="0" xfId="0" applyFont="1" applyFill="1" applyAlignment="1">
      <alignment horizontal="center"/>
    </xf>
    <xf numFmtId="1" fontId="15" fillId="0" borderId="9" xfId="0" applyNumberFormat="1" applyFont="1" applyFill="1" applyBorder="1" applyAlignment="1">
      <alignment vertical="top" wrapText="1"/>
    </xf>
    <xf numFmtId="1" fontId="15" fillId="0" borderId="2" xfId="0" applyNumberFormat="1" applyFont="1" applyFill="1" applyBorder="1" applyAlignment="1">
      <alignment vertical="top" wrapText="1"/>
    </xf>
    <xf numFmtId="1" fontId="15" fillId="0" borderId="3" xfId="0" applyNumberFormat="1" applyFont="1" applyFill="1" applyBorder="1" applyAlignment="1">
      <alignment vertical="top" wrapText="1"/>
    </xf>
    <xf numFmtId="0" fontId="15" fillId="0" borderId="0" xfId="0" applyFont="1" applyFill="1" applyAlignment="1">
      <alignment horizontal="center" vertical="top"/>
    </xf>
    <xf numFmtId="3" fontId="15" fillId="0" borderId="2" xfId="0" applyNumberFormat="1" applyFont="1" applyFill="1" applyBorder="1" applyAlignment="1">
      <alignment vertical="top" wrapText="1"/>
    </xf>
    <xf numFmtId="1" fontId="15" fillId="0" borderId="2" xfId="0" applyNumberFormat="1" applyFont="1" applyBorder="1" applyAlignment="1">
      <alignment vertical="top" wrapText="1"/>
    </xf>
    <xf numFmtId="0" fontId="15" fillId="5" borderId="1" xfId="0" applyFont="1" applyFill="1" applyBorder="1" applyAlignment="1">
      <alignment horizontal="center" vertical="center" wrapText="1"/>
    </xf>
    <xf numFmtId="49" fontId="15" fillId="5" borderId="1" xfId="0" applyNumberFormat="1" applyFont="1" applyFill="1" applyBorder="1" applyAlignment="1">
      <alignment horizontal="center" vertical="center" wrapText="1"/>
    </xf>
    <xf numFmtId="1" fontId="15" fillId="5" borderId="1" xfId="0" applyNumberFormat="1" applyFont="1" applyFill="1" applyBorder="1" applyAlignment="1">
      <alignment horizontal="center" vertical="center" wrapText="1"/>
    </xf>
    <xf numFmtId="0" fontId="15" fillId="0" borderId="1" xfId="0" quotePrefix="1" applyFont="1" applyFill="1" applyBorder="1" applyAlignment="1">
      <alignment horizontal="center" vertical="center"/>
    </xf>
    <xf numFmtId="3" fontId="15" fillId="0" borderId="2" xfId="0" applyNumberFormat="1" applyFont="1" applyBorder="1" applyAlignment="1">
      <alignment vertical="top" wrapText="1"/>
    </xf>
    <xf numFmtId="1" fontId="15" fillId="0" borderId="10" xfId="0" applyNumberFormat="1" applyFont="1" applyFill="1" applyBorder="1" applyAlignment="1">
      <alignment vertical="top" wrapText="1"/>
    </xf>
    <xf numFmtId="0" fontId="15" fillId="0" borderId="2" xfId="17" applyFont="1" applyFill="1" applyBorder="1" applyAlignment="1">
      <alignment horizontal="center" vertical="center" wrapText="1"/>
    </xf>
    <xf numFmtId="0" fontId="15" fillId="0" borderId="1" xfId="2" applyFont="1" applyBorder="1" applyAlignment="1">
      <alignment horizontal="center" vertical="center" wrapText="1"/>
    </xf>
    <xf numFmtId="0" fontId="15" fillId="0" borderId="2" xfId="2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12" borderId="1" xfId="0" applyFont="1" applyFill="1" applyBorder="1" applyAlignment="1">
      <alignment horizontal="center" vertical="center" wrapText="1"/>
    </xf>
    <xf numFmtId="3" fontId="15" fillId="0" borderId="10" xfId="0" applyNumberFormat="1" applyFont="1" applyFill="1" applyBorder="1" applyAlignment="1">
      <alignment vertical="top" wrapText="1"/>
    </xf>
    <xf numFmtId="3" fontId="15" fillId="0" borderId="3" xfId="0" applyNumberFormat="1" applyFont="1" applyFill="1" applyBorder="1" applyAlignment="1">
      <alignment vertical="top" wrapText="1"/>
    </xf>
    <xf numFmtId="4" fontId="15" fillId="0" borderId="0" xfId="0" applyNumberFormat="1" applyFont="1" applyFill="1" applyAlignment="1">
      <alignment horizontal="center"/>
    </xf>
    <xf numFmtId="3" fontId="15" fillId="0" borderId="1" xfId="0" applyNumberFormat="1" applyFont="1" applyFill="1" applyBorder="1" applyAlignment="1">
      <alignment vertical="top" wrapText="1"/>
    </xf>
    <xf numFmtId="2" fontId="15" fillId="0" borderId="0" xfId="0" applyNumberFormat="1" applyFont="1" applyAlignment="1">
      <alignment horizontal="center"/>
    </xf>
    <xf numFmtId="3" fontId="15" fillId="0" borderId="1" xfId="0" applyNumberFormat="1" applyFont="1" applyFill="1" applyBorder="1" applyAlignment="1">
      <alignment horizontal="left" vertical="top" wrapText="1"/>
    </xf>
    <xf numFmtId="0" fontId="15" fillId="0" borderId="3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4" fontId="15" fillId="0" borderId="11" xfId="0" applyNumberFormat="1" applyFont="1" applyBorder="1" applyAlignment="1">
      <alignment horizontal="center" vertical="center" wrapText="1"/>
    </xf>
    <xf numFmtId="3" fontId="22" fillId="0" borderId="0" xfId="0" applyNumberFormat="1" applyFont="1" applyAlignment="1">
      <alignment horizontal="center"/>
    </xf>
    <xf numFmtId="0" fontId="22" fillId="5" borderId="1" xfId="0" applyFont="1" applyFill="1" applyBorder="1" applyAlignment="1">
      <alignment horizontal="left" vertical="top" wrapText="1"/>
    </xf>
    <xf numFmtId="49" fontId="15" fillId="0" borderId="1" xfId="0" applyNumberFormat="1" applyFont="1" applyFill="1" applyBorder="1" applyAlignment="1">
      <alignment horizontal="center" vertical="center"/>
    </xf>
    <xf numFmtId="0" fontId="16" fillId="15" borderId="1" xfId="0" applyFont="1" applyFill="1" applyBorder="1" applyAlignment="1">
      <alignment horizontal="center" vertical="center"/>
    </xf>
    <xf numFmtId="0" fontId="15" fillId="15" borderId="0" xfId="0" applyFont="1" applyFill="1"/>
    <xf numFmtId="0" fontId="15" fillId="0" borderId="0" xfId="0" applyFont="1" applyFill="1"/>
    <xf numFmtId="1" fontId="15" fillId="0" borderId="1" xfId="0" applyNumberFormat="1" applyFont="1" applyFill="1" applyBorder="1" applyAlignment="1">
      <alignment horizontal="left" vertical="top" wrapText="1"/>
    </xf>
    <xf numFmtId="49" fontId="15" fillId="0" borderId="1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5" fillId="5" borderId="0" xfId="0" applyFont="1" applyFill="1"/>
    <xf numFmtId="0" fontId="15" fillId="19" borderId="0" xfId="0" applyFont="1" applyFill="1"/>
    <xf numFmtId="4" fontId="15" fillId="5" borderId="1" xfId="0" applyNumberFormat="1" applyFont="1" applyFill="1" applyBorder="1" applyAlignment="1">
      <alignment horizontal="center" vertical="center" wrapText="1"/>
    </xf>
    <xf numFmtId="0" fontId="16" fillId="15" borderId="1" xfId="0" applyFont="1" applyFill="1" applyBorder="1" applyAlignment="1">
      <alignment horizontal="left" vertical="top" wrapText="1"/>
    </xf>
    <xf numFmtId="0" fontId="15" fillId="0" borderId="1" xfId="0" applyNumberFormat="1" applyFont="1" applyFill="1" applyBorder="1" applyAlignment="1">
      <alignment horizontal="center" vertical="center"/>
    </xf>
    <xf numFmtId="4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/>
    </xf>
    <xf numFmtId="0" fontId="15" fillId="0" borderId="1" xfId="0" applyNumberFormat="1" applyFont="1" applyBorder="1" applyAlignment="1">
      <alignment horizontal="center" vertical="center"/>
    </xf>
    <xf numFmtId="165" fontId="2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15" fillId="0" borderId="0" xfId="0" applyFont="1" applyBorder="1" applyAlignment="1">
      <alignment vertical="top" wrapText="1"/>
    </xf>
    <xf numFmtId="0" fontId="15" fillId="0" borderId="0" xfId="0" applyFont="1" applyBorder="1"/>
    <xf numFmtId="0" fontId="15" fillId="0" borderId="0" xfId="0" applyFont="1" applyAlignment="1">
      <alignment vertical="top" wrapText="1"/>
    </xf>
    <xf numFmtId="0" fontId="26" fillId="0" borderId="0" xfId="0" applyFont="1" applyBorder="1" applyAlignment="1">
      <alignment horizontal="left" vertical="top" wrapText="1"/>
    </xf>
    <xf numFmtId="4" fontId="15" fillId="0" borderId="0" xfId="0" applyNumberFormat="1" applyFont="1" applyBorder="1"/>
    <xf numFmtId="0" fontId="26" fillId="0" borderId="1" xfId="0" applyFont="1" applyBorder="1" applyAlignment="1">
      <alignment horizontal="left" wrapText="1"/>
    </xf>
    <xf numFmtId="4" fontId="15" fillId="0" borderId="1" xfId="2" applyNumberFormat="1" applyFont="1" applyFill="1" applyBorder="1" applyAlignment="1">
      <alignment horizontal="center" vertical="center" wrapText="1"/>
    </xf>
    <xf numFmtId="4" fontId="15" fillId="5" borderId="1" xfId="21" applyNumberFormat="1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/>
    </xf>
    <xf numFmtId="4" fontId="15" fillId="5" borderId="1" xfId="0" applyNumberFormat="1" applyFont="1" applyFill="1" applyBorder="1" applyAlignment="1">
      <alignment horizontal="center" vertical="center"/>
    </xf>
    <xf numFmtId="3" fontId="16" fillId="15" borderId="1" xfId="0" applyNumberFormat="1" applyFont="1" applyFill="1" applyBorder="1" applyAlignment="1">
      <alignment horizontal="center" vertical="center"/>
    </xf>
    <xf numFmtId="4" fontId="16" fillId="15" borderId="1" xfId="0" applyNumberFormat="1" applyFont="1" applyFill="1" applyBorder="1" applyAlignment="1">
      <alignment horizontal="center" vertical="center"/>
    </xf>
    <xf numFmtId="3" fontId="31" fillId="0" borderId="1" xfId="0" applyNumberFormat="1" applyFont="1" applyBorder="1" applyAlignment="1">
      <alignment horizontal="center" vertical="center"/>
    </xf>
    <xf numFmtId="4" fontId="15" fillId="0" borderId="5" xfId="0" applyNumberFormat="1" applyFont="1" applyBorder="1" applyAlignment="1">
      <alignment horizontal="center" vertical="center"/>
    </xf>
    <xf numFmtId="165" fontId="15" fillId="0" borderId="0" xfId="0" applyNumberFormat="1" applyFont="1" applyBorder="1" applyAlignment="1">
      <alignment horizontal="center" vertical="center"/>
    </xf>
    <xf numFmtId="4" fontId="15" fillId="0" borderId="0" xfId="0" applyNumberFormat="1" applyFont="1" applyBorder="1" applyAlignment="1">
      <alignment horizontal="center" vertical="center"/>
    </xf>
    <xf numFmtId="165" fontId="15" fillId="0" borderId="0" xfId="0" applyNumberFormat="1" applyFont="1" applyAlignment="1">
      <alignment horizontal="center" vertical="center"/>
    </xf>
    <xf numFmtId="0" fontId="16" fillId="6" borderId="2" xfId="0" applyFont="1" applyFill="1" applyBorder="1" applyAlignment="1">
      <alignment horizontal="left" vertical="top" wrapText="1"/>
    </xf>
    <xf numFmtId="0" fontId="16" fillId="0" borderId="3" xfId="0" applyFont="1" applyFill="1" applyBorder="1" applyAlignment="1">
      <alignment horizontal="left" wrapText="1"/>
    </xf>
    <xf numFmtId="3" fontId="25" fillId="0" borderId="1" xfId="0" applyNumberFormat="1" applyFont="1" applyBorder="1" applyAlignment="1">
      <alignment horizontal="center" vertical="center"/>
    </xf>
    <xf numFmtId="166" fontId="25" fillId="0" borderId="1" xfId="0" applyNumberFormat="1" applyFont="1" applyBorder="1" applyAlignment="1">
      <alignment horizontal="center" vertical="center"/>
    </xf>
    <xf numFmtId="4" fontId="25" fillId="0" borderId="1" xfId="0" applyNumberFormat="1" applyFont="1" applyBorder="1" applyAlignment="1">
      <alignment horizontal="center" vertical="center"/>
    </xf>
    <xf numFmtId="165" fontId="25" fillId="0" borderId="1" xfId="0" applyNumberFormat="1" applyFont="1" applyBorder="1" applyAlignment="1">
      <alignment horizontal="center" vertical="center"/>
    </xf>
    <xf numFmtId="4" fontId="25" fillId="0" borderId="5" xfId="0" applyNumberFormat="1" applyFont="1" applyBorder="1" applyAlignment="1">
      <alignment horizontal="center" vertical="center"/>
    </xf>
    <xf numFmtId="0" fontId="15" fillId="0" borderId="6" xfId="0" applyFont="1" applyFill="1" applyBorder="1" applyAlignment="1">
      <alignment horizontal="left" vertical="top" wrapText="1"/>
    </xf>
    <xf numFmtId="0" fontId="8" fillId="0" borderId="0" xfId="0" applyFont="1" applyAlignment="1">
      <alignment horizontal="center"/>
    </xf>
    <xf numFmtId="0" fontId="15" fillId="0" borderId="0" xfId="0" applyFont="1" applyAlignment="1">
      <alignment horizontal="left" vertical="top" wrapText="1"/>
    </xf>
    <xf numFmtId="0" fontId="26" fillId="15" borderId="5" xfId="0" applyFont="1" applyFill="1" applyBorder="1" applyAlignment="1">
      <alignment horizontal="left" vertical="top" wrapText="1"/>
    </xf>
    <xf numFmtId="0" fontId="15" fillId="14" borderId="5" xfId="0" applyFont="1" applyFill="1" applyBorder="1" applyAlignment="1">
      <alignment horizontal="left" vertical="top" wrapText="1"/>
    </xf>
    <xf numFmtId="0" fontId="16" fillId="15" borderId="5" xfId="0" applyFont="1" applyFill="1" applyBorder="1" applyAlignment="1">
      <alignment horizontal="left" vertical="center" wrapText="1"/>
    </xf>
    <xf numFmtId="0" fontId="16" fillId="15" borderId="5" xfId="0" applyFont="1" applyFill="1" applyBorder="1" applyAlignment="1">
      <alignment horizontal="left" wrapText="1"/>
    </xf>
    <xf numFmtId="0" fontId="16" fillId="8" borderId="5" xfId="0" applyFont="1" applyFill="1" applyBorder="1" applyAlignment="1">
      <alignment horizontal="left" wrapText="1"/>
    </xf>
    <xf numFmtId="0" fontId="15" fillId="0" borderId="1" xfId="0" applyFont="1" applyFill="1" applyBorder="1" applyAlignment="1">
      <alignment horizontal="left" vertical="top" wrapText="1"/>
    </xf>
    <xf numFmtId="0" fontId="15" fillId="5" borderId="1" xfId="0" applyFont="1" applyFill="1" applyBorder="1" applyAlignment="1">
      <alignment horizontal="left" vertical="top" wrapText="1"/>
    </xf>
    <xf numFmtId="2" fontId="15" fillId="0" borderId="1" xfId="0" applyNumberFormat="1" applyFont="1" applyFill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0" fontId="26" fillId="15" borderId="5" xfId="0" applyFont="1" applyFill="1" applyBorder="1" applyAlignment="1">
      <alignment horizontal="left" wrapText="1"/>
    </xf>
    <xf numFmtId="0" fontId="15" fillId="7" borderId="1" xfId="0" applyFont="1" applyFill="1" applyBorder="1" applyAlignment="1">
      <alignment vertical="top" wrapText="1"/>
    </xf>
    <xf numFmtId="0" fontId="15" fillId="0" borderId="5" xfId="0" applyFont="1" applyBorder="1" applyAlignment="1">
      <alignment horizontal="center" vertical="center" wrapText="1"/>
    </xf>
    <xf numFmtId="2" fontId="15" fillId="0" borderId="1" xfId="0" applyNumberFormat="1" applyFont="1" applyBorder="1" applyAlignment="1">
      <alignment horizontal="center" vertical="center" wrapText="1"/>
    </xf>
    <xf numFmtId="2" fontId="15" fillId="0" borderId="1" xfId="0" applyNumberFormat="1" applyFont="1" applyFill="1" applyBorder="1" applyAlignment="1">
      <alignment horizontal="center" vertical="center" wrapText="1"/>
    </xf>
    <xf numFmtId="0" fontId="16" fillId="6" borderId="6" xfId="0" applyFont="1" applyFill="1" applyBorder="1" applyAlignment="1">
      <alignment horizontal="center" vertical="center" wrapText="1"/>
    </xf>
    <xf numFmtId="0" fontId="16" fillId="6" borderId="7" xfId="0" applyFont="1" applyFill="1" applyBorder="1" applyAlignment="1">
      <alignment horizontal="center" vertical="center" wrapText="1"/>
    </xf>
    <xf numFmtId="43" fontId="15" fillId="0" borderId="5" xfId="18" applyFont="1" applyBorder="1" applyAlignment="1">
      <alignment horizontal="center" vertical="center"/>
    </xf>
    <xf numFmtId="43" fontId="15" fillId="0" borderId="5" xfId="0" applyNumberFormat="1" applyFont="1" applyBorder="1" applyAlignment="1">
      <alignment horizontal="center" vertical="center"/>
    </xf>
    <xf numFmtId="43" fontId="15" fillId="0" borderId="0" xfId="0" applyNumberFormat="1" applyFont="1" applyAlignment="1">
      <alignment horizontal="center" vertical="center"/>
    </xf>
    <xf numFmtId="0" fontId="16" fillId="6" borderId="5" xfId="0" applyFont="1" applyFill="1" applyBorder="1" applyAlignment="1">
      <alignment vertical="center" wrapText="1"/>
    </xf>
    <xf numFmtId="0" fontId="15" fillId="0" borderId="5" xfId="0" applyFont="1" applyBorder="1" applyAlignment="1">
      <alignment horizontal="left" vertical="top" wrapText="1"/>
    </xf>
    <xf numFmtId="0" fontId="15" fillId="0" borderId="5" xfId="0" applyFont="1" applyFill="1" applyBorder="1" applyAlignment="1">
      <alignment horizontal="left" vertical="top" wrapText="1"/>
    </xf>
    <xf numFmtId="166" fontId="16" fillId="15" borderId="1" xfId="0" applyNumberFormat="1" applyFont="1" applyFill="1" applyBorder="1" applyAlignment="1">
      <alignment horizontal="center" vertical="center"/>
    </xf>
    <xf numFmtId="165" fontId="16" fillId="15" borderId="1" xfId="0" applyNumberFormat="1" applyFont="1" applyFill="1" applyBorder="1" applyAlignment="1">
      <alignment horizontal="center" vertical="center"/>
    </xf>
    <xf numFmtId="0" fontId="25" fillId="14" borderId="6" xfId="0" applyFont="1" applyFill="1" applyBorder="1" applyAlignment="1">
      <alignment horizontal="center" vertical="center"/>
    </xf>
    <xf numFmtId="0" fontId="25" fillId="14" borderId="7" xfId="0" applyFont="1" applyFill="1" applyBorder="1" applyAlignment="1">
      <alignment horizontal="center" vertical="center"/>
    </xf>
    <xf numFmtId="166" fontId="15" fillId="15" borderId="1" xfId="0" applyNumberFormat="1" applyFont="1" applyFill="1" applyBorder="1" applyAlignment="1">
      <alignment horizontal="center" vertical="center"/>
    </xf>
    <xf numFmtId="1" fontId="16" fillId="0" borderId="1" xfId="0" applyNumberFormat="1" applyFont="1" applyBorder="1" applyAlignment="1">
      <alignment horizontal="center" vertical="center"/>
    </xf>
    <xf numFmtId="165" fontId="15" fillId="5" borderId="1" xfId="0" applyNumberFormat="1" applyFont="1" applyFill="1" applyBorder="1" applyAlignment="1">
      <alignment horizontal="center" vertical="center"/>
    </xf>
    <xf numFmtId="1" fontId="15" fillId="5" borderId="1" xfId="0" applyNumberFormat="1" applyFont="1" applyFill="1" applyBorder="1" applyAlignment="1">
      <alignment horizontal="center" vertical="center"/>
    </xf>
    <xf numFmtId="49" fontId="15" fillId="5" borderId="1" xfId="0" applyNumberFormat="1" applyFont="1" applyFill="1" applyBorder="1" applyAlignment="1">
      <alignment horizontal="center" vertical="center"/>
    </xf>
    <xf numFmtId="3" fontId="15" fillId="5" borderId="1" xfId="0" applyNumberFormat="1" applyFont="1" applyFill="1" applyBorder="1" applyAlignment="1">
      <alignment horizontal="center" vertical="center"/>
    </xf>
    <xf numFmtId="165" fontId="22" fillId="0" borderId="1" xfId="0" applyNumberFormat="1" applyFont="1" applyBorder="1" applyAlignment="1">
      <alignment horizontal="center" vertical="center"/>
    </xf>
    <xf numFmtId="3" fontId="16" fillId="0" borderId="1" xfId="0" applyNumberFormat="1" applyFont="1" applyBorder="1" applyAlignment="1">
      <alignment horizontal="center" vertical="center"/>
    </xf>
    <xf numFmtId="165" fontId="16" fillId="0" borderId="1" xfId="0" applyNumberFormat="1" applyFont="1" applyBorder="1" applyAlignment="1">
      <alignment horizontal="center" vertical="center"/>
    </xf>
    <xf numFmtId="1" fontId="16" fillId="15" borderId="1" xfId="0" applyNumberFormat="1" applyFont="1" applyFill="1" applyBorder="1" applyAlignment="1">
      <alignment horizontal="center" vertical="center"/>
    </xf>
    <xf numFmtId="1" fontId="15" fillId="14" borderId="1" xfId="0" applyNumberFormat="1" applyFont="1" applyFill="1" applyBorder="1" applyAlignment="1">
      <alignment horizontal="center" vertical="center"/>
    </xf>
    <xf numFmtId="3" fontId="16" fillId="14" borderId="1" xfId="0" applyNumberFormat="1" applyFont="1" applyFill="1" applyBorder="1" applyAlignment="1">
      <alignment horizontal="center" vertical="center"/>
    </xf>
    <xf numFmtId="4" fontId="16" fillId="14" borderId="1" xfId="0" applyNumberFormat="1" applyFont="1" applyFill="1" applyBorder="1" applyAlignment="1">
      <alignment horizontal="center" vertical="center"/>
    </xf>
    <xf numFmtId="1" fontId="15" fillId="15" borderId="1" xfId="0" applyNumberFormat="1" applyFont="1" applyFill="1" applyBorder="1" applyAlignment="1">
      <alignment horizontal="center" vertical="center"/>
    </xf>
    <xf numFmtId="3" fontId="15" fillId="14" borderId="1" xfId="0" applyNumberFormat="1" applyFont="1" applyFill="1" applyBorder="1" applyAlignment="1">
      <alignment horizontal="center" vertical="center"/>
    </xf>
    <xf numFmtId="4" fontId="15" fillId="14" borderId="1" xfId="0" applyNumberFormat="1" applyFont="1" applyFill="1" applyBorder="1" applyAlignment="1">
      <alignment horizontal="center" vertical="center"/>
    </xf>
    <xf numFmtId="0" fontId="15" fillId="9" borderId="6" xfId="0" applyFont="1" applyFill="1" applyBorder="1" applyAlignment="1">
      <alignment horizontal="center" vertical="center"/>
    </xf>
    <xf numFmtId="0" fontId="15" fillId="9" borderId="7" xfId="0" applyFont="1" applyFill="1" applyBorder="1" applyAlignment="1">
      <alignment horizontal="center" vertical="center"/>
    </xf>
    <xf numFmtId="1" fontId="15" fillId="4" borderId="1" xfId="0" applyNumberFormat="1" applyFont="1" applyFill="1" applyBorder="1" applyAlignment="1">
      <alignment horizontal="center" vertical="center"/>
    </xf>
    <xf numFmtId="3" fontId="15" fillId="4" borderId="1" xfId="0" applyNumberFormat="1" applyFont="1" applyFill="1" applyBorder="1" applyAlignment="1">
      <alignment horizontal="center" vertical="center"/>
    </xf>
    <xf numFmtId="4" fontId="15" fillId="4" borderId="1" xfId="0" applyNumberFormat="1" applyFont="1" applyFill="1" applyBorder="1" applyAlignment="1">
      <alignment horizontal="center" vertical="center"/>
    </xf>
    <xf numFmtId="2" fontId="15" fillId="5" borderId="1" xfId="0" applyNumberFormat="1" applyFont="1" applyFill="1" applyBorder="1" applyAlignment="1">
      <alignment horizontal="center" vertical="center"/>
    </xf>
    <xf numFmtId="0" fontId="25" fillId="6" borderId="6" xfId="0" applyFont="1" applyFill="1" applyBorder="1" applyAlignment="1">
      <alignment horizontal="center" vertical="center" wrapText="1"/>
    </xf>
    <xf numFmtId="0" fontId="25" fillId="6" borderId="7" xfId="0" applyFont="1" applyFill="1" applyBorder="1" applyAlignment="1">
      <alignment horizontal="center" vertical="center" wrapText="1"/>
    </xf>
    <xf numFmtId="0" fontId="15" fillId="15" borderId="1" xfId="0" applyFont="1" applyFill="1" applyBorder="1" applyAlignment="1">
      <alignment horizontal="center" vertical="center"/>
    </xf>
    <xf numFmtId="2" fontId="15" fillId="5" borderId="1" xfId="0" applyNumberFormat="1" applyFont="1" applyFill="1" applyBorder="1" applyAlignment="1">
      <alignment horizontal="center" vertical="center" wrapText="1"/>
    </xf>
    <xf numFmtId="0" fontId="26" fillId="15" borderId="1" xfId="0" applyFont="1" applyFill="1" applyBorder="1" applyAlignment="1">
      <alignment horizontal="center" vertical="center" wrapText="1"/>
    </xf>
    <xf numFmtId="3" fontId="16" fillId="15" borderId="1" xfId="0" applyNumberFormat="1" applyFont="1" applyFill="1" applyBorder="1" applyAlignment="1">
      <alignment horizontal="center" vertical="center" wrapText="1"/>
    </xf>
    <xf numFmtId="165" fontId="16" fillId="15" borderId="1" xfId="0" applyNumberFormat="1" applyFont="1" applyFill="1" applyBorder="1" applyAlignment="1">
      <alignment horizontal="center" vertical="center" wrapText="1"/>
    </xf>
    <xf numFmtId="4" fontId="16" fillId="15" borderId="1" xfId="0" applyNumberFormat="1" applyFont="1" applyFill="1" applyBorder="1" applyAlignment="1">
      <alignment horizontal="center" vertical="center" wrapText="1"/>
    </xf>
    <xf numFmtId="0" fontId="15" fillId="8" borderId="1" xfId="0" applyFont="1" applyFill="1" applyBorder="1" applyAlignment="1">
      <alignment horizontal="center" vertical="center"/>
    </xf>
    <xf numFmtId="165" fontId="15" fillId="8" borderId="1" xfId="0" applyNumberFormat="1" applyFont="1" applyFill="1" applyBorder="1" applyAlignment="1">
      <alignment horizontal="center" vertical="center"/>
    </xf>
    <xf numFmtId="4" fontId="15" fillId="8" borderId="1" xfId="0" applyNumberFormat="1" applyFont="1" applyFill="1" applyBorder="1" applyAlignment="1">
      <alignment horizontal="center" vertical="center"/>
    </xf>
    <xf numFmtId="49" fontId="15" fillId="15" borderId="1" xfId="0" applyNumberFormat="1" applyFont="1" applyFill="1" applyBorder="1" applyAlignment="1">
      <alignment horizontal="center" vertical="center"/>
    </xf>
    <xf numFmtId="4" fontId="15" fillId="0" borderId="1" xfId="17" applyNumberFormat="1" applyFont="1" applyBorder="1" applyAlignment="1">
      <alignment horizontal="center" vertical="center" wrapText="1"/>
    </xf>
    <xf numFmtId="3" fontId="15" fillId="0" borderId="5" xfId="0" applyNumberFormat="1" applyFont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3" fontId="15" fillId="0" borderId="3" xfId="0" applyNumberFormat="1" applyFont="1" applyFill="1" applyBorder="1" applyAlignment="1">
      <alignment horizontal="center" vertical="center"/>
    </xf>
    <xf numFmtId="4" fontId="15" fillId="0" borderId="3" xfId="0" applyNumberFormat="1" applyFont="1" applyFill="1" applyBorder="1" applyAlignment="1">
      <alignment horizontal="center" vertical="center"/>
    </xf>
    <xf numFmtId="166" fontId="15" fillId="5" borderId="1" xfId="0" applyNumberFormat="1" applyFont="1" applyFill="1" applyBorder="1" applyAlignment="1">
      <alignment horizontal="center" vertical="center"/>
    </xf>
    <xf numFmtId="0" fontId="15" fillId="5" borderId="1" xfId="0" applyNumberFormat="1" applyFont="1" applyFill="1" applyBorder="1" applyAlignment="1">
      <alignment horizontal="center" vertical="center"/>
    </xf>
    <xf numFmtId="3" fontId="15" fillId="0" borderId="9" xfId="0" applyNumberFormat="1" applyFont="1" applyBorder="1" applyAlignment="1">
      <alignment horizontal="center" vertical="center"/>
    </xf>
    <xf numFmtId="49" fontId="22" fillId="5" borderId="1" xfId="0" applyNumberFormat="1" applyFont="1" applyFill="1" applyBorder="1" applyAlignment="1">
      <alignment horizontal="center" vertical="center"/>
    </xf>
    <xf numFmtId="3" fontId="22" fillId="5" borderId="1" xfId="0" applyNumberFormat="1" applyFont="1" applyFill="1" applyBorder="1" applyAlignment="1">
      <alignment horizontal="center" vertical="center"/>
    </xf>
    <xf numFmtId="49" fontId="22" fillId="0" borderId="1" xfId="0" applyNumberFormat="1" applyFont="1" applyFill="1" applyBorder="1" applyAlignment="1">
      <alignment horizontal="center" vertical="center"/>
    </xf>
    <xf numFmtId="4" fontId="15" fillId="0" borderId="1" xfId="18" applyNumberFormat="1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1" fontId="15" fillId="0" borderId="0" xfId="0" applyNumberFormat="1" applyFont="1" applyBorder="1" applyAlignment="1">
      <alignment horizontal="center" vertical="center"/>
    </xf>
    <xf numFmtId="166" fontId="15" fillId="0" borderId="0" xfId="0" applyNumberFormat="1" applyFont="1" applyAlignment="1">
      <alignment horizontal="center" vertical="center"/>
    </xf>
    <xf numFmtId="49" fontId="22" fillId="0" borderId="1" xfId="0" applyNumberFormat="1" applyFont="1" applyBorder="1" applyAlignment="1">
      <alignment horizontal="center" vertical="center"/>
    </xf>
    <xf numFmtId="166" fontId="15" fillId="0" borderId="0" xfId="0" applyNumberFormat="1" applyFont="1" applyBorder="1" applyAlignment="1">
      <alignment horizontal="center" vertical="center"/>
    </xf>
    <xf numFmtId="3" fontId="15" fillId="0" borderId="0" xfId="0" applyNumberFormat="1" applyFont="1" applyAlignment="1">
      <alignment horizontal="center" vertical="center"/>
    </xf>
    <xf numFmtId="3" fontId="15" fillId="0" borderId="0" xfId="0" applyNumberFormat="1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4" fontId="16" fillId="0" borderId="5" xfId="0" applyNumberFormat="1" applyFont="1" applyBorder="1" applyAlignment="1">
      <alignment horizontal="center" vertical="center"/>
    </xf>
    <xf numFmtId="4" fontId="16" fillId="0" borderId="0" xfId="0" applyNumberFormat="1" applyFont="1" applyAlignment="1">
      <alignment horizontal="center" vertical="center"/>
    </xf>
    <xf numFmtId="0" fontId="27" fillId="15" borderId="1" xfId="0" applyFont="1" applyFill="1" applyBorder="1" applyAlignment="1">
      <alignment horizontal="center" vertical="center"/>
    </xf>
    <xf numFmtId="0" fontId="15" fillId="14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22" fillId="5" borderId="1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26" fillId="0" borderId="7" xfId="0" applyFont="1" applyFill="1" applyBorder="1" applyAlignment="1">
      <alignment horizontal="center" vertical="center"/>
    </xf>
    <xf numFmtId="0" fontId="28" fillId="0" borderId="1" xfId="0" applyFont="1" applyBorder="1" applyAlignment="1">
      <alignment horizontal="left" vertical="top" wrapText="1"/>
    </xf>
    <xf numFmtId="0" fontId="16" fillId="0" borderId="5" xfId="0" applyFont="1" applyFill="1" applyBorder="1" applyAlignment="1">
      <alignment horizontal="left" wrapText="1"/>
    </xf>
    <xf numFmtId="0" fontId="24" fillId="14" borderId="5" xfId="0" applyFont="1" applyFill="1" applyBorder="1" applyAlignment="1">
      <alignment horizontal="left" wrapText="1"/>
    </xf>
    <xf numFmtId="0" fontId="15" fillId="0" borderId="5" xfId="0" applyFont="1" applyFill="1" applyBorder="1" applyAlignment="1">
      <alignment horizontal="left" wrapText="1"/>
    </xf>
    <xf numFmtId="0" fontId="16" fillId="14" borderId="5" xfId="0" applyFont="1" applyFill="1" applyBorder="1" applyAlignment="1">
      <alignment horizontal="left" wrapText="1"/>
    </xf>
    <xf numFmtId="0" fontId="15" fillId="9" borderId="5" xfId="0" applyFont="1" applyFill="1" applyBorder="1" applyAlignment="1">
      <alignment horizontal="left" wrapText="1"/>
    </xf>
    <xf numFmtId="0" fontId="15" fillId="4" borderId="5" xfId="0" applyFont="1" applyFill="1" applyBorder="1" applyAlignment="1">
      <alignment horizontal="left" wrapText="1"/>
    </xf>
    <xf numFmtId="0" fontId="28" fillId="0" borderId="1" xfId="0" applyFont="1" applyBorder="1" applyAlignment="1">
      <alignment horizontal="justify" vertical="top" wrapText="1"/>
    </xf>
    <xf numFmtId="0" fontId="16" fillId="6" borderId="1" xfId="0" applyFont="1" applyFill="1" applyBorder="1" applyAlignment="1">
      <alignment horizontal="left" wrapText="1"/>
    </xf>
    <xf numFmtId="0" fontId="15" fillId="7" borderId="1" xfId="0" applyFont="1" applyFill="1" applyBorder="1" applyAlignment="1">
      <alignment horizontal="left" wrapText="1"/>
    </xf>
    <xf numFmtId="0" fontId="15" fillId="8" borderId="1" xfId="0" applyFont="1" applyFill="1" applyBorder="1" applyAlignment="1">
      <alignment horizontal="left" wrapText="1"/>
    </xf>
    <xf numFmtId="0" fontId="15" fillId="4" borderId="1" xfId="0" applyFont="1" applyFill="1" applyBorder="1" applyAlignment="1">
      <alignment horizontal="left" wrapText="1"/>
    </xf>
    <xf numFmtId="0" fontId="16" fillId="0" borderId="1" xfId="0" applyFont="1" applyBorder="1" applyAlignment="1">
      <alignment horizontal="left" wrapText="1"/>
    </xf>
    <xf numFmtId="0" fontId="15" fillId="8" borderId="1" xfId="0" applyFont="1" applyFill="1" applyBorder="1" applyAlignment="1">
      <alignment horizontal="left" vertical="top" wrapText="1"/>
    </xf>
    <xf numFmtId="0" fontId="15" fillId="4" borderId="1" xfId="0" applyFont="1" applyFill="1" applyBorder="1" applyAlignment="1">
      <alignment horizontal="left" vertical="top" wrapText="1"/>
    </xf>
    <xf numFmtId="0" fontId="16" fillId="7" borderId="1" xfId="0" applyFont="1" applyFill="1" applyBorder="1" applyAlignment="1">
      <alignment horizontal="left" wrapText="1"/>
    </xf>
    <xf numFmtId="0" fontId="16" fillId="0" borderId="2" xfId="0" applyFont="1" applyBorder="1" applyAlignment="1">
      <alignment horizontal="left" wrapText="1"/>
    </xf>
    <xf numFmtId="0" fontId="16" fillId="0" borderId="1" xfId="0" applyFont="1" applyFill="1" applyBorder="1" applyAlignment="1">
      <alignment horizontal="left" wrapText="1"/>
    </xf>
    <xf numFmtId="0" fontId="26" fillId="0" borderId="5" xfId="0" applyFont="1" applyBorder="1" applyAlignment="1">
      <alignment horizontal="left" wrapText="1"/>
    </xf>
    <xf numFmtId="0" fontId="16" fillId="6" borderId="5" xfId="0" applyFont="1" applyFill="1" applyBorder="1" applyAlignment="1">
      <alignment horizontal="left" wrapText="1"/>
    </xf>
    <xf numFmtId="0" fontId="15" fillId="7" borderId="5" xfId="0" applyFont="1" applyFill="1" applyBorder="1" applyAlignment="1">
      <alignment horizontal="left" wrapText="1"/>
    </xf>
    <xf numFmtId="0" fontId="15" fillId="8" borderId="5" xfId="0" applyFont="1" applyFill="1" applyBorder="1" applyAlignment="1">
      <alignment horizontal="left" wrapText="1"/>
    </xf>
    <xf numFmtId="0" fontId="16" fillId="0" borderId="5" xfId="0" applyFont="1" applyBorder="1" applyAlignment="1">
      <alignment horizontal="left" wrapText="1"/>
    </xf>
    <xf numFmtId="0" fontId="15" fillId="0" borderId="5" xfId="0" applyFont="1" applyBorder="1" applyAlignment="1">
      <alignment horizontal="left" wrapText="1"/>
    </xf>
    <xf numFmtId="0" fontId="15" fillId="0" borderId="0" xfId="0" applyFont="1" applyAlignment="1">
      <alignment wrapText="1"/>
    </xf>
    <xf numFmtId="0" fontId="15" fillId="4" borderId="9" xfId="0" applyFont="1" applyFill="1" applyBorder="1" applyAlignment="1">
      <alignment horizontal="left" wrapText="1"/>
    </xf>
    <xf numFmtId="0" fontId="16" fillId="0" borderId="3" xfId="0" applyFont="1" applyBorder="1" applyAlignment="1">
      <alignment horizontal="left" wrapText="1"/>
    </xf>
    <xf numFmtId="0" fontId="26" fillId="4" borderId="1" xfId="0" applyFont="1" applyFill="1" applyBorder="1" applyAlignment="1">
      <alignment horizontal="left" wrapText="1"/>
    </xf>
    <xf numFmtId="0" fontId="16" fillId="6" borderId="2" xfId="0" applyFont="1" applyFill="1" applyBorder="1" applyAlignment="1">
      <alignment horizontal="left" wrapText="1"/>
    </xf>
    <xf numFmtId="0" fontId="26" fillId="7" borderId="1" xfId="0" applyFont="1" applyFill="1" applyBorder="1" applyAlignment="1">
      <alignment horizontal="left" wrapText="1"/>
    </xf>
    <xf numFmtId="0" fontId="26" fillId="0" borderId="5" xfId="0" applyFont="1" applyFill="1" applyBorder="1" applyAlignment="1">
      <alignment wrapText="1"/>
    </xf>
    <xf numFmtId="0" fontId="26" fillId="0" borderId="1" xfId="0" applyFont="1" applyFill="1" applyBorder="1" applyAlignment="1">
      <alignment horizontal="left" wrapText="1"/>
    </xf>
    <xf numFmtId="0" fontId="15" fillId="8" borderId="2" xfId="0" applyFont="1" applyFill="1" applyBorder="1" applyAlignment="1">
      <alignment horizontal="left" wrapText="1"/>
    </xf>
    <xf numFmtId="0" fontId="16" fillId="0" borderId="1" xfId="0" applyFont="1" applyBorder="1" applyAlignment="1">
      <alignment horizontal="left" vertical="top" wrapText="1"/>
    </xf>
    <xf numFmtId="0" fontId="16" fillId="8" borderId="3" xfId="0" applyFont="1" applyFill="1" applyBorder="1" applyAlignment="1">
      <alignment horizontal="left" wrapText="1"/>
    </xf>
    <xf numFmtId="0" fontId="16" fillId="8" borderId="1" xfId="0" applyFont="1" applyFill="1" applyBorder="1" applyAlignment="1">
      <alignment horizontal="left" wrapText="1"/>
    </xf>
    <xf numFmtId="0" fontId="15" fillId="0" borderId="1" xfId="0" applyFont="1" applyBorder="1" applyAlignment="1">
      <alignment horizontal="left" wrapText="1"/>
    </xf>
    <xf numFmtId="49" fontId="15" fillId="0" borderId="1" xfId="0" applyNumberFormat="1" applyFont="1" applyBorder="1" applyAlignment="1">
      <alignment horizontal="left" wrapText="1"/>
    </xf>
    <xf numFmtId="3" fontId="15" fillId="0" borderId="1" xfId="0" applyNumberFormat="1" applyFont="1" applyBorder="1" applyAlignment="1">
      <alignment vertical="top" wrapText="1"/>
    </xf>
    <xf numFmtId="1" fontId="15" fillId="0" borderId="1" xfId="0" applyNumberFormat="1" applyFont="1" applyFill="1" applyBorder="1" applyAlignment="1">
      <alignment vertical="top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0" xfId="0" applyFont="1" applyFill="1" applyAlignment="1">
      <alignment vertical="center"/>
    </xf>
    <xf numFmtId="0" fontId="26" fillId="15" borderId="5" xfId="0" applyFont="1" applyFill="1" applyBorder="1" applyAlignment="1">
      <alignment horizontal="left" vertical="center" wrapText="1"/>
    </xf>
    <xf numFmtId="49" fontId="15" fillId="0" borderId="0" xfId="0" applyNumberFormat="1" applyFont="1" applyFill="1" applyAlignment="1">
      <alignment horizontal="left"/>
    </xf>
    <xf numFmtId="49" fontId="15" fillId="0" borderId="1" xfId="0" applyNumberFormat="1" applyFont="1" applyFill="1" applyBorder="1" applyAlignment="1">
      <alignment horizontal="left"/>
    </xf>
    <xf numFmtId="49" fontId="16" fillId="0" borderId="1" xfId="0" applyNumberFormat="1" applyFont="1" applyFill="1" applyBorder="1" applyAlignment="1">
      <alignment horizontal="left"/>
    </xf>
    <xf numFmtId="1" fontId="15" fillId="0" borderId="0" xfId="0" applyNumberFormat="1" applyFont="1" applyFill="1" applyBorder="1" applyAlignment="1">
      <alignment horizontal="left"/>
    </xf>
    <xf numFmtId="49" fontId="15" fillId="0" borderId="0" xfId="0" applyNumberFormat="1" applyFont="1" applyFill="1" applyBorder="1" applyAlignment="1">
      <alignment horizontal="left"/>
    </xf>
    <xf numFmtId="49" fontId="15" fillId="0" borderId="5" xfId="0" applyNumberFormat="1" applyFont="1" applyFill="1" applyBorder="1" applyAlignment="1">
      <alignment horizontal="left"/>
    </xf>
    <xf numFmtId="49" fontId="16" fillId="13" borderId="1" xfId="0" applyNumberFormat="1" applyFont="1" applyFill="1" applyBorder="1" applyAlignment="1">
      <alignment horizontal="right"/>
    </xf>
    <xf numFmtId="49" fontId="15" fillId="2" borderId="1" xfId="0" applyNumberFormat="1" applyFont="1" applyFill="1" applyBorder="1" applyAlignment="1">
      <alignment horizontal="right"/>
    </xf>
    <xf numFmtId="49" fontId="15" fillId="0" borderId="1" xfId="0" applyNumberFormat="1" applyFont="1" applyFill="1" applyBorder="1" applyAlignment="1">
      <alignment horizontal="right"/>
    </xf>
    <xf numFmtId="49" fontId="15" fillId="15" borderId="1" xfId="0" applyNumberFormat="1" applyFont="1" applyFill="1" applyBorder="1" applyAlignment="1">
      <alignment horizontal="right"/>
    </xf>
    <xf numFmtId="49" fontId="15" fillId="0" borderId="1" xfId="0" applyNumberFormat="1" applyFont="1" applyFill="1" applyBorder="1" applyAlignment="1">
      <alignment horizontal="right" vertical="center"/>
    </xf>
    <xf numFmtId="49" fontId="15" fillId="15" borderId="1" xfId="0" applyNumberFormat="1" applyFont="1" applyFill="1" applyBorder="1" applyAlignment="1">
      <alignment horizontal="right" vertical="center"/>
    </xf>
    <xf numFmtId="3" fontId="15" fillId="9" borderId="1" xfId="0" applyNumberFormat="1" applyFont="1" applyFill="1" applyBorder="1" applyAlignment="1">
      <alignment horizontal="right"/>
    </xf>
    <xf numFmtId="3" fontId="15" fillId="15" borderId="1" xfId="0" applyNumberFormat="1" applyFont="1" applyFill="1" applyBorder="1" applyAlignment="1">
      <alignment horizontal="right"/>
    </xf>
    <xf numFmtId="49" fontId="15" fillId="9" borderId="1" xfId="0" applyNumberFormat="1" applyFont="1" applyFill="1" applyBorder="1" applyAlignment="1">
      <alignment horizontal="right"/>
    </xf>
    <xf numFmtId="49" fontId="16" fillId="0" borderId="1" xfId="0" applyNumberFormat="1" applyFont="1" applyFill="1" applyBorder="1" applyAlignment="1">
      <alignment horizontal="right"/>
    </xf>
    <xf numFmtId="49" fontId="15" fillId="14" borderId="1" xfId="0" applyNumberFormat="1" applyFont="1" applyFill="1" applyBorder="1" applyAlignment="1">
      <alignment horizontal="right"/>
    </xf>
    <xf numFmtId="49" fontId="25" fillId="0" borderId="1" xfId="0" applyNumberFormat="1" applyFont="1" applyFill="1" applyBorder="1" applyAlignment="1">
      <alignment horizontal="right"/>
    </xf>
    <xf numFmtId="49" fontId="16" fillId="0" borderId="1" xfId="0" applyNumberFormat="1" applyFont="1" applyFill="1" applyBorder="1" applyAlignment="1">
      <alignment horizontal="right" vertical="center"/>
    </xf>
    <xf numFmtId="0" fontId="15" fillId="15" borderId="1" xfId="0" applyFont="1" applyFill="1" applyBorder="1" applyAlignment="1">
      <alignment horizontal="right"/>
    </xf>
    <xf numFmtId="0" fontId="15" fillId="0" borderId="1" xfId="0" applyFont="1" applyFill="1" applyBorder="1" applyAlignment="1">
      <alignment horizontal="right" vertical="center"/>
    </xf>
    <xf numFmtId="0" fontId="16" fillId="8" borderId="1" xfId="0" applyFont="1" applyFill="1" applyBorder="1" applyAlignment="1">
      <alignment horizontal="right"/>
    </xf>
    <xf numFmtId="0" fontId="16" fillId="15" borderId="1" xfId="0" applyFont="1" applyFill="1" applyBorder="1" applyAlignment="1">
      <alignment horizontal="right" vertical="center"/>
    </xf>
    <xf numFmtId="0" fontId="16" fillId="0" borderId="1" xfId="0" applyFont="1" applyFill="1" applyBorder="1" applyAlignment="1">
      <alignment horizontal="right" vertical="center"/>
    </xf>
    <xf numFmtId="0" fontId="16" fillId="15" borderId="1" xfId="0" applyFont="1" applyFill="1" applyBorder="1" applyAlignment="1">
      <alignment horizontal="right"/>
    </xf>
    <xf numFmtId="0" fontId="18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Border="1"/>
    <xf numFmtId="0" fontId="17" fillId="0" borderId="0" xfId="0" applyFont="1"/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center" wrapText="1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wrapText="1"/>
    </xf>
    <xf numFmtId="4" fontId="17" fillId="0" borderId="1" xfId="0" applyNumberFormat="1" applyFont="1" applyBorder="1" applyAlignment="1">
      <alignment horizontal="center" vertical="center"/>
    </xf>
    <xf numFmtId="1" fontId="13" fillId="0" borderId="1" xfId="0" applyNumberFormat="1" applyFont="1" applyFill="1" applyBorder="1" applyAlignment="1">
      <alignment horizontal="center" vertical="center" wrapText="1"/>
    </xf>
    <xf numFmtId="1" fontId="13" fillId="0" borderId="5" xfId="0" applyNumberFormat="1" applyFont="1" applyBorder="1" applyAlignment="1">
      <alignment horizontal="center" vertical="top" wrapText="1"/>
    </xf>
    <xf numFmtId="1" fontId="13" fillId="0" borderId="1" xfId="0" applyNumberFormat="1" applyFont="1" applyBorder="1" applyAlignment="1">
      <alignment horizontal="center" vertical="center" wrapText="1"/>
    </xf>
    <xf numFmtId="4" fontId="33" fillId="0" borderId="1" xfId="0" applyNumberFormat="1" applyFont="1" applyBorder="1" applyAlignment="1">
      <alignment horizontal="center" vertical="center"/>
    </xf>
    <xf numFmtId="4" fontId="34" fillId="0" borderId="0" xfId="0" applyNumberFormat="1" applyFont="1"/>
    <xf numFmtId="0" fontId="17" fillId="0" borderId="1" xfId="0" applyFont="1" applyBorder="1" applyAlignment="1">
      <alignment vertical="center" wrapText="1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vertical="center"/>
    </xf>
    <xf numFmtId="3" fontId="17" fillId="0" borderId="1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3" fontId="17" fillId="0" borderId="1" xfId="0" applyNumberFormat="1" applyFont="1" applyFill="1" applyBorder="1" applyAlignment="1">
      <alignment horizontal="center" vertical="center"/>
    </xf>
    <xf numFmtId="4" fontId="17" fillId="0" borderId="1" xfId="0" applyNumberFormat="1" applyFont="1" applyFill="1" applyBorder="1" applyAlignment="1">
      <alignment horizontal="center" vertical="center"/>
    </xf>
    <xf numFmtId="3" fontId="15" fillId="0" borderId="1" xfId="0" applyNumberFormat="1" applyFont="1" applyFill="1" applyBorder="1" applyAlignment="1">
      <alignment horizontal="right"/>
    </xf>
    <xf numFmtId="0" fontId="15" fillId="0" borderId="0" xfId="0" applyFont="1" applyAlignment="1">
      <alignment horizontal="right"/>
    </xf>
    <xf numFmtId="49" fontId="15" fillId="0" borderId="2" xfId="0" applyNumberFormat="1" applyFont="1" applyFill="1" applyBorder="1" applyAlignment="1">
      <alignment horizontal="right"/>
    </xf>
    <xf numFmtId="49" fontId="15" fillId="0" borderId="3" xfId="0" applyNumberFormat="1" applyFont="1" applyFill="1" applyBorder="1" applyAlignment="1">
      <alignment horizontal="right"/>
    </xf>
    <xf numFmtId="0" fontId="15" fillId="0" borderId="1" xfId="0" applyFont="1" applyFill="1" applyBorder="1" applyAlignment="1">
      <alignment horizontal="right"/>
    </xf>
    <xf numFmtId="0" fontId="9" fillId="0" borderId="0" xfId="0" applyFont="1" applyAlignment="1">
      <alignment horizontal="center"/>
    </xf>
    <xf numFmtId="0" fontId="15" fillId="0" borderId="2" xfId="0" applyFont="1" applyFill="1" applyBorder="1" applyAlignment="1">
      <alignment horizontal="left" vertical="center" wrapText="1"/>
    </xf>
    <xf numFmtId="0" fontId="15" fillId="0" borderId="10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top" wrapText="1"/>
    </xf>
    <xf numFmtId="0" fontId="15" fillId="0" borderId="2" xfId="0" applyFont="1" applyFill="1" applyBorder="1" applyAlignment="1">
      <alignment horizontal="left" vertical="top" wrapText="1"/>
    </xf>
    <xf numFmtId="0" fontId="15" fillId="0" borderId="3" xfId="0" applyFont="1" applyFill="1" applyBorder="1" applyAlignment="1">
      <alignment horizontal="left" vertical="top" wrapText="1"/>
    </xf>
    <xf numFmtId="0" fontId="15" fillId="0" borderId="10" xfId="0" applyFont="1" applyFill="1" applyBorder="1" applyAlignment="1">
      <alignment horizontal="left" vertical="top" wrapText="1"/>
    </xf>
    <xf numFmtId="0" fontId="15" fillId="5" borderId="1" xfId="0" applyFont="1" applyFill="1" applyBorder="1" applyAlignment="1">
      <alignment horizontal="left" vertical="top" wrapText="1"/>
    </xf>
    <xf numFmtId="2" fontId="15" fillId="0" borderId="2" xfId="0" applyNumberFormat="1" applyFont="1" applyFill="1" applyBorder="1" applyAlignment="1">
      <alignment horizontal="left" vertical="top" wrapText="1"/>
    </xf>
    <xf numFmtId="2" fontId="15" fillId="0" borderId="10" xfId="0" applyNumberFormat="1" applyFont="1" applyFill="1" applyBorder="1" applyAlignment="1">
      <alignment horizontal="left" vertical="top" wrapText="1"/>
    </xf>
    <xf numFmtId="2" fontId="15" fillId="0" borderId="3" xfId="0" applyNumberFormat="1" applyFont="1" applyFill="1" applyBorder="1" applyAlignment="1">
      <alignment horizontal="left" vertical="top" wrapText="1"/>
    </xf>
    <xf numFmtId="2" fontId="15" fillId="0" borderId="1" xfId="0" applyNumberFormat="1" applyFont="1" applyFill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0" fontId="16" fillId="8" borderId="5" xfId="0" applyFont="1" applyFill="1" applyBorder="1" applyAlignment="1">
      <alignment horizontal="left" vertical="top" wrapText="1"/>
    </xf>
    <xf numFmtId="0" fontId="16" fillId="8" borderId="6" xfId="0" applyFont="1" applyFill="1" applyBorder="1" applyAlignment="1">
      <alignment horizontal="left" vertical="top" wrapText="1"/>
    </xf>
    <xf numFmtId="0" fontId="16" fillId="8" borderId="7" xfId="0" applyFont="1" applyFill="1" applyBorder="1" applyAlignment="1">
      <alignment horizontal="left" vertical="top" wrapText="1"/>
    </xf>
    <xf numFmtId="0" fontId="16" fillId="6" borderId="5" xfId="0" applyFont="1" applyFill="1" applyBorder="1" applyAlignment="1">
      <alignment horizontal="left" vertical="center" wrapText="1"/>
    </xf>
    <xf numFmtId="0" fontId="16" fillId="6" borderId="6" xfId="0" applyFont="1" applyFill="1" applyBorder="1" applyAlignment="1">
      <alignment horizontal="left" vertical="center" wrapText="1"/>
    </xf>
    <xf numFmtId="0" fontId="16" fillId="6" borderId="7" xfId="0" applyFont="1" applyFill="1" applyBorder="1" applyAlignment="1">
      <alignment horizontal="left" vertical="center" wrapText="1"/>
    </xf>
    <xf numFmtId="0" fontId="16" fillId="17" borderId="5" xfId="0" applyFont="1" applyFill="1" applyBorder="1" applyAlignment="1">
      <alignment horizontal="left" vertical="center" wrapText="1"/>
    </xf>
    <xf numFmtId="0" fontId="16" fillId="17" borderId="6" xfId="0" applyFont="1" applyFill="1" applyBorder="1" applyAlignment="1">
      <alignment horizontal="left" vertical="center" wrapText="1"/>
    </xf>
    <xf numFmtId="0" fontId="16" fillId="17" borderId="7" xfId="0" applyFont="1" applyFill="1" applyBorder="1" applyAlignment="1">
      <alignment horizontal="left" vertical="center" wrapText="1"/>
    </xf>
    <xf numFmtId="0" fontId="16" fillId="17" borderId="5" xfId="0" applyFont="1" applyFill="1" applyBorder="1" applyAlignment="1">
      <alignment horizontal="left" vertical="top" wrapText="1"/>
    </xf>
    <xf numFmtId="0" fontId="16" fillId="17" borderId="6" xfId="0" applyFont="1" applyFill="1" applyBorder="1" applyAlignment="1">
      <alignment horizontal="left" vertical="top" wrapText="1"/>
    </xf>
    <xf numFmtId="0" fontId="16" fillId="17" borderId="7" xfId="0" applyFont="1" applyFill="1" applyBorder="1" applyAlignment="1">
      <alignment horizontal="left" vertical="top" wrapText="1"/>
    </xf>
    <xf numFmtId="0" fontId="16" fillId="17" borderId="5" xfId="0" applyFont="1" applyFill="1" applyBorder="1" applyAlignment="1">
      <alignment horizontal="left" wrapText="1"/>
    </xf>
    <xf numFmtId="0" fontId="16" fillId="17" borderId="6" xfId="0" applyFont="1" applyFill="1" applyBorder="1" applyAlignment="1">
      <alignment horizontal="left" wrapText="1"/>
    </xf>
    <xf numFmtId="0" fontId="16" fillId="17" borderId="7" xfId="0" applyFont="1" applyFill="1" applyBorder="1" applyAlignment="1">
      <alignment horizontal="left" wrapText="1"/>
    </xf>
    <xf numFmtId="0" fontId="26" fillId="15" borderId="5" xfId="0" applyFont="1" applyFill="1" applyBorder="1" applyAlignment="1">
      <alignment horizontal="left" wrapText="1"/>
    </xf>
    <xf numFmtId="0" fontId="26" fillId="15" borderId="6" xfId="0" applyFont="1" applyFill="1" applyBorder="1" applyAlignment="1">
      <alignment horizontal="left" wrapText="1"/>
    </xf>
    <xf numFmtId="0" fontId="26" fillId="15" borderId="7" xfId="0" applyFont="1" applyFill="1" applyBorder="1" applyAlignment="1">
      <alignment horizontal="left" wrapText="1"/>
    </xf>
    <xf numFmtId="0" fontId="25" fillId="18" borderId="5" xfId="0" applyFont="1" applyFill="1" applyBorder="1" applyAlignment="1">
      <alignment horizontal="left" wrapText="1"/>
    </xf>
    <xf numFmtId="0" fontId="25" fillId="18" borderId="6" xfId="0" applyFont="1" applyFill="1" applyBorder="1" applyAlignment="1">
      <alignment horizontal="left" wrapText="1"/>
    </xf>
    <xf numFmtId="0" fontId="25" fillId="18" borderId="7" xfId="0" applyFont="1" applyFill="1" applyBorder="1" applyAlignment="1">
      <alignment horizontal="left" wrapText="1"/>
    </xf>
    <xf numFmtId="0" fontId="16" fillId="4" borderId="5" xfId="0" applyFont="1" applyFill="1" applyBorder="1" applyAlignment="1">
      <alignment horizontal="left" wrapText="1"/>
    </xf>
    <xf numFmtId="0" fontId="16" fillId="4" borderId="6" xfId="0" applyFont="1" applyFill="1" applyBorder="1" applyAlignment="1">
      <alignment horizontal="left" wrapText="1"/>
    </xf>
    <xf numFmtId="0" fontId="16" fillId="4" borderId="7" xfId="0" applyFont="1" applyFill="1" applyBorder="1" applyAlignment="1">
      <alignment horizontal="left" wrapText="1"/>
    </xf>
    <xf numFmtId="0" fontId="16" fillId="4" borderId="5" xfId="0" applyFont="1" applyFill="1" applyBorder="1" applyAlignment="1">
      <alignment horizontal="left" vertical="center" wrapText="1"/>
    </xf>
    <xf numFmtId="0" fontId="16" fillId="4" borderId="6" xfId="0" applyFont="1" applyFill="1" applyBorder="1" applyAlignment="1">
      <alignment horizontal="left" vertical="center" wrapText="1"/>
    </xf>
    <xf numFmtId="0" fontId="16" fillId="4" borderId="7" xfId="0" applyFont="1" applyFill="1" applyBorder="1" applyAlignment="1">
      <alignment horizontal="left" vertical="center" wrapText="1"/>
    </xf>
    <xf numFmtId="0" fontId="15" fillId="7" borderId="5" xfId="0" applyFont="1" applyFill="1" applyBorder="1" applyAlignment="1">
      <alignment horizontal="left"/>
    </xf>
    <xf numFmtId="0" fontId="15" fillId="7" borderId="6" xfId="0" applyFont="1" applyFill="1" applyBorder="1" applyAlignment="1">
      <alignment horizontal="left"/>
    </xf>
    <xf numFmtId="0" fontId="15" fillId="7" borderId="7" xfId="0" applyFont="1" applyFill="1" applyBorder="1" applyAlignment="1">
      <alignment horizontal="left"/>
    </xf>
    <xf numFmtId="0" fontId="25" fillId="13" borderId="5" xfId="0" applyFont="1" applyFill="1" applyBorder="1" applyAlignment="1">
      <alignment horizontal="left" vertical="top" wrapText="1"/>
    </xf>
    <xf numFmtId="0" fontId="25" fillId="13" borderId="6" xfId="0" applyFont="1" applyFill="1" applyBorder="1" applyAlignment="1">
      <alignment horizontal="left" vertical="top" wrapText="1"/>
    </xf>
    <xf numFmtId="0" fontId="25" fillId="13" borderId="7" xfId="0" applyFont="1" applyFill="1" applyBorder="1" applyAlignment="1">
      <alignment horizontal="left" vertical="top" wrapText="1"/>
    </xf>
    <xf numFmtId="0" fontId="15" fillId="6" borderId="5" xfId="0" applyFont="1" applyFill="1" applyBorder="1" applyAlignment="1">
      <alignment horizontal="left" wrapText="1"/>
    </xf>
    <xf numFmtId="0" fontId="15" fillId="6" borderId="6" xfId="0" applyFont="1" applyFill="1" applyBorder="1" applyAlignment="1">
      <alignment horizontal="left" wrapText="1"/>
    </xf>
    <xf numFmtId="0" fontId="15" fillId="6" borderId="7" xfId="0" applyFont="1" applyFill="1" applyBorder="1" applyAlignment="1">
      <alignment horizontal="left" wrapText="1"/>
    </xf>
    <xf numFmtId="0" fontId="16" fillId="16" borderId="5" xfId="0" applyFont="1" applyFill="1" applyBorder="1" applyAlignment="1">
      <alignment horizontal="left"/>
    </xf>
    <xf numFmtId="0" fontId="16" fillId="16" borderId="6" xfId="0" applyFont="1" applyFill="1" applyBorder="1" applyAlignment="1">
      <alignment horizontal="left"/>
    </xf>
    <xf numFmtId="0" fontId="16" fillId="16" borderId="7" xfId="0" applyFont="1" applyFill="1" applyBorder="1" applyAlignment="1">
      <alignment horizontal="left"/>
    </xf>
    <xf numFmtId="0" fontId="25" fillId="6" borderId="5" xfId="0" applyFont="1" applyFill="1" applyBorder="1" applyAlignment="1">
      <alignment horizontal="left"/>
    </xf>
    <xf numFmtId="0" fontId="25" fillId="6" borderId="6" xfId="0" applyFont="1" applyFill="1" applyBorder="1" applyAlignment="1">
      <alignment horizontal="left"/>
    </xf>
    <xf numFmtId="0" fontId="25" fillId="6" borderId="7" xfId="0" applyFont="1" applyFill="1" applyBorder="1" applyAlignment="1">
      <alignment horizontal="left"/>
    </xf>
    <xf numFmtId="0" fontId="15" fillId="8" borderId="5" xfId="0" applyFont="1" applyFill="1" applyBorder="1" applyAlignment="1">
      <alignment horizontal="left"/>
    </xf>
    <xf numFmtId="0" fontId="15" fillId="8" borderId="6" xfId="0" applyFont="1" applyFill="1" applyBorder="1" applyAlignment="1">
      <alignment horizontal="left"/>
    </xf>
    <xf numFmtId="0" fontId="15" fillId="8" borderId="7" xfId="0" applyFont="1" applyFill="1" applyBorder="1" applyAlignment="1">
      <alignment horizontal="left"/>
    </xf>
    <xf numFmtId="0" fontId="15" fillId="8" borderId="5" xfId="0" applyFont="1" applyFill="1" applyBorder="1" applyAlignment="1">
      <alignment horizontal="left" vertical="top" wrapText="1"/>
    </xf>
    <xf numFmtId="0" fontId="15" fillId="8" borderId="6" xfId="0" applyFont="1" applyFill="1" applyBorder="1" applyAlignment="1">
      <alignment horizontal="left" vertical="top" wrapText="1"/>
    </xf>
    <xf numFmtId="0" fontId="15" fillId="8" borderId="7" xfId="0" applyFont="1" applyFill="1" applyBorder="1" applyAlignment="1">
      <alignment horizontal="left" vertical="top" wrapText="1"/>
    </xf>
    <xf numFmtId="0" fontId="15" fillId="4" borderId="5" xfId="0" applyFont="1" applyFill="1" applyBorder="1" applyAlignment="1">
      <alignment horizontal="left"/>
    </xf>
    <xf numFmtId="0" fontId="15" fillId="4" borderId="6" xfId="0" applyFont="1" applyFill="1" applyBorder="1" applyAlignment="1">
      <alignment horizontal="left"/>
    </xf>
    <xf numFmtId="0" fontId="15" fillId="4" borderId="7" xfId="0" applyFont="1" applyFill="1" applyBorder="1" applyAlignment="1">
      <alignment horizontal="left"/>
    </xf>
    <xf numFmtId="0" fontId="16" fillId="16" borderId="5" xfId="0" applyFont="1" applyFill="1" applyBorder="1" applyAlignment="1">
      <alignment horizontal="left" vertical="center"/>
    </xf>
    <xf numFmtId="0" fontId="16" fillId="16" borderId="6" xfId="0" applyFont="1" applyFill="1" applyBorder="1" applyAlignment="1">
      <alignment horizontal="left" vertical="center"/>
    </xf>
    <xf numFmtId="0" fontId="16" fillId="16" borderId="7" xfId="0" applyFont="1" applyFill="1" applyBorder="1" applyAlignment="1">
      <alignment horizontal="left" vertical="center"/>
    </xf>
    <xf numFmtId="0" fontId="16" fillId="9" borderId="5" xfId="0" applyFont="1" applyFill="1" applyBorder="1" applyAlignment="1">
      <alignment horizontal="left"/>
    </xf>
    <xf numFmtId="0" fontId="16" fillId="9" borderId="6" xfId="0" applyFont="1" applyFill="1" applyBorder="1" applyAlignment="1">
      <alignment horizontal="left"/>
    </xf>
    <xf numFmtId="0" fontId="16" fillId="9" borderId="7" xfId="0" applyFont="1" applyFill="1" applyBorder="1" applyAlignment="1">
      <alignment horizontal="left"/>
    </xf>
    <xf numFmtId="0" fontId="16" fillId="0" borderId="5" xfId="0" applyFont="1" applyFill="1" applyBorder="1" applyAlignment="1">
      <alignment horizontal="left"/>
    </xf>
    <xf numFmtId="0" fontId="16" fillId="0" borderId="6" xfId="0" applyFont="1" applyFill="1" applyBorder="1" applyAlignment="1">
      <alignment horizontal="left"/>
    </xf>
    <xf numFmtId="0" fontId="16" fillId="0" borderId="7" xfId="0" applyFont="1" applyFill="1" applyBorder="1" applyAlignment="1">
      <alignment horizontal="left"/>
    </xf>
    <xf numFmtId="0" fontId="15" fillId="0" borderId="5" xfId="0" applyFont="1" applyFill="1" applyBorder="1" applyAlignment="1">
      <alignment horizontal="left"/>
    </xf>
    <xf numFmtId="0" fontId="15" fillId="0" borderId="6" xfId="0" applyFont="1" applyFill="1" applyBorder="1" applyAlignment="1">
      <alignment horizontal="left"/>
    </xf>
    <xf numFmtId="0" fontId="15" fillId="0" borderId="7" xfId="0" applyFont="1" applyFill="1" applyBorder="1" applyAlignment="1">
      <alignment horizontal="left"/>
    </xf>
    <xf numFmtId="0" fontId="25" fillId="2" borderId="5" xfId="0" applyFont="1" applyFill="1" applyBorder="1" applyAlignment="1">
      <alignment horizontal="left"/>
    </xf>
    <xf numFmtId="0" fontId="25" fillId="2" borderId="6" xfId="0" applyFont="1" applyFill="1" applyBorder="1" applyAlignment="1">
      <alignment horizontal="left"/>
    </xf>
    <xf numFmtId="0" fontId="25" fillId="2" borderId="7" xfId="0" applyFont="1" applyFill="1" applyBorder="1" applyAlignment="1">
      <alignment horizontal="left"/>
    </xf>
    <xf numFmtId="0" fontId="16" fillId="0" borderId="5" xfId="0" applyFont="1" applyBorder="1" applyAlignment="1">
      <alignment horizontal="left"/>
    </xf>
    <xf numFmtId="0" fontId="16" fillId="0" borderId="6" xfId="0" applyFont="1" applyBorder="1" applyAlignment="1">
      <alignment horizontal="left"/>
    </xf>
    <xf numFmtId="0" fontId="16" fillId="0" borderId="7" xfId="0" applyFont="1" applyBorder="1" applyAlignment="1">
      <alignment horizontal="left"/>
    </xf>
    <xf numFmtId="0" fontId="16" fillId="0" borderId="5" xfId="0" applyFont="1" applyFill="1" applyBorder="1" applyAlignment="1">
      <alignment horizontal="left" wrapText="1"/>
    </xf>
    <xf numFmtId="0" fontId="16" fillId="0" borderId="7" xfId="0" applyFont="1" applyFill="1" applyBorder="1" applyAlignment="1">
      <alignment horizontal="left" wrapText="1"/>
    </xf>
    <xf numFmtId="0" fontId="15" fillId="0" borderId="0" xfId="0" applyFont="1" applyAlignment="1">
      <alignment horizontal="center" vertical="center" wrapText="1"/>
    </xf>
    <xf numFmtId="0" fontId="16" fillId="0" borderId="4" xfId="0" applyNumberFormat="1" applyFont="1" applyBorder="1" applyAlignment="1">
      <alignment horizontal="center" vertical="center" wrapText="1"/>
    </xf>
    <xf numFmtId="0" fontId="25" fillId="13" borderId="5" xfId="0" applyFont="1" applyFill="1" applyBorder="1" applyAlignment="1">
      <alignment horizontal="left"/>
    </xf>
    <xf numFmtId="0" fontId="25" fillId="13" borderId="6" xfId="0" applyFont="1" applyFill="1" applyBorder="1" applyAlignment="1">
      <alignment horizontal="left"/>
    </xf>
    <xf numFmtId="0" fontId="25" fillId="13" borderId="7" xfId="0" applyFont="1" applyFill="1" applyBorder="1" applyAlignment="1">
      <alignment horizontal="left"/>
    </xf>
    <xf numFmtId="0" fontId="15" fillId="14" borderId="5" xfId="0" applyFont="1" applyFill="1" applyBorder="1" applyAlignment="1">
      <alignment horizontal="left"/>
    </xf>
    <xf numFmtId="0" fontId="15" fillId="14" borderId="6" xfId="0" applyFont="1" applyFill="1" applyBorder="1" applyAlignment="1">
      <alignment horizontal="left"/>
    </xf>
    <xf numFmtId="0" fontId="15" fillId="14" borderId="7" xfId="0" applyFont="1" applyFill="1" applyBorder="1" applyAlignment="1">
      <alignment horizontal="left"/>
    </xf>
    <xf numFmtId="0" fontId="18" fillId="0" borderId="6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justify" vertical="center" wrapText="1"/>
    </xf>
    <xf numFmtId="0" fontId="32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0" fontId="17" fillId="0" borderId="0" xfId="0" applyFont="1" applyAlignment="1">
      <alignment horizontal="left" wrapText="1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</cellXfs>
  <cellStyles count="22">
    <cellStyle name="Excel Built-in Normal" xfId="21"/>
    <cellStyle name="Гиперссылка" xfId="16" builtinId="8"/>
    <cellStyle name="Денежный" xfId="19" builtinId="4"/>
    <cellStyle name="Обычный" xfId="0" builtinId="0"/>
    <cellStyle name="Обычный 12" xfId="13"/>
    <cellStyle name="Обычный 12 2" xfId="14"/>
    <cellStyle name="Обычный 12 6" xfId="15"/>
    <cellStyle name="Обычный 2" xfId="1"/>
    <cellStyle name="Обычный 2 2" xfId="2"/>
    <cellStyle name="Обычный 2 3" xfId="7"/>
    <cellStyle name="Обычный 2 4" xfId="5"/>
    <cellStyle name="Обычный 2 5" xfId="12"/>
    <cellStyle name="Обычный 2 6" xfId="17"/>
    <cellStyle name="Обычный 3" xfId="20"/>
    <cellStyle name="Обычный 3 5" xfId="10"/>
    <cellStyle name="Обычный 4 7" xfId="11"/>
    <cellStyle name="Обычный 5" xfId="3"/>
    <cellStyle name="Процентный 2" xfId="4"/>
    <cellStyle name="Процентный 2 2" xfId="8"/>
    <cellStyle name="Финансовый" xfId="18" builtinId="3"/>
    <cellStyle name="Финансовый 2" xfId="6"/>
    <cellStyle name="Финансовый 2 2" xfId="9"/>
  </cellStyles>
  <dxfs count="0"/>
  <tableStyles count="0" defaultTableStyle="TableStyleMedium2" defaultPivotStyle="PivotStyleMedium9"/>
  <colors>
    <mruColors>
      <color rgb="FFFFFFCC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\Users\OKS3\Desktop\&#1057;&#1054;&#1060;_&#1055;&#1088;&#1080;&#1083;&#1086;&#1078;&#1077;&#1085;&#1080;&#1077;%2011%20&#1085;&#1072;%2029.08.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eo-ch\Desktop\&#1042;%20&#1056;&#1040;&#1041;&#1054;&#1058;&#1045;\&#1089;&#1074;&#1086;&#1076;%20202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8;&#1055;/&#1058;&#1040;&#1056;&#1048;&#1060;%202024/&#1056;&#1040;&#1057;&#1063;&#1045;&#1058;%20&#1055;&#1051;&#1040;&#1058;&#1067;%20&#1087;&#1086;%20&#1058;&#1055;%20&#1085;&#1072;%202024%20&#1043;&#1054;&#1044;/&#1055;&#1088;&#1080;&#1083;&#1086;&#1078;&#1077;&#1085;&#1080;&#1077;%202%20&#1080;%2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2;&#1089;&#1095;&#1077;&#1090;%20&#1087;&#1083;&#1072;&#1090;&#1099;%20&#1087;&#1086;%20&#1058;&#1055;%20&#1085;&#1072;%202025%20&#1075;&#1086;&#1076;/2021_2023_&#1055;&#1088;&#1080;&#1083;&#1086;&#1078;&#1077;&#1085;&#1080;&#1077;%202%20&#1080;%2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Данные заявок на ТП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Лист4"/>
      <sheetName val="Лист5"/>
      <sheetName val="Лист1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Поступила</v>
          </cell>
        </row>
        <row r="3">
          <cell r="A3" t="str">
            <v>Договор направлен</v>
          </cell>
        </row>
        <row r="4">
          <cell r="A4" t="str">
            <v>Договор заключен</v>
          </cell>
        </row>
        <row r="5">
          <cell r="A5" t="str">
            <v>ТУ выполнены</v>
          </cell>
        </row>
        <row r="6">
          <cell r="A6" t="str">
            <v>Объект присоединен</v>
          </cell>
        </row>
        <row r="7">
          <cell r="A7" t="str">
            <v>Акты подписаны</v>
          </cell>
        </row>
        <row r="8">
          <cell r="A8" t="str">
            <v>Договор расторгнут</v>
          </cell>
        </row>
        <row r="9">
          <cell r="A9" t="str">
            <v>Получение недостающих сведений</v>
          </cell>
        </row>
        <row r="10">
          <cell r="A10" t="str">
            <v>Заявка аннулирована ДЗО</v>
          </cell>
        </row>
        <row r="11">
          <cell r="A11" t="str">
            <v>Отзыв заявителем заявки на ТП</v>
          </cell>
        </row>
        <row r="12">
          <cell r="A12" t="str">
            <v>Заявка принята в работу</v>
          </cell>
        </row>
      </sheetData>
      <sheetData sheetId="8">
        <row r="2">
          <cell r="A2" t="str">
            <v>-</v>
          </cell>
        </row>
      </sheetData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 1 "/>
      <sheetName val="Лист1"/>
    </sheetNames>
    <sheetDataSet>
      <sheetData sheetId="0">
        <row r="3228">
          <cell r="E3228"/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з"/>
      <sheetName val="факт расх"/>
      <sheetName val="прил 3 &quot;а&quot;"/>
      <sheetName val="прил 3 &quot;в&quot;"/>
      <sheetName val="прил 2 (2022)"/>
      <sheetName val="прил 2 (2021)"/>
      <sheetName val="прил 2 (2020)"/>
      <sheetName val="ставка"/>
      <sheetName val=" Расчёт 1"/>
      <sheetName val="Расчёт 2"/>
    </sheetNames>
    <sheetDataSet>
      <sheetData sheetId="0"/>
      <sheetData sheetId="1"/>
      <sheetData sheetId="2"/>
      <sheetData sheetId="3"/>
      <sheetData sheetId="4">
        <row r="7">
          <cell r="C7">
            <v>39064474.57461185</v>
          </cell>
          <cell r="D7">
            <v>4287</v>
          </cell>
          <cell r="E7">
            <v>465160.16000000003</v>
          </cell>
        </row>
        <row r="9">
          <cell r="C9">
            <v>16898173.403738141</v>
          </cell>
          <cell r="D9">
            <v>4040</v>
          </cell>
          <cell r="E9">
            <v>54896.399999999994</v>
          </cell>
        </row>
        <row r="10">
          <cell r="C10">
            <v>1960707.3016500259</v>
          </cell>
          <cell r="D10">
            <v>247</v>
          </cell>
          <cell r="E10">
            <v>410263.76</v>
          </cell>
        </row>
      </sheetData>
      <sheetData sheetId="5">
        <row r="7">
          <cell r="C7">
            <v>29873520.871993724</v>
          </cell>
          <cell r="D7">
            <v>3426</v>
          </cell>
          <cell r="E7">
            <v>325882.41000000003</v>
          </cell>
        </row>
        <row r="9">
          <cell r="C9">
            <v>12975814.460691055</v>
          </cell>
          <cell r="D9">
            <v>3252</v>
          </cell>
          <cell r="E9">
            <v>37236.35</v>
          </cell>
        </row>
        <row r="10">
          <cell r="C10">
            <v>1317769.0673152199</v>
          </cell>
          <cell r="D10">
            <v>174</v>
          </cell>
          <cell r="E10">
            <v>288646.06000000006</v>
          </cell>
        </row>
      </sheetData>
      <sheetData sheetId="6"/>
      <sheetData sheetId="7"/>
      <sheetData sheetId="8"/>
      <sheetData sheetId="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з"/>
      <sheetName val="факт расх"/>
      <sheetName val="прил 3 &quot;а&quot;"/>
      <sheetName val="прил 3 &quot;в&quot;"/>
      <sheetName val="прил 2 (2022)"/>
      <sheetName val="прил 2 (2021)"/>
      <sheetName val="прил 2 (2023)"/>
      <sheetName val="ставка"/>
      <sheetName val=" Расчёт 1"/>
      <sheetName val="Расчёт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7">
          <cell r="C7">
            <v>36341803.271671623</v>
          </cell>
          <cell r="D7">
            <v>3609</v>
          </cell>
          <cell r="E7">
            <v>410902.83049999998</v>
          </cell>
          <cell r="F7">
            <v>10069.7709259273</v>
          </cell>
        </row>
        <row r="9">
          <cell r="C9">
            <v>15388655.844260607</v>
          </cell>
          <cell r="D9">
            <v>3333</v>
          </cell>
          <cell r="E9">
            <v>38432.830499999996</v>
          </cell>
          <cell r="F9">
            <v>4617.058459124094</v>
          </cell>
        </row>
        <row r="10">
          <cell r="C10">
            <v>2952824.134067527</v>
          </cell>
          <cell r="D10">
            <v>276</v>
          </cell>
          <cell r="E10">
            <v>372470</v>
          </cell>
          <cell r="F10">
            <v>10698.638166911329</v>
          </cell>
        </row>
      </sheetData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mailto:info@stv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4" Type="http://schemas.openxmlformats.org/officeDocument/2006/relationships/printerSettings" Target="../printerSettings/printerSettings9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1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Relationship Id="rId4" Type="http://schemas.openxmlformats.org/officeDocument/2006/relationships/printerSettings" Target="../printerSettings/printerSettings17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0.bin"/><Relationship Id="rId2" Type="http://schemas.openxmlformats.org/officeDocument/2006/relationships/printerSettings" Target="../printerSettings/printerSettings19.bin"/><Relationship Id="rId1" Type="http://schemas.openxmlformats.org/officeDocument/2006/relationships/printerSettings" Target="../printerSettings/printerSettings18.bin"/><Relationship Id="rId4" Type="http://schemas.openxmlformats.org/officeDocument/2006/relationships/printerSettings" Target="../printerSettings/printerSettings2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4.bin"/><Relationship Id="rId2" Type="http://schemas.openxmlformats.org/officeDocument/2006/relationships/printerSettings" Target="../printerSettings/printerSettings23.bin"/><Relationship Id="rId1" Type="http://schemas.openxmlformats.org/officeDocument/2006/relationships/printerSettings" Target="../printerSettings/printerSettings22.bin"/><Relationship Id="rId4" Type="http://schemas.openxmlformats.org/officeDocument/2006/relationships/printerSettings" Target="../printerSettings/printerSettings2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8.bin"/><Relationship Id="rId2" Type="http://schemas.openxmlformats.org/officeDocument/2006/relationships/printerSettings" Target="../printerSettings/printerSettings27.bin"/><Relationship Id="rId1" Type="http://schemas.openxmlformats.org/officeDocument/2006/relationships/printerSettings" Target="../printerSettings/printerSettings26.bin"/><Relationship Id="rId4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3"/>
  <sheetViews>
    <sheetView view="pageBreakPreview" zoomScale="110" zoomScaleNormal="100" zoomScaleSheetLayoutView="110" workbookViewId="0">
      <selection activeCell="C8" sqref="C8"/>
    </sheetView>
  </sheetViews>
  <sheetFormatPr defaultColWidth="9.109375" defaultRowHeight="13.8" x14ac:dyDescent="0.25"/>
  <cols>
    <col min="1" max="1" width="4.44140625" style="1" customWidth="1"/>
    <col min="2" max="2" width="27.5546875" style="1" customWidth="1"/>
    <col min="3" max="3" width="71" style="1" customWidth="1"/>
    <col min="4" max="16384" width="9.109375" style="1"/>
  </cols>
  <sheetData>
    <row r="2" spans="2:3" x14ac:dyDescent="0.25">
      <c r="B2" s="401" t="s">
        <v>62</v>
      </c>
      <c r="C2" s="401"/>
    </row>
    <row r="4" spans="2:3" ht="27.6" x14ac:dyDescent="0.25">
      <c r="B4" s="8" t="s">
        <v>63</v>
      </c>
      <c r="C4" s="9" t="s">
        <v>92</v>
      </c>
    </row>
    <row r="5" spans="2:3" x14ac:dyDescent="0.25">
      <c r="B5" s="3" t="s">
        <v>64</v>
      </c>
      <c r="C5" s="3" t="s">
        <v>91</v>
      </c>
    </row>
    <row r="6" spans="2:3" x14ac:dyDescent="0.25">
      <c r="B6" s="3" t="s">
        <v>65</v>
      </c>
      <c r="C6" s="3" t="s">
        <v>87</v>
      </c>
    </row>
    <row r="7" spans="2:3" x14ac:dyDescent="0.25">
      <c r="B7" s="3" t="s">
        <v>66</v>
      </c>
      <c r="C7" s="3" t="s">
        <v>87</v>
      </c>
    </row>
    <row r="8" spans="2:3" x14ac:dyDescent="0.25">
      <c r="B8" s="3" t="s">
        <v>67</v>
      </c>
      <c r="C8" s="6">
        <v>2632082033</v>
      </c>
    </row>
    <row r="9" spans="2:3" x14ac:dyDescent="0.25">
      <c r="B9" s="3" t="s">
        <v>68</v>
      </c>
      <c r="C9" s="6">
        <v>263243001</v>
      </c>
    </row>
    <row r="10" spans="2:3" x14ac:dyDescent="0.25">
      <c r="B10" s="3" t="s">
        <v>69</v>
      </c>
      <c r="C10" s="3" t="s">
        <v>88</v>
      </c>
    </row>
    <row r="11" spans="2:3" ht="14.4" x14ac:dyDescent="0.3">
      <c r="B11" s="3" t="s">
        <v>70</v>
      </c>
      <c r="C11" s="7" t="s">
        <v>93</v>
      </c>
    </row>
    <row r="12" spans="2:3" x14ac:dyDescent="0.25">
      <c r="B12" s="3" t="s">
        <v>71</v>
      </c>
      <c r="C12" s="3" t="s">
        <v>89</v>
      </c>
    </row>
    <row r="13" spans="2:3" x14ac:dyDescent="0.25">
      <c r="B13" s="3" t="s">
        <v>72</v>
      </c>
      <c r="C13" s="3" t="s">
        <v>90</v>
      </c>
    </row>
  </sheetData>
  <customSheetViews>
    <customSheetView guid="{3E0BB94A-D280-4DD5-8AB0-29DA98587DFF}" scale="110" showPageBreaks="1" view="pageBreakPreview">
      <selection activeCell="C8" sqref="C8"/>
      <pageMargins left="0.7" right="0.7" top="0.75" bottom="0.75" header="0.3" footer="0.3"/>
      <pageSetup paperSize="9" scale="57" orientation="portrait" r:id="rId1"/>
    </customSheetView>
    <customSheetView guid="{5DD7EE44-3CFB-455F-8826-8F471D45292B}" scale="110" showPageBreaks="1" view="pageBreakPreview">
      <selection activeCell="C8" sqref="C8"/>
      <pageMargins left="0.7" right="0.7" top="0.75" bottom="0.75" header="0.3" footer="0.3"/>
      <pageSetup paperSize="9" scale="57" orientation="portrait" r:id="rId2"/>
    </customSheetView>
    <customSheetView guid="{228B2689-E664-4053-B018-3E04F4DDD508}" scale="110" showPageBreaks="1" view="pageBreakPreview">
      <selection activeCell="C8" sqref="C8"/>
      <pageMargins left="0.7" right="0.7" top="0.75" bottom="0.75" header="0.3" footer="0.3"/>
      <pageSetup paperSize="9" scale="57" orientation="portrait" r:id="rId3"/>
    </customSheetView>
  </customSheetViews>
  <mergeCells count="1">
    <mergeCell ref="B2:C2"/>
  </mergeCells>
  <hyperlinks>
    <hyperlink ref="C11" r:id="rId4"/>
  </hyperlinks>
  <pageMargins left="0.7" right="0.7" top="0.75" bottom="0.75" header="0.3" footer="0.3"/>
  <pageSetup paperSize="9" scale="57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73"/>
  <sheetViews>
    <sheetView tabSelected="1" view="pageBreakPreview" zoomScale="60" workbookViewId="0">
      <pane ySplit="4" topLeftCell="A7238" activePane="bottomLeft" state="frozen"/>
      <selection pane="bottomLeft" activeCell="E7356" sqref="E7356"/>
    </sheetView>
  </sheetViews>
  <sheetFormatPr defaultColWidth="9.109375" defaultRowHeight="18" outlineLevelRow="4" x14ac:dyDescent="0.35"/>
  <cols>
    <col min="1" max="1" width="15" style="347" customWidth="1"/>
    <col min="2" max="2" width="66.5546875" style="213" customWidth="1"/>
    <col min="3" max="4" width="18.33203125" style="182" customWidth="1"/>
    <col min="5" max="5" width="40.6640625" style="182" customWidth="1"/>
    <col min="6" max="6" width="32.6640625" style="288" customWidth="1"/>
    <col min="7" max="7" width="32.6640625" style="182" customWidth="1"/>
    <col min="8" max="8" width="16" style="47" bestFit="1" customWidth="1"/>
    <col min="9" max="9" width="21" style="47" customWidth="1"/>
    <col min="10" max="10" width="15.33203125" style="47" customWidth="1"/>
    <col min="11" max="11" width="4.44140625" style="47" customWidth="1"/>
    <col min="12" max="16384" width="9.109375" style="47"/>
  </cols>
  <sheetData>
    <row r="1" spans="1:8" ht="80.400000000000006" customHeight="1" x14ac:dyDescent="0.35">
      <c r="B1" s="189"/>
      <c r="F1" s="486" t="s">
        <v>320</v>
      </c>
      <c r="G1" s="486"/>
    </row>
    <row r="2" spans="1:8" ht="88.95" customHeight="1" x14ac:dyDescent="0.35">
      <c r="A2" s="487" t="s">
        <v>477</v>
      </c>
      <c r="B2" s="487"/>
      <c r="C2" s="487"/>
      <c r="D2" s="487"/>
      <c r="E2" s="487"/>
      <c r="F2" s="487"/>
      <c r="G2" s="487"/>
    </row>
    <row r="3" spans="1:8" s="61" customFormat="1" ht="105.75" customHeight="1" x14ac:dyDescent="0.3">
      <c r="A3" s="22" t="s">
        <v>478</v>
      </c>
      <c r="B3" s="225" t="s">
        <v>79</v>
      </c>
      <c r="C3" s="23" t="s">
        <v>7</v>
      </c>
      <c r="D3" s="23" t="s">
        <v>8</v>
      </c>
      <c r="E3" s="24" t="s">
        <v>321</v>
      </c>
      <c r="F3" s="23" t="s">
        <v>80</v>
      </c>
      <c r="G3" s="23" t="s">
        <v>167</v>
      </c>
    </row>
    <row r="4" spans="1:8" s="61" customFormat="1" ht="19.2" customHeight="1" x14ac:dyDescent="0.3">
      <c r="A4" s="384">
        <v>1</v>
      </c>
      <c r="B4" s="385">
        <f t="shared" ref="B4:G4" si="0">A4+1</f>
        <v>2</v>
      </c>
      <c r="C4" s="386">
        <f t="shared" si="0"/>
        <v>3</v>
      </c>
      <c r="D4" s="386">
        <f t="shared" si="0"/>
        <v>4</v>
      </c>
      <c r="E4" s="386">
        <f t="shared" si="0"/>
        <v>5</v>
      </c>
      <c r="F4" s="386">
        <f t="shared" si="0"/>
        <v>6</v>
      </c>
      <c r="G4" s="386">
        <f t="shared" si="0"/>
        <v>7</v>
      </c>
    </row>
    <row r="5" spans="1:8" s="63" customFormat="1" ht="27" customHeight="1" x14ac:dyDescent="0.35">
      <c r="A5" s="353" t="s">
        <v>322</v>
      </c>
      <c r="B5" s="488" t="s">
        <v>0</v>
      </c>
      <c r="C5" s="489"/>
      <c r="D5" s="489"/>
      <c r="E5" s="489"/>
      <c r="F5" s="489"/>
      <c r="G5" s="490"/>
    </row>
    <row r="6" spans="1:8" s="64" customFormat="1" ht="19.2" customHeight="1" x14ac:dyDescent="0.35">
      <c r="A6" s="354" t="s">
        <v>107</v>
      </c>
      <c r="B6" s="478" t="s">
        <v>98</v>
      </c>
      <c r="C6" s="479"/>
      <c r="D6" s="479"/>
      <c r="E6" s="479"/>
      <c r="F6" s="479"/>
      <c r="G6" s="480"/>
    </row>
    <row r="7" spans="1:8" s="65" customFormat="1" ht="19.2" customHeight="1" outlineLevel="1" x14ac:dyDescent="0.35">
      <c r="A7" s="355" t="s">
        <v>108</v>
      </c>
      <c r="B7" s="491" t="s">
        <v>94</v>
      </c>
      <c r="C7" s="492"/>
      <c r="D7" s="492"/>
      <c r="E7" s="492"/>
      <c r="F7" s="492"/>
      <c r="G7" s="493"/>
    </row>
    <row r="8" spans="1:8" s="66" customFormat="1" ht="19.2" customHeight="1" outlineLevel="1" x14ac:dyDescent="0.35">
      <c r="A8" s="355" t="s">
        <v>323</v>
      </c>
      <c r="B8" s="475" t="s">
        <v>95</v>
      </c>
      <c r="C8" s="476"/>
      <c r="D8" s="476"/>
      <c r="E8" s="476"/>
      <c r="F8" s="476"/>
      <c r="G8" s="477"/>
    </row>
    <row r="9" spans="1:8" s="63" customFormat="1" ht="19.2" customHeight="1" outlineLevel="1" x14ac:dyDescent="0.35">
      <c r="A9" s="355" t="s">
        <v>324</v>
      </c>
      <c r="B9" s="481" t="s">
        <v>5</v>
      </c>
      <c r="C9" s="482"/>
      <c r="D9" s="482"/>
      <c r="E9" s="482"/>
      <c r="F9" s="482"/>
      <c r="G9" s="483"/>
    </row>
    <row r="10" spans="1:8" s="68" customFormat="1" ht="23.25" customHeight="1" outlineLevel="1" x14ac:dyDescent="0.35">
      <c r="A10" s="356" t="s">
        <v>326</v>
      </c>
      <c r="B10" s="223" t="s">
        <v>141</v>
      </c>
      <c r="C10" s="264"/>
      <c r="D10" s="236">
        <f>SUM(D11)</f>
        <v>110</v>
      </c>
      <c r="E10" s="197">
        <f>SUM(E11)</f>
        <v>60</v>
      </c>
      <c r="F10" s="237">
        <f>SUM(F11)</f>
        <v>3000</v>
      </c>
      <c r="G10" s="198">
        <f>SUM(G11)</f>
        <v>1387.5681099999999</v>
      </c>
      <c r="H10" s="67"/>
    </row>
    <row r="11" spans="1:8" s="63" customFormat="1" ht="78" customHeight="1" outlineLevel="1" x14ac:dyDescent="0.35">
      <c r="A11" s="357" t="s">
        <v>326</v>
      </c>
      <c r="B11" s="234" t="s">
        <v>327</v>
      </c>
      <c r="C11" s="69">
        <v>2022</v>
      </c>
      <c r="D11" s="70">
        <v>110</v>
      </c>
      <c r="E11" s="71">
        <v>60</v>
      </c>
      <c r="F11" s="72">
        <v>3000</v>
      </c>
      <c r="G11" s="73">
        <v>1387.5681099999999</v>
      </c>
      <c r="H11" s="74"/>
    </row>
    <row r="12" spans="1:8" s="63" customFormat="1" ht="19.2" customHeight="1" outlineLevel="1" x14ac:dyDescent="0.35">
      <c r="A12" s="357" t="s">
        <v>109</v>
      </c>
      <c r="B12" s="215" t="s">
        <v>97</v>
      </c>
      <c r="C12" s="75"/>
      <c r="D12" s="76"/>
      <c r="E12" s="77"/>
      <c r="F12" s="78"/>
      <c r="G12" s="79"/>
      <c r="H12" s="74"/>
    </row>
    <row r="13" spans="1:8" s="66" customFormat="1" ht="19.2" customHeight="1" outlineLevel="1" x14ac:dyDescent="0.35">
      <c r="A13" s="357" t="s">
        <v>328</v>
      </c>
      <c r="B13" s="475" t="s">
        <v>95</v>
      </c>
      <c r="C13" s="476"/>
      <c r="D13" s="476"/>
      <c r="E13" s="476"/>
      <c r="F13" s="476"/>
      <c r="G13" s="477"/>
    </row>
    <row r="14" spans="1:8" s="63" customFormat="1" ht="19.2" customHeight="1" outlineLevel="1" x14ac:dyDescent="0.35">
      <c r="A14" s="357" t="s">
        <v>329</v>
      </c>
      <c r="B14" s="305" t="s">
        <v>3</v>
      </c>
      <c r="C14" s="100"/>
      <c r="D14" s="101"/>
      <c r="E14" s="103"/>
      <c r="F14" s="103"/>
      <c r="G14" s="104"/>
    </row>
    <row r="15" spans="1:8" s="68" customFormat="1" ht="19.2" customHeight="1" outlineLevel="1" x14ac:dyDescent="0.35">
      <c r="A15" s="358" t="s">
        <v>331</v>
      </c>
      <c r="B15" s="223" t="s">
        <v>141</v>
      </c>
      <c r="C15" s="264"/>
      <c r="D15" s="236">
        <f>SUM(D16)</f>
        <v>35</v>
      </c>
      <c r="E15" s="197">
        <f>SUM(E16)</f>
        <v>648</v>
      </c>
      <c r="F15" s="237">
        <f>SUM(F16)</f>
        <v>9000</v>
      </c>
      <c r="G15" s="198">
        <f>SUM(G16)</f>
        <v>8357.8339899999992</v>
      </c>
    </row>
    <row r="16" spans="1:8" s="64" customFormat="1" ht="132" customHeight="1" outlineLevel="1" x14ac:dyDescent="0.35">
      <c r="A16" s="357" t="s">
        <v>331</v>
      </c>
      <c r="B16" s="235" t="s">
        <v>171</v>
      </c>
      <c r="C16" s="100">
        <v>2021</v>
      </c>
      <c r="D16" s="101">
        <v>35</v>
      </c>
      <c r="E16" s="103">
        <v>648</v>
      </c>
      <c r="F16" s="102">
        <v>9000</v>
      </c>
      <c r="G16" s="104">
        <v>8357.8339899999992</v>
      </c>
      <c r="H16" s="80"/>
    </row>
    <row r="17" spans="1:8" s="63" customFormat="1" ht="21" customHeight="1" outlineLevel="1" x14ac:dyDescent="0.35">
      <c r="A17" s="357" t="s">
        <v>332</v>
      </c>
      <c r="B17" s="484" t="s">
        <v>5</v>
      </c>
      <c r="C17" s="485"/>
      <c r="D17" s="101"/>
      <c r="E17" s="103"/>
      <c r="F17" s="102"/>
      <c r="G17" s="104"/>
    </row>
    <row r="18" spans="1:8" s="68" customFormat="1" ht="19.2" customHeight="1" outlineLevel="1" x14ac:dyDescent="0.35">
      <c r="A18" s="358" t="s">
        <v>334</v>
      </c>
      <c r="B18" s="223" t="s">
        <v>141</v>
      </c>
      <c r="C18" s="264"/>
      <c r="D18" s="197">
        <f>D19</f>
        <v>110</v>
      </c>
      <c r="E18" s="197">
        <f>SUM(E19)</f>
        <v>360</v>
      </c>
      <c r="F18" s="237">
        <f>SUM(F19)</f>
        <v>60000</v>
      </c>
      <c r="G18" s="198">
        <f>SUM(G19)</f>
        <v>5397.5996999999998</v>
      </c>
    </row>
    <row r="19" spans="1:8" s="63" customFormat="1" ht="150.6" customHeight="1" outlineLevel="1" x14ac:dyDescent="0.35">
      <c r="A19" s="357" t="s">
        <v>334</v>
      </c>
      <c r="B19" s="234" t="s">
        <v>172</v>
      </c>
      <c r="C19" s="69">
        <v>2021</v>
      </c>
      <c r="D19" s="70">
        <v>110</v>
      </c>
      <c r="E19" s="71">
        <v>360</v>
      </c>
      <c r="F19" s="72">
        <v>60000</v>
      </c>
      <c r="G19" s="73">
        <v>5397.5996999999998</v>
      </c>
      <c r="H19" s="74"/>
    </row>
    <row r="20" spans="1:8" s="68" customFormat="1" ht="19.2" customHeight="1" outlineLevel="1" x14ac:dyDescent="0.35">
      <c r="A20" s="356" t="s">
        <v>337</v>
      </c>
      <c r="B20" s="214" t="s">
        <v>142</v>
      </c>
      <c r="C20" s="264"/>
      <c r="D20" s="236">
        <f>D21</f>
        <v>110</v>
      </c>
      <c r="E20" s="197">
        <f>SUM(E21)</f>
        <v>2165.6</v>
      </c>
      <c r="F20" s="237">
        <f>SUM(F21)</f>
        <v>120000</v>
      </c>
      <c r="G20" s="198">
        <f>SUM(G21)</f>
        <v>54779.469552845803</v>
      </c>
    </row>
    <row r="21" spans="1:8" s="63" customFormat="1" ht="137.4" customHeight="1" outlineLevel="1" x14ac:dyDescent="0.35">
      <c r="A21" s="357" t="s">
        <v>337</v>
      </c>
      <c r="B21" s="234" t="s">
        <v>173</v>
      </c>
      <c r="C21" s="69">
        <v>2021</v>
      </c>
      <c r="D21" s="70">
        <v>110</v>
      </c>
      <c r="E21" s="71">
        <v>2165.6</v>
      </c>
      <c r="F21" s="72">
        <v>120000</v>
      </c>
      <c r="G21" s="73">
        <v>54779.469552845803</v>
      </c>
      <c r="H21" s="74"/>
    </row>
    <row r="22" spans="1:8" s="64" customFormat="1" ht="19.2" customHeight="1" x14ac:dyDescent="0.35">
      <c r="A22" s="354" t="s">
        <v>110</v>
      </c>
      <c r="B22" s="478" t="s">
        <v>99</v>
      </c>
      <c r="C22" s="479"/>
      <c r="D22" s="479"/>
      <c r="E22" s="479"/>
      <c r="F22" s="479"/>
      <c r="G22" s="480"/>
    </row>
    <row r="23" spans="1:8" s="64" customFormat="1" ht="19.2" customHeight="1" x14ac:dyDescent="0.4">
      <c r="A23" s="355" t="s">
        <v>479</v>
      </c>
      <c r="B23" s="306" t="s">
        <v>480</v>
      </c>
      <c r="C23" s="238"/>
      <c r="D23" s="238"/>
      <c r="E23" s="238"/>
      <c r="F23" s="238"/>
      <c r="G23" s="239"/>
    </row>
    <row r="24" spans="1:8" s="66" customFormat="1" ht="19.2" customHeight="1" x14ac:dyDescent="0.35">
      <c r="A24" s="355" t="s">
        <v>338</v>
      </c>
      <c r="B24" s="307" t="s">
        <v>96</v>
      </c>
      <c r="C24" s="100"/>
      <c r="D24" s="101"/>
      <c r="E24" s="103"/>
      <c r="F24" s="103"/>
      <c r="G24" s="104"/>
    </row>
    <row r="25" spans="1:8" s="63" customFormat="1" ht="19.2" customHeight="1" x14ac:dyDescent="0.35">
      <c r="A25" s="355" t="s">
        <v>339</v>
      </c>
      <c r="B25" s="305" t="s">
        <v>4</v>
      </c>
      <c r="C25" s="100"/>
      <c r="D25" s="101"/>
      <c r="E25" s="103"/>
      <c r="F25" s="103"/>
      <c r="G25" s="104"/>
    </row>
    <row r="26" spans="1:8" s="68" customFormat="1" ht="19.2" customHeight="1" x14ac:dyDescent="0.35">
      <c r="A26" s="356" t="s">
        <v>340</v>
      </c>
      <c r="B26" s="223" t="s">
        <v>140</v>
      </c>
      <c r="C26" s="264"/>
      <c r="D26" s="240"/>
      <c r="E26" s="197">
        <f>SUM(E27:E739)</f>
        <v>133041.71000000002</v>
      </c>
      <c r="F26" s="237">
        <f>SUM(F27:F739)</f>
        <v>24927.600000000002</v>
      </c>
      <c r="G26" s="237">
        <f>SUM(G27:G739)</f>
        <v>170731.51936999997</v>
      </c>
    </row>
    <row r="27" spans="1:8" s="63" customFormat="1" ht="118.2" customHeight="1" x14ac:dyDescent="0.35">
      <c r="A27" s="357" t="s">
        <v>340</v>
      </c>
      <c r="B27" s="234" t="s">
        <v>174</v>
      </c>
      <c r="C27" s="69">
        <v>2021</v>
      </c>
      <c r="D27" s="70">
        <v>0.4</v>
      </c>
      <c r="E27" s="71">
        <v>10</v>
      </c>
      <c r="F27" s="72">
        <v>15</v>
      </c>
      <c r="G27" s="73">
        <v>36.903399999999998</v>
      </c>
    </row>
    <row r="28" spans="1:8" s="63" customFormat="1" ht="60" customHeight="1" x14ac:dyDescent="0.35">
      <c r="A28" s="357" t="s">
        <v>340</v>
      </c>
      <c r="B28" s="234" t="s">
        <v>175</v>
      </c>
      <c r="C28" s="69">
        <v>2021</v>
      </c>
      <c r="D28" s="70">
        <v>10</v>
      </c>
      <c r="E28" s="71">
        <v>15</v>
      </c>
      <c r="F28" s="72">
        <v>45</v>
      </c>
      <c r="G28" s="73">
        <v>71.186710000000005</v>
      </c>
    </row>
    <row r="29" spans="1:8" s="63" customFormat="1" ht="63.6" customHeight="1" x14ac:dyDescent="0.35">
      <c r="A29" s="357" t="s">
        <v>340</v>
      </c>
      <c r="B29" s="234" t="s">
        <v>176</v>
      </c>
      <c r="C29" s="69">
        <v>2021</v>
      </c>
      <c r="D29" s="70">
        <v>10</v>
      </c>
      <c r="E29" s="71">
        <v>15</v>
      </c>
      <c r="F29" s="72">
        <v>15</v>
      </c>
      <c r="G29" s="73">
        <v>77.14264</v>
      </c>
    </row>
    <row r="30" spans="1:8" s="63" customFormat="1" ht="60" customHeight="1" x14ac:dyDescent="0.35">
      <c r="A30" s="357" t="s">
        <v>340</v>
      </c>
      <c r="B30" s="234" t="s">
        <v>176</v>
      </c>
      <c r="C30" s="69">
        <v>2021</v>
      </c>
      <c r="D30" s="70">
        <v>0.4</v>
      </c>
      <c r="E30" s="71">
        <v>20</v>
      </c>
      <c r="F30" s="72">
        <v>15</v>
      </c>
      <c r="G30" s="73">
        <v>46.209910000000001</v>
      </c>
    </row>
    <row r="31" spans="1:8" s="63" customFormat="1" ht="60.6" customHeight="1" x14ac:dyDescent="0.35">
      <c r="A31" s="357" t="s">
        <v>340</v>
      </c>
      <c r="B31" s="234" t="s">
        <v>177</v>
      </c>
      <c r="C31" s="69">
        <v>2021</v>
      </c>
      <c r="D31" s="70">
        <v>10</v>
      </c>
      <c r="E31" s="71">
        <v>720</v>
      </c>
      <c r="F31" s="72">
        <v>15</v>
      </c>
      <c r="G31" s="73">
        <v>678.21195999999998</v>
      </c>
    </row>
    <row r="32" spans="1:8" s="63" customFormat="1" ht="42" customHeight="1" x14ac:dyDescent="0.35">
      <c r="A32" s="357" t="s">
        <v>340</v>
      </c>
      <c r="B32" s="234" t="s">
        <v>178</v>
      </c>
      <c r="C32" s="69">
        <v>2021</v>
      </c>
      <c r="D32" s="70">
        <v>0.4</v>
      </c>
      <c r="E32" s="71">
        <v>385</v>
      </c>
      <c r="F32" s="72">
        <v>10</v>
      </c>
      <c r="G32" s="73">
        <v>211.04361</v>
      </c>
    </row>
    <row r="33" spans="1:7" s="63" customFormat="1" ht="40.950000000000003" customHeight="1" x14ac:dyDescent="0.35">
      <c r="A33" s="357" t="s">
        <v>340</v>
      </c>
      <c r="B33" s="234" t="s">
        <v>179</v>
      </c>
      <c r="C33" s="69">
        <v>2021</v>
      </c>
      <c r="D33" s="70">
        <v>0.4</v>
      </c>
      <c r="E33" s="71">
        <v>50</v>
      </c>
      <c r="F33" s="72">
        <v>15</v>
      </c>
      <c r="G33" s="73">
        <v>57.889209999999999</v>
      </c>
    </row>
    <row r="34" spans="1:7" s="63" customFormat="1" ht="55.2" customHeight="1" x14ac:dyDescent="0.35">
      <c r="A34" s="357" t="s">
        <v>340</v>
      </c>
      <c r="B34" s="234" t="s">
        <v>180</v>
      </c>
      <c r="C34" s="69">
        <v>2021</v>
      </c>
      <c r="D34" s="70">
        <v>0.4</v>
      </c>
      <c r="E34" s="71">
        <v>10</v>
      </c>
      <c r="F34" s="72">
        <v>15</v>
      </c>
      <c r="G34" s="73">
        <v>35.990220000000001</v>
      </c>
    </row>
    <row r="35" spans="1:7" s="63" customFormat="1" ht="55.2" customHeight="1" x14ac:dyDescent="0.35">
      <c r="A35" s="357" t="s">
        <v>340</v>
      </c>
      <c r="B35" s="234" t="s">
        <v>180</v>
      </c>
      <c r="C35" s="69">
        <v>2021</v>
      </c>
      <c r="D35" s="70">
        <v>10</v>
      </c>
      <c r="E35" s="71">
        <v>15</v>
      </c>
      <c r="F35" s="72">
        <v>15</v>
      </c>
      <c r="G35" s="73">
        <v>71.872739999999993</v>
      </c>
    </row>
    <row r="36" spans="1:7" s="63" customFormat="1" ht="62.4" customHeight="1" x14ac:dyDescent="0.35">
      <c r="A36" s="357" t="s">
        <v>340</v>
      </c>
      <c r="B36" s="234" t="s">
        <v>181</v>
      </c>
      <c r="C36" s="69">
        <v>2021</v>
      </c>
      <c r="D36" s="70">
        <v>10</v>
      </c>
      <c r="E36" s="71">
        <v>65</v>
      </c>
      <c r="F36" s="72">
        <v>15</v>
      </c>
      <c r="G36" s="73">
        <v>189.04038</v>
      </c>
    </row>
    <row r="37" spans="1:7" s="63" customFormat="1" ht="54" customHeight="1" x14ac:dyDescent="0.35">
      <c r="A37" s="357" t="s">
        <v>340</v>
      </c>
      <c r="B37" s="234" t="s">
        <v>181</v>
      </c>
      <c r="C37" s="69">
        <v>2021</v>
      </c>
      <c r="D37" s="70">
        <v>0.4</v>
      </c>
      <c r="E37" s="71">
        <v>10</v>
      </c>
      <c r="F37" s="72">
        <v>15</v>
      </c>
      <c r="G37" s="73">
        <v>52.187049999999999</v>
      </c>
    </row>
    <row r="38" spans="1:7" s="63" customFormat="1" ht="40.200000000000003" customHeight="1" x14ac:dyDescent="0.35">
      <c r="A38" s="357" t="s">
        <v>340</v>
      </c>
      <c r="B38" s="234" t="s">
        <v>182</v>
      </c>
      <c r="C38" s="69">
        <v>2021</v>
      </c>
      <c r="D38" s="70">
        <v>0.4</v>
      </c>
      <c r="E38" s="71">
        <v>105</v>
      </c>
      <c r="F38" s="72">
        <v>15</v>
      </c>
      <c r="G38" s="73">
        <v>93.398759999999996</v>
      </c>
    </row>
    <row r="39" spans="1:7" s="63" customFormat="1" ht="40.200000000000003" customHeight="1" x14ac:dyDescent="0.35">
      <c r="A39" s="357" t="s">
        <v>340</v>
      </c>
      <c r="B39" s="234" t="s">
        <v>183</v>
      </c>
      <c r="C39" s="69">
        <v>2021</v>
      </c>
      <c r="D39" s="70">
        <v>0.4</v>
      </c>
      <c r="E39" s="71">
        <v>290</v>
      </c>
      <c r="F39" s="72">
        <v>15</v>
      </c>
      <c r="G39" s="73">
        <v>148.91829999999999</v>
      </c>
    </row>
    <row r="40" spans="1:7" s="63" customFormat="1" ht="40.200000000000003" customHeight="1" x14ac:dyDescent="0.35">
      <c r="A40" s="357" t="s">
        <v>340</v>
      </c>
      <c r="B40" s="234" t="s">
        <v>184</v>
      </c>
      <c r="C40" s="69">
        <v>2021</v>
      </c>
      <c r="D40" s="70">
        <v>0.4</v>
      </c>
      <c r="E40" s="71">
        <v>68</v>
      </c>
      <c r="F40" s="72">
        <v>15</v>
      </c>
      <c r="G40" s="73">
        <v>60.643999999999998</v>
      </c>
    </row>
    <row r="41" spans="1:7" s="63" customFormat="1" ht="57.6" customHeight="1" x14ac:dyDescent="0.35">
      <c r="A41" s="357" t="s">
        <v>340</v>
      </c>
      <c r="B41" s="234" t="s">
        <v>185</v>
      </c>
      <c r="C41" s="69">
        <v>2021</v>
      </c>
      <c r="D41" s="70">
        <v>0.4</v>
      </c>
      <c r="E41" s="71">
        <v>185</v>
      </c>
      <c r="F41" s="72">
        <v>10</v>
      </c>
      <c r="G41" s="73">
        <v>117.75408</v>
      </c>
    </row>
    <row r="42" spans="1:7" s="63" customFormat="1" ht="43.95" customHeight="1" x14ac:dyDescent="0.35">
      <c r="A42" s="357" t="s">
        <v>340</v>
      </c>
      <c r="B42" s="234" t="s">
        <v>186</v>
      </c>
      <c r="C42" s="69">
        <v>2021</v>
      </c>
      <c r="D42" s="70">
        <v>10</v>
      </c>
      <c r="E42" s="71">
        <v>23</v>
      </c>
      <c r="F42" s="72">
        <v>100</v>
      </c>
      <c r="G42" s="73">
        <v>24.49793</v>
      </c>
    </row>
    <row r="43" spans="1:7" s="63" customFormat="1" ht="53.4" customHeight="1" x14ac:dyDescent="0.35">
      <c r="A43" s="357" t="s">
        <v>340</v>
      </c>
      <c r="B43" s="234" t="s">
        <v>187</v>
      </c>
      <c r="C43" s="69">
        <v>2021</v>
      </c>
      <c r="D43" s="70">
        <v>0.4</v>
      </c>
      <c r="E43" s="71">
        <v>24</v>
      </c>
      <c r="F43" s="72">
        <v>70</v>
      </c>
      <c r="G43" s="73">
        <v>20.7791</v>
      </c>
    </row>
    <row r="44" spans="1:7" s="63" customFormat="1" ht="54.6" customHeight="1" x14ac:dyDescent="0.35">
      <c r="A44" s="357" t="s">
        <v>340</v>
      </c>
      <c r="B44" s="234" t="s">
        <v>188</v>
      </c>
      <c r="C44" s="69">
        <v>2021</v>
      </c>
      <c r="D44" s="70">
        <v>0.4</v>
      </c>
      <c r="E44" s="71">
        <v>325</v>
      </c>
      <c r="F44" s="72">
        <v>15</v>
      </c>
      <c r="G44" s="73">
        <v>125.25345</v>
      </c>
    </row>
    <row r="45" spans="1:7" s="63" customFormat="1" ht="65.400000000000006" customHeight="1" x14ac:dyDescent="0.35">
      <c r="A45" s="357" t="s">
        <v>340</v>
      </c>
      <c r="B45" s="234" t="s">
        <v>189</v>
      </c>
      <c r="C45" s="69">
        <v>2021</v>
      </c>
      <c r="D45" s="70">
        <v>0.4</v>
      </c>
      <c r="E45" s="71">
        <v>7</v>
      </c>
      <c r="F45" s="72">
        <v>15</v>
      </c>
      <c r="G45" s="73">
        <v>15.963380000000001</v>
      </c>
    </row>
    <row r="46" spans="1:7" s="63" customFormat="1" ht="57.6" customHeight="1" x14ac:dyDescent="0.35">
      <c r="A46" s="357" t="s">
        <v>340</v>
      </c>
      <c r="B46" s="234" t="s">
        <v>190</v>
      </c>
      <c r="C46" s="69">
        <v>2021</v>
      </c>
      <c r="D46" s="70">
        <v>0.4</v>
      </c>
      <c r="E46" s="71">
        <v>7</v>
      </c>
      <c r="F46" s="72">
        <v>15</v>
      </c>
      <c r="G46" s="73">
        <v>15.31235</v>
      </c>
    </row>
    <row r="47" spans="1:7" s="63" customFormat="1" ht="58.95" customHeight="1" x14ac:dyDescent="0.35">
      <c r="A47" s="357" t="s">
        <v>340</v>
      </c>
      <c r="B47" s="234" t="s">
        <v>191</v>
      </c>
      <c r="C47" s="69">
        <v>2021</v>
      </c>
      <c r="D47" s="70">
        <v>0.4</v>
      </c>
      <c r="E47" s="71">
        <v>822</v>
      </c>
      <c r="F47" s="72">
        <v>30</v>
      </c>
      <c r="G47" s="73">
        <v>290.23899</v>
      </c>
    </row>
    <row r="48" spans="1:7" s="63" customFormat="1" ht="83.4" customHeight="1" x14ac:dyDescent="0.35">
      <c r="A48" s="357" t="s">
        <v>340</v>
      </c>
      <c r="B48" s="234" t="s">
        <v>192</v>
      </c>
      <c r="C48" s="69">
        <v>2021</v>
      </c>
      <c r="D48" s="70">
        <v>0.4</v>
      </c>
      <c r="E48" s="71">
        <v>126</v>
      </c>
      <c r="F48" s="72">
        <v>10</v>
      </c>
      <c r="G48" s="73">
        <v>122.0162</v>
      </c>
    </row>
    <row r="49" spans="1:7" s="63" customFormat="1" ht="119.4" customHeight="1" x14ac:dyDescent="0.35">
      <c r="A49" s="357" t="s">
        <v>340</v>
      </c>
      <c r="B49" s="234" t="s">
        <v>193</v>
      </c>
      <c r="C49" s="69">
        <v>2021</v>
      </c>
      <c r="D49" s="70">
        <v>0.4</v>
      </c>
      <c r="E49" s="71">
        <v>6</v>
      </c>
      <c r="F49" s="72">
        <v>54</v>
      </c>
      <c r="G49" s="73">
        <v>129.511</v>
      </c>
    </row>
    <row r="50" spans="1:7" s="63" customFormat="1" ht="115.95" customHeight="1" x14ac:dyDescent="0.35">
      <c r="A50" s="357" t="s">
        <v>340</v>
      </c>
      <c r="B50" s="234" t="s">
        <v>193</v>
      </c>
      <c r="C50" s="69">
        <v>2021</v>
      </c>
      <c r="D50" s="70">
        <v>10</v>
      </c>
      <c r="E50" s="71">
        <v>27</v>
      </c>
      <c r="F50" s="72">
        <v>54</v>
      </c>
      <c r="G50" s="73">
        <v>224.1583</v>
      </c>
    </row>
    <row r="51" spans="1:7" s="63" customFormat="1" ht="110.4" customHeight="1" x14ac:dyDescent="0.35">
      <c r="A51" s="357" t="s">
        <v>340</v>
      </c>
      <c r="B51" s="234" t="s">
        <v>194</v>
      </c>
      <c r="C51" s="69">
        <v>2021</v>
      </c>
      <c r="D51" s="70">
        <v>0.4</v>
      </c>
      <c r="E51" s="71">
        <v>10</v>
      </c>
      <c r="F51" s="72">
        <v>15</v>
      </c>
      <c r="G51" s="73">
        <v>43.388840000000002</v>
      </c>
    </row>
    <row r="52" spans="1:7" s="63" customFormat="1" ht="95.4" customHeight="1" x14ac:dyDescent="0.35">
      <c r="A52" s="357" t="s">
        <v>340</v>
      </c>
      <c r="B52" s="234" t="s">
        <v>195</v>
      </c>
      <c r="C52" s="69">
        <v>2021</v>
      </c>
      <c r="D52" s="70">
        <v>0.4</v>
      </c>
      <c r="E52" s="71">
        <v>125</v>
      </c>
      <c r="F52" s="72">
        <v>15</v>
      </c>
      <c r="G52" s="73">
        <v>167.93361999999999</v>
      </c>
    </row>
    <row r="53" spans="1:7" s="63" customFormat="1" ht="112.2" customHeight="1" x14ac:dyDescent="0.35">
      <c r="A53" s="357" t="s">
        <v>340</v>
      </c>
      <c r="B53" s="234" t="s">
        <v>196</v>
      </c>
      <c r="C53" s="69">
        <v>2021</v>
      </c>
      <c r="D53" s="70">
        <v>0.4</v>
      </c>
      <c r="E53" s="71">
        <v>820</v>
      </c>
      <c r="F53" s="72">
        <v>60</v>
      </c>
      <c r="G53" s="73">
        <v>524.96861000000001</v>
      </c>
    </row>
    <row r="54" spans="1:7" s="63" customFormat="1" ht="99.6" customHeight="1" x14ac:dyDescent="0.35">
      <c r="A54" s="357" t="s">
        <v>340</v>
      </c>
      <c r="B54" s="234" t="s">
        <v>197</v>
      </c>
      <c r="C54" s="69">
        <v>2021</v>
      </c>
      <c r="D54" s="70">
        <v>0.4</v>
      </c>
      <c r="E54" s="71">
        <v>210</v>
      </c>
      <c r="F54" s="72">
        <v>10</v>
      </c>
      <c r="G54" s="73">
        <v>162.40424999999999</v>
      </c>
    </row>
    <row r="55" spans="1:7" s="63" customFormat="1" ht="102" customHeight="1" x14ac:dyDescent="0.35">
      <c r="A55" s="357" t="s">
        <v>340</v>
      </c>
      <c r="B55" s="234" t="s">
        <v>198</v>
      </c>
      <c r="C55" s="69">
        <v>2021</v>
      </c>
      <c r="D55" s="70">
        <v>0.4</v>
      </c>
      <c r="E55" s="71">
        <v>82</v>
      </c>
      <c r="F55" s="72">
        <v>15</v>
      </c>
      <c r="G55" s="73">
        <v>93.492530000000002</v>
      </c>
    </row>
    <row r="56" spans="1:7" s="63" customFormat="1" ht="111.6" customHeight="1" x14ac:dyDescent="0.35">
      <c r="A56" s="357" t="s">
        <v>340</v>
      </c>
      <c r="B56" s="234" t="s">
        <v>199</v>
      </c>
      <c r="C56" s="69">
        <v>2021</v>
      </c>
      <c r="D56" s="70">
        <v>0.4</v>
      </c>
      <c r="E56" s="71">
        <v>80</v>
      </c>
      <c r="F56" s="72">
        <v>15</v>
      </c>
      <c r="G56" s="73">
        <v>83.748800000000003</v>
      </c>
    </row>
    <row r="57" spans="1:7" s="63" customFormat="1" ht="98.4" customHeight="1" x14ac:dyDescent="0.35">
      <c r="A57" s="357" t="s">
        <v>340</v>
      </c>
      <c r="B57" s="234" t="s">
        <v>200</v>
      </c>
      <c r="C57" s="69">
        <v>2021</v>
      </c>
      <c r="D57" s="70">
        <v>0.4</v>
      </c>
      <c r="E57" s="71">
        <v>150</v>
      </c>
      <c r="F57" s="72">
        <v>15</v>
      </c>
      <c r="G57" s="73">
        <v>150.00754000000001</v>
      </c>
    </row>
    <row r="58" spans="1:7" s="63" customFormat="1" ht="82.95" customHeight="1" x14ac:dyDescent="0.35">
      <c r="A58" s="357" t="s">
        <v>340</v>
      </c>
      <c r="B58" s="234" t="s">
        <v>201</v>
      </c>
      <c r="C58" s="69">
        <v>2021</v>
      </c>
      <c r="D58" s="70">
        <v>0.4</v>
      </c>
      <c r="E58" s="71">
        <v>110</v>
      </c>
      <c r="F58" s="72">
        <v>15</v>
      </c>
      <c r="G58" s="73">
        <v>120.70729</v>
      </c>
    </row>
    <row r="59" spans="1:7" s="63" customFormat="1" ht="66.599999999999994" customHeight="1" x14ac:dyDescent="0.35">
      <c r="A59" s="357" t="s">
        <v>340</v>
      </c>
      <c r="B59" s="234" t="s">
        <v>202</v>
      </c>
      <c r="C59" s="69">
        <v>2021</v>
      </c>
      <c r="D59" s="70">
        <v>0.4</v>
      </c>
      <c r="E59" s="71">
        <v>72</v>
      </c>
      <c r="F59" s="72">
        <v>15</v>
      </c>
      <c r="G59" s="73">
        <v>89.075850000000003</v>
      </c>
    </row>
    <row r="60" spans="1:7" s="63" customFormat="1" ht="78.599999999999994" customHeight="1" x14ac:dyDescent="0.35">
      <c r="A60" s="357" t="s">
        <v>340</v>
      </c>
      <c r="B60" s="234" t="s">
        <v>203</v>
      </c>
      <c r="C60" s="69">
        <v>2021</v>
      </c>
      <c r="D60" s="70">
        <v>0.4</v>
      </c>
      <c r="E60" s="71">
        <v>87</v>
      </c>
      <c r="F60" s="72">
        <v>15</v>
      </c>
      <c r="G60" s="73">
        <v>154.06593000000001</v>
      </c>
    </row>
    <row r="61" spans="1:7" s="63" customFormat="1" ht="112.95" customHeight="1" x14ac:dyDescent="0.35">
      <c r="A61" s="357" t="s">
        <v>340</v>
      </c>
      <c r="B61" s="234" t="s">
        <v>204</v>
      </c>
      <c r="C61" s="69">
        <v>2021</v>
      </c>
      <c r="D61" s="70">
        <v>0.4</v>
      </c>
      <c r="E61" s="71">
        <v>10</v>
      </c>
      <c r="F61" s="72">
        <v>15</v>
      </c>
      <c r="G61" s="73">
        <v>56.151960000000003</v>
      </c>
    </row>
    <row r="62" spans="1:7" s="63" customFormat="1" ht="115.95" customHeight="1" x14ac:dyDescent="0.35">
      <c r="A62" s="357" t="s">
        <v>340</v>
      </c>
      <c r="B62" s="234" t="s">
        <v>204</v>
      </c>
      <c r="C62" s="69">
        <v>2021</v>
      </c>
      <c r="D62" s="70">
        <v>10</v>
      </c>
      <c r="E62" s="71">
        <v>18</v>
      </c>
      <c r="F62" s="72">
        <v>15</v>
      </c>
      <c r="G62" s="73">
        <v>72.781630000000007</v>
      </c>
    </row>
    <row r="63" spans="1:7" s="63" customFormat="1" ht="56.4" customHeight="1" x14ac:dyDescent="0.35">
      <c r="A63" s="357" t="s">
        <v>340</v>
      </c>
      <c r="B63" s="234" t="s">
        <v>205</v>
      </c>
      <c r="C63" s="69">
        <v>2021</v>
      </c>
      <c r="D63" s="70">
        <v>0.4</v>
      </c>
      <c r="E63" s="71">
        <v>32</v>
      </c>
      <c r="F63" s="72">
        <v>95</v>
      </c>
      <c r="G63" s="73">
        <v>91.052750000000003</v>
      </c>
    </row>
    <row r="64" spans="1:7" s="63" customFormat="1" ht="118.2" customHeight="1" x14ac:dyDescent="0.35">
      <c r="A64" s="357" t="s">
        <v>340</v>
      </c>
      <c r="B64" s="234" t="s">
        <v>206</v>
      </c>
      <c r="C64" s="69">
        <v>2021</v>
      </c>
      <c r="D64" s="70">
        <v>10</v>
      </c>
      <c r="E64" s="71">
        <v>166</v>
      </c>
      <c r="F64" s="72">
        <v>60</v>
      </c>
      <c r="G64" s="73">
        <v>457.62797</v>
      </c>
    </row>
    <row r="65" spans="1:7" s="63" customFormat="1" ht="119.4" customHeight="1" x14ac:dyDescent="0.35">
      <c r="A65" s="357" t="s">
        <v>340</v>
      </c>
      <c r="B65" s="234" t="s">
        <v>206</v>
      </c>
      <c r="C65" s="69">
        <v>2021</v>
      </c>
      <c r="D65" s="70">
        <v>0.4</v>
      </c>
      <c r="E65" s="71">
        <v>196</v>
      </c>
      <c r="F65" s="72">
        <v>60</v>
      </c>
      <c r="G65" s="73">
        <v>357.47476999999998</v>
      </c>
    </row>
    <row r="66" spans="1:7" s="63" customFormat="1" ht="60.6" customHeight="1" x14ac:dyDescent="0.35">
      <c r="A66" s="357" t="s">
        <v>340</v>
      </c>
      <c r="B66" s="234" t="s">
        <v>207</v>
      </c>
      <c r="C66" s="69">
        <v>2021</v>
      </c>
      <c r="D66" s="70">
        <v>0.4</v>
      </c>
      <c r="E66" s="71">
        <v>285</v>
      </c>
      <c r="F66" s="72">
        <v>15</v>
      </c>
      <c r="G66" s="73">
        <v>264.06772999999998</v>
      </c>
    </row>
    <row r="67" spans="1:7" s="63" customFormat="1" ht="63.6" customHeight="1" x14ac:dyDescent="0.35">
      <c r="A67" s="357" t="s">
        <v>340</v>
      </c>
      <c r="B67" s="234" t="s">
        <v>208</v>
      </c>
      <c r="C67" s="69">
        <v>2021</v>
      </c>
      <c r="D67" s="70">
        <v>0.4</v>
      </c>
      <c r="E67" s="71">
        <v>160</v>
      </c>
      <c r="F67" s="72">
        <v>10</v>
      </c>
      <c r="G67" s="73">
        <v>166.75837999999999</v>
      </c>
    </row>
    <row r="68" spans="1:7" s="63" customFormat="1" ht="59.4" customHeight="1" x14ac:dyDescent="0.35">
      <c r="A68" s="357" t="s">
        <v>340</v>
      </c>
      <c r="B68" s="234" t="s">
        <v>209</v>
      </c>
      <c r="C68" s="69">
        <v>2021</v>
      </c>
      <c r="D68" s="70">
        <v>0.4</v>
      </c>
      <c r="E68" s="71">
        <v>40</v>
      </c>
      <c r="F68" s="72">
        <v>15</v>
      </c>
      <c r="G68" s="73">
        <v>44.91939</v>
      </c>
    </row>
    <row r="69" spans="1:7" s="63" customFormat="1" ht="58.2" customHeight="1" x14ac:dyDescent="0.35">
      <c r="A69" s="357" t="s">
        <v>340</v>
      </c>
      <c r="B69" s="234" t="s">
        <v>725</v>
      </c>
      <c r="C69" s="69">
        <v>2021</v>
      </c>
      <c r="D69" s="70">
        <v>0.4</v>
      </c>
      <c r="E69" s="71">
        <v>250</v>
      </c>
      <c r="F69" s="72">
        <v>15</v>
      </c>
      <c r="G69" s="73">
        <v>213.49772999999999</v>
      </c>
    </row>
    <row r="70" spans="1:7" s="63" customFormat="1" ht="76.2" customHeight="1" x14ac:dyDescent="0.35">
      <c r="A70" s="357" t="s">
        <v>340</v>
      </c>
      <c r="B70" s="234" t="s">
        <v>210</v>
      </c>
      <c r="C70" s="69">
        <v>2021</v>
      </c>
      <c r="D70" s="70">
        <v>0.4</v>
      </c>
      <c r="E70" s="71">
        <v>260</v>
      </c>
      <c r="F70" s="72">
        <v>8</v>
      </c>
      <c r="G70" s="73">
        <v>200.00255999999999</v>
      </c>
    </row>
    <row r="71" spans="1:7" s="63" customFormat="1" ht="65.400000000000006" customHeight="1" x14ac:dyDescent="0.35">
      <c r="A71" s="357" t="s">
        <v>340</v>
      </c>
      <c r="B71" s="234" t="s">
        <v>211</v>
      </c>
      <c r="C71" s="69">
        <v>2021</v>
      </c>
      <c r="D71" s="70">
        <v>0.4</v>
      </c>
      <c r="E71" s="71">
        <v>225</v>
      </c>
      <c r="F71" s="72">
        <v>30</v>
      </c>
      <c r="G71" s="73">
        <v>228.28637000000001</v>
      </c>
    </row>
    <row r="72" spans="1:7" s="63" customFormat="1" ht="60" customHeight="1" x14ac:dyDescent="0.35">
      <c r="A72" s="357" t="s">
        <v>340</v>
      </c>
      <c r="B72" s="234" t="s">
        <v>212</v>
      </c>
      <c r="C72" s="69">
        <v>2021</v>
      </c>
      <c r="D72" s="70">
        <v>0.4</v>
      </c>
      <c r="E72" s="71">
        <v>510</v>
      </c>
      <c r="F72" s="72">
        <v>15</v>
      </c>
      <c r="G72" s="73">
        <v>353.78080999999997</v>
      </c>
    </row>
    <row r="73" spans="1:7" s="63" customFormat="1" ht="54.6" customHeight="1" x14ac:dyDescent="0.35">
      <c r="A73" s="357" t="s">
        <v>340</v>
      </c>
      <c r="B73" s="234" t="s">
        <v>213</v>
      </c>
      <c r="C73" s="69">
        <v>2021</v>
      </c>
      <c r="D73" s="70">
        <v>0.4</v>
      </c>
      <c r="E73" s="71">
        <v>225</v>
      </c>
      <c r="F73" s="72">
        <v>15</v>
      </c>
      <c r="G73" s="73">
        <v>192.65803</v>
      </c>
    </row>
    <row r="74" spans="1:7" s="63" customFormat="1" ht="60.6" customHeight="1" x14ac:dyDescent="0.35">
      <c r="A74" s="357" t="s">
        <v>340</v>
      </c>
      <c r="B74" s="234" t="s">
        <v>214</v>
      </c>
      <c r="C74" s="69">
        <v>2021</v>
      </c>
      <c r="D74" s="70">
        <v>0.4</v>
      </c>
      <c r="E74" s="71">
        <v>35</v>
      </c>
      <c r="F74" s="72">
        <v>15</v>
      </c>
      <c r="G74" s="73">
        <v>33.123570000000001</v>
      </c>
    </row>
    <row r="75" spans="1:7" s="63" customFormat="1" ht="60.6" customHeight="1" x14ac:dyDescent="0.35">
      <c r="A75" s="357" t="s">
        <v>340</v>
      </c>
      <c r="B75" s="234" t="s">
        <v>215</v>
      </c>
      <c r="C75" s="69">
        <v>2021</v>
      </c>
      <c r="D75" s="70">
        <v>0.4</v>
      </c>
      <c r="E75" s="71">
        <v>105</v>
      </c>
      <c r="F75" s="72">
        <v>15</v>
      </c>
      <c r="G75" s="73">
        <v>81.853620000000006</v>
      </c>
    </row>
    <row r="76" spans="1:7" s="63" customFormat="1" ht="48.6" customHeight="1" x14ac:dyDescent="0.35">
      <c r="A76" s="357" t="s">
        <v>340</v>
      </c>
      <c r="B76" s="234" t="s">
        <v>216</v>
      </c>
      <c r="C76" s="69">
        <v>2021</v>
      </c>
      <c r="D76" s="70">
        <v>0.4</v>
      </c>
      <c r="E76" s="71">
        <v>80</v>
      </c>
      <c r="F76" s="72">
        <v>10</v>
      </c>
      <c r="G76" s="73">
        <v>62.731290000000001</v>
      </c>
    </row>
    <row r="77" spans="1:7" s="63" customFormat="1" ht="62.4" customHeight="1" x14ac:dyDescent="0.35">
      <c r="A77" s="357" t="s">
        <v>340</v>
      </c>
      <c r="B77" s="234" t="s">
        <v>726</v>
      </c>
      <c r="C77" s="69">
        <v>2021</v>
      </c>
      <c r="D77" s="70">
        <v>0.4</v>
      </c>
      <c r="E77" s="71">
        <v>285</v>
      </c>
      <c r="F77" s="72">
        <v>15</v>
      </c>
      <c r="G77" s="73">
        <v>248.14642000000001</v>
      </c>
    </row>
    <row r="78" spans="1:7" s="63" customFormat="1" ht="60" customHeight="1" x14ac:dyDescent="0.35">
      <c r="A78" s="357" t="s">
        <v>340</v>
      </c>
      <c r="B78" s="234" t="s">
        <v>727</v>
      </c>
      <c r="C78" s="69">
        <v>2021</v>
      </c>
      <c r="D78" s="70">
        <v>0.4</v>
      </c>
      <c r="E78" s="71">
        <v>135</v>
      </c>
      <c r="F78" s="72">
        <v>15</v>
      </c>
      <c r="G78" s="73">
        <v>110.06835</v>
      </c>
    </row>
    <row r="79" spans="1:7" s="63" customFormat="1" ht="57.6" customHeight="1" x14ac:dyDescent="0.35">
      <c r="A79" s="357" t="s">
        <v>340</v>
      </c>
      <c r="B79" s="234" t="s">
        <v>728</v>
      </c>
      <c r="C79" s="69">
        <v>2021</v>
      </c>
      <c r="D79" s="70">
        <v>0.4</v>
      </c>
      <c r="E79" s="71">
        <v>220</v>
      </c>
      <c r="F79" s="72">
        <v>15</v>
      </c>
      <c r="G79" s="73">
        <v>125.64011000000001</v>
      </c>
    </row>
    <row r="80" spans="1:7" s="63" customFormat="1" ht="59.4" customHeight="1" x14ac:dyDescent="0.35">
      <c r="A80" s="357" t="s">
        <v>340</v>
      </c>
      <c r="B80" s="234" t="s">
        <v>729</v>
      </c>
      <c r="C80" s="69">
        <v>2021</v>
      </c>
      <c r="D80" s="70">
        <v>0.4</v>
      </c>
      <c r="E80" s="71">
        <v>285</v>
      </c>
      <c r="F80" s="72">
        <v>10</v>
      </c>
      <c r="G80" s="73">
        <v>147.05304000000001</v>
      </c>
    </row>
    <row r="81" spans="1:7" s="63" customFormat="1" ht="64.2" customHeight="1" x14ac:dyDescent="0.35">
      <c r="A81" s="357" t="s">
        <v>340</v>
      </c>
      <c r="B81" s="234" t="s">
        <v>730</v>
      </c>
      <c r="C81" s="69">
        <v>2021</v>
      </c>
      <c r="D81" s="70">
        <v>0.4</v>
      </c>
      <c r="E81" s="71">
        <v>163</v>
      </c>
      <c r="F81" s="72">
        <v>15</v>
      </c>
      <c r="G81" s="73">
        <v>139.63471999999999</v>
      </c>
    </row>
    <row r="82" spans="1:7" s="63" customFormat="1" ht="117.6" customHeight="1" x14ac:dyDescent="0.35">
      <c r="A82" s="357" t="s">
        <v>340</v>
      </c>
      <c r="B82" s="234" t="s">
        <v>217</v>
      </c>
      <c r="C82" s="69">
        <v>2021</v>
      </c>
      <c r="D82" s="70">
        <v>10</v>
      </c>
      <c r="E82" s="71">
        <v>196</v>
      </c>
      <c r="F82" s="72">
        <v>150</v>
      </c>
      <c r="G82" s="73">
        <v>623.78815999999995</v>
      </c>
    </row>
    <row r="83" spans="1:7" s="63" customFormat="1" ht="97.95" customHeight="1" x14ac:dyDescent="0.35">
      <c r="A83" s="357" t="s">
        <v>340</v>
      </c>
      <c r="B83" s="234" t="s">
        <v>731</v>
      </c>
      <c r="C83" s="69">
        <v>2021</v>
      </c>
      <c r="D83" s="70">
        <v>10</v>
      </c>
      <c r="E83" s="71">
        <v>1860</v>
      </c>
      <c r="F83" s="72">
        <v>100</v>
      </c>
      <c r="G83" s="73">
        <v>2193.2841100000001</v>
      </c>
    </row>
    <row r="84" spans="1:7" s="63" customFormat="1" ht="68.400000000000006" customHeight="1" x14ac:dyDescent="0.35">
      <c r="A84" s="357" t="s">
        <v>340</v>
      </c>
      <c r="B84" s="234" t="s">
        <v>732</v>
      </c>
      <c r="C84" s="69">
        <v>2021</v>
      </c>
      <c r="D84" s="70">
        <v>0.4</v>
      </c>
      <c r="E84" s="71">
        <v>548</v>
      </c>
      <c r="F84" s="72">
        <v>30</v>
      </c>
      <c r="G84" s="73">
        <v>333.61563999999998</v>
      </c>
    </row>
    <row r="85" spans="1:7" s="63" customFormat="1" ht="93.6" customHeight="1" x14ac:dyDescent="0.35">
      <c r="A85" s="357" t="s">
        <v>340</v>
      </c>
      <c r="B85" s="234" t="s">
        <v>733</v>
      </c>
      <c r="C85" s="69">
        <v>2021</v>
      </c>
      <c r="D85" s="70">
        <v>0.4</v>
      </c>
      <c r="E85" s="71">
        <v>10</v>
      </c>
      <c r="F85" s="72">
        <v>50</v>
      </c>
      <c r="G85" s="73">
        <v>48.5428</v>
      </c>
    </row>
    <row r="86" spans="1:7" s="63" customFormat="1" ht="58.95" customHeight="1" x14ac:dyDescent="0.35">
      <c r="A86" s="357" t="s">
        <v>340</v>
      </c>
      <c r="B86" s="234" t="s">
        <v>734</v>
      </c>
      <c r="C86" s="69">
        <v>2021</v>
      </c>
      <c r="D86" s="70">
        <v>10</v>
      </c>
      <c r="E86" s="71">
        <v>18</v>
      </c>
      <c r="F86" s="72">
        <v>150</v>
      </c>
      <c r="G86" s="73">
        <v>88.888890000000004</v>
      </c>
    </row>
    <row r="87" spans="1:7" s="63" customFormat="1" ht="58.95" customHeight="1" x14ac:dyDescent="0.35">
      <c r="A87" s="357" t="s">
        <v>340</v>
      </c>
      <c r="B87" s="234" t="s">
        <v>735</v>
      </c>
      <c r="C87" s="69">
        <v>2021</v>
      </c>
      <c r="D87" s="70">
        <v>0.4</v>
      </c>
      <c r="E87" s="71">
        <v>10</v>
      </c>
      <c r="F87" s="72">
        <v>150</v>
      </c>
      <c r="G87" s="73">
        <v>48.900010000000002</v>
      </c>
    </row>
    <row r="88" spans="1:7" s="63" customFormat="1" ht="46.95" customHeight="1" x14ac:dyDescent="0.35">
      <c r="A88" s="357" t="s">
        <v>340</v>
      </c>
      <c r="B88" s="234" t="s">
        <v>736</v>
      </c>
      <c r="C88" s="69">
        <v>2021</v>
      </c>
      <c r="D88" s="70">
        <v>0.4</v>
      </c>
      <c r="E88" s="71">
        <v>55</v>
      </c>
      <c r="F88" s="72">
        <v>15</v>
      </c>
      <c r="G88" s="73">
        <v>66.397959999999998</v>
      </c>
    </row>
    <row r="89" spans="1:7" s="63" customFormat="1" ht="57.6" customHeight="1" x14ac:dyDescent="0.35">
      <c r="A89" s="357" t="s">
        <v>340</v>
      </c>
      <c r="B89" s="234" t="s">
        <v>737</v>
      </c>
      <c r="C89" s="69">
        <v>2021</v>
      </c>
      <c r="D89" s="70">
        <v>0.4</v>
      </c>
      <c r="E89" s="71">
        <v>70</v>
      </c>
      <c r="F89" s="72">
        <v>15</v>
      </c>
      <c r="G89" s="73">
        <v>111.19767</v>
      </c>
    </row>
    <row r="90" spans="1:7" s="63" customFormat="1" ht="105" customHeight="1" x14ac:dyDescent="0.35">
      <c r="A90" s="357" t="s">
        <v>340</v>
      </c>
      <c r="B90" s="234" t="s">
        <v>738</v>
      </c>
      <c r="C90" s="69">
        <v>2021</v>
      </c>
      <c r="D90" s="70">
        <v>0.4</v>
      </c>
      <c r="E90" s="71">
        <v>290</v>
      </c>
      <c r="F90" s="72">
        <v>8</v>
      </c>
      <c r="G90" s="73">
        <v>120.59587999999999</v>
      </c>
    </row>
    <row r="91" spans="1:7" s="63" customFormat="1" ht="55.95" customHeight="1" x14ac:dyDescent="0.35">
      <c r="A91" s="357" t="s">
        <v>340</v>
      </c>
      <c r="B91" s="234" t="s">
        <v>739</v>
      </c>
      <c r="C91" s="69">
        <v>2021</v>
      </c>
      <c r="D91" s="70">
        <v>0.4</v>
      </c>
      <c r="E91" s="71">
        <v>55</v>
      </c>
      <c r="F91" s="72">
        <v>15</v>
      </c>
      <c r="G91" s="73">
        <v>63.895299999999999</v>
      </c>
    </row>
    <row r="92" spans="1:7" s="63" customFormat="1" ht="46.2" customHeight="1" x14ac:dyDescent="0.35">
      <c r="A92" s="357" t="s">
        <v>340</v>
      </c>
      <c r="B92" s="234" t="s">
        <v>740</v>
      </c>
      <c r="C92" s="69">
        <v>2021</v>
      </c>
      <c r="D92" s="70">
        <v>0.4</v>
      </c>
      <c r="E92" s="71">
        <v>95</v>
      </c>
      <c r="F92" s="72">
        <v>15</v>
      </c>
      <c r="G92" s="73">
        <v>78.669939999999997</v>
      </c>
    </row>
    <row r="93" spans="1:7" s="63" customFormat="1" ht="72" customHeight="1" x14ac:dyDescent="0.35">
      <c r="A93" s="357" t="s">
        <v>340</v>
      </c>
      <c r="B93" s="234" t="s">
        <v>741</v>
      </c>
      <c r="C93" s="69">
        <v>2021</v>
      </c>
      <c r="D93" s="70">
        <v>10</v>
      </c>
      <c r="E93" s="71">
        <v>19</v>
      </c>
      <c r="F93" s="72">
        <v>15</v>
      </c>
      <c r="G93" s="73">
        <v>52.712710000000001</v>
      </c>
    </row>
    <row r="94" spans="1:7" s="63" customFormat="1" ht="75" customHeight="1" x14ac:dyDescent="0.35">
      <c r="A94" s="357" t="s">
        <v>340</v>
      </c>
      <c r="B94" s="234" t="s">
        <v>742</v>
      </c>
      <c r="C94" s="69">
        <v>2021</v>
      </c>
      <c r="D94" s="70">
        <v>0.4</v>
      </c>
      <c r="E94" s="71">
        <v>15</v>
      </c>
      <c r="F94" s="72">
        <v>15</v>
      </c>
      <c r="G94" s="73">
        <v>28.034130000000001</v>
      </c>
    </row>
    <row r="95" spans="1:7" s="63" customFormat="1" ht="69.599999999999994" customHeight="1" x14ac:dyDescent="0.35">
      <c r="A95" s="357" t="s">
        <v>340</v>
      </c>
      <c r="B95" s="234" t="s">
        <v>743</v>
      </c>
      <c r="C95" s="69">
        <v>2021</v>
      </c>
      <c r="D95" s="70">
        <v>10</v>
      </c>
      <c r="E95" s="71">
        <v>22</v>
      </c>
      <c r="F95" s="72">
        <v>15</v>
      </c>
      <c r="G95" s="73">
        <v>63.8733</v>
      </c>
    </row>
    <row r="96" spans="1:7" s="63" customFormat="1" ht="63" customHeight="1" x14ac:dyDescent="0.35">
      <c r="A96" s="357" t="s">
        <v>340</v>
      </c>
      <c r="B96" s="234" t="s">
        <v>218</v>
      </c>
      <c r="C96" s="69">
        <v>2021</v>
      </c>
      <c r="D96" s="70">
        <v>10</v>
      </c>
      <c r="E96" s="71">
        <v>1082</v>
      </c>
      <c r="F96" s="72">
        <v>1200</v>
      </c>
      <c r="G96" s="73">
        <v>2398.2559700000002</v>
      </c>
    </row>
    <row r="97" spans="1:7" s="63" customFormat="1" ht="46.95" customHeight="1" x14ac:dyDescent="0.35">
      <c r="A97" s="357" t="s">
        <v>340</v>
      </c>
      <c r="B97" s="234" t="s">
        <v>744</v>
      </c>
      <c r="C97" s="69">
        <v>2021</v>
      </c>
      <c r="D97" s="70">
        <v>0.4</v>
      </c>
      <c r="E97" s="71">
        <v>340</v>
      </c>
      <c r="F97" s="72">
        <v>7</v>
      </c>
      <c r="G97" s="73">
        <v>276.23102</v>
      </c>
    </row>
    <row r="98" spans="1:7" s="63" customFormat="1" ht="152.4" customHeight="1" x14ac:dyDescent="0.35">
      <c r="A98" s="357" t="s">
        <v>340</v>
      </c>
      <c r="B98" s="234" t="s">
        <v>745</v>
      </c>
      <c r="C98" s="69">
        <v>2021</v>
      </c>
      <c r="D98" s="70">
        <v>0.4</v>
      </c>
      <c r="E98" s="71">
        <v>873</v>
      </c>
      <c r="F98" s="72">
        <v>15</v>
      </c>
      <c r="G98" s="73">
        <v>966.01</v>
      </c>
    </row>
    <row r="99" spans="1:7" s="63" customFormat="1" ht="65.400000000000006" customHeight="1" x14ac:dyDescent="0.35">
      <c r="A99" s="357" t="s">
        <v>340</v>
      </c>
      <c r="B99" s="234" t="s">
        <v>746</v>
      </c>
      <c r="C99" s="69">
        <v>2021</v>
      </c>
      <c r="D99" s="70">
        <v>0.4</v>
      </c>
      <c r="E99" s="71">
        <v>124</v>
      </c>
      <c r="F99" s="72">
        <v>15</v>
      </c>
      <c r="G99" s="73">
        <v>139.15911</v>
      </c>
    </row>
    <row r="100" spans="1:7" s="63" customFormat="1" ht="79.95" customHeight="1" x14ac:dyDescent="0.35">
      <c r="A100" s="357" t="s">
        <v>340</v>
      </c>
      <c r="B100" s="234" t="s">
        <v>341</v>
      </c>
      <c r="C100" s="69">
        <v>2021</v>
      </c>
      <c r="D100" s="70">
        <v>0.4</v>
      </c>
      <c r="E100" s="71">
        <v>210</v>
      </c>
      <c r="F100" s="72">
        <v>10</v>
      </c>
      <c r="G100" s="73">
        <v>160.70419000000001</v>
      </c>
    </row>
    <row r="101" spans="1:7" s="63" customFormat="1" ht="73.95" customHeight="1" x14ac:dyDescent="0.35">
      <c r="A101" s="357" t="s">
        <v>340</v>
      </c>
      <c r="B101" s="234" t="s">
        <v>219</v>
      </c>
      <c r="C101" s="69">
        <v>2021</v>
      </c>
      <c r="D101" s="70">
        <v>0.4</v>
      </c>
      <c r="E101" s="71">
        <v>250</v>
      </c>
      <c r="F101" s="72">
        <v>15</v>
      </c>
      <c r="G101" s="73">
        <v>172.99263999999999</v>
      </c>
    </row>
    <row r="102" spans="1:7" s="63" customFormat="1" ht="64.95" customHeight="1" x14ac:dyDescent="0.35">
      <c r="A102" s="357" t="s">
        <v>340</v>
      </c>
      <c r="B102" s="234" t="s">
        <v>220</v>
      </c>
      <c r="C102" s="69">
        <v>2021</v>
      </c>
      <c r="D102" s="70">
        <v>0.4</v>
      </c>
      <c r="E102" s="71">
        <v>190</v>
      </c>
      <c r="F102" s="72">
        <v>15</v>
      </c>
      <c r="G102" s="73">
        <v>125.53982999999999</v>
      </c>
    </row>
    <row r="103" spans="1:7" s="63" customFormat="1" ht="101.4" customHeight="1" x14ac:dyDescent="0.35">
      <c r="A103" s="357" t="s">
        <v>340</v>
      </c>
      <c r="B103" s="234" t="s">
        <v>221</v>
      </c>
      <c r="C103" s="69">
        <v>2021</v>
      </c>
      <c r="D103" s="70">
        <v>10</v>
      </c>
      <c r="E103" s="71">
        <v>940</v>
      </c>
      <c r="F103" s="72">
        <v>20</v>
      </c>
      <c r="G103" s="73">
        <v>1648.47</v>
      </c>
    </row>
    <row r="104" spans="1:7" s="63" customFormat="1" ht="94.95" customHeight="1" x14ac:dyDescent="0.35">
      <c r="A104" s="357" t="s">
        <v>340</v>
      </c>
      <c r="B104" s="234" t="s">
        <v>221</v>
      </c>
      <c r="C104" s="69">
        <v>2021</v>
      </c>
      <c r="D104" s="70">
        <v>0.4</v>
      </c>
      <c r="E104" s="71">
        <v>782</v>
      </c>
      <c r="F104" s="72">
        <v>20</v>
      </c>
      <c r="G104" s="73">
        <v>764.74900000000002</v>
      </c>
    </row>
    <row r="105" spans="1:7" s="63" customFormat="1" ht="67.2" customHeight="1" x14ac:dyDescent="0.35">
      <c r="A105" s="357" t="s">
        <v>340</v>
      </c>
      <c r="B105" s="234" t="s">
        <v>222</v>
      </c>
      <c r="C105" s="69">
        <v>2021</v>
      </c>
      <c r="D105" s="70">
        <v>0.4</v>
      </c>
      <c r="E105" s="71">
        <v>69</v>
      </c>
      <c r="F105" s="72">
        <v>15</v>
      </c>
      <c r="G105" s="73">
        <v>67.598640000000003</v>
      </c>
    </row>
    <row r="106" spans="1:7" s="63" customFormat="1" ht="82.2" customHeight="1" x14ac:dyDescent="0.35">
      <c r="A106" s="357" t="s">
        <v>340</v>
      </c>
      <c r="B106" s="234" t="s">
        <v>747</v>
      </c>
      <c r="C106" s="69">
        <v>2021</v>
      </c>
      <c r="D106" s="70">
        <v>0.4</v>
      </c>
      <c r="E106" s="71">
        <v>98</v>
      </c>
      <c r="F106" s="72">
        <v>15</v>
      </c>
      <c r="G106" s="73">
        <v>48.664760000000001</v>
      </c>
    </row>
    <row r="107" spans="1:7" s="63" customFormat="1" ht="66.599999999999994" customHeight="1" x14ac:dyDescent="0.35">
      <c r="A107" s="357" t="s">
        <v>340</v>
      </c>
      <c r="B107" s="234" t="s">
        <v>223</v>
      </c>
      <c r="C107" s="69">
        <v>2021</v>
      </c>
      <c r="D107" s="70">
        <v>0.4</v>
      </c>
      <c r="E107" s="71">
        <v>107</v>
      </c>
      <c r="F107" s="72">
        <v>5</v>
      </c>
      <c r="G107" s="73">
        <v>56.746400000000001</v>
      </c>
    </row>
    <row r="108" spans="1:7" s="63" customFormat="1" ht="63" customHeight="1" x14ac:dyDescent="0.35">
      <c r="A108" s="357" t="s">
        <v>340</v>
      </c>
      <c r="B108" s="234" t="s">
        <v>224</v>
      </c>
      <c r="C108" s="69">
        <v>2021</v>
      </c>
      <c r="D108" s="70">
        <v>0.4</v>
      </c>
      <c r="E108" s="71">
        <v>45</v>
      </c>
      <c r="F108" s="72">
        <v>14.9</v>
      </c>
      <c r="G108" s="73">
        <v>25.778880000000001</v>
      </c>
    </row>
    <row r="109" spans="1:7" s="63" customFormat="1" ht="63" customHeight="1" x14ac:dyDescent="0.35">
      <c r="A109" s="357" t="s">
        <v>340</v>
      </c>
      <c r="B109" s="234" t="s">
        <v>225</v>
      </c>
      <c r="C109" s="69">
        <v>2021</v>
      </c>
      <c r="D109" s="70">
        <v>0.4</v>
      </c>
      <c r="E109" s="71">
        <v>68</v>
      </c>
      <c r="F109" s="72">
        <v>7</v>
      </c>
      <c r="G109" s="73">
        <v>109.79667000000001</v>
      </c>
    </row>
    <row r="110" spans="1:7" s="63" customFormat="1" ht="97.95" customHeight="1" x14ac:dyDescent="0.35">
      <c r="A110" s="357" t="s">
        <v>340</v>
      </c>
      <c r="B110" s="234" t="s">
        <v>226</v>
      </c>
      <c r="C110" s="69">
        <v>2021</v>
      </c>
      <c r="D110" s="70">
        <v>0.4</v>
      </c>
      <c r="E110" s="71">
        <v>392</v>
      </c>
      <c r="F110" s="72">
        <v>15</v>
      </c>
      <c r="G110" s="73">
        <v>180.26175000000001</v>
      </c>
    </row>
    <row r="111" spans="1:7" s="63" customFormat="1" ht="59.4" customHeight="1" x14ac:dyDescent="0.35">
      <c r="A111" s="357" t="s">
        <v>340</v>
      </c>
      <c r="B111" s="234" t="s">
        <v>227</v>
      </c>
      <c r="C111" s="69">
        <v>2021</v>
      </c>
      <c r="D111" s="70">
        <v>0.4</v>
      </c>
      <c r="E111" s="71">
        <v>382</v>
      </c>
      <c r="F111" s="72">
        <v>22</v>
      </c>
      <c r="G111" s="73">
        <v>219.78739999999999</v>
      </c>
    </row>
    <row r="112" spans="1:7" s="63" customFormat="1" ht="84.6" customHeight="1" x14ac:dyDescent="0.35">
      <c r="A112" s="357" t="s">
        <v>340</v>
      </c>
      <c r="B112" s="234" t="s">
        <v>228</v>
      </c>
      <c r="C112" s="69">
        <v>2021</v>
      </c>
      <c r="D112" s="70">
        <v>0.4</v>
      </c>
      <c r="E112" s="71">
        <v>116</v>
      </c>
      <c r="F112" s="72">
        <v>5</v>
      </c>
      <c r="G112" s="73">
        <v>66.158000000000001</v>
      </c>
    </row>
    <row r="113" spans="1:7" s="63" customFormat="1" ht="96.6" customHeight="1" x14ac:dyDescent="0.35">
      <c r="A113" s="357" t="s">
        <v>340</v>
      </c>
      <c r="B113" s="234" t="s">
        <v>229</v>
      </c>
      <c r="C113" s="69">
        <v>2021</v>
      </c>
      <c r="D113" s="70">
        <v>0.4</v>
      </c>
      <c r="E113" s="71">
        <v>22</v>
      </c>
      <c r="F113" s="72">
        <v>15</v>
      </c>
      <c r="G113" s="73">
        <v>20.653130000000001</v>
      </c>
    </row>
    <row r="114" spans="1:7" s="63" customFormat="1" ht="98.4" customHeight="1" x14ac:dyDescent="0.35">
      <c r="A114" s="357" t="s">
        <v>340</v>
      </c>
      <c r="B114" s="234" t="s">
        <v>230</v>
      </c>
      <c r="C114" s="69">
        <v>2021</v>
      </c>
      <c r="D114" s="70">
        <v>0.4</v>
      </c>
      <c r="E114" s="71">
        <v>245</v>
      </c>
      <c r="F114" s="72">
        <v>15</v>
      </c>
      <c r="G114" s="73">
        <v>107.99262</v>
      </c>
    </row>
    <row r="115" spans="1:7" s="63" customFormat="1" ht="102.6" customHeight="1" x14ac:dyDescent="0.35">
      <c r="A115" s="357" t="s">
        <v>340</v>
      </c>
      <c r="B115" s="234" t="s">
        <v>231</v>
      </c>
      <c r="C115" s="69">
        <v>2021</v>
      </c>
      <c r="D115" s="70">
        <v>0.4</v>
      </c>
      <c r="E115" s="71">
        <v>83</v>
      </c>
      <c r="F115" s="72">
        <v>15</v>
      </c>
      <c r="G115" s="73">
        <v>64.238740000000007</v>
      </c>
    </row>
    <row r="116" spans="1:7" s="63" customFormat="1" ht="96.6" customHeight="1" x14ac:dyDescent="0.35">
      <c r="A116" s="357" t="s">
        <v>340</v>
      </c>
      <c r="B116" s="234" t="s">
        <v>232</v>
      </c>
      <c r="C116" s="69">
        <v>2021</v>
      </c>
      <c r="D116" s="70">
        <v>0.4</v>
      </c>
      <c r="E116" s="71">
        <v>162</v>
      </c>
      <c r="F116" s="72">
        <v>15</v>
      </c>
      <c r="G116" s="73">
        <v>119.03328999999999</v>
      </c>
    </row>
    <row r="117" spans="1:7" s="63" customFormat="1" ht="96" customHeight="1" x14ac:dyDescent="0.35">
      <c r="A117" s="357" t="s">
        <v>340</v>
      </c>
      <c r="B117" s="234" t="s">
        <v>233</v>
      </c>
      <c r="C117" s="69">
        <v>2021</v>
      </c>
      <c r="D117" s="70">
        <v>0.4</v>
      </c>
      <c r="E117" s="71">
        <v>265</v>
      </c>
      <c r="F117" s="72">
        <v>30</v>
      </c>
      <c r="G117" s="73">
        <v>133.61526000000001</v>
      </c>
    </row>
    <row r="118" spans="1:7" s="63" customFormat="1" ht="79.95" customHeight="1" x14ac:dyDescent="0.35">
      <c r="A118" s="357" t="s">
        <v>340</v>
      </c>
      <c r="B118" s="234" t="s">
        <v>234</v>
      </c>
      <c r="C118" s="69">
        <v>2021</v>
      </c>
      <c r="D118" s="70">
        <v>0.4</v>
      </c>
      <c r="E118" s="71">
        <v>216</v>
      </c>
      <c r="F118" s="72">
        <v>30</v>
      </c>
      <c r="G118" s="73">
        <v>160.94881000000001</v>
      </c>
    </row>
    <row r="119" spans="1:7" s="63" customFormat="1" ht="94.95" customHeight="1" x14ac:dyDescent="0.35">
      <c r="A119" s="357" t="s">
        <v>340</v>
      </c>
      <c r="B119" s="234" t="s">
        <v>235</v>
      </c>
      <c r="C119" s="69">
        <v>2021</v>
      </c>
      <c r="D119" s="70">
        <v>0.4</v>
      </c>
      <c r="E119" s="71">
        <v>53</v>
      </c>
      <c r="F119" s="72">
        <v>5</v>
      </c>
      <c r="G119" s="73">
        <v>21.637440000000002</v>
      </c>
    </row>
    <row r="120" spans="1:7" s="63" customFormat="1" ht="85.2" customHeight="1" x14ac:dyDescent="0.35">
      <c r="A120" s="357" t="s">
        <v>340</v>
      </c>
      <c r="B120" s="234" t="s">
        <v>236</v>
      </c>
      <c r="C120" s="69">
        <v>2021</v>
      </c>
      <c r="D120" s="70">
        <v>0.4</v>
      </c>
      <c r="E120" s="71">
        <v>132</v>
      </c>
      <c r="F120" s="72">
        <v>15</v>
      </c>
      <c r="G120" s="73">
        <v>98.825860000000006</v>
      </c>
    </row>
    <row r="121" spans="1:7" s="63" customFormat="1" ht="105" customHeight="1" x14ac:dyDescent="0.35">
      <c r="A121" s="357" t="s">
        <v>340</v>
      </c>
      <c r="B121" s="234" t="s">
        <v>237</v>
      </c>
      <c r="C121" s="69">
        <v>2021</v>
      </c>
      <c r="D121" s="70">
        <v>0.4</v>
      </c>
      <c r="E121" s="71">
        <v>88</v>
      </c>
      <c r="F121" s="72">
        <v>5</v>
      </c>
      <c r="G121" s="73">
        <v>46.318309999999997</v>
      </c>
    </row>
    <row r="122" spans="1:7" s="63" customFormat="1" ht="105" customHeight="1" x14ac:dyDescent="0.35">
      <c r="A122" s="357" t="s">
        <v>340</v>
      </c>
      <c r="B122" s="234" t="s">
        <v>238</v>
      </c>
      <c r="C122" s="69">
        <v>2021</v>
      </c>
      <c r="D122" s="70">
        <v>0.4</v>
      </c>
      <c r="E122" s="71">
        <v>138</v>
      </c>
      <c r="F122" s="72">
        <v>15</v>
      </c>
      <c r="G122" s="73">
        <v>92.888549999999995</v>
      </c>
    </row>
    <row r="123" spans="1:7" s="63" customFormat="1" ht="105" customHeight="1" x14ac:dyDescent="0.35">
      <c r="A123" s="357" t="s">
        <v>340</v>
      </c>
      <c r="B123" s="234" t="s">
        <v>239</v>
      </c>
      <c r="C123" s="69">
        <v>2021</v>
      </c>
      <c r="D123" s="70">
        <v>0.4</v>
      </c>
      <c r="E123" s="71">
        <v>94</v>
      </c>
      <c r="F123" s="72">
        <v>15</v>
      </c>
      <c r="G123" s="73">
        <v>74.821830000000006</v>
      </c>
    </row>
    <row r="124" spans="1:7" s="63" customFormat="1" ht="84" customHeight="1" x14ac:dyDescent="0.35">
      <c r="A124" s="357" t="s">
        <v>340</v>
      </c>
      <c r="B124" s="234" t="s">
        <v>240</v>
      </c>
      <c r="C124" s="69">
        <v>2021</v>
      </c>
      <c r="D124" s="70">
        <v>0.4</v>
      </c>
      <c r="E124" s="71">
        <v>382</v>
      </c>
      <c r="F124" s="72">
        <v>9</v>
      </c>
      <c r="G124" s="73">
        <v>184.39013</v>
      </c>
    </row>
    <row r="125" spans="1:7" s="63" customFormat="1" ht="105" customHeight="1" x14ac:dyDescent="0.35">
      <c r="A125" s="357" t="s">
        <v>340</v>
      </c>
      <c r="B125" s="234" t="s">
        <v>241</v>
      </c>
      <c r="C125" s="69">
        <v>2021</v>
      </c>
      <c r="D125" s="70">
        <v>0.4</v>
      </c>
      <c r="E125" s="71">
        <v>10</v>
      </c>
      <c r="F125" s="72">
        <v>30</v>
      </c>
      <c r="G125" s="73">
        <v>34.107329999999997</v>
      </c>
    </row>
    <row r="126" spans="1:7" s="63" customFormat="1" ht="66" customHeight="1" x14ac:dyDescent="0.35">
      <c r="A126" s="357" t="s">
        <v>340</v>
      </c>
      <c r="B126" s="234" t="s">
        <v>242</v>
      </c>
      <c r="C126" s="69">
        <v>2021</v>
      </c>
      <c r="D126" s="70">
        <v>0.4</v>
      </c>
      <c r="E126" s="71">
        <v>203</v>
      </c>
      <c r="F126" s="72">
        <v>4.5</v>
      </c>
      <c r="G126" s="73">
        <v>161.04374000000001</v>
      </c>
    </row>
    <row r="127" spans="1:7" s="63" customFormat="1" ht="115.2" customHeight="1" x14ac:dyDescent="0.35">
      <c r="A127" s="357" t="s">
        <v>340</v>
      </c>
      <c r="B127" s="234" t="s">
        <v>243</v>
      </c>
      <c r="C127" s="69">
        <v>2021</v>
      </c>
      <c r="D127" s="70">
        <v>0.4</v>
      </c>
      <c r="E127" s="71">
        <v>136</v>
      </c>
      <c r="F127" s="72">
        <v>2</v>
      </c>
      <c r="G127" s="73">
        <v>67.704520000000002</v>
      </c>
    </row>
    <row r="128" spans="1:7" s="63" customFormat="1" ht="112.95" customHeight="1" x14ac:dyDescent="0.35">
      <c r="A128" s="357" t="s">
        <v>340</v>
      </c>
      <c r="B128" s="234" t="s">
        <v>244</v>
      </c>
      <c r="C128" s="69">
        <v>2021</v>
      </c>
      <c r="D128" s="70">
        <v>0.4</v>
      </c>
      <c r="E128" s="71">
        <v>52.25</v>
      </c>
      <c r="F128" s="72">
        <v>14</v>
      </c>
      <c r="G128" s="73">
        <v>101.98666</v>
      </c>
    </row>
    <row r="129" spans="1:7" s="63" customFormat="1" ht="79.2" customHeight="1" x14ac:dyDescent="0.35">
      <c r="A129" s="357" t="s">
        <v>340</v>
      </c>
      <c r="B129" s="234" t="s">
        <v>245</v>
      </c>
      <c r="C129" s="69">
        <v>2021</v>
      </c>
      <c r="D129" s="70">
        <v>0.4</v>
      </c>
      <c r="E129" s="71">
        <v>29</v>
      </c>
      <c r="F129" s="72">
        <v>15</v>
      </c>
      <c r="G129" s="73">
        <v>21.786280000000001</v>
      </c>
    </row>
    <row r="130" spans="1:7" s="63" customFormat="1" ht="85.95" customHeight="1" x14ac:dyDescent="0.35">
      <c r="A130" s="357" t="s">
        <v>340</v>
      </c>
      <c r="B130" s="234" t="s">
        <v>246</v>
      </c>
      <c r="C130" s="69">
        <v>2021</v>
      </c>
      <c r="D130" s="70">
        <v>0.4</v>
      </c>
      <c r="E130" s="71">
        <v>59</v>
      </c>
      <c r="F130" s="72">
        <v>15</v>
      </c>
      <c r="G130" s="73">
        <v>45.149659999999997</v>
      </c>
    </row>
    <row r="131" spans="1:7" s="63" customFormat="1" ht="112.95" customHeight="1" x14ac:dyDescent="0.35">
      <c r="A131" s="357" t="s">
        <v>340</v>
      </c>
      <c r="B131" s="234" t="s">
        <v>247</v>
      </c>
      <c r="C131" s="69">
        <v>2021</v>
      </c>
      <c r="D131" s="70">
        <v>0.4</v>
      </c>
      <c r="E131" s="71">
        <v>70</v>
      </c>
      <c r="F131" s="72">
        <v>4.5</v>
      </c>
      <c r="G131" s="73">
        <v>40.472850000000001</v>
      </c>
    </row>
    <row r="132" spans="1:7" s="63" customFormat="1" ht="85.2" customHeight="1" x14ac:dyDescent="0.35">
      <c r="A132" s="357" t="s">
        <v>340</v>
      </c>
      <c r="B132" s="234" t="s">
        <v>248</v>
      </c>
      <c r="C132" s="69">
        <v>2021</v>
      </c>
      <c r="D132" s="70">
        <v>0.4</v>
      </c>
      <c r="E132" s="71">
        <v>294</v>
      </c>
      <c r="F132" s="72">
        <v>12</v>
      </c>
      <c r="G132" s="73">
        <v>163.61464000000001</v>
      </c>
    </row>
    <row r="133" spans="1:7" s="63" customFormat="1" ht="84" customHeight="1" x14ac:dyDescent="0.35">
      <c r="A133" s="357" t="s">
        <v>340</v>
      </c>
      <c r="B133" s="222" t="s">
        <v>249</v>
      </c>
      <c r="C133" s="69">
        <v>2021</v>
      </c>
      <c r="D133" s="70">
        <v>0.4</v>
      </c>
      <c r="E133" s="71">
        <v>88</v>
      </c>
      <c r="F133" s="72">
        <v>15</v>
      </c>
      <c r="G133" s="73">
        <v>74.897779999999997</v>
      </c>
    </row>
    <row r="134" spans="1:7" s="63" customFormat="1" ht="88.2" customHeight="1" x14ac:dyDescent="0.35">
      <c r="A134" s="357" t="s">
        <v>340</v>
      </c>
      <c r="B134" s="222" t="s">
        <v>250</v>
      </c>
      <c r="C134" s="69">
        <v>2021</v>
      </c>
      <c r="D134" s="70">
        <v>0.4</v>
      </c>
      <c r="E134" s="71">
        <v>44</v>
      </c>
      <c r="F134" s="72">
        <v>15</v>
      </c>
      <c r="G134" s="73">
        <v>24.402840000000001</v>
      </c>
    </row>
    <row r="135" spans="1:7" s="63" customFormat="1" ht="82.2" customHeight="1" x14ac:dyDescent="0.35">
      <c r="A135" s="357" t="s">
        <v>340</v>
      </c>
      <c r="B135" s="222" t="s">
        <v>251</v>
      </c>
      <c r="C135" s="69">
        <v>2021</v>
      </c>
      <c r="D135" s="70">
        <v>0.4</v>
      </c>
      <c r="E135" s="71">
        <v>162</v>
      </c>
      <c r="F135" s="72">
        <v>5</v>
      </c>
      <c r="G135" s="73">
        <v>136.84879000000001</v>
      </c>
    </row>
    <row r="136" spans="1:7" s="63" customFormat="1" ht="115.95" customHeight="1" x14ac:dyDescent="0.35">
      <c r="A136" s="357" t="s">
        <v>340</v>
      </c>
      <c r="B136" s="222" t="s">
        <v>252</v>
      </c>
      <c r="C136" s="69">
        <v>2021</v>
      </c>
      <c r="D136" s="70">
        <v>0.4</v>
      </c>
      <c r="E136" s="71">
        <v>205</v>
      </c>
      <c r="F136" s="72">
        <v>5</v>
      </c>
      <c r="G136" s="73">
        <v>88.509500000000003</v>
      </c>
    </row>
    <row r="137" spans="1:7" s="63" customFormat="1" ht="121.2" customHeight="1" x14ac:dyDescent="0.35">
      <c r="A137" s="357" t="s">
        <v>340</v>
      </c>
      <c r="B137" s="222" t="s">
        <v>253</v>
      </c>
      <c r="C137" s="69">
        <v>2021</v>
      </c>
      <c r="D137" s="70">
        <v>0.4</v>
      </c>
      <c r="E137" s="71">
        <v>385</v>
      </c>
      <c r="F137" s="72">
        <v>5</v>
      </c>
      <c r="G137" s="73">
        <v>244.76750999999999</v>
      </c>
    </row>
    <row r="138" spans="1:7" s="63" customFormat="1" ht="81" customHeight="1" x14ac:dyDescent="0.35">
      <c r="A138" s="357" t="s">
        <v>340</v>
      </c>
      <c r="B138" s="222" t="s">
        <v>254</v>
      </c>
      <c r="C138" s="69">
        <v>2021</v>
      </c>
      <c r="D138" s="70">
        <v>0.4</v>
      </c>
      <c r="E138" s="71">
        <v>113</v>
      </c>
      <c r="F138" s="72">
        <v>15</v>
      </c>
      <c r="G138" s="73">
        <v>78.223510000000005</v>
      </c>
    </row>
    <row r="139" spans="1:7" s="63" customFormat="1" ht="91.2" customHeight="1" x14ac:dyDescent="0.35">
      <c r="A139" s="357" t="s">
        <v>340</v>
      </c>
      <c r="B139" s="222" t="s">
        <v>255</v>
      </c>
      <c r="C139" s="69">
        <v>2021</v>
      </c>
      <c r="D139" s="70">
        <v>0.4</v>
      </c>
      <c r="E139" s="71">
        <v>147</v>
      </c>
      <c r="F139" s="72">
        <v>8</v>
      </c>
      <c r="G139" s="73">
        <v>102.96174000000001</v>
      </c>
    </row>
    <row r="140" spans="1:7" s="63" customFormat="1" ht="82.2" customHeight="1" x14ac:dyDescent="0.35">
      <c r="A140" s="357" t="s">
        <v>340</v>
      </c>
      <c r="B140" s="222" t="s">
        <v>256</v>
      </c>
      <c r="C140" s="69">
        <v>2021</v>
      </c>
      <c r="D140" s="70">
        <v>0.4</v>
      </c>
      <c r="E140" s="71">
        <v>108</v>
      </c>
      <c r="F140" s="72">
        <v>15</v>
      </c>
      <c r="G140" s="73">
        <v>74.746070000000003</v>
      </c>
    </row>
    <row r="141" spans="1:7" s="63" customFormat="1" ht="79.2" customHeight="1" x14ac:dyDescent="0.35">
      <c r="A141" s="357" t="s">
        <v>340</v>
      </c>
      <c r="B141" s="222" t="s">
        <v>257</v>
      </c>
      <c r="C141" s="69">
        <v>2021</v>
      </c>
      <c r="D141" s="70">
        <v>0.4</v>
      </c>
      <c r="E141" s="71">
        <v>260</v>
      </c>
      <c r="F141" s="72">
        <v>5</v>
      </c>
      <c r="G141" s="73">
        <v>175.56810999999999</v>
      </c>
    </row>
    <row r="142" spans="1:7" s="63" customFormat="1" ht="100.2" customHeight="1" x14ac:dyDescent="0.35">
      <c r="A142" s="357" t="s">
        <v>340</v>
      </c>
      <c r="B142" s="222" t="s">
        <v>258</v>
      </c>
      <c r="C142" s="69">
        <v>2021</v>
      </c>
      <c r="D142" s="70">
        <v>0.4</v>
      </c>
      <c r="E142" s="71">
        <v>392</v>
      </c>
      <c r="F142" s="72">
        <v>10</v>
      </c>
      <c r="G142" s="73">
        <v>267.48460999999998</v>
      </c>
    </row>
    <row r="143" spans="1:7" s="63" customFormat="1" ht="82.95" customHeight="1" x14ac:dyDescent="0.35">
      <c r="A143" s="357" t="s">
        <v>340</v>
      </c>
      <c r="B143" s="222" t="s">
        <v>259</v>
      </c>
      <c r="C143" s="69">
        <v>2021</v>
      </c>
      <c r="D143" s="70">
        <v>0.4</v>
      </c>
      <c r="E143" s="71">
        <v>86</v>
      </c>
      <c r="F143" s="72">
        <v>15</v>
      </c>
      <c r="G143" s="73">
        <v>64.054299999999998</v>
      </c>
    </row>
    <row r="144" spans="1:7" s="63" customFormat="1" ht="136.94999999999999" customHeight="1" x14ac:dyDescent="0.35">
      <c r="A144" s="357" t="s">
        <v>340</v>
      </c>
      <c r="B144" s="222" t="s">
        <v>260</v>
      </c>
      <c r="C144" s="69">
        <v>2021</v>
      </c>
      <c r="D144" s="70">
        <v>0.4</v>
      </c>
      <c r="E144" s="71">
        <v>27</v>
      </c>
      <c r="F144" s="72">
        <v>15</v>
      </c>
      <c r="G144" s="73">
        <v>62.271740000000001</v>
      </c>
    </row>
    <row r="145" spans="1:7" s="63" customFormat="1" ht="105" customHeight="1" x14ac:dyDescent="0.35">
      <c r="A145" s="357" t="s">
        <v>340</v>
      </c>
      <c r="B145" s="222" t="s">
        <v>261</v>
      </c>
      <c r="C145" s="69">
        <v>2021</v>
      </c>
      <c r="D145" s="70">
        <v>0.4</v>
      </c>
      <c r="E145" s="71">
        <v>69</v>
      </c>
      <c r="F145" s="72">
        <v>15</v>
      </c>
      <c r="G145" s="73">
        <v>34.330959999999997</v>
      </c>
    </row>
    <row r="146" spans="1:7" s="63" customFormat="1" ht="97.95" customHeight="1" x14ac:dyDescent="0.35">
      <c r="A146" s="357" t="s">
        <v>340</v>
      </c>
      <c r="B146" s="222" t="s">
        <v>262</v>
      </c>
      <c r="C146" s="69">
        <v>2021</v>
      </c>
      <c r="D146" s="70">
        <v>0.4</v>
      </c>
      <c r="E146" s="71">
        <v>201</v>
      </c>
      <c r="F146" s="72">
        <v>12</v>
      </c>
      <c r="G146" s="73">
        <v>73.319299999999998</v>
      </c>
    </row>
    <row r="147" spans="1:7" s="63" customFormat="1" ht="105" customHeight="1" x14ac:dyDescent="0.35">
      <c r="A147" s="357" t="s">
        <v>340</v>
      </c>
      <c r="B147" s="222" t="s">
        <v>748</v>
      </c>
      <c r="C147" s="69">
        <v>2021</v>
      </c>
      <c r="D147" s="70">
        <v>0.4</v>
      </c>
      <c r="E147" s="71">
        <v>108</v>
      </c>
      <c r="F147" s="72">
        <v>15</v>
      </c>
      <c r="G147" s="73">
        <v>90.337339999999998</v>
      </c>
    </row>
    <row r="148" spans="1:7" s="63" customFormat="1" ht="67.95" customHeight="1" x14ac:dyDescent="0.35">
      <c r="A148" s="357" t="s">
        <v>340</v>
      </c>
      <c r="B148" s="222" t="s">
        <v>749</v>
      </c>
      <c r="C148" s="69">
        <v>2021</v>
      </c>
      <c r="D148" s="70">
        <v>0.4</v>
      </c>
      <c r="E148" s="71">
        <v>147</v>
      </c>
      <c r="F148" s="72">
        <v>15</v>
      </c>
      <c r="G148" s="73">
        <v>107.38378</v>
      </c>
    </row>
    <row r="149" spans="1:7" s="63" customFormat="1" ht="79.95" customHeight="1" x14ac:dyDescent="0.35">
      <c r="A149" s="357" t="s">
        <v>340</v>
      </c>
      <c r="B149" s="222" t="s">
        <v>750</v>
      </c>
      <c r="C149" s="69">
        <v>2021</v>
      </c>
      <c r="D149" s="70">
        <v>0.4</v>
      </c>
      <c r="E149" s="71">
        <v>25</v>
      </c>
      <c r="F149" s="72">
        <v>15</v>
      </c>
      <c r="G149" s="73">
        <v>36.487549999999999</v>
      </c>
    </row>
    <row r="150" spans="1:7" s="63" customFormat="1" ht="99" customHeight="1" x14ac:dyDescent="0.35">
      <c r="A150" s="357" t="s">
        <v>340</v>
      </c>
      <c r="B150" s="222" t="s">
        <v>751</v>
      </c>
      <c r="C150" s="69">
        <v>2021</v>
      </c>
      <c r="D150" s="70">
        <v>0.4</v>
      </c>
      <c r="E150" s="71">
        <v>167</v>
      </c>
      <c r="F150" s="72">
        <v>12</v>
      </c>
      <c r="G150" s="73">
        <v>124.53942000000001</v>
      </c>
    </row>
    <row r="151" spans="1:7" s="63" customFormat="1" ht="76.95" customHeight="1" x14ac:dyDescent="0.35">
      <c r="A151" s="357" t="s">
        <v>340</v>
      </c>
      <c r="B151" s="222" t="s">
        <v>752</v>
      </c>
      <c r="C151" s="69">
        <v>2021</v>
      </c>
      <c r="D151" s="70">
        <v>0.4</v>
      </c>
      <c r="E151" s="71">
        <v>132</v>
      </c>
      <c r="F151" s="72">
        <v>10</v>
      </c>
      <c r="G151" s="73">
        <v>69.946020000000004</v>
      </c>
    </row>
    <row r="152" spans="1:7" s="63" customFormat="1" ht="82.95" customHeight="1" x14ac:dyDescent="0.35">
      <c r="A152" s="357" t="s">
        <v>340</v>
      </c>
      <c r="B152" s="222" t="s">
        <v>753</v>
      </c>
      <c r="C152" s="69">
        <v>2021</v>
      </c>
      <c r="D152" s="70">
        <v>0.4</v>
      </c>
      <c r="E152" s="71">
        <v>172</v>
      </c>
      <c r="F152" s="72">
        <v>15</v>
      </c>
      <c r="G152" s="73">
        <v>163.22056000000001</v>
      </c>
    </row>
    <row r="153" spans="1:7" s="63" customFormat="1" ht="82.2" customHeight="1" x14ac:dyDescent="0.35">
      <c r="A153" s="357" t="s">
        <v>340</v>
      </c>
      <c r="B153" s="222" t="s">
        <v>754</v>
      </c>
      <c r="C153" s="69">
        <v>2021</v>
      </c>
      <c r="D153" s="70">
        <v>0.4</v>
      </c>
      <c r="E153" s="71">
        <v>116</v>
      </c>
      <c r="F153" s="72">
        <v>15</v>
      </c>
      <c r="G153" s="73">
        <v>94.542959999999994</v>
      </c>
    </row>
    <row r="154" spans="1:7" s="63" customFormat="1" ht="75" customHeight="1" x14ac:dyDescent="0.35">
      <c r="A154" s="357" t="s">
        <v>340</v>
      </c>
      <c r="B154" s="222" t="s">
        <v>754</v>
      </c>
      <c r="C154" s="69">
        <v>2021</v>
      </c>
      <c r="D154" s="70">
        <v>0.4</v>
      </c>
      <c r="E154" s="71">
        <v>147</v>
      </c>
      <c r="F154" s="72">
        <v>15</v>
      </c>
      <c r="G154" s="73">
        <v>69.159559999999999</v>
      </c>
    </row>
    <row r="155" spans="1:7" s="63" customFormat="1" ht="67.95" customHeight="1" x14ac:dyDescent="0.35">
      <c r="A155" s="357" t="s">
        <v>340</v>
      </c>
      <c r="B155" s="222" t="s">
        <v>263</v>
      </c>
      <c r="C155" s="69">
        <v>2021</v>
      </c>
      <c r="D155" s="70">
        <v>0.4</v>
      </c>
      <c r="E155" s="71">
        <v>300</v>
      </c>
      <c r="F155" s="72">
        <v>10</v>
      </c>
      <c r="G155" s="73">
        <v>205.92868000000001</v>
      </c>
    </row>
    <row r="156" spans="1:7" s="63" customFormat="1" ht="79.2" customHeight="1" x14ac:dyDescent="0.35">
      <c r="A156" s="357" t="s">
        <v>340</v>
      </c>
      <c r="B156" s="222" t="s">
        <v>264</v>
      </c>
      <c r="C156" s="69">
        <v>2021</v>
      </c>
      <c r="D156" s="70">
        <v>0.4</v>
      </c>
      <c r="E156" s="71">
        <v>118</v>
      </c>
      <c r="F156" s="72">
        <v>15</v>
      </c>
      <c r="G156" s="73">
        <v>54.382179999999998</v>
      </c>
    </row>
    <row r="157" spans="1:7" s="63" customFormat="1" ht="67.95" customHeight="1" x14ac:dyDescent="0.35">
      <c r="A157" s="357" t="s">
        <v>340</v>
      </c>
      <c r="B157" s="222" t="s">
        <v>265</v>
      </c>
      <c r="C157" s="69">
        <v>2021</v>
      </c>
      <c r="D157" s="70">
        <v>0.4</v>
      </c>
      <c r="E157" s="71">
        <v>40</v>
      </c>
      <c r="F157" s="72">
        <v>7</v>
      </c>
      <c r="G157" s="73">
        <v>21.672910000000002</v>
      </c>
    </row>
    <row r="158" spans="1:7" s="63" customFormat="1" ht="61.2" customHeight="1" x14ac:dyDescent="0.35">
      <c r="A158" s="357" t="s">
        <v>340</v>
      </c>
      <c r="B158" s="222" t="s">
        <v>266</v>
      </c>
      <c r="C158" s="69">
        <v>2021</v>
      </c>
      <c r="D158" s="70">
        <v>0.4</v>
      </c>
      <c r="E158" s="71">
        <v>176</v>
      </c>
      <c r="F158" s="72">
        <v>15</v>
      </c>
      <c r="G158" s="73">
        <v>98.605270000000004</v>
      </c>
    </row>
    <row r="159" spans="1:7" s="63" customFormat="1" ht="64.95" customHeight="1" x14ac:dyDescent="0.35">
      <c r="A159" s="357" t="s">
        <v>340</v>
      </c>
      <c r="B159" s="222" t="s">
        <v>267</v>
      </c>
      <c r="C159" s="69">
        <v>2021</v>
      </c>
      <c r="D159" s="70">
        <v>0.4</v>
      </c>
      <c r="E159" s="71">
        <v>83</v>
      </c>
      <c r="F159" s="72">
        <v>15</v>
      </c>
      <c r="G159" s="73">
        <v>74.906030000000001</v>
      </c>
    </row>
    <row r="160" spans="1:7" s="63" customFormat="1" ht="57" customHeight="1" x14ac:dyDescent="0.35">
      <c r="A160" s="357" t="s">
        <v>340</v>
      </c>
      <c r="B160" s="222" t="s">
        <v>739</v>
      </c>
      <c r="C160" s="69">
        <v>2021</v>
      </c>
      <c r="D160" s="70">
        <v>0.4</v>
      </c>
      <c r="E160" s="71">
        <v>55</v>
      </c>
      <c r="F160" s="72">
        <v>15</v>
      </c>
      <c r="G160" s="73">
        <v>63.895299999999999</v>
      </c>
    </row>
    <row r="161" spans="1:7" s="63" customFormat="1" ht="64.2" customHeight="1" x14ac:dyDescent="0.35">
      <c r="A161" s="357" t="s">
        <v>340</v>
      </c>
      <c r="B161" s="222" t="s">
        <v>268</v>
      </c>
      <c r="C161" s="69">
        <v>2021</v>
      </c>
      <c r="D161" s="70">
        <v>0.4</v>
      </c>
      <c r="E161" s="71">
        <v>216</v>
      </c>
      <c r="F161" s="72">
        <v>20</v>
      </c>
      <c r="G161" s="73">
        <v>190.26526000000001</v>
      </c>
    </row>
    <row r="162" spans="1:7" s="63" customFormat="1" ht="68.400000000000006" customHeight="1" x14ac:dyDescent="0.35">
      <c r="A162" s="357" t="s">
        <v>340</v>
      </c>
      <c r="B162" s="222" t="s">
        <v>269</v>
      </c>
      <c r="C162" s="69">
        <v>2021</v>
      </c>
      <c r="D162" s="70">
        <v>0.4</v>
      </c>
      <c r="E162" s="71">
        <v>157</v>
      </c>
      <c r="F162" s="72">
        <v>12</v>
      </c>
      <c r="G162" s="73">
        <v>121.98814</v>
      </c>
    </row>
    <row r="163" spans="1:7" s="63" customFormat="1" ht="79.95" customHeight="1" x14ac:dyDescent="0.35">
      <c r="A163" s="357" t="s">
        <v>340</v>
      </c>
      <c r="B163" s="222" t="s">
        <v>270</v>
      </c>
      <c r="C163" s="69">
        <v>2021</v>
      </c>
      <c r="D163" s="70">
        <v>10</v>
      </c>
      <c r="E163" s="71">
        <v>130</v>
      </c>
      <c r="F163" s="72">
        <v>150</v>
      </c>
      <c r="G163" s="73">
        <v>147.83010999999999</v>
      </c>
    </row>
    <row r="164" spans="1:7" s="63" customFormat="1" ht="63" customHeight="1" x14ac:dyDescent="0.35">
      <c r="A164" s="357" t="s">
        <v>340</v>
      </c>
      <c r="B164" s="222" t="s">
        <v>271</v>
      </c>
      <c r="C164" s="69">
        <v>2021</v>
      </c>
      <c r="D164" s="70">
        <v>0.4</v>
      </c>
      <c r="E164" s="71">
        <v>8</v>
      </c>
      <c r="F164" s="72">
        <v>19</v>
      </c>
      <c r="G164" s="73">
        <v>28.170819999999999</v>
      </c>
    </row>
    <row r="165" spans="1:7" s="63" customFormat="1" ht="79.2" customHeight="1" x14ac:dyDescent="0.35">
      <c r="A165" s="357" t="s">
        <v>340</v>
      </c>
      <c r="B165" s="222" t="s">
        <v>272</v>
      </c>
      <c r="C165" s="69">
        <v>2021</v>
      </c>
      <c r="D165" s="70">
        <v>0.4</v>
      </c>
      <c r="E165" s="71">
        <v>667</v>
      </c>
      <c r="F165" s="72">
        <v>28</v>
      </c>
      <c r="G165" s="73">
        <v>262.61160999999998</v>
      </c>
    </row>
    <row r="166" spans="1:7" s="63" customFormat="1" ht="100.2" customHeight="1" x14ac:dyDescent="0.35">
      <c r="A166" s="357" t="s">
        <v>340</v>
      </c>
      <c r="B166" s="222" t="s">
        <v>755</v>
      </c>
      <c r="C166" s="69">
        <v>2022</v>
      </c>
      <c r="D166" s="81">
        <v>10</v>
      </c>
      <c r="E166" s="81">
        <v>16</v>
      </c>
      <c r="F166" s="72">
        <v>150</v>
      </c>
      <c r="G166" s="82">
        <v>72.468289999999996</v>
      </c>
    </row>
    <row r="167" spans="1:7" s="63" customFormat="1" ht="99" customHeight="1" x14ac:dyDescent="0.35">
      <c r="A167" s="357" t="s">
        <v>340</v>
      </c>
      <c r="B167" s="222" t="s">
        <v>756</v>
      </c>
      <c r="C167" s="69">
        <v>2022</v>
      </c>
      <c r="D167" s="70">
        <v>0.4</v>
      </c>
      <c r="E167" s="81">
        <v>20</v>
      </c>
      <c r="F167" s="72">
        <v>150</v>
      </c>
      <c r="G167" s="82">
        <v>28.836639999999999</v>
      </c>
    </row>
    <row r="168" spans="1:7" s="83" customFormat="1" ht="58.95" customHeight="1" x14ac:dyDescent="0.3">
      <c r="A168" s="357" t="s">
        <v>340</v>
      </c>
      <c r="B168" s="222" t="s">
        <v>342</v>
      </c>
      <c r="C168" s="69">
        <v>2022</v>
      </c>
      <c r="D168" s="70">
        <v>0.4</v>
      </c>
      <c r="E168" s="81">
        <v>120</v>
      </c>
      <c r="F168" s="72">
        <v>15</v>
      </c>
      <c r="G168" s="73">
        <v>81.988870000000006</v>
      </c>
    </row>
    <row r="169" spans="1:7" s="83" customFormat="1" ht="87" customHeight="1" x14ac:dyDescent="0.3">
      <c r="A169" s="357" t="s">
        <v>340</v>
      </c>
      <c r="B169" s="222" t="s">
        <v>343</v>
      </c>
      <c r="C169" s="69">
        <v>2022</v>
      </c>
      <c r="D169" s="70">
        <v>0.4</v>
      </c>
      <c r="E169" s="81">
        <v>78</v>
      </c>
      <c r="F169" s="72">
        <v>15</v>
      </c>
      <c r="G169" s="73">
        <v>50.598939999999999</v>
      </c>
    </row>
    <row r="170" spans="1:7" s="83" customFormat="1" ht="91.2" customHeight="1" x14ac:dyDescent="0.3">
      <c r="A170" s="357" t="s">
        <v>340</v>
      </c>
      <c r="B170" s="222" t="s">
        <v>344</v>
      </c>
      <c r="C170" s="69">
        <v>2022</v>
      </c>
      <c r="D170" s="70">
        <v>0.4</v>
      </c>
      <c r="E170" s="81">
        <v>88</v>
      </c>
      <c r="F170" s="72">
        <v>20</v>
      </c>
      <c r="G170" s="73">
        <v>96.46875</v>
      </c>
    </row>
    <row r="171" spans="1:7" s="83" customFormat="1" ht="87" customHeight="1" x14ac:dyDescent="0.3">
      <c r="A171" s="357" t="s">
        <v>340</v>
      </c>
      <c r="B171" s="222" t="s">
        <v>345</v>
      </c>
      <c r="C171" s="69">
        <v>2022</v>
      </c>
      <c r="D171" s="70">
        <v>0.4</v>
      </c>
      <c r="E171" s="81">
        <v>230</v>
      </c>
      <c r="F171" s="72">
        <v>10</v>
      </c>
      <c r="G171" s="73">
        <v>165.41485</v>
      </c>
    </row>
    <row r="172" spans="1:7" s="83" customFormat="1" ht="82.2" customHeight="1" x14ac:dyDescent="0.3">
      <c r="A172" s="357" t="s">
        <v>340</v>
      </c>
      <c r="B172" s="222" t="s">
        <v>346</v>
      </c>
      <c r="C172" s="69">
        <v>2022</v>
      </c>
      <c r="D172" s="70">
        <v>0.4</v>
      </c>
      <c r="E172" s="81">
        <v>167</v>
      </c>
      <c r="F172" s="72">
        <v>15</v>
      </c>
      <c r="G172" s="73">
        <v>112.57747999999999</v>
      </c>
    </row>
    <row r="173" spans="1:7" s="83" customFormat="1" ht="76.2" customHeight="1" x14ac:dyDescent="0.3">
      <c r="A173" s="357" t="s">
        <v>340</v>
      </c>
      <c r="B173" s="222" t="s">
        <v>347</v>
      </c>
      <c r="C173" s="69">
        <v>2022</v>
      </c>
      <c r="D173" s="70">
        <v>0.4</v>
      </c>
      <c r="E173" s="81">
        <v>167</v>
      </c>
      <c r="F173" s="72">
        <v>15</v>
      </c>
      <c r="G173" s="73">
        <v>110.60762</v>
      </c>
    </row>
    <row r="174" spans="1:7" s="83" customFormat="1" ht="87" customHeight="1" x14ac:dyDescent="0.3">
      <c r="A174" s="357" t="s">
        <v>340</v>
      </c>
      <c r="B174" s="222" t="s">
        <v>348</v>
      </c>
      <c r="C174" s="69">
        <v>2022</v>
      </c>
      <c r="D174" s="70">
        <v>0.4</v>
      </c>
      <c r="E174" s="81">
        <v>147</v>
      </c>
      <c r="F174" s="72">
        <v>15</v>
      </c>
      <c r="G174" s="73">
        <v>50.077860000000001</v>
      </c>
    </row>
    <row r="175" spans="1:7" s="83" customFormat="1" ht="85.95" customHeight="1" x14ac:dyDescent="0.3">
      <c r="A175" s="357" t="s">
        <v>340</v>
      </c>
      <c r="B175" s="222" t="s">
        <v>349</v>
      </c>
      <c r="C175" s="69">
        <v>2022</v>
      </c>
      <c r="D175" s="70">
        <v>0.4</v>
      </c>
      <c r="E175" s="241">
        <v>7</v>
      </c>
      <c r="F175" s="72">
        <v>15</v>
      </c>
      <c r="G175" s="73">
        <v>17.206939999999999</v>
      </c>
    </row>
    <row r="176" spans="1:7" s="83" customFormat="1" ht="85.95" customHeight="1" x14ac:dyDescent="0.3">
      <c r="A176" s="357" t="s">
        <v>340</v>
      </c>
      <c r="B176" s="222" t="s">
        <v>350</v>
      </c>
      <c r="C176" s="69">
        <v>2022</v>
      </c>
      <c r="D176" s="70">
        <v>0.4</v>
      </c>
      <c r="E176" s="81">
        <v>80</v>
      </c>
      <c r="F176" s="72">
        <v>15</v>
      </c>
      <c r="G176" s="73">
        <v>70.315550000000002</v>
      </c>
    </row>
    <row r="177" spans="1:7" s="83" customFormat="1" ht="83.4" customHeight="1" x14ac:dyDescent="0.3">
      <c r="A177" s="357" t="s">
        <v>340</v>
      </c>
      <c r="B177" s="222" t="s">
        <v>351</v>
      </c>
      <c r="C177" s="69">
        <v>2022</v>
      </c>
      <c r="D177" s="70">
        <v>0.4</v>
      </c>
      <c r="E177" s="81">
        <v>382</v>
      </c>
      <c r="F177" s="72">
        <v>15</v>
      </c>
      <c r="G177" s="73">
        <v>206.12868</v>
      </c>
    </row>
    <row r="178" spans="1:7" s="83" customFormat="1" ht="63" customHeight="1" x14ac:dyDescent="0.3">
      <c r="A178" s="357" t="s">
        <v>340</v>
      </c>
      <c r="B178" s="222" t="s">
        <v>352</v>
      </c>
      <c r="C178" s="69">
        <v>2022</v>
      </c>
      <c r="D178" s="70">
        <v>0.4</v>
      </c>
      <c r="E178" s="81">
        <v>160</v>
      </c>
      <c r="F178" s="72">
        <v>4.5</v>
      </c>
      <c r="G178" s="73">
        <v>58.880699999999997</v>
      </c>
    </row>
    <row r="179" spans="1:7" s="83" customFormat="1" ht="82.95" customHeight="1" x14ac:dyDescent="0.3">
      <c r="A179" s="357" t="s">
        <v>340</v>
      </c>
      <c r="B179" s="222" t="s">
        <v>353</v>
      </c>
      <c r="C179" s="69">
        <v>2022</v>
      </c>
      <c r="D179" s="70">
        <v>0.4</v>
      </c>
      <c r="E179" s="81">
        <v>124</v>
      </c>
      <c r="F179" s="72">
        <v>4.5</v>
      </c>
      <c r="G179" s="73">
        <v>84.326269999999994</v>
      </c>
    </row>
    <row r="180" spans="1:7" s="83" customFormat="1" ht="115.95" customHeight="1" x14ac:dyDescent="0.3">
      <c r="A180" s="357" t="s">
        <v>340</v>
      </c>
      <c r="B180" s="222" t="s">
        <v>354</v>
      </c>
      <c r="C180" s="69">
        <v>2022</v>
      </c>
      <c r="D180" s="184">
        <v>10</v>
      </c>
      <c r="E180" s="81">
        <v>606</v>
      </c>
      <c r="F180" s="72">
        <v>15</v>
      </c>
      <c r="G180" s="73">
        <v>580.32875000000001</v>
      </c>
    </row>
    <row r="181" spans="1:7" s="83" customFormat="1" ht="120" customHeight="1" x14ac:dyDescent="0.3">
      <c r="A181" s="357" t="s">
        <v>340</v>
      </c>
      <c r="B181" s="222" t="s">
        <v>354</v>
      </c>
      <c r="C181" s="69">
        <v>2022</v>
      </c>
      <c r="D181" s="184">
        <v>0.4</v>
      </c>
      <c r="E181" s="81">
        <v>27</v>
      </c>
      <c r="F181" s="72">
        <v>15</v>
      </c>
      <c r="G181" s="73">
        <v>37.215170000000001</v>
      </c>
    </row>
    <row r="182" spans="1:7" s="83" customFormat="1" ht="66" customHeight="1" x14ac:dyDescent="0.3">
      <c r="A182" s="357" t="s">
        <v>340</v>
      </c>
      <c r="B182" s="222" t="s">
        <v>355</v>
      </c>
      <c r="C182" s="69">
        <v>2022</v>
      </c>
      <c r="D182" s="184">
        <v>10</v>
      </c>
      <c r="E182" s="81">
        <v>20</v>
      </c>
      <c r="F182" s="72">
        <v>555</v>
      </c>
      <c r="G182" s="73">
        <v>77.776539999999997</v>
      </c>
    </row>
    <row r="183" spans="1:7" s="83" customFormat="1" ht="79.95" customHeight="1" x14ac:dyDescent="0.3">
      <c r="A183" s="357" t="s">
        <v>340</v>
      </c>
      <c r="B183" s="222" t="s">
        <v>757</v>
      </c>
      <c r="C183" s="100">
        <v>2022</v>
      </c>
      <c r="D183" s="101">
        <v>0.4</v>
      </c>
      <c r="E183" s="110">
        <v>207</v>
      </c>
      <c r="F183" s="102">
        <v>14</v>
      </c>
      <c r="G183" s="104">
        <v>125.40465</v>
      </c>
    </row>
    <row r="184" spans="1:7" s="83" customFormat="1" ht="76.2" customHeight="1" x14ac:dyDescent="0.3">
      <c r="A184" s="357" t="s">
        <v>340</v>
      </c>
      <c r="B184" s="222" t="s">
        <v>758</v>
      </c>
      <c r="C184" s="100">
        <v>2022</v>
      </c>
      <c r="D184" s="101">
        <v>0.4</v>
      </c>
      <c r="E184" s="110">
        <v>70</v>
      </c>
      <c r="F184" s="102">
        <v>15</v>
      </c>
      <c r="G184" s="104">
        <v>57.76679</v>
      </c>
    </row>
    <row r="185" spans="1:7" s="83" customFormat="1" ht="79.95" customHeight="1" x14ac:dyDescent="0.3">
      <c r="A185" s="357" t="s">
        <v>340</v>
      </c>
      <c r="B185" s="222" t="s">
        <v>759</v>
      </c>
      <c r="C185" s="69">
        <v>2022</v>
      </c>
      <c r="D185" s="70">
        <v>0.4</v>
      </c>
      <c r="E185" s="81">
        <v>60</v>
      </c>
      <c r="F185" s="72">
        <v>15</v>
      </c>
      <c r="G185" s="73">
        <v>40.67615</v>
      </c>
    </row>
    <row r="186" spans="1:7" s="83" customFormat="1" ht="66" customHeight="1" x14ac:dyDescent="0.3">
      <c r="A186" s="357" t="s">
        <v>340</v>
      </c>
      <c r="B186" s="222" t="s">
        <v>760</v>
      </c>
      <c r="C186" s="100">
        <v>2022</v>
      </c>
      <c r="D186" s="101">
        <v>0.4</v>
      </c>
      <c r="E186" s="110">
        <v>165</v>
      </c>
      <c r="F186" s="102">
        <v>15</v>
      </c>
      <c r="G186" s="104">
        <v>95.514169999999993</v>
      </c>
    </row>
    <row r="187" spans="1:7" s="83" customFormat="1" ht="64.95" customHeight="1" x14ac:dyDescent="0.3">
      <c r="A187" s="357" t="s">
        <v>340</v>
      </c>
      <c r="B187" s="222" t="s">
        <v>761</v>
      </c>
      <c r="C187" s="100">
        <v>2022</v>
      </c>
      <c r="D187" s="101">
        <v>0.4</v>
      </c>
      <c r="E187" s="110">
        <v>493</v>
      </c>
      <c r="F187" s="102">
        <v>15</v>
      </c>
      <c r="G187" s="104">
        <v>278.61874</v>
      </c>
    </row>
    <row r="188" spans="1:7" s="83" customFormat="1" ht="70.2" customHeight="1" x14ac:dyDescent="0.3">
      <c r="A188" s="357" t="s">
        <v>340</v>
      </c>
      <c r="B188" s="222" t="s">
        <v>762</v>
      </c>
      <c r="C188" s="100">
        <v>2022</v>
      </c>
      <c r="D188" s="101">
        <v>0.4</v>
      </c>
      <c r="E188" s="110">
        <v>50</v>
      </c>
      <c r="F188" s="102">
        <v>2</v>
      </c>
      <c r="G188" s="104">
        <v>29.380870000000002</v>
      </c>
    </row>
    <row r="189" spans="1:7" s="83" customFormat="1" ht="61.95" customHeight="1" x14ac:dyDescent="0.3">
      <c r="A189" s="357" t="s">
        <v>340</v>
      </c>
      <c r="B189" s="222" t="s">
        <v>763</v>
      </c>
      <c r="C189" s="69">
        <v>2022</v>
      </c>
      <c r="D189" s="70">
        <v>0.4</v>
      </c>
      <c r="E189" s="81">
        <v>28</v>
      </c>
      <c r="F189" s="72">
        <v>10</v>
      </c>
      <c r="G189" s="73">
        <v>41.454929999999997</v>
      </c>
    </row>
    <row r="190" spans="1:7" s="83" customFormat="1" ht="82.95" customHeight="1" x14ac:dyDescent="0.3">
      <c r="A190" s="357" t="s">
        <v>340</v>
      </c>
      <c r="B190" s="222" t="s">
        <v>764</v>
      </c>
      <c r="C190" s="69">
        <v>2022</v>
      </c>
      <c r="D190" s="70">
        <v>10</v>
      </c>
      <c r="E190" s="81">
        <v>23</v>
      </c>
      <c r="F190" s="72">
        <v>12</v>
      </c>
      <c r="G190" s="73">
        <v>80.097130000000007</v>
      </c>
    </row>
    <row r="191" spans="1:7" s="83" customFormat="1" ht="82.2" customHeight="1" x14ac:dyDescent="0.3">
      <c r="A191" s="357" t="s">
        <v>340</v>
      </c>
      <c r="B191" s="222" t="s">
        <v>764</v>
      </c>
      <c r="C191" s="69">
        <v>2022</v>
      </c>
      <c r="D191" s="70">
        <v>0.4</v>
      </c>
      <c r="E191" s="81">
        <v>150</v>
      </c>
      <c r="F191" s="72">
        <v>12</v>
      </c>
      <c r="G191" s="73">
        <v>221.62545</v>
      </c>
    </row>
    <row r="192" spans="1:7" s="83" customFormat="1" ht="58.2" customHeight="1" x14ac:dyDescent="0.3">
      <c r="A192" s="357" t="s">
        <v>340</v>
      </c>
      <c r="B192" s="222" t="s">
        <v>765</v>
      </c>
      <c r="C192" s="69">
        <v>2022</v>
      </c>
      <c r="D192" s="70">
        <v>0.4</v>
      </c>
      <c r="E192" s="81">
        <v>110</v>
      </c>
      <c r="F192" s="72">
        <v>15</v>
      </c>
      <c r="G192" s="73">
        <v>167.21196</v>
      </c>
    </row>
    <row r="193" spans="1:7" s="83" customFormat="1" ht="63" customHeight="1" x14ac:dyDescent="0.3">
      <c r="A193" s="357" t="s">
        <v>340</v>
      </c>
      <c r="B193" s="222" t="s">
        <v>766</v>
      </c>
      <c r="C193" s="69">
        <v>2022</v>
      </c>
      <c r="D193" s="70">
        <v>10</v>
      </c>
      <c r="E193" s="81">
        <v>23</v>
      </c>
      <c r="F193" s="72">
        <v>15</v>
      </c>
      <c r="G193" s="73">
        <v>86.715699999999998</v>
      </c>
    </row>
    <row r="194" spans="1:7" s="83" customFormat="1" ht="61.95" customHeight="1" x14ac:dyDescent="0.3">
      <c r="A194" s="357" t="s">
        <v>340</v>
      </c>
      <c r="B194" s="222" t="s">
        <v>767</v>
      </c>
      <c r="C194" s="69">
        <v>2022</v>
      </c>
      <c r="D194" s="70">
        <v>0.4</v>
      </c>
      <c r="E194" s="110">
        <v>315</v>
      </c>
      <c r="F194" s="72">
        <v>10</v>
      </c>
      <c r="G194" s="73">
        <v>234.85317000000001</v>
      </c>
    </row>
    <row r="195" spans="1:7" s="83" customFormat="1" ht="84" customHeight="1" x14ac:dyDescent="0.3">
      <c r="A195" s="357" t="s">
        <v>340</v>
      </c>
      <c r="B195" s="222" t="s">
        <v>768</v>
      </c>
      <c r="C195" s="69">
        <v>2022</v>
      </c>
      <c r="D195" s="70">
        <v>0.4</v>
      </c>
      <c r="E195" s="81">
        <v>560</v>
      </c>
      <c r="F195" s="72">
        <v>30</v>
      </c>
      <c r="G195" s="73">
        <v>416.90870000000001</v>
      </c>
    </row>
    <row r="196" spans="1:7" s="83" customFormat="1" ht="64.2" customHeight="1" x14ac:dyDescent="0.3">
      <c r="A196" s="357" t="s">
        <v>340</v>
      </c>
      <c r="B196" s="222" t="s">
        <v>769</v>
      </c>
      <c r="C196" s="69">
        <v>2022</v>
      </c>
      <c r="D196" s="70">
        <v>0.4</v>
      </c>
      <c r="E196" s="81">
        <v>65</v>
      </c>
      <c r="F196" s="72">
        <v>15</v>
      </c>
      <c r="G196" s="73">
        <v>67.58278</v>
      </c>
    </row>
    <row r="197" spans="1:7" s="83" customFormat="1" ht="64.2" customHeight="1" x14ac:dyDescent="0.3">
      <c r="A197" s="357" t="s">
        <v>340</v>
      </c>
      <c r="B197" s="222" t="s">
        <v>770</v>
      </c>
      <c r="C197" s="69">
        <v>2022</v>
      </c>
      <c r="D197" s="70">
        <v>0.4</v>
      </c>
      <c r="E197" s="81">
        <v>110</v>
      </c>
      <c r="F197" s="72">
        <v>15</v>
      </c>
      <c r="G197" s="73">
        <v>108.66522999999999</v>
      </c>
    </row>
    <row r="198" spans="1:7" s="83" customFormat="1" ht="60" customHeight="1" x14ac:dyDescent="0.3">
      <c r="A198" s="357" t="s">
        <v>340</v>
      </c>
      <c r="B198" s="222" t="s">
        <v>771</v>
      </c>
      <c r="C198" s="69">
        <v>2022</v>
      </c>
      <c r="D198" s="70">
        <v>0.4</v>
      </c>
      <c r="E198" s="81">
        <v>50</v>
      </c>
      <c r="F198" s="72">
        <v>15</v>
      </c>
      <c r="G198" s="73">
        <v>34.345700000000001</v>
      </c>
    </row>
    <row r="199" spans="1:7" s="83" customFormat="1" ht="64.2" customHeight="1" x14ac:dyDescent="0.3">
      <c r="A199" s="357" t="s">
        <v>340</v>
      </c>
      <c r="B199" s="222" t="s">
        <v>772</v>
      </c>
      <c r="C199" s="69">
        <v>2022</v>
      </c>
      <c r="D199" s="70">
        <v>0.4</v>
      </c>
      <c r="E199" s="81">
        <v>50</v>
      </c>
      <c r="F199" s="72">
        <v>15</v>
      </c>
      <c r="G199" s="73">
        <v>37.366770000000002</v>
      </c>
    </row>
    <row r="200" spans="1:7" s="83" customFormat="1" ht="63" customHeight="1" x14ac:dyDescent="0.3">
      <c r="A200" s="357" t="s">
        <v>340</v>
      </c>
      <c r="B200" s="222" t="s">
        <v>773</v>
      </c>
      <c r="C200" s="69">
        <v>2022</v>
      </c>
      <c r="D200" s="70">
        <v>0.4</v>
      </c>
      <c r="E200" s="81">
        <v>40</v>
      </c>
      <c r="F200" s="72">
        <v>30</v>
      </c>
      <c r="G200" s="73">
        <v>43.942430000000002</v>
      </c>
    </row>
    <row r="201" spans="1:7" s="83" customFormat="1" ht="64.95" customHeight="1" x14ac:dyDescent="0.3">
      <c r="A201" s="357" t="s">
        <v>340</v>
      </c>
      <c r="B201" s="222" t="s">
        <v>774</v>
      </c>
      <c r="C201" s="69">
        <v>2022</v>
      </c>
      <c r="D201" s="70">
        <v>0.4</v>
      </c>
      <c r="E201" s="81">
        <v>115</v>
      </c>
      <c r="F201" s="72">
        <v>15</v>
      </c>
      <c r="G201" s="73">
        <v>136.24014</v>
      </c>
    </row>
    <row r="202" spans="1:7" s="83" customFormat="1" ht="64.2" customHeight="1" x14ac:dyDescent="0.3">
      <c r="A202" s="357" t="s">
        <v>340</v>
      </c>
      <c r="B202" s="222" t="s">
        <v>775</v>
      </c>
      <c r="C202" s="69">
        <v>2022</v>
      </c>
      <c r="D202" s="70">
        <v>10</v>
      </c>
      <c r="E202" s="81">
        <v>53</v>
      </c>
      <c r="F202" s="72">
        <v>150</v>
      </c>
      <c r="G202" s="73">
        <v>194.94365999999999</v>
      </c>
    </row>
    <row r="203" spans="1:7" s="83" customFormat="1" ht="64.95" customHeight="1" x14ac:dyDescent="0.3">
      <c r="A203" s="357" t="s">
        <v>340</v>
      </c>
      <c r="B203" s="222" t="s">
        <v>776</v>
      </c>
      <c r="C203" s="69">
        <v>2022</v>
      </c>
      <c r="D203" s="70">
        <v>0.4</v>
      </c>
      <c r="E203" s="81">
        <v>19</v>
      </c>
      <c r="F203" s="72">
        <v>15</v>
      </c>
      <c r="G203" s="73">
        <v>23.615690000000001</v>
      </c>
    </row>
    <row r="204" spans="1:7" s="83" customFormat="1" ht="64.95" customHeight="1" x14ac:dyDescent="0.3">
      <c r="A204" s="357" t="s">
        <v>340</v>
      </c>
      <c r="B204" s="222" t="s">
        <v>777</v>
      </c>
      <c r="C204" s="69">
        <v>2022</v>
      </c>
      <c r="D204" s="70">
        <v>0.4</v>
      </c>
      <c r="E204" s="81">
        <v>165</v>
      </c>
      <c r="F204" s="72">
        <v>15</v>
      </c>
      <c r="G204" s="73">
        <v>138.98699999999999</v>
      </c>
    </row>
    <row r="205" spans="1:7" s="83" customFormat="1" ht="63" customHeight="1" x14ac:dyDescent="0.3">
      <c r="A205" s="357" t="s">
        <v>340</v>
      </c>
      <c r="B205" s="222" t="s">
        <v>778</v>
      </c>
      <c r="C205" s="69">
        <v>2022</v>
      </c>
      <c r="D205" s="70">
        <v>0.4</v>
      </c>
      <c r="E205" s="81">
        <v>60</v>
      </c>
      <c r="F205" s="72">
        <v>15</v>
      </c>
      <c r="G205" s="73">
        <v>106.63046</v>
      </c>
    </row>
    <row r="206" spans="1:7" s="83" customFormat="1" ht="61.95" customHeight="1" x14ac:dyDescent="0.3">
      <c r="A206" s="357" t="s">
        <v>340</v>
      </c>
      <c r="B206" s="222" t="s">
        <v>779</v>
      </c>
      <c r="C206" s="69">
        <v>2022</v>
      </c>
      <c r="D206" s="70">
        <v>0.4</v>
      </c>
      <c r="E206" s="81">
        <v>148</v>
      </c>
      <c r="F206" s="72">
        <v>15</v>
      </c>
      <c r="G206" s="73">
        <v>232.81262000000001</v>
      </c>
    </row>
    <row r="207" spans="1:7" s="83" customFormat="1" ht="64.2" customHeight="1" x14ac:dyDescent="0.3">
      <c r="A207" s="357" t="s">
        <v>340</v>
      </c>
      <c r="B207" s="222" t="s">
        <v>780</v>
      </c>
      <c r="C207" s="69">
        <v>2022</v>
      </c>
      <c r="D207" s="70">
        <v>0.4</v>
      </c>
      <c r="E207" s="81">
        <v>85</v>
      </c>
      <c r="F207" s="72">
        <v>15</v>
      </c>
      <c r="G207" s="73">
        <v>102.54376999999999</v>
      </c>
    </row>
    <row r="208" spans="1:7" s="83" customFormat="1" ht="79.95" customHeight="1" x14ac:dyDescent="0.3">
      <c r="A208" s="357" t="s">
        <v>340</v>
      </c>
      <c r="B208" s="222" t="s">
        <v>781</v>
      </c>
      <c r="C208" s="69">
        <v>2022</v>
      </c>
      <c r="D208" s="70">
        <v>0.4</v>
      </c>
      <c r="E208" s="81">
        <v>80</v>
      </c>
      <c r="F208" s="72">
        <v>15</v>
      </c>
      <c r="G208" s="73">
        <v>198.88099</v>
      </c>
    </row>
    <row r="209" spans="1:7" s="83" customFormat="1" ht="85.2" customHeight="1" x14ac:dyDescent="0.3">
      <c r="A209" s="357" t="s">
        <v>340</v>
      </c>
      <c r="B209" s="222" t="s">
        <v>782</v>
      </c>
      <c r="C209" s="69">
        <v>2022</v>
      </c>
      <c r="D209" s="70">
        <v>10</v>
      </c>
      <c r="E209" s="81">
        <v>242</v>
      </c>
      <c r="F209" s="72">
        <v>135</v>
      </c>
      <c r="G209" s="73">
        <v>575.73958000000005</v>
      </c>
    </row>
    <row r="210" spans="1:7" s="83" customFormat="1" ht="85.2" customHeight="1" x14ac:dyDescent="0.3">
      <c r="A210" s="357" t="s">
        <v>340</v>
      </c>
      <c r="B210" s="222" t="s">
        <v>782</v>
      </c>
      <c r="C210" s="69">
        <v>2022</v>
      </c>
      <c r="D210" s="70">
        <v>0.4</v>
      </c>
      <c r="E210" s="81">
        <v>1034</v>
      </c>
      <c r="F210" s="72">
        <v>135</v>
      </c>
      <c r="G210" s="73">
        <v>1273.26271</v>
      </c>
    </row>
    <row r="211" spans="1:7" s="83" customFormat="1" ht="120" customHeight="1" x14ac:dyDescent="0.3">
      <c r="A211" s="357" t="s">
        <v>340</v>
      </c>
      <c r="B211" s="222" t="s">
        <v>356</v>
      </c>
      <c r="C211" s="69">
        <v>2022</v>
      </c>
      <c r="D211" s="70">
        <v>10</v>
      </c>
      <c r="E211" s="81">
        <v>10</v>
      </c>
      <c r="F211" s="72">
        <v>315</v>
      </c>
      <c r="G211" s="73">
        <v>57.715119999999999</v>
      </c>
    </row>
    <row r="212" spans="1:7" s="83" customFormat="1" ht="64.2" customHeight="1" x14ac:dyDescent="0.3">
      <c r="A212" s="357" t="s">
        <v>340</v>
      </c>
      <c r="B212" s="222" t="s">
        <v>783</v>
      </c>
      <c r="C212" s="69">
        <v>2022</v>
      </c>
      <c r="D212" s="70">
        <v>0.4</v>
      </c>
      <c r="E212" s="81">
        <v>356</v>
      </c>
      <c r="F212" s="72">
        <v>45</v>
      </c>
      <c r="G212" s="73">
        <v>749.23299999999995</v>
      </c>
    </row>
    <row r="213" spans="1:7" s="83" customFormat="1" ht="79.95" customHeight="1" x14ac:dyDescent="0.3">
      <c r="A213" s="357" t="s">
        <v>340</v>
      </c>
      <c r="B213" s="222" t="s">
        <v>357</v>
      </c>
      <c r="C213" s="69">
        <v>2022</v>
      </c>
      <c r="D213" s="70">
        <v>10</v>
      </c>
      <c r="E213" s="81">
        <v>21</v>
      </c>
      <c r="F213" s="72">
        <v>15</v>
      </c>
      <c r="G213" s="73">
        <v>68.371669999999995</v>
      </c>
    </row>
    <row r="214" spans="1:7" s="83" customFormat="1" ht="58.95" customHeight="1" x14ac:dyDescent="0.3">
      <c r="A214" s="357" t="s">
        <v>340</v>
      </c>
      <c r="B214" s="222" t="s">
        <v>358</v>
      </c>
      <c r="C214" s="69">
        <v>2022</v>
      </c>
      <c r="D214" s="70">
        <v>0.4</v>
      </c>
      <c r="E214" s="71">
        <v>45</v>
      </c>
      <c r="F214" s="72">
        <v>15</v>
      </c>
      <c r="G214" s="73">
        <v>68.862499999999997</v>
      </c>
    </row>
    <row r="215" spans="1:7" s="83" customFormat="1" ht="90" customHeight="1" x14ac:dyDescent="0.3">
      <c r="A215" s="357" t="s">
        <v>340</v>
      </c>
      <c r="B215" s="222" t="s">
        <v>359</v>
      </c>
      <c r="C215" s="69">
        <v>2022</v>
      </c>
      <c r="D215" s="70">
        <v>0.4</v>
      </c>
      <c r="E215" s="71">
        <v>6</v>
      </c>
      <c r="F215" s="72">
        <v>40</v>
      </c>
      <c r="G215" s="73">
        <v>35.645580000000002</v>
      </c>
    </row>
    <row r="216" spans="1:7" s="83" customFormat="1" ht="96" customHeight="1" x14ac:dyDescent="0.3">
      <c r="A216" s="357" t="s">
        <v>340</v>
      </c>
      <c r="B216" s="222" t="s">
        <v>359</v>
      </c>
      <c r="C216" s="69">
        <v>2022</v>
      </c>
      <c r="D216" s="81">
        <v>10</v>
      </c>
      <c r="E216" s="71">
        <v>17</v>
      </c>
      <c r="F216" s="72">
        <v>40</v>
      </c>
      <c r="G216" s="73">
        <v>71.549610000000001</v>
      </c>
    </row>
    <row r="217" spans="1:7" s="83" customFormat="1" ht="105" customHeight="1" x14ac:dyDescent="0.3">
      <c r="A217" s="357" t="s">
        <v>340</v>
      </c>
      <c r="B217" s="222" t="s">
        <v>360</v>
      </c>
      <c r="C217" s="69">
        <v>2022</v>
      </c>
      <c r="D217" s="70">
        <v>0.4</v>
      </c>
      <c r="E217" s="71">
        <v>12</v>
      </c>
      <c r="F217" s="72">
        <v>35</v>
      </c>
      <c r="G217" s="73">
        <v>46.002540000000003</v>
      </c>
    </row>
    <row r="218" spans="1:7" s="83" customFormat="1" ht="105" customHeight="1" x14ac:dyDescent="0.3">
      <c r="A218" s="357" t="s">
        <v>340</v>
      </c>
      <c r="B218" s="222" t="s">
        <v>360</v>
      </c>
      <c r="C218" s="69">
        <v>2022</v>
      </c>
      <c r="D218" s="81">
        <v>10</v>
      </c>
      <c r="E218" s="71">
        <v>15</v>
      </c>
      <c r="F218" s="72">
        <v>35</v>
      </c>
      <c r="G218" s="73">
        <v>82.12473</v>
      </c>
    </row>
    <row r="219" spans="1:7" s="83" customFormat="1" ht="85.2" customHeight="1" x14ac:dyDescent="0.3">
      <c r="A219" s="357" t="s">
        <v>340</v>
      </c>
      <c r="B219" s="222" t="s">
        <v>361</v>
      </c>
      <c r="C219" s="69">
        <v>2022</v>
      </c>
      <c r="D219" s="81">
        <v>10</v>
      </c>
      <c r="E219" s="71">
        <v>116</v>
      </c>
      <c r="F219" s="72">
        <v>30</v>
      </c>
      <c r="G219" s="73">
        <v>211.38435000000001</v>
      </c>
    </row>
    <row r="220" spans="1:7" s="83" customFormat="1" ht="97.95" customHeight="1" x14ac:dyDescent="0.3">
      <c r="A220" s="357" t="s">
        <v>340</v>
      </c>
      <c r="B220" s="222" t="s">
        <v>784</v>
      </c>
      <c r="C220" s="69">
        <v>2022</v>
      </c>
      <c r="D220" s="70">
        <v>0.4</v>
      </c>
      <c r="E220" s="71">
        <v>29</v>
      </c>
      <c r="F220" s="72">
        <v>15</v>
      </c>
      <c r="G220" s="73">
        <v>43.470129999999997</v>
      </c>
    </row>
    <row r="221" spans="1:7" s="83" customFormat="1" ht="76.2" customHeight="1" x14ac:dyDescent="0.3">
      <c r="A221" s="357" t="s">
        <v>340</v>
      </c>
      <c r="B221" s="222" t="s">
        <v>785</v>
      </c>
      <c r="C221" s="69">
        <v>2022</v>
      </c>
      <c r="D221" s="70">
        <v>0.4</v>
      </c>
      <c r="E221" s="71">
        <v>49</v>
      </c>
      <c r="F221" s="72">
        <v>15</v>
      </c>
      <c r="G221" s="73">
        <v>37.460619999999999</v>
      </c>
    </row>
    <row r="222" spans="1:7" s="83" customFormat="1" ht="79.2" customHeight="1" x14ac:dyDescent="0.3">
      <c r="A222" s="357" t="s">
        <v>340</v>
      </c>
      <c r="B222" s="222" t="s">
        <v>786</v>
      </c>
      <c r="C222" s="69">
        <v>2022</v>
      </c>
      <c r="D222" s="70">
        <v>0.4</v>
      </c>
      <c r="E222" s="71">
        <v>118</v>
      </c>
      <c r="F222" s="72">
        <v>15</v>
      </c>
      <c r="G222" s="73">
        <v>90.030429999999996</v>
      </c>
    </row>
    <row r="223" spans="1:7" s="83" customFormat="1" ht="79.2" customHeight="1" x14ac:dyDescent="0.3">
      <c r="A223" s="357" t="s">
        <v>340</v>
      </c>
      <c r="B223" s="222" t="s">
        <v>787</v>
      </c>
      <c r="C223" s="69">
        <v>2022</v>
      </c>
      <c r="D223" s="70">
        <v>0.4</v>
      </c>
      <c r="E223" s="71">
        <v>196</v>
      </c>
      <c r="F223" s="72">
        <v>15</v>
      </c>
      <c r="G223" s="73">
        <v>71.854089999999999</v>
      </c>
    </row>
    <row r="224" spans="1:7" s="83" customFormat="1" ht="85.2" customHeight="1" x14ac:dyDescent="0.3">
      <c r="A224" s="357" t="s">
        <v>340</v>
      </c>
      <c r="B224" s="222" t="s">
        <v>789</v>
      </c>
      <c r="C224" s="69">
        <v>2022</v>
      </c>
      <c r="D224" s="70">
        <v>0.4</v>
      </c>
      <c r="E224" s="71">
        <v>78</v>
      </c>
      <c r="F224" s="72">
        <v>5</v>
      </c>
      <c r="G224" s="73">
        <v>99.019779999999997</v>
      </c>
    </row>
    <row r="225" spans="1:7" s="83" customFormat="1" ht="81" customHeight="1" x14ac:dyDescent="0.3">
      <c r="A225" s="357" t="s">
        <v>340</v>
      </c>
      <c r="B225" s="222" t="s">
        <v>788</v>
      </c>
      <c r="C225" s="69">
        <v>2022</v>
      </c>
      <c r="D225" s="70">
        <v>0.4</v>
      </c>
      <c r="E225" s="71">
        <v>127</v>
      </c>
      <c r="F225" s="72">
        <v>7</v>
      </c>
      <c r="G225" s="73">
        <v>62.924030000000002</v>
      </c>
    </row>
    <row r="226" spans="1:7" s="83" customFormat="1" ht="81" customHeight="1" x14ac:dyDescent="0.3">
      <c r="A226" s="357" t="s">
        <v>340</v>
      </c>
      <c r="B226" s="222" t="s">
        <v>790</v>
      </c>
      <c r="C226" s="69">
        <v>2022</v>
      </c>
      <c r="D226" s="70">
        <v>0.4</v>
      </c>
      <c r="E226" s="71">
        <v>196</v>
      </c>
      <c r="F226" s="72">
        <v>15</v>
      </c>
      <c r="G226" s="73">
        <v>152.05336</v>
      </c>
    </row>
    <row r="227" spans="1:7" s="83" customFormat="1" ht="96" customHeight="1" x14ac:dyDescent="0.3">
      <c r="A227" s="357" t="s">
        <v>340</v>
      </c>
      <c r="B227" s="222" t="s">
        <v>791</v>
      </c>
      <c r="C227" s="69">
        <v>2022</v>
      </c>
      <c r="D227" s="70">
        <v>0.4</v>
      </c>
      <c r="E227" s="71">
        <v>294</v>
      </c>
      <c r="F227" s="72">
        <v>15</v>
      </c>
      <c r="G227" s="73">
        <v>179.21025</v>
      </c>
    </row>
    <row r="228" spans="1:7" s="83" customFormat="1" ht="77.400000000000006" customHeight="1" x14ac:dyDescent="0.3">
      <c r="A228" s="357" t="s">
        <v>340</v>
      </c>
      <c r="B228" s="222" t="s">
        <v>792</v>
      </c>
      <c r="C228" s="69">
        <v>2022</v>
      </c>
      <c r="D228" s="70">
        <v>0.4</v>
      </c>
      <c r="E228" s="71">
        <v>145</v>
      </c>
      <c r="F228" s="72">
        <v>5</v>
      </c>
      <c r="G228" s="73">
        <v>102.71211</v>
      </c>
    </row>
    <row r="229" spans="1:7" s="83" customFormat="1" ht="82.95" customHeight="1" x14ac:dyDescent="0.3">
      <c r="A229" s="357" t="s">
        <v>340</v>
      </c>
      <c r="B229" s="222" t="s">
        <v>793</v>
      </c>
      <c r="C229" s="69">
        <v>2022</v>
      </c>
      <c r="D229" s="70">
        <v>0.4</v>
      </c>
      <c r="E229" s="71">
        <v>25</v>
      </c>
      <c r="F229" s="72">
        <v>5</v>
      </c>
      <c r="G229" s="73">
        <v>26.93647</v>
      </c>
    </row>
    <row r="230" spans="1:7" s="83" customFormat="1" ht="82.2" customHeight="1" x14ac:dyDescent="0.3">
      <c r="A230" s="357" t="s">
        <v>340</v>
      </c>
      <c r="B230" s="222" t="s">
        <v>794</v>
      </c>
      <c r="C230" s="69">
        <v>2022</v>
      </c>
      <c r="D230" s="70">
        <v>0.4</v>
      </c>
      <c r="E230" s="71">
        <v>315</v>
      </c>
      <c r="F230" s="72">
        <v>14</v>
      </c>
      <c r="G230" s="73">
        <v>206.17884000000001</v>
      </c>
    </row>
    <row r="231" spans="1:7" s="83" customFormat="1" ht="63" customHeight="1" x14ac:dyDescent="0.3">
      <c r="A231" s="357" t="s">
        <v>340</v>
      </c>
      <c r="B231" s="222" t="s">
        <v>795</v>
      </c>
      <c r="C231" s="69">
        <v>2022</v>
      </c>
      <c r="D231" s="70">
        <v>0.4</v>
      </c>
      <c r="E231" s="71">
        <v>45</v>
      </c>
      <c r="F231" s="72">
        <v>6</v>
      </c>
      <c r="G231" s="73">
        <v>60.070650000000001</v>
      </c>
    </row>
    <row r="232" spans="1:7" s="83" customFormat="1" ht="79.2" customHeight="1" x14ac:dyDescent="0.3">
      <c r="A232" s="357" t="s">
        <v>340</v>
      </c>
      <c r="B232" s="222" t="s">
        <v>796</v>
      </c>
      <c r="C232" s="69">
        <v>2022</v>
      </c>
      <c r="D232" s="70">
        <v>0.4</v>
      </c>
      <c r="E232" s="71">
        <v>30</v>
      </c>
      <c r="F232" s="72">
        <v>10</v>
      </c>
      <c r="G232" s="73">
        <v>20.41058</v>
      </c>
    </row>
    <row r="233" spans="1:7" s="83" customFormat="1" ht="91.95" customHeight="1" x14ac:dyDescent="0.3">
      <c r="A233" s="357" t="s">
        <v>340</v>
      </c>
      <c r="B233" s="222" t="s">
        <v>797</v>
      </c>
      <c r="C233" s="69">
        <v>2022</v>
      </c>
      <c r="D233" s="70">
        <v>0.4</v>
      </c>
      <c r="E233" s="71">
        <v>90</v>
      </c>
      <c r="F233" s="72">
        <v>15</v>
      </c>
      <c r="G233" s="73">
        <v>71.853309999999993</v>
      </c>
    </row>
    <row r="234" spans="1:7" s="83" customFormat="1" ht="81" customHeight="1" x14ac:dyDescent="0.3">
      <c r="A234" s="357" t="s">
        <v>340</v>
      </c>
      <c r="B234" s="222" t="s">
        <v>798</v>
      </c>
      <c r="C234" s="69">
        <v>2022</v>
      </c>
      <c r="D234" s="70">
        <v>0.4</v>
      </c>
      <c r="E234" s="71">
        <v>300</v>
      </c>
      <c r="F234" s="72">
        <v>15</v>
      </c>
      <c r="G234" s="73">
        <v>200.92063999999999</v>
      </c>
    </row>
    <row r="235" spans="1:7" s="83" customFormat="1" ht="75" customHeight="1" x14ac:dyDescent="0.3">
      <c r="A235" s="357" t="s">
        <v>340</v>
      </c>
      <c r="B235" s="222" t="s">
        <v>799</v>
      </c>
      <c r="C235" s="69">
        <v>2022</v>
      </c>
      <c r="D235" s="70">
        <v>0.4</v>
      </c>
      <c r="E235" s="71">
        <v>100</v>
      </c>
      <c r="F235" s="72">
        <v>30</v>
      </c>
      <c r="G235" s="73">
        <v>121.18997</v>
      </c>
    </row>
    <row r="236" spans="1:7" s="83" customFormat="1" ht="79.2" customHeight="1" x14ac:dyDescent="0.3">
      <c r="A236" s="357" t="s">
        <v>340</v>
      </c>
      <c r="B236" s="222" t="s">
        <v>800</v>
      </c>
      <c r="C236" s="69">
        <v>2022</v>
      </c>
      <c r="D236" s="70">
        <v>0.4</v>
      </c>
      <c r="E236" s="71">
        <v>10</v>
      </c>
      <c r="F236" s="72">
        <v>30</v>
      </c>
      <c r="G236" s="73">
        <v>59.247120000000002</v>
      </c>
    </row>
    <row r="237" spans="1:7" s="83" customFormat="1" ht="79.95" customHeight="1" x14ac:dyDescent="0.3">
      <c r="A237" s="357" t="s">
        <v>340</v>
      </c>
      <c r="B237" s="222" t="s">
        <v>801</v>
      </c>
      <c r="C237" s="69">
        <v>2022</v>
      </c>
      <c r="D237" s="70">
        <v>0.4</v>
      </c>
      <c r="E237" s="71">
        <v>165</v>
      </c>
      <c r="F237" s="72">
        <v>15</v>
      </c>
      <c r="G237" s="73">
        <v>299.62141000000003</v>
      </c>
    </row>
    <row r="238" spans="1:7" s="83" customFormat="1" ht="97.2" customHeight="1" x14ac:dyDescent="0.3">
      <c r="A238" s="357" t="s">
        <v>340</v>
      </c>
      <c r="B238" s="222" t="s">
        <v>802</v>
      </c>
      <c r="C238" s="69">
        <v>2022</v>
      </c>
      <c r="D238" s="81">
        <v>10</v>
      </c>
      <c r="E238" s="71">
        <v>13</v>
      </c>
      <c r="F238" s="72">
        <v>50</v>
      </c>
      <c r="G238" s="73">
        <v>29.18235</v>
      </c>
    </row>
    <row r="239" spans="1:7" s="83" customFormat="1" ht="79.95" customHeight="1" x14ac:dyDescent="0.3">
      <c r="A239" s="357" t="s">
        <v>340</v>
      </c>
      <c r="B239" s="222" t="s">
        <v>803</v>
      </c>
      <c r="C239" s="69">
        <v>2022</v>
      </c>
      <c r="D239" s="70">
        <v>0.4</v>
      </c>
      <c r="E239" s="71">
        <v>25</v>
      </c>
      <c r="F239" s="72">
        <v>15</v>
      </c>
      <c r="G239" s="73">
        <v>28.70288</v>
      </c>
    </row>
    <row r="240" spans="1:7" s="83" customFormat="1" ht="76.95" customHeight="1" x14ac:dyDescent="0.3">
      <c r="A240" s="357" t="s">
        <v>340</v>
      </c>
      <c r="B240" s="222" t="s">
        <v>804</v>
      </c>
      <c r="C240" s="69">
        <v>2022</v>
      </c>
      <c r="D240" s="70">
        <v>0.4</v>
      </c>
      <c r="E240" s="71">
        <v>220</v>
      </c>
      <c r="F240" s="72">
        <v>15</v>
      </c>
      <c r="G240" s="73">
        <v>216.60490999999999</v>
      </c>
    </row>
    <row r="241" spans="1:7" s="83" customFormat="1" ht="79.95" customHeight="1" x14ac:dyDescent="0.3">
      <c r="A241" s="357" t="s">
        <v>340</v>
      </c>
      <c r="B241" s="222" t="s">
        <v>805</v>
      </c>
      <c r="C241" s="69">
        <v>2022</v>
      </c>
      <c r="D241" s="81">
        <v>10</v>
      </c>
      <c r="E241" s="71">
        <v>813</v>
      </c>
      <c r="F241" s="72">
        <v>120</v>
      </c>
      <c r="G241" s="73">
        <v>1381.9494400000001</v>
      </c>
    </row>
    <row r="242" spans="1:7" s="83" customFormat="1" ht="85.2" customHeight="1" x14ac:dyDescent="0.3">
      <c r="A242" s="357" t="s">
        <v>340</v>
      </c>
      <c r="B242" s="222" t="s">
        <v>805</v>
      </c>
      <c r="C242" s="69">
        <v>2022</v>
      </c>
      <c r="D242" s="70">
        <v>0.4</v>
      </c>
      <c r="E242" s="71">
        <v>1303</v>
      </c>
      <c r="F242" s="72">
        <v>120</v>
      </c>
      <c r="G242" s="73">
        <v>1104.48452</v>
      </c>
    </row>
    <row r="243" spans="1:7" s="83" customFormat="1" ht="84" customHeight="1" x14ac:dyDescent="0.3">
      <c r="A243" s="357" t="s">
        <v>340</v>
      </c>
      <c r="B243" s="222" t="s">
        <v>806</v>
      </c>
      <c r="C243" s="69">
        <v>2022</v>
      </c>
      <c r="D243" s="81">
        <v>10</v>
      </c>
      <c r="E243" s="71">
        <v>502</v>
      </c>
      <c r="F243" s="72">
        <v>130</v>
      </c>
      <c r="G243" s="73">
        <v>794.13283000000001</v>
      </c>
    </row>
    <row r="244" spans="1:7" s="83" customFormat="1" ht="85.2" customHeight="1" x14ac:dyDescent="0.3">
      <c r="A244" s="357" t="s">
        <v>340</v>
      </c>
      <c r="B244" s="85" t="s">
        <v>807</v>
      </c>
      <c r="C244" s="69">
        <v>2022</v>
      </c>
      <c r="D244" s="81">
        <v>10</v>
      </c>
      <c r="E244" s="81">
        <v>216</v>
      </c>
      <c r="F244" s="242">
        <v>15</v>
      </c>
      <c r="G244" s="226">
        <v>243.42641</v>
      </c>
    </row>
    <row r="245" spans="1:7" s="83" customFormat="1" ht="84" customHeight="1" x14ac:dyDescent="0.3">
      <c r="A245" s="357" t="s">
        <v>340</v>
      </c>
      <c r="B245" s="85" t="s">
        <v>808</v>
      </c>
      <c r="C245" s="69">
        <v>2022</v>
      </c>
      <c r="D245" s="70">
        <v>0.4</v>
      </c>
      <c r="E245" s="81">
        <v>19</v>
      </c>
      <c r="F245" s="242">
        <v>15</v>
      </c>
      <c r="G245" s="226">
        <v>36.90634</v>
      </c>
    </row>
    <row r="246" spans="1:7" s="83" customFormat="1" ht="79.2" customHeight="1" x14ac:dyDescent="0.3">
      <c r="A246" s="357" t="s">
        <v>340</v>
      </c>
      <c r="B246" s="85" t="s">
        <v>809</v>
      </c>
      <c r="C246" s="69">
        <v>2022</v>
      </c>
      <c r="D246" s="70">
        <v>0.4</v>
      </c>
      <c r="E246" s="81">
        <v>155</v>
      </c>
      <c r="F246" s="242">
        <v>15</v>
      </c>
      <c r="G246" s="226">
        <v>138.68885</v>
      </c>
    </row>
    <row r="247" spans="1:7" s="83" customFormat="1" ht="76.2" customHeight="1" x14ac:dyDescent="0.3">
      <c r="A247" s="357" t="s">
        <v>340</v>
      </c>
      <c r="B247" s="85" t="s">
        <v>810</v>
      </c>
      <c r="C247" s="69">
        <v>2022</v>
      </c>
      <c r="D247" s="70">
        <v>0.4</v>
      </c>
      <c r="E247" s="81">
        <v>220</v>
      </c>
      <c r="F247" s="242">
        <v>15</v>
      </c>
      <c r="G247" s="226">
        <v>102.83584</v>
      </c>
    </row>
    <row r="248" spans="1:7" s="83" customFormat="1" ht="81" customHeight="1" x14ac:dyDescent="0.3">
      <c r="A248" s="357" t="s">
        <v>340</v>
      </c>
      <c r="B248" s="85" t="s">
        <v>811</v>
      </c>
      <c r="C248" s="69">
        <v>2022</v>
      </c>
      <c r="D248" s="70">
        <v>0.4</v>
      </c>
      <c r="E248" s="81">
        <v>335</v>
      </c>
      <c r="F248" s="242">
        <v>10</v>
      </c>
      <c r="G248" s="226">
        <v>171.45133000000001</v>
      </c>
    </row>
    <row r="249" spans="1:7" s="83" customFormat="1" ht="82.2" customHeight="1" x14ac:dyDescent="0.3">
      <c r="A249" s="357" t="s">
        <v>340</v>
      </c>
      <c r="B249" s="85" t="s">
        <v>812</v>
      </c>
      <c r="C249" s="69">
        <v>2022</v>
      </c>
      <c r="D249" s="70">
        <v>0.4</v>
      </c>
      <c r="E249" s="81">
        <v>319</v>
      </c>
      <c r="F249" s="242">
        <v>15</v>
      </c>
      <c r="G249" s="226">
        <v>229.22932</v>
      </c>
    </row>
    <row r="250" spans="1:7" s="83" customFormat="1" ht="81" customHeight="1" x14ac:dyDescent="0.3">
      <c r="A250" s="357" t="s">
        <v>340</v>
      </c>
      <c r="B250" s="85" t="s">
        <v>813</v>
      </c>
      <c r="C250" s="69">
        <v>2022</v>
      </c>
      <c r="D250" s="70">
        <v>0.4</v>
      </c>
      <c r="E250" s="81">
        <v>33</v>
      </c>
      <c r="F250" s="242">
        <v>15</v>
      </c>
      <c r="G250" s="226">
        <v>55.224249999999998</v>
      </c>
    </row>
    <row r="251" spans="1:7" s="83" customFormat="1" ht="61.2" customHeight="1" x14ac:dyDescent="0.3">
      <c r="A251" s="357" t="s">
        <v>340</v>
      </c>
      <c r="B251" s="85" t="s">
        <v>814</v>
      </c>
      <c r="C251" s="69">
        <v>2022</v>
      </c>
      <c r="D251" s="70">
        <v>0.4</v>
      </c>
      <c r="E251" s="81">
        <v>95</v>
      </c>
      <c r="F251" s="242">
        <v>10</v>
      </c>
      <c r="G251" s="226">
        <v>101.99166</v>
      </c>
    </row>
    <row r="252" spans="1:7" s="83" customFormat="1" ht="67.95" customHeight="1" x14ac:dyDescent="0.3">
      <c r="A252" s="357" t="s">
        <v>340</v>
      </c>
      <c r="B252" s="85" t="s">
        <v>362</v>
      </c>
      <c r="C252" s="69">
        <v>2022</v>
      </c>
      <c r="D252" s="70">
        <v>0.4</v>
      </c>
      <c r="E252" s="81">
        <v>73</v>
      </c>
      <c r="F252" s="242">
        <v>10</v>
      </c>
      <c r="G252" s="226">
        <v>126.61085</v>
      </c>
    </row>
    <row r="253" spans="1:7" s="83" customFormat="1" ht="99" customHeight="1" x14ac:dyDescent="0.3">
      <c r="A253" s="357" t="s">
        <v>340</v>
      </c>
      <c r="B253" s="85" t="s">
        <v>363</v>
      </c>
      <c r="C253" s="69">
        <v>2022</v>
      </c>
      <c r="D253" s="81">
        <v>10</v>
      </c>
      <c r="E253" s="81">
        <v>610</v>
      </c>
      <c r="F253" s="242">
        <v>32</v>
      </c>
      <c r="G253" s="226">
        <v>679.21362999999997</v>
      </c>
    </row>
    <row r="254" spans="1:7" s="83" customFormat="1" ht="94.95" customHeight="1" x14ac:dyDescent="0.3">
      <c r="A254" s="357" t="s">
        <v>340</v>
      </c>
      <c r="B254" s="85" t="s">
        <v>363</v>
      </c>
      <c r="C254" s="69">
        <v>2022</v>
      </c>
      <c r="D254" s="70">
        <v>0.4</v>
      </c>
      <c r="E254" s="81">
        <v>20</v>
      </c>
      <c r="F254" s="242">
        <v>32</v>
      </c>
      <c r="G254" s="226">
        <v>63.144170000000003</v>
      </c>
    </row>
    <row r="255" spans="1:7" s="83" customFormat="1" ht="61.95" customHeight="1" x14ac:dyDescent="0.3">
      <c r="A255" s="357" t="s">
        <v>340</v>
      </c>
      <c r="B255" s="85" t="s">
        <v>364</v>
      </c>
      <c r="C255" s="69">
        <v>2022</v>
      </c>
      <c r="D255" s="70">
        <v>0.4</v>
      </c>
      <c r="E255" s="81">
        <v>54</v>
      </c>
      <c r="F255" s="242">
        <v>15</v>
      </c>
      <c r="G255" s="226">
        <v>106.35420000000001</v>
      </c>
    </row>
    <row r="256" spans="1:7" s="83" customFormat="1" ht="67.95" customHeight="1" x14ac:dyDescent="0.3">
      <c r="A256" s="357" t="s">
        <v>340</v>
      </c>
      <c r="B256" s="85" t="s">
        <v>815</v>
      </c>
      <c r="C256" s="69">
        <v>2022</v>
      </c>
      <c r="D256" s="70">
        <v>0.4</v>
      </c>
      <c r="E256" s="81">
        <v>52</v>
      </c>
      <c r="F256" s="242">
        <v>10</v>
      </c>
      <c r="G256" s="226">
        <v>64.925669999999997</v>
      </c>
    </row>
    <row r="257" spans="1:7" s="83" customFormat="1" ht="67.2" customHeight="1" x14ac:dyDescent="0.3">
      <c r="A257" s="357" t="s">
        <v>340</v>
      </c>
      <c r="B257" s="85" t="s">
        <v>816</v>
      </c>
      <c r="C257" s="69">
        <v>2022</v>
      </c>
      <c r="D257" s="70">
        <v>0.4</v>
      </c>
      <c r="E257" s="81">
        <v>33</v>
      </c>
      <c r="F257" s="242">
        <v>10</v>
      </c>
      <c r="G257" s="226">
        <v>56.19359</v>
      </c>
    </row>
    <row r="258" spans="1:7" s="83" customFormat="1" ht="69" customHeight="1" x14ac:dyDescent="0.3">
      <c r="A258" s="357" t="s">
        <v>340</v>
      </c>
      <c r="B258" s="85" t="s">
        <v>817</v>
      </c>
      <c r="C258" s="69">
        <v>2022</v>
      </c>
      <c r="D258" s="70">
        <v>0.4</v>
      </c>
      <c r="E258" s="81">
        <v>205</v>
      </c>
      <c r="F258" s="242">
        <v>5</v>
      </c>
      <c r="G258" s="226">
        <v>145.60222999999999</v>
      </c>
    </row>
    <row r="259" spans="1:7" s="83" customFormat="1" ht="67.2" customHeight="1" x14ac:dyDescent="0.3">
      <c r="A259" s="357" t="s">
        <v>340</v>
      </c>
      <c r="B259" s="85" t="s">
        <v>818</v>
      </c>
      <c r="C259" s="69">
        <v>2022</v>
      </c>
      <c r="D259" s="70">
        <v>0.4</v>
      </c>
      <c r="E259" s="81">
        <v>172</v>
      </c>
      <c r="F259" s="242">
        <v>5</v>
      </c>
      <c r="G259" s="226">
        <v>157.19814</v>
      </c>
    </row>
    <row r="260" spans="1:7" s="83" customFormat="1" ht="87" customHeight="1" x14ac:dyDescent="0.3">
      <c r="A260" s="357" t="s">
        <v>340</v>
      </c>
      <c r="B260" s="85" t="s">
        <v>819</v>
      </c>
      <c r="C260" s="69">
        <v>2022</v>
      </c>
      <c r="D260" s="70">
        <v>0.4</v>
      </c>
      <c r="E260" s="81">
        <v>44</v>
      </c>
      <c r="F260" s="242">
        <v>8</v>
      </c>
      <c r="G260" s="226">
        <v>57.831319999999998</v>
      </c>
    </row>
    <row r="261" spans="1:7" s="83" customFormat="1" ht="79.2" customHeight="1" x14ac:dyDescent="0.3">
      <c r="A261" s="357" t="s">
        <v>340</v>
      </c>
      <c r="B261" s="85" t="s">
        <v>820</v>
      </c>
      <c r="C261" s="69">
        <v>2022</v>
      </c>
      <c r="D261" s="70">
        <v>0.4</v>
      </c>
      <c r="E261" s="81">
        <v>90</v>
      </c>
      <c r="F261" s="242">
        <v>15</v>
      </c>
      <c r="G261" s="226">
        <v>110.97669999999999</v>
      </c>
    </row>
    <row r="262" spans="1:7" s="83" customFormat="1" ht="79.2" customHeight="1" x14ac:dyDescent="0.3">
      <c r="A262" s="357" t="s">
        <v>340</v>
      </c>
      <c r="B262" s="85" t="s">
        <v>821</v>
      </c>
      <c r="C262" s="69">
        <v>2022</v>
      </c>
      <c r="D262" s="70">
        <v>0.4</v>
      </c>
      <c r="E262" s="81">
        <v>285</v>
      </c>
      <c r="F262" s="242">
        <v>15</v>
      </c>
      <c r="G262" s="226">
        <v>143.81308999999999</v>
      </c>
    </row>
    <row r="263" spans="1:7" s="83" customFormat="1" ht="61.95" customHeight="1" x14ac:dyDescent="0.3">
      <c r="A263" s="357" t="s">
        <v>340</v>
      </c>
      <c r="B263" s="85" t="s">
        <v>822</v>
      </c>
      <c r="C263" s="69">
        <v>2022</v>
      </c>
      <c r="D263" s="70">
        <v>0.4</v>
      </c>
      <c r="E263" s="81">
        <v>70</v>
      </c>
      <c r="F263" s="242">
        <v>5</v>
      </c>
      <c r="G263" s="226">
        <v>117.58427</v>
      </c>
    </row>
    <row r="264" spans="1:7" s="83" customFormat="1" ht="64.2" customHeight="1" x14ac:dyDescent="0.3">
      <c r="A264" s="357" t="s">
        <v>340</v>
      </c>
      <c r="B264" s="85" t="s">
        <v>823</v>
      </c>
      <c r="C264" s="69">
        <v>2022</v>
      </c>
      <c r="D264" s="70">
        <v>0.4</v>
      </c>
      <c r="E264" s="81">
        <v>86</v>
      </c>
      <c r="F264" s="242">
        <v>15</v>
      </c>
      <c r="G264" s="226">
        <v>77.586759999999998</v>
      </c>
    </row>
    <row r="265" spans="1:7" s="83" customFormat="1" ht="76.95" customHeight="1" x14ac:dyDescent="0.3">
      <c r="A265" s="357" t="s">
        <v>340</v>
      </c>
      <c r="B265" s="85" t="s">
        <v>824</v>
      </c>
      <c r="C265" s="69">
        <v>2022</v>
      </c>
      <c r="D265" s="70">
        <v>0.4</v>
      </c>
      <c r="E265" s="81">
        <v>450</v>
      </c>
      <c r="F265" s="242">
        <v>10</v>
      </c>
      <c r="G265" s="226">
        <v>164.63602</v>
      </c>
    </row>
    <row r="266" spans="1:7" s="83" customFormat="1" ht="82.2" customHeight="1" x14ac:dyDescent="0.3">
      <c r="A266" s="357" t="s">
        <v>340</v>
      </c>
      <c r="B266" s="85" t="s">
        <v>365</v>
      </c>
      <c r="C266" s="69">
        <v>2022</v>
      </c>
      <c r="D266" s="70">
        <v>0.4</v>
      </c>
      <c r="E266" s="81">
        <v>318</v>
      </c>
      <c r="F266" s="242">
        <v>10</v>
      </c>
      <c r="G266" s="226">
        <v>174.92947000000001</v>
      </c>
    </row>
    <row r="267" spans="1:7" s="83" customFormat="1" ht="90" customHeight="1" x14ac:dyDescent="0.3">
      <c r="A267" s="357" t="s">
        <v>340</v>
      </c>
      <c r="B267" s="85" t="s">
        <v>825</v>
      </c>
      <c r="C267" s="69">
        <v>2022</v>
      </c>
      <c r="D267" s="70">
        <v>0.4</v>
      </c>
      <c r="E267" s="81">
        <v>170</v>
      </c>
      <c r="F267" s="242">
        <v>10</v>
      </c>
      <c r="G267" s="226">
        <v>170.11487</v>
      </c>
    </row>
    <row r="268" spans="1:7" s="83" customFormat="1" ht="81" customHeight="1" x14ac:dyDescent="0.3">
      <c r="A268" s="357" t="s">
        <v>340</v>
      </c>
      <c r="B268" s="85" t="s">
        <v>826</v>
      </c>
      <c r="C268" s="69">
        <v>2022</v>
      </c>
      <c r="D268" s="70">
        <v>0.4</v>
      </c>
      <c r="E268" s="81">
        <v>305</v>
      </c>
      <c r="F268" s="242">
        <v>15</v>
      </c>
      <c r="G268" s="226">
        <v>172.64322000000001</v>
      </c>
    </row>
    <row r="269" spans="1:7" s="83" customFormat="1" ht="85.2" customHeight="1" x14ac:dyDescent="0.3">
      <c r="A269" s="357" t="s">
        <v>340</v>
      </c>
      <c r="B269" s="85" t="s">
        <v>366</v>
      </c>
      <c r="C269" s="69">
        <v>2022</v>
      </c>
      <c r="D269" s="70">
        <v>0.4</v>
      </c>
      <c r="E269" s="81">
        <v>268</v>
      </c>
      <c r="F269" s="242">
        <v>15</v>
      </c>
      <c r="G269" s="226">
        <v>159.56573</v>
      </c>
    </row>
    <row r="270" spans="1:7" s="83" customFormat="1" ht="81" customHeight="1" x14ac:dyDescent="0.3">
      <c r="A270" s="357" t="s">
        <v>340</v>
      </c>
      <c r="B270" s="85" t="s">
        <v>367</v>
      </c>
      <c r="C270" s="69">
        <v>2022</v>
      </c>
      <c r="D270" s="70">
        <v>0.4</v>
      </c>
      <c r="E270" s="81">
        <v>300</v>
      </c>
      <c r="F270" s="242">
        <v>15</v>
      </c>
      <c r="G270" s="226">
        <v>158.21647999999999</v>
      </c>
    </row>
    <row r="271" spans="1:7" s="83" customFormat="1" ht="85.95" customHeight="1" x14ac:dyDescent="0.3">
      <c r="A271" s="357" t="s">
        <v>340</v>
      </c>
      <c r="B271" s="85" t="s">
        <v>368</v>
      </c>
      <c r="C271" s="69">
        <v>2022</v>
      </c>
      <c r="D271" s="70">
        <v>0.4</v>
      </c>
      <c r="E271" s="81">
        <v>65</v>
      </c>
      <c r="F271" s="242">
        <v>70</v>
      </c>
      <c r="G271" s="226">
        <v>87.855739999999997</v>
      </c>
    </row>
    <row r="272" spans="1:7" s="83" customFormat="1" ht="85.95" customHeight="1" x14ac:dyDescent="0.3">
      <c r="A272" s="357" t="s">
        <v>340</v>
      </c>
      <c r="B272" s="85" t="s">
        <v>827</v>
      </c>
      <c r="C272" s="69">
        <v>2022</v>
      </c>
      <c r="D272" s="70">
        <v>0.4</v>
      </c>
      <c r="E272" s="81">
        <v>98</v>
      </c>
      <c r="F272" s="242">
        <v>7</v>
      </c>
      <c r="G272" s="226">
        <v>104.14591</v>
      </c>
    </row>
    <row r="273" spans="1:7" s="83" customFormat="1" ht="108" customHeight="1" x14ac:dyDescent="0.3">
      <c r="A273" s="357" t="s">
        <v>340</v>
      </c>
      <c r="B273" s="85" t="s">
        <v>828</v>
      </c>
      <c r="C273" s="69">
        <v>2022</v>
      </c>
      <c r="D273" s="70">
        <v>0.4</v>
      </c>
      <c r="E273" s="81">
        <v>255</v>
      </c>
      <c r="F273" s="242">
        <v>15</v>
      </c>
      <c r="G273" s="226">
        <v>123.03952</v>
      </c>
    </row>
    <row r="274" spans="1:7" s="83" customFormat="1" ht="82.95" customHeight="1" x14ac:dyDescent="0.3">
      <c r="A274" s="357" t="s">
        <v>340</v>
      </c>
      <c r="B274" s="85" t="s">
        <v>829</v>
      </c>
      <c r="C274" s="69">
        <v>2022</v>
      </c>
      <c r="D274" s="70">
        <v>0.4</v>
      </c>
      <c r="E274" s="81">
        <v>69</v>
      </c>
      <c r="F274" s="242">
        <v>10</v>
      </c>
      <c r="G274" s="226">
        <v>54.037379999999999</v>
      </c>
    </row>
    <row r="275" spans="1:7" s="83" customFormat="1" ht="42" customHeight="1" x14ac:dyDescent="0.3">
      <c r="A275" s="357" t="s">
        <v>340</v>
      </c>
      <c r="B275" s="85" t="s">
        <v>369</v>
      </c>
      <c r="C275" s="69">
        <v>2022</v>
      </c>
      <c r="D275" s="70">
        <v>0.4</v>
      </c>
      <c r="E275" s="81">
        <v>100</v>
      </c>
      <c r="F275" s="242">
        <v>4</v>
      </c>
      <c r="G275" s="226">
        <v>58.835929999999998</v>
      </c>
    </row>
    <row r="276" spans="1:7" s="83" customFormat="1" ht="45" customHeight="1" x14ac:dyDescent="0.3">
      <c r="A276" s="357" t="s">
        <v>340</v>
      </c>
      <c r="B276" s="85" t="s">
        <v>370</v>
      </c>
      <c r="C276" s="69">
        <v>2022</v>
      </c>
      <c r="D276" s="70">
        <v>0.4</v>
      </c>
      <c r="E276" s="81">
        <v>34</v>
      </c>
      <c r="F276" s="242">
        <v>15</v>
      </c>
      <c r="G276" s="226">
        <v>43.963250000000002</v>
      </c>
    </row>
    <row r="277" spans="1:7" s="83" customFormat="1" ht="61.95" customHeight="1" x14ac:dyDescent="0.3">
      <c r="A277" s="357" t="s">
        <v>340</v>
      </c>
      <c r="B277" s="85" t="s">
        <v>371</v>
      </c>
      <c r="C277" s="69">
        <v>2022</v>
      </c>
      <c r="D277" s="81">
        <v>10</v>
      </c>
      <c r="E277" s="81">
        <v>469</v>
      </c>
      <c r="F277" s="242">
        <v>15</v>
      </c>
      <c r="G277" s="226">
        <v>372.31207000000001</v>
      </c>
    </row>
    <row r="278" spans="1:7" s="83" customFormat="1" ht="97.2" customHeight="1" x14ac:dyDescent="0.3">
      <c r="A278" s="357" t="s">
        <v>340</v>
      </c>
      <c r="B278" s="85" t="s">
        <v>830</v>
      </c>
      <c r="C278" s="69">
        <v>2022</v>
      </c>
      <c r="D278" s="70">
        <v>0.4</v>
      </c>
      <c r="E278" s="81">
        <v>10</v>
      </c>
      <c r="F278" s="242">
        <v>50</v>
      </c>
      <c r="G278" s="226">
        <v>41.946210000000001</v>
      </c>
    </row>
    <row r="279" spans="1:7" s="83" customFormat="1" ht="129.6" customHeight="1" x14ac:dyDescent="0.3">
      <c r="A279" s="357" t="s">
        <v>340</v>
      </c>
      <c r="B279" s="85" t="s">
        <v>831</v>
      </c>
      <c r="C279" s="69">
        <v>2022</v>
      </c>
      <c r="D279" s="70">
        <v>0.4</v>
      </c>
      <c r="E279" s="81">
        <v>140</v>
      </c>
      <c r="F279" s="242">
        <v>117</v>
      </c>
      <c r="G279" s="226">
        <v>108.25529</v>
      </c>
    </row>
    <row r="280" spans="1:7" s="83" customFormat="1" ht="97.95" customHeight="1" x14ac:dyDescent="0.3">
      <c r="A280" s="357" t="s">
        <v>340</v>
      </c>
      <c r="B280" s="85" t="s">
        <v>372</v>
      </c>
      <c r="C280" s="69">
        <v>2022</v>
      </c>
      <c r="D280" s="70">
        <v>0.4</v>
      </c>
      <c r="E280" s="81">
        <v>67</v>
      </c>
      <c r="F280" s="242">
        <v>19</v>
      </c>
      <c r="G280" s="226">
        <v>86.59205</v>
      </c>
    </row>
    <row r="281" spans="1:7" s="83" customFormat="1" ht="58.95" customHeight="1" x14ac:dyDescent="0.3">
      <c r="A281" s="357" t="s">
        <v>340</v>
      </c>
      <c r="B281" s="85" t="s">
        <v>832</v>
      </c>
      <c r="C281" s="69">
        <v>2022</v>
      </c>
      <c r="D281" s="70">
        <v>0.4</v>
      </c>
      <c r="E281" s="81">
        <v>114</v>
      </c>
      <c r="F281" s="242">
        <v>15</v>
      </c>
      <c r="G281" s="226">
        <v>132.30610999999999</v>
      </c>
    </row>
    <row r="282" spans="1:7" s="83" customFormat="1" ht="81" customHeight="1" x14ac:dyDescent="0.3">
      <c r="A282" s="357" t="s">
        <v>340</v>
      </c>
      <c r="B282" s="85" t="s">
        <v>833</v>
      </c>
      <c r="C282" s="69">
        <v>2022</v>
      </c>
      <c r="D282" s="70">
        <v>0.4</v>
      </c>
      <c r="E282" s="81">
        <v>15</v>
      </c>
      <c r="F282" s="242">
        <v>15</v>
      </c>
      <c r="G282" s="226">
        <v>39.840440000000001</v>
      </c>
    </row>
    <row r="283" spans="1:7" s="83" customFormat="1" ht="85.2" customHeight="1" x14ac:dyDescent="0.3">
      <c r="A283" s="357" t="s">
        <v>340</v>
      </c>
      <c r="B283" s="85" t="s">
        <v>834</v>
      </c>
      <c r="C283" s="69">
        <v>2022</v>
      </c>
      <c r="D283" s="81">
        <v>10</v>
      </c>
      <c r="E283" s="243">
        <v>18</v>
      </c>
      <c r="F283" s="242">
        <v>250</v>
      </c>
      <c r="G283" s="226">
        <v>109.11212999999999</v>
      </c>
    </row>
    <row r="284" spans="1:7" s="83" customFormat="1" ht="79.95" customHeight="1" x14ac:dyDescent="0.3">
      <c r="A284" s="357" t="s">
        <v>340</v>
      </c>
      <c r="B284" s="220" t="s">
        <v>835</v>
      </c>
      <c r="C284" s="69">
        <v>2022</v>
      </c>
      <c r="D284" s="70">
        <v>0.4</v>
      </c>
      <c r="E284" s="71">
        <v>15</v>
      </c>
      <c r="F284" s="72">
        <v>15</v>
      </c>
      <c r="G284" s="226">
        <v>47.02619</v>
      </c>
    </row>
    <row r="285" spans="1:7" s="83" customFormat="1" ht="51" customHeight="1" x14ac:dyDescent="0.3">
      <c r="A285" s="357" t="s">
        <v>340</v>
      </c>
      <c r="B285" s="85" t="s">
        <v>836</v>
      </c>
      <c r="C285" s="69">
        <v>2022</v>
      </c>
      <c r="D285" s="70">
        <v>0.4</v>
      </c>
      <c r="E285" s="71">
        <v>100</v>
      </c>
      <c r="F285" s="72"/>
      <c r="G285" s="226">
        <v>135.75595000000001</v>
      </c>
    </row>
    <row r="286" spans="1:7" s="83" customFormat="1" ht="57" customHeight="1" x14ac:dyDescent="0.3">
      <c r="A286" s="357" t="s">
        <v>340</v>
      </c>
      <c r="B286" s="85" t="s">
        <v>837</v>
      </c>
      <c r="C286" s="69">
        <v>2022</v>
      </c>
      <c r="D286" s="70">
        <v>0.4</v>
      </c>
      <c r="E286" s="71">
        <v>150</v>
      </c>
      <c r="F286" s="72">
        <v>15</v>
      </c>
      <c r="G286" s="226">
        <v>154.82128</v>
      </c>
    </row>
    <row r="287" spans="1:7" s="83" customFormat="1" ht="58.2" customHeight="1" x14ac:dyDescent="0.3">
      <c r="A287" s="357" t="s">
        <v>340</v>
      </c>
      <c r="B287" s="85" t="s">
        <v>838</v>
      </c>
      <c r="C287" s="69">
        <v>2022</v>
      </c>
      <c r="D287" s="70">
        <v>0.4</v>
      </c>
      <c r="E287" s="71">
        <v>149</v>
      </c>
      <c r="F287" s="72">
        <v>15</v>
      </c>
      <c r="G287" s="226">
        <v>176.39428000000001</v>
      </c>
    </row>
    <row r="288" spans="1:7" s="83" customFormat="1" ht="81" customHeight="1" x14ac:dyDescent="0.3">
      <c r="A288" s="357" t="s">
        <v>340</v>
      </c>
      <c r="B288" s="85" t="s">
        <v>839</v>
      </c>
      <c r="C288" s="69">
        <v>2022</v>
      </c>
      <c r="D288" s="70">
        <v>0.4</v>
      </c>
      <c r="E288" s="71">
        <v>200</v>
      </c>
      <c r="F288" s="72">
        <v>15</v>
      </c>
      <c r="G288" s="226">
        <v>221.98949999999999</v>
      </c>
    </row>
    <row r="289" spans="1:7" s="83" customFormat="1" ht="76.95" customHeight="1" x14ac:dyDescent="0.3">
      <c r="A289" s="357" t="s">
        <v>340</v>
      </c>
      <c r="B289" s="85" t="s">
        <v>840</v>
      </c>
      <c r="C289" s="69">
        <v>2022</v>
      </c>
      <c r="D289" s="70">
        <v>0.4</v>
      </c>
      <c r="E289" s="71">
        <v>54</v>
      </c>
      <c r="F289" s="72">
        <v>15</v>
      </c>
      <c r="G289" s="226">
        <v>100.39927</v>
      </c>
    </row>
    <row r="290" spans="1:7" s="83" customFormat="1" ht="63" customHeight="1" x14ac:dyDescent="0.3">
      <c r="A290" s="357" t="s">
        <v>340</v>
      </c>
      <c r="B290" s="85" t="s">
        <v>841</v>
      </c>
      <c r="C290" s="69">
        <v>2022</v>
      </c>
      <c r="D290" s="70">
        <v>0.4</v>
      </c>
      <c r="E290" s="71">
        <v>103</v>
      </c>
      <c r="F290" s="72">
        <v>15</v>
      </c>
      <c r="G290" s="226">
        <v>104.72765</v>
      </c>
    </row>
    <row r="291" spans="1:7" s="83" customFormat="1" ht="82.2" customHeight="1" x14ac:dyDescent="0.3">
      <c r="A291" s="357" t="s">
        <v>340</v>
      </c>
      <c r="B291" s="85" t="s">
        <v>842</v>
      </c>
      <c r="C291" s="69">
        <v>2022</v>
      </c>
      <c r="D291" s="81">
        <v>10</v>
      </c>
      <c r="E291" s="71">
        <v>10</v>
      </c>
      <c r="F291" s="72">
        <v>30</v>
      </c>
      <c r="G291" s="226">
        <v>103.37215</v>
      </c>
    </row>
    <row r="292" spans="1:7" s="83" customFormat="1" ht="67.95" customHeight="1" x14ac:dyDescent="0.3">
      <c r="A292" s="357" t="s">
        <v>340</v>
      </c>
      <c r="B292" s="85" t="s">
        <v>843</v>
      </c>
      <c r="C292" s="69">
        <v>2022</v>
      </c>
      <c r="D292" s="70">
        <v>0.4</v>
      </c>
      <c r="E292" s="71">
        <v>50</v>
      </c>
      <c r="F292" s="72">
        <v>15</v>
      </c>
      <c r="G292" s="226">
        <v>63.765970000000003</v>
      </c>
    </row>
    <row r="293" spans="1:7" s="83" customFormat="1" ht="79.95" customHeight="1" x14ac:dyDescent="0.3">
      <c r="A293" s="357" t="s">
        <v>340</v>
      </c>
      <c r="B293" s="85" t="s">
        <v>844</v>
      </c>
      <c r="C293" s="69">
        <v>2022</v>
      </c>
      <c r="D293" s="70">
        <v>0.4</v>
      </c>
      <c r="E293" s="71">
        <v>61</v>
      </c>
      <c r="F293" s="72">
        <v>15</v>
      </c>
      <c r="G293" s="226">
        <v>57.963920000000002</v>
      </c>
    </row>
    <row r="294" spans="1:7" s="83" customFormat="1" ht="67.2" customHeight="1" x14ac:dyDescent="0.3">
      <c r="A294" s="357" t="s">
        <v>340</v>
      </c>
      <c r="B294" s="85" t="s">
        <v>845</v>
      </c>
      <c r="C294" s="69">
        <v>2022</v>
      </c>
      <c r="D294" s="70">
        <v>0.4</v>
      </c>
      <c r="E294" s="71">
        <v>185</v>
      </c>
      <c r="F294" s="72">
        <v>15</v>
      </c>
      <c r="G294" s="226">
        <v>130.25205</v>
      </c>
    </row>
    <row r="295" spans="1:7" s="83" customFormat="1" ht="61.2" customHeight="1" x14ac:dyDescent="0.3">
      <c r="A295" s="357" t="s">
        <v>340</v>
      </c>
      <c r="B295" s="85" t="s">
        <v>846</v>
      </c>
      <c r="C295" s="69">
        <v>2022</v>
      </c>
      <c r="D295" s="70">
        <v>0.4</v>
      </c>
      <c r="E295" s="71">
        <v>210</v>
      </c>
      <c r="F295" s="72">
        <v>15</v>
      </c>
      <c r="G295" s="226">
        <v>188.09049999999999</v>
      </c>
    </row>
    <row r="296" spans="1:7" s="83" customFormat="1" ht="64.95" customHeight="1" x14ac:dyDescent="0.3">
      <c r="A296" s="357" t="s">
        <v>340</v>
      </c>
      <c r="B296" s="85" t="s">
        <v>847</v>
      </c>
      <c r="C296" s="69">
        <v>2022</v>
      </c>
      <c r="D296" s="70">
        <v>0.4</v>
      </c>
      <c r="E296" s="71">
        <v>117</v>
      </c>
      <c r="F296" s="72">
        <v>15</v>
      </c>
      <c r="G296" s="226">
        <v>108.47761</v>
      </c>
    </row>
    <row r="297" spans="1:7" s="83" customFormat="1" ht="85.2" customHeight="1" x14ac:dyDescent="0.3">
      <c r="A297" s="357" t="s">
        <v>340</v>
      </c>
      <c r="B297" s="85" t="s">
        <v>848</v>
      </c>
      <c r="C297" s="69">
        <v>2022</v>
      </c>
      <c r="D297" s="70">
        <v>0.4</v>
      </c>
      <c r="E297" s="71">
        <v>205</v>
      </c>
      <c r="F297" s="72">
        <v>15</v>
      </c>
      <c r="G297" s="226">
        <v>236.61385000000001</v>
      </c>
    </row>
    <row r="298" spans="1:7" s="83" customFormat="1" ht="91.95" customHeight="1" x14ac:dyDescent="0.3">
      <c r="A298" s="357" t="s">
        <v>340</v>
      </c>
      <c r="B298" s="85" t="s">
        <v>849</v>
      </c>
      <c r="C298" s="69">
        <v>2022</v>
      </c>
      <c r="D298" s="70">
        <v>0.4</v>
      </c>
      <c r="E298" s="71">
        <v>163</v>
      </c>
      <c r="F298" s="72">
        <v>15</v>
      </c>
      <c r="G298" s="226">
        <v>196.54363000000001</v>
      </c>
    </row>
    <row r="299" spans="1:7" s="83" customFormat="1" ht="63" customHeight="1" x14ac:dyDescent="0.3">
      <c r="A299" s="357" t="s">
        <v>340</v>
      </c>
      <c r="B299" s="220" t="s">
        <v>850</v>
      </c>
      <c r="C299" s="69">
        <v>2022</v>
      </c>
      <c r="D299" s="70">
        <v>0.4</v>
      </c>
      <c r="E299" s="71">
        <v>83</v>
      </c>
      <c r="F299" s="72">
        <v>15</v>
      </c>
      <c r="G299" s="226">
        <v>103.37076</v>
      </c>
    </row>
    <row r="300" spans="1:7" s="83" customFormat="1" ht="91.2" customHeight="1" x14ac:dyDescent="0.3">
      <c r="A300" s="357" t="s">
        <v>340</v>
      </c>
      <c r="B300" s="85" t="s">
        <v>851</v>
      </c>
      <c r="C300" s="69">
        <v>2022</v>
      </c>
      <c r="D300" s="70">
        <v>0.4</v>
      </c>
      <c r="E300" s="71">
        <v>90</v>
      </c>
      <c r="F300" s="72">
        <v>15</v>
      </c>
      <c r="G300" s="226">
        <v>128.98199</v>
      </c>
    </row>
    <row r="301" spans="1:7" s="83" customFormat="1" ht="105" customHeight="1" x14ac:dyDescent="0.3">
      <c r="A301" s="357" t="s">
        <v>340</v>
      </c>
      <c r="B301" s="85" t="s">
        <v>852</v>
      </c>
      <c r="C301" s="69">
        <v>2022</v>
      </c>
      <c r="D301" s="70">
        <v>0.4</v>
      </c>
      <c r="E301" s="71">
        <v>86</v>
      </c>
      <c r="F301" s="72">
        <v>15</v>
      </c>
      <c r="G301" s="226">
        <v>85.422089999999997</v>
      </c>
    </row>
    <row r="302" spans="1:7" s="83" customFormat="1" ht="82.2" customHeight="1" x14ac:dyDescent="0.3">
      <c r="A302" s="357" t="s">
        <v>340</v>
      </c>
      <c r="B302" s="85" t="s">
        <v>853</v>
      </c>
      <c r="C302" s="69">
        <v>2022</v>
      </c>
      <c r="D302" s="70">
        <v>0.4</v>
      </c>
      <c r="E302" s="71">
        <v>403</v>
      </c>
      <c r="F302" s="72">
        <v>60</v>
      </c>
      <c r="G302" s="226">
        <v>265.73968000000002</v>
      </c>
    </row>
    <row r="303" spans="1:7" s="83" customFormat="1" ht="82.95" customHeight="1" x14ac:dyDescent="0.3">
      <c r="A303" s="357" t="s">
        <v>340</v>
      </c>
      <c r="B303" s="85" t="s">
        <v>854</v>
      </c>
      <c r="C303" s="69">
        <v>2022</v>
      </c>
      <c r="D303" s="70">
        <v>0.4</v>
      </c>
      <c r="E303" s="71">
        <v>80</v>
      </c>
      <c r="F303" s="72">
        <v>15</v>
      </c>
      <c r="G303" s="226">
        <v>67.992379999999997</v>
      </c>
    </row>
    <row r="304" spans="1:7" s="83" customFormat="1" ht="88.2" customHeight="1" x14ac:dyDescent="0.3">
      <c r="A304" s="357" t="s">
        <v>340</v>
      </c>
      <c r="B304" s="85" t="s">
        <v>855</v>
      </c>
      <c r="C304" s="69">
        <v>2022</v>
      </c>
      <c r="D304" s="70">
        <v>0.4</v>
      </c>
      <c r="E304" s="71">
        <v>50</v>
      </c>
      <c r="F304" s="72">
        <v>15</v>
      </c>
      <c r="G304" s="226">
        <v>53.700760000000002</v>
      </c>
    </row>
    <row r="305" spans="1:7" s="83" customFormat="1" ht="63" customHeight="1" x14ac:dyDescent="0.3">
      <c r="A305" s="357" t="s">
        <v>340</v>
      </c>
      <c r="B305" s="85" t="s">
        <v>856</v>
      </c>
      <c r="C305" s="69">
        <v>2022</v>
      </c>
      <c r="D305" s="70">
        <v>0.4</v>
      </c>
      <c r="E305" s="71">
        <v>129</v>
      </c>
      <c r="F305" s="72">
        <v>15</v>
      </c>
      <c r="G305" s="226">
        <v>149.00475</v>
      </c>
    </row>
    <row r="306" spans="1:7" s="83" customFormat="1" ht="61.2" customHeight="1" x14ac:dyDescent="0.3">
      <c r="A306" s="357" t="s">
        <v>340</v>
      </c>
      <c r="B306" s="85" t="s">
        <v>857</v>
      </c>
      <c r="C306" s="69">
        <v>2022</v>
      </c>
      <c r="D306" s="70">
        <v>0.4</v>
      </c>
      <c r="E306" s="71">
        <v>20</v>
      </c>
      <c r="F306" s="72">
        <v>15</v>
      </c>
      <c r="G306" s="226">
        <v>28.792390000000001</v>
      </c>
    </row>
    <row r="307" spans="1:7" s="83" customFormat="1" ht="82.95" customHeight="1" x14ac:dyDescent="0.3">
      <c r="A307" s="357" t="s">
        <v>340</v>
      </c>
      <c r="B307" s="85" t="s">
        <v>858</v>
      </c>
      <c r="C307" s="69">
        <v>2022</v>
      </c>
      <c r="D307" s="70">
        <v>0.4</v>
      </c>
      <c r="E307" s="71">
        <v>63</v>
      </c>
      <c r="F307" s="72">
        <v>15</v>
      </c>
      <c r="G307" s="226">
        <v>66.858059999999995</v>
      </c>
    </row>
    <row r="308" spans="1:7" s="83" customFormat="1" ht="94.95" customHeight="1" x14ac:dyDescent="0.3">
      <c r="A308" s="357" t="s">
        <v>340</v>
      </c>
      <c r="B308" s="85" t="s">
        <v>859</v>
      </c>
      <c r="C308" s="69">
        <v>2022</v>
      </c>
      <c r="D308" s="70">
        <v>0.4</v>
      </c>
      <c r="E308" s="71">
        <v>30</v>
      </c>
      <c r="F308" s="72">
        <v>15</v>
      </c>
      <c r="G308" s="226">
        <v>27.807759999999998</v>
      </c>
    </row>
    <row r="309" spans="1:7" s="83" customFormat="1" ht="94.95" customHeight="1" x14ac:dyDescent="0.3">
      <c r="A309" s="357" t="s">
        <v>340</v>
      </c>
      <c r="B309" s="85" t="s">
        <v>860</v>
      </c>
      <c r="C309" s="69">
        <v>2022</v>
      </c>
      <c r="D309" s="70">
        <v>0.4</v>
      </c>
      <c r="E309" s="71">
        <v>2186</v>
      </c>
      <c r="F309" s="72">
        <v>180</v>
      </c>
      <c r="G309" s="137">
        <v>3992.9229999999998</v>
      </c>
    </row>
    <row r="310" spans="1:7" s="63" customFormat="1" ht="61.95" customHeight="1" x14ac:dyDescent="0.35">
      <c r="A310" s="357" t="s">
        <v>340</v>
      </c>
      <c r="B310" s="222" t="s">
        <v>373</v>
      </c>
      <c r="C310" s="69">
        <v>2022</v>
      </c>
      <c r="D310" s="70">
        <v>0.4</v>
      </c>
      <c r="E310" s="71">
        <v>220</v>
      </c>
      <c r="F310" s="72">
        <v>15</v>
      </c>
      <c r="G310" s="73">
        <v>258.23615000000001</v>
      </c>
    </row>
    <row r="311" spans="1:7" s="63" customFormat="1" ht="76.95" customHeight="1" x14ac:dyDescent="0.35">
      <c r="A311" s="357" t="s">
        <v>340</v>
      </c>
      <c r="B311" s="222" t="s">
        <v>374</v>
      </c>
      <c r="C311" s="69">
        <v>2022</v>
      </c>
      <c r="D311" s="70">
        <v>0.4</v>
      </c>
      <c r="E311" s="71">
        <v>716</v>
      </c>
      <c r="F311" s="72">
        <v>15</v>
      </c>
      <c r="G311" s="73">
        <v>303.11056000000002</v>
      </c>
    </row>
    <row r="312" spans="1:7" s="63" customFormat="1" ht="91.95" customHeight="1" x14ac:dyDescent="0.35">
      <c r="A312" s="357" t="s">
        <v>340</v>
      </c>
      <c r="B312" s="222" t="s">
        <v>375</v>
      </c>
      <c r="C312" s="69">
        <v>2022</v>
      </c>
      <c r="D312" s="70">
        <v>0.4</v>
      </c>
      <c r="E312" s="71">
        <v>657</v>
      </c>
      <c r="F312" s="72">
        <v>15</v>
      </c>
      <c r="G312" s="73">
        <v>358.58094</v>
      </c>
    </row>
    <row r="313" spans="1:7" s="63" customFormat="1" ht="81" customHeight="1" x14ac:dyDescent="0.35">
      <c r="A313" s="357" t="s">
        <v>340</v>
      </c>
      <c r="B313" s="222" t="s">
        <v>376</v>
      </c>
      <c r="C313" s="69">
        <v>2022</v>
      </c>
      <c r="D313" s="70">
        <v>0.4</v>
      </c>
      <c r="E313" s="71">
        <v>160</v>
      </c>
      <c r="F313" s="72">
        <v>10</v>
      </c>
      <c r="G313" s="73">
        <v>144.83949999999999</v>
      </c>
    </row>
    <row r="314" spans="1:7" s="63" customFormat="1" ht="61.95" customHeight="1" x14ac:dyDescent="0.35">
      <c r="A314" s="357" t="s">
        <v>340</v>
      </c>
      <c r="B314" s="222" t="s">
        <v>377</v>
      </c>
      <c r="C314" s="69">
        <v>2022</v>
      </c>
      <c r="D314" s="70">
        <v>0.4</v>
      </c>
      <c r="E314" s="71">
        <v>192</v>
      </c>
      <c r="F314" s="72">
        <v>5</v>
      </c>
      <c r="G314" s="73">
        <v>110.43968</v>
      </c>
    </row>
    <row r="315" spans="1:7" s="63" customFormat="1" ht="105" customHeight="1" x14ac:dyDescent="0.35">
      <c r="A315" s="357" t="s">
        <v>340</v>
      </c>
      <c r="B315" s="222" t="s">
        <v>378</v>
      </c>
      <c r="C315" s="69">
        <v>2022</v>
      </c>
      <c r="D315" s="70">
        <v>0.4</v>
      </c>
      <c r="E315" s="71">
        <v>210</v>
      </c>
      <c r="F315" s="72">
        <v>15</v>
      </c>
      <c r="G315" s="73">
        <v>155.25968</v>
      </c>
    </row>
    <row r="316" spans="1:7" s="63" customFormat="1" ht="130.19999999999999" customHeight="1" x14ac:dyDescent="0.35">
      <c r="A316" s="357" t="s">
        <v>340</v>
      </c>
      <c r="B316" s="86" t="s">
        <v>379</v>
      </c>
      <c r="C316" s="69">
        <v>2022</v>
      </c>
      <c r="D316" s="70">
        <v>10</v>
      </c>
      <c r="E316" s="71">
        <v>2333</v>
      </c>
      <c r="F316" s="72">
        <v>10</v>
      </c>
      <c r="G316" s="73">
        <v>3810.67272</v>
      </c>
    </row>
    <row r="317" spans="1:7" s="63" customFormat="1" ht="120" customHeight="1" x14ac:dyDescent="0.35">
      <c r="A317" s="357" t="s">
        <v>340</v>
      </c>
      <c r="B317" s="222" t="s">
        <v>379</v>
      </c>
      <c r="C317" s="69">
        <v>2022</v>
      </c>
      <c r="D317" s="70">
        <v>0.4</v>
      </c>
      <c r="E317" s="71">
        <v>1120</v>
      </c>
      <c r="F317" s="72">
        <v>10</v>
      </c>
      <c r="G317" s="73">
        <v>961.94236999999998</v>
      </c>
    </row>
    <row r="318" spans="1:7" s="63" customFormat="1" ht="60" customHeight="1" x14ac:dyDescent="0.35">
      <c r="A318" s="357" t="s">
        <v>340</v>
      </c>
      <c r="B318" s="222" t="s">
        <v>861</v>
      </c>
      <c r="C318" s="69">
        <v>2022</v>
      </c>
      <c r="D318" s="70">
        <v>0.4</v>
      </c>
      <c r="E318" s="71">
        <v>119</v>
      </c>
      <c r="F318" s="72">
        <v>15</v>
      </c>
      <c r="G318" s="73">
        <v>118.24527</v>
      </c>
    </row>
    <row r="319" spans="1:7" s="63" customFormat="1" ht="64.2" customHeight="1" x14ac:dyDescent="0.35">
      <c r="A319" s="357" t="s">
        <v>340</v>
      </c>
      <c r="B319" s="222" t="s">
        <v>862</v>
      </c>
      <c r="C319" s="69">
        <v>2022</v>
      </c>
      <c r="D319" s="70">
        <v>0.4</v>
      </c>
      <c r="E319" s="71">
        <v>143</v>
      </c>
      <c r="F319" s="72">
        <v>7</v>
      </c>
      <c r="G319" s="73">
        <v>117.5068</v>
      </c>
    </row>
    <row r="320" spans="1:7" s="63" customFormat="1" ht="99" customHeight="1" x14ac:dyDescent="0.35">
      <c r="A320" s="357" t="s">
        <v>340</v>
      </c>
      <c r="B320" s="222" t="s">
        <v>863</v>
      </c>
      <c r="C320" s="69">
        <v>2022</v>
      </c>
      <c r="D320" s="70">
        <v>0.4</v>
      </c>
      <c r="E320" s="71">
        <v>77</v>
      </c>
      <c r="F320" s="72">
        <f>15+15</f>
        <v>30</v>
      </c>
      <c r="G320" s="73">
        <v>60.099290000000003</v>
      </c>
    </row>
    <row r="321" spans="1:7" s="63" customFormat="1" ht="66" customHeight="1" x14ac:dyDescent="0.35">
      <c r="A321" s="357" t="s">
        <v>340</v>
      </c>
      <c r="B321" s="222" t="s">
        <v>864</v>
      </c>
      <c r="C321" s="69">
        <v>2022</v>
      </c>
      <c r="D321" s="70">
        <v>0.4</v>
      </c>
      <c r="E321" s="71">
        <v>33</v>
      </c>
      <c r="F321" s="72">
        <v>15</v>
      </c>
      <c r="G321" s="73">
        <v>61.095199999999998</v>
      </c>
    </row>
    <row r="322" spans="1:7" s="63" customFormat="1" ht="76.95" customHeight="1" x14ac:dyDescent="0.35">
      <c r="A322" s="357" t="s">
        <v>340</v>
      </c>
      <c r="B322" s="222" t="s">
        <v>865</v>
      </c>
      <c r="C322" s="69">
        <v>2022</v>
      </c>
      <c r="D322" s="70">
        <v>0.4</v>
      </c>
      <c r="E322" s="71">
        <v>42</v>
      </c>
      <c r="F322" s="72">
        <v>4.5</v>
      </c>
      <c r="G322" s="73">
        <v>28.399010000000001</v>
      </c>
    </row>
    <row r="323" spans="1:7" s="63" customFormat="1" ht="81" customHeight="1" x14ac:dyDescent="0.35">
      <c r="A323" s="357" t="s">
        <v>340</v>
      </c>
      <c r="B323" s="222" t="s">
        <v>866</v>
      </c>
      <c r="C323" s="69">
        <v>2022</v>
      </c>
      <c r="D323" s="70">
        <v>0.4</v>
      </c>
      <c r="E323" s="71">
        <v>67</v>
      </c>
      <c r="F323" s="72">
        <v>15</v>
      </c>
      <c r="G323" s="73">
        <v>66.221469999999997</v>
      </c>
    </row>
    <row r="324" spans="1:7" s="63" customFormat="1" ht="66" customHeight="1" x14ac:dyDescent="0.35">
      <c r="A324" s="357" t="s">
        <v>340</v>
      </c>
      <c r="B324" s="222" t="s">
        <v>867</v>
      </c>
      <c r="C324" s="69">
        <v>2022</v>
      </c>
      <c r="D324" s="70">
        <v>0.4</v>
      </c>
      <c r="E324" s="71">
        <v>33</v>
      </c>
      <c r="F324" s="72">
        <v>31</v>
      </c>
      <c r="G324" s="73">
        <v>33.610329999999998</v>
      </c>
    </row>
    <row r="325" spans="1:7" s="63" customFormat="1" ht="105" customHeight="1" x14ac:dyDescent="0.35">
      <c r="A325" s="357" t="s">
        <v>340</v>
      </c>
      <c r="B325" s="222" t="s">
        <v>868</v>
      </c>
      <c r="C325" s="69">
        <v>2022</v>
      </c>
      <c r="D325" s="70">
        <v>10</v>
      </c>
      <c r="E325" s="71">
        <v>27</v>
      </c>
      <c r="F325" s="72">
        <v>15</v>
      </c>
      <c r="G325" s="73">
        <f>131.5468-28.673</f>
        <v>102.87379999999999</v>
      </c>
    </row>
    <row r="326" spans="1:7" s="63" customFormat="1" ht="105" customHeight="1" x14ac:dyDescent="0.35">
      <c r="A326" s="357" t="s">
        <v>340</v>
      </c>
      <c r="B326" s="222" t="s">
        <v>869</v>
      </c>
      <c r="C326" s="69">
        <v>2022</v>
      </c>
      <c r="D326" s="70">
        <v>0.4</v>
      </c>
      <c r="E326" s="71">
        <v>225</v>
      </c>
      <c r="F326" s="72">
        <v>15</v>
      </c>
      <c r="G326" s="73">
        <f>352.9828-41.038</f>
        <v>311.94479999999999</v>
      </c>
    </row>
    <row r="327" spans="1:7" s="63" customFormat="1" ht="87" customHeight="1" x14ac:dyDescent="0.35">
      <c r="A327" s="357" t="s">
        <v>340</v>
      </c>
      <c r="B327" s="222" t="s">
        <v>870</v>
      </c>
      <c r="C327" s="69">
        <v>2022</v>
      </c>
      <c r="D327" s="70">
        <v>0.4</v>
      </c>
      <c r="E327" s="71">
        <v>382</v>
      </c>
      <c r="F327" s="72">
        <v>30</v>
      </c>
      <c r="G327" s="73">
        <v>235.91493</v>
      </c>
    </row>
    <row r="328" spans="1:7" s="63" customFormat="1" ht="66" customHeight="1" x14ac:dyDescent="0.35">
      <c r="A328" s="357" t="s">
        <v>340</v>
      </c>
      <c r="B328" s="222" t="s">
        <v>871</v>
      </c>
      <c r="C328" s="69">
        <v>2022</v>
      </c>
      <c r="D328" s="70">
        <v>0.4</v>
      </c>
      <c r="E328" s="71">
        <v>402</v>
      </c>
      <c r="F328" s="72">
        <v>15</v>
      </c>
      <c r="G328" s="73">
        <v>156.24404000000001</v>
      </c>
    </row>
    <row r="329" spans="1:7" s="63" customFormat="1" ht="82.95" customHeight="1" x14ac:dyDescent="0.35">
      <c r="A329" s="357" t="s">
        <v>340</v>
      </c>
      <c r="B329" s="222" t="s">
        <v>872</v>
      </c>
      <c r="C329" s="69">
        <v>2022</v>
      </c>
      <c r="D329" s="70">
        <v>0.4</v>
      </c>
      <c r="E329" s="71">
        <v>587</v>
      </c>
      <c r="F329" s="72">
        <v>10</v>
      </c>
      <c r="G329" s="73">
        <v>300.11806999999999</v>
      </c>
    </row>
    <row r="330" spans="1:7" s="63" customFormat="1" ht="61.2" customHeight="1" x14ac:dyDescent="0.35">
      <c r="A330" s="357" t="s">
        <v>340</v>
      </c>
      <c r="B330" s="222" t="s">
        <v>873</v>
      </c>
      <c r="C330" s="69">
        <v>2022</v>
      </c>
      <c r="D330" s="70">
        <v>0.4</v>
      </c>
      <c r="E330" s="71">
        <v>32</v>
      </c>
      <c r="F330" s="72">
        <v>10</v>
      </c>
      <c r="G330" s="73">
        <v>29.161729999999999</v>
      </c>
    </row>
    <row r="331" spans="1:7" s="63" customFormat="1" ht="85.95" customHeight="1" x14ac:dyDescent="0.35">
      <c r="A331" s="357" t="s">
        <v>340</v>
      </c>
      <c r="B331" s="222" t="s">
        <v>874</v>
      </c>
      <c r="C331" s="69">
        <v>2022</v>
      </c>
      <c r="D331" s="70">
        <v>0.4</v>
      </c>
      <c r="E331" s="71">
        <v>54</v>
      </c>
      <c r="F331" s="72">
        <v>15</v>
      </c>
      <c r="G331" s="73">
        <v>55.773650000000004</v>
      </c>
    </row>
    <row r="332" spans="1:7" s="63" customFormat="1" ht="81" customHeight="1" x14ac:dyDescent="0.35">
      <c r="A332" s="357" t="s">
        <v>340</v>
      </c>
      <c r="B332" s="222" t="s">
        <v>875</v>
      </c>
      <c r="C332" s="69">
        <v>2022</v>
      </c>
      <c r="D332" s="70">
        <v>0.4</v>
      </c>
      <c r="E332" s="71">
        <v>81</v>
      </c>
      <c r="F332" s="72">
        <v>15</v>
      </c>
      <c r="G332" s="73">
        <v>69.411720000000003</v>
      </c>
    </row>
    <row r="333" spans="1:7" s="63" customFormat="1" ht="61.2" customHeight="1" x14ac:dyDescent="0.35">
      <c r="A333" s="357" t="s">
        <v>340</v>
      </c>
      <c r="B333" s="222" t="s">
        <v>876</v>
      </c>
      <c r="C333" s="69">
        <v>2022</v>
      </c>
      <c r="D333" s="70">
        <v>0.4</v>
      </c>
      <c r="E333" s="71">
        <v>315</v>
      </c>
      <c r="F333" s="72">
        <v>15</v>
      </c>
      <c r="G333" s="73">
        <v>218.16937999999999</v>
      </c>
    </row>
    <row r="334" spans="1:7" s="63" customFormat="1" ht="67.2" customHeight="1" x14ac:dyDescent="0.35">
      <c r="A334" s="357" t="s">
        <v>340</v>
      </c>
      <c r="B334" s="222" t="s">
        <v>877</v>
      </c>
      <c r="C334" s="69">
        <v>2022</v>
      </c>
      <c r="D334" s="70">
        <v>0.4</v>
      </c>
      <c r="E334" s="71">
        <v>51</v>
      </c>
      <c r="F334" s="72">
        <v>10</v>
      </c>
      <c r="G334" s="73">
        <v>49.741970000000002</v>
      </c>
    </row>
    <row r="335" spans="1:7" s="63" customFormat="1" ht="69" customHeight="1" x14ac:dyDescent="0.35">
      <c r="A335" s="357" t="s">
        <v>340</v>
      </c>
      <c r="B335" s="222" t="s">
        <v>878</v>
      </c>
      <c r="C335" s="69">
        <v>2022</v>
      </c>
      <c r="D335" s="70">
        <v>0.4</v>
      </c>
      <c r="E335" s="71">
        <v>79</v>
      </c>
      <c r="F335" s="72">
        <v>10</v>
      </c>
      <c r="G335" s="73">
        <v>29.763960000000001</v>
      </c>
    </row>
    <row r="336" spans="1:7" s="63" customFormat="1" ht="81" customHeight="1" x14ac:dyDescent="0.35">
      <c r="A336" s="357" t="s">
        <v>340</v>
      </c>
      <c r="B336" s="222" t="s">
        <v>879</v>
      </c>
      <c r="C336" s="69">
        <v>2022</v>
      </c>
      <c r="D336" s="70">
        <v>0.4</v>
      </c>
      <c r="E336" s="71">
        <v>487</v>
      </c>
      <c r="F336" s="72">
        <v>19</v>
      </c>
      <c r="G336" s="73">
        <v>301.48147999999998</v>
      </c>
    </row>
    <row r="337" spans="1:7" s="63" customFormat="1" ht="64.2" customHeight="1" x14ac:dyDescent="0.35">
      <c r="A337" s="357" t="s">
        <v>340</v>
      </c>
      <c r="B337" s="222" t="s">
        <v>880</v>
      </c>
      <c r="C337" s="69">
        <v>2022</v>
      </c>
      <c r="D337" s="70">
        <v>0.4</v>
      </c>
      <c r="E337" s="71">
        <v>266</v>
      </c>
      <c r="F337" s="72">
        <v>10</v>
      </c>
      <c r="G337" s="73">
        <v>146.57259999999999</v>
      </c>
    </row>
    <row r="338" spans="1:7" s="63" customFormat="1" ht="105" customHeight="1" x14ac:dyDescent="0.35">
      <c r="A338" s="357" t="s">
        <v>340</v>
      </c>
      <c r="B338" s="87" t="s">
        <v>380</v>
      </c>
      <c r="C338" s="69">
        <v>2022</v>
      </c>
      <c r="D338" s="70">
        <v>0.4</v>
      </c>
      <c r="E338" s="88">
        <f>100/3</f>
        <v>33.333333333333336</v>
      </c>
      <c r="F338" s="88">
        <f t="shared" ref="F338:F343" si="1">45/3</f>
        <v>15</v>
      </c>
      <c r="G338" s="89">
        <f>88.695/3</f>
        <v>29.564999999999998</v>
      </c>
    </row>
    <row r="339" spans="1:7" s="63" customFormat="1" ht="105" customHeight="1" x14ac:dyDescent="0.35">
      <c r="A339" s="357" t="s">
        <v>340</v>
      </c>
      <c r="B339" s="87" t="s">
        <v>380</v>
      </c>
      <c r="C339" s="69">
        <v>2022</v>
      </c>
      <c r="D339" s="70">
        <v>0.4</v>
      </c>
      <c r="E339" s="88">
        <f>100/3</f>
        <v>33.333333333333336</v>
      </c>
      <c r="F339" s="88">
        <f t="shared" si="1"/>
        <v>15</v>
      </c>
      <c r="G339" s="89">
        <f>88.695/3</f>
        <v>29.564999999999998</v>
      </c>
    </row>
    <row r="340" spans="1:7" s="63" customFormat="1" ht="105" customHeight="1" x14ac:dyDescent="0.35">
      <c r="A340" s="357" t="s">
        <v>340</v>
      </c>
      <c r="B340" s="87" t="s">
        <v>380</v>
      </c>
      <c r="C340" s="69">
        <v>2022</v>
      </c>
      <c r="D340" s="70">
        <v>0.4</v>
      </c>
      <c r="E340" s="88">
        <f>100/3</f>
        <v>33.333333333333336</v>
      </c>
      <c r="F340" s="88">
        <f t="shared" si="1"/>
        <v>15</v>
      </c>
      <c r="G340" s="89">
        <f>88.695/3</f>
        <v>29.564999999999998</v>
      </c>
    </row>
    <row r="341" spans="1:7" s="63" customFormat="1" ht="105" customHeight="1" x14ac:dyDescent="0.35">
      <c r="A341" s="357" t="s">
        <v>340</v>
      </c>
      <c r="B341" s="87" t="s">
        <v>380</v>
      </c>
      <c r="C341" s="69">
        <v>2022</v>
      </c>
      <c r="D341" s="244" t="s">
        <v>101</v>
      </c>
      <c r="E341" s="88">
        <f>13/3</f>
        <v>4.333333333333333</v>
      </c>
      <c r="F341" s="88">
        <f t="shared" si="1"/>
        <v>15</v>
      </c>
      <c r="G341" s="89">
        <v>62.444409999999998</v>
      </c>
    </row>
    <row r="342" spans="1:7" s="90" customFormat="1" ht="105" customHeight="1" x14ac:dyDescent="0.35">
      <c r="A342" s="357" t="s">
        <v>340</v>
      </c>
      <c r="B342" s="87" t="s">
        <v>380</v>
      </c>
      <c r="C342" s="69">
        <v>2022</v>
      </c>
      <c r="D342" s="244" t="s">
        <v>101</v>
      </c>
      <c r="E342" s="88">
        <f>13/3</f>
        <v>4.333333333333333</v>
      </c>
      <c r="F342" s="88">
        <f t="shared" si="1"/>
        <v>15</v>
      </c>
      <c r="G342" s="89">
        <v>62.444409999999998</v>
      </c>
    </row>
    <row r="343" spans="1:7" s="63" customFormat="1" ht="105" customHeight="1" x14ac:dyDescent="0.35">
      <c r="A343" s="357" t="s">
        <v>340</v>
      </c>
      <c r="B343" s="87" t="s">
        <v>380</v>
      </c>
      <c r="C343" s="69">
        <v>2022</v>
      </c>
      <c r="D343" s="244" t="s">
        <v>101</v>
      </c>
      <c r="E343" s="88">
        <f>13/3</f>
        <v>4.333333333333333</v>
      </c>
      <c r="F343" s="88">
        <f t="shared" si="1"/>
        <v>15</v>
      </c>
      <c r="G343" s="89">
        <v>62.444409999999998</v>
      </c>
    </row>
    <row r="344" spans="1:7" s="91" customFormat="1" ht="105" customHeight="1" collapsed="1" x14ac:dyDescent="0.35">
      <c r="A344" s="357" t="s">
        <v>340</v>
      </c>
      <c r="B344" s="220" t="s">
        <v>881</v>
      </c>
      <c r="C344" s="195">
        <v>2022</v>
      </c>
      <c r="D344" s="244" t="s">
        <v>101</v>
      </c>
      <c r="E344" s="245">
        <v>806</v>
      </c>
      <c r="F344" s="242">
        <v>15</v>
      </c>
      <c r="G344" s="196">
        <f>1240.644+21.29+50.99</f>
        <v>1312.924</v>
      </c>
    </row>
    <row r="345" spans="1:7" s="91" customFormat="1" ht="105" customHeight="1" collapsed="1" x14ac:dyDescent="0.35">
      <c r="A345" s="357" t="s">
        <v>340</v>
      </c>
      <c r="B345" s="220" t="s">
        <v>882</v>
      </c>
      <c r="C345" s="195">
        <v>2022</v>
      </c>
      <c r="D345" s="244" t="s">
        <v>101</v>
      </c>
      <c r="E345" s="245">
        <v>1902</v>
      </c>
      <c r="F345" s="242">
        <v>15</v>
      </c>
      <c r="G345" s="196">
        <f>2504.682+125.968</f>
        <v>2630.6499999999996</v>
      </c>
    </row>
    <row r="346" spans="1:7" s="91" customFormat="1" ht="105" customHeight="1" collapsed="1" x14ac:dyDescent="0.35">
      <c r="A346" s="357" t="s">
        <v>340</v>
      </c>
      <c r="B346" s="220" t="s">
        <v>882</v>
      </c>
      <c r="C346" s="195">
        <v>2022</v>
      </c>
      <c r="D346" s="244">
        <v>0.4</v>
      </c>
      <c r="E346" s="245">
        <v>10</v>
      </c>
      <c r="F346" s="242">
        <v>15</v>
      </c>
      <c r="G346" s="196">
        <f>68.072+3.149</f>
        <v>71.221000000000004</v>
      </c>
    </row>
    <row r="347" spans="1:7" s="91" customFormat="1" ht="105" customHeight="1" collapsed="1" x14ac:dyDescent="0.35">
      <c r="A347" s="357" t="s">
        <v>340</v>
      </c>
      <c r="B347" s="220" t="s">
        <v>883</v>
      </c>
      <c r="C347" s="195">
        <v>2022</v>
      </c>
      <c r="D347" s="244" t="s">
        <v>101</v>
      </c>
      <c r="E347" s="245">
        <v>246</v>
      </c>
      <c r="F347" s="242">
        <v>15</v>
      </c>
      <c r="G347" s="196">
        <v>821.20299999999997</v>
      </c>
    </row>
    <row r="348" spans="1:7" s="91" customFormat="1" ht="105" customHeight="1" collapsed="1" x14ac:dyDescent="0.35">
      <c r="A348" s="357" t="s">
        <v>340</v>
      </c>
      <c r="B348" s="220" t="s">
        <v>883</v>
      </c>
      <c r="C348" s="195">
        <v>2022</v>
      </c>
      <c r="D348" s="244">
        <v>0.4</v>
      </c>
      <c r="E348" s="245">
        <v>422</v>
      </c>
      <c r="F348" s="242">
        <v>15</v>
      </c>
      <c r="G348" s="196">
        <v>867.30200000000002</v>
      </c>
    </row>
    <row r="349" spans="1:7" s="91" customFormat="1" ht="79.2" customHeight="1" collapsed="1" x14ac:dyDescent="0.35">
      <c r="A349" s="357" t="s">
        <v>340</v>
      </c>
      <c r="B349" s="220" t="s">
        <v>884</v>
      </c>
      <c r="C349" s="195">
        <v>2022</v>
      </c>
      <c r="D349" s="244">
        <v>0.4</v>
      </c>
      <c r="E349" s="245">
        <v>441</v>
      </c>
      <c r="F349" s="242">
        <v>15</v>
      </c>
      <c r="G349" s="196">
        <v>185.55768</v>
      </c>
    </row>
    <row r="350" spans="1:7" s="91" customFormat="1" ht="78" customHeight="1" collapsed="1" x14ac:dyDescent="0.35">
      <c r="A350" s="357" t="s">
        <v>340</v>
      </c>
      <c r="B350" s="220" t="s">
        <v>885</v>
      </c>
      <c r="C350" s="195">
        <v>2022</v>
      </c>
      <c r="D350" s="244">
        <v>0.4</v>
      </c>
      <c r="E350" s="245">
        <v>265</v>
      </c>
      <c r="F350" s="242">
        <v>8</v>
      </c>
      <c r="G350" s="196">
        <v>187.91681</v>
      </c>
    </row>
    <row r="351" spans="1:7" s="91" customFormat="1" ht="76.95" customHeight="1" collapsed="1" x14ac:dyDescent="0.35">
      <c r="A351" s="357" t="s">
        <v>340</v>
      </c>
      <c r="B351" s="220" t="s">
        <v>886</v>
      </c>
      <c r="C351" s="195">
        <v>2022</v>
      </c>
      <c r="D351" s="244">
        <v>0.4</v>
      </c>
      <c r="E351" s="245">
        <v>206</v>
      </c>
      <c r="F351" s="242">
        <f>15+15+15+15+15+15</f>
        <v>90</v>
      </c>
      <c r="G351" s="196">
        <v>236.06814</v>
      </c>
    </row>
    <row r="352" spans="1:7" s="91" customFormat="1" ht="85.95" customHeight="1" collapsed="1" x14ac:dyDescent="0.35">
      <c r="A352" s="357" t="s">
        <v>340</v>
      </c>
      <c r="B352" s="220" t="s">
        <v>887</v>
      </c>
      <c r="C352" s="195">
        <v>2022</v>
      </c>
      <c r="D352" s="244">
        <v>0.4</v>
      </c>
      <c r="E352" s="245">
        <v>461</v>
      </c>
      <c r="F352" s="242">
        <v>15</v>
      </c>
      <c r="G352" s="196">
        <v>120.75104</v>
      </c>
    </row>
    <row r="353" spans="1:7" s="91" customFormat="1" ht="82.95" customHeight="1" collapsed="1" x14ac:dyDescent="0.35">
      <c r="A353" s="357" t="s">
        <v>340</v>
      </c>
      <c r="B353" s="220" t="s">
        <v>888</v>
      </c>
      <c r="C353" s="195">
        <v>2022</v>
      </c>
      <c r="D353" s="244">
        <v>0.4</v>
      </c>
      <c r="E353" s="245">
        <v>343</v>
      </c>
      <c r="F353" s="242">
        <f>15+12</f>
        <v>27</v>
      </c>
      <c r="G353" s="196">
        <v>124.60071000000001</v>
      </c>
    </row>
    <row r="354" spans="1:7" s="91" customFormat="1" ht="81" customHeight="1" collapsed="1" x14ac:dyDescent="0.35">
      <c r="A354" s="357" t="s">
        <v>340</v>
      </c>
      <c r="B354" s="220" t="s">
        <v>889</v>
      </c>
      <c r="C354" s="195">
        <v>2022</v>
      </c>
      <c r="D354" s="244" t="s">
        <v>100</v>
      </c>
      <c r="E354" s="245">
        <v>127</v>
      </c>
      <c r="F354" s="242">
        <f>8+6</f>
        <v>14</v>
      </c>
      <c r="G354" s="196">
        <v>123.44798</v>
      </c>
    </row>
    <row r="355" spans="1:7" s="91" customFormat="1" ht="105" customHeight="1" collapsed="1" x14ac:dyDescent="0.35">
      <c r="A355" s="357" t="s">
        <v>340</v>
      </c>
      <c r="B355" s="220" t="s">
        <v>890</v>
      </c>
      <c r="C355" s="195">
        <v>2022</v>
      </c>
      <c r="D355" s="244">
        <v>0.4</v>
      </c>
      <c r="E355" s="245">
        <v>78</v>
      </c>
      <c r="F355" s="242">
        <v>15</v>
      </c>
      <c r="G355" s="196">
        <v>78.486140000000006</v>
      </c>
    </row>
    <row r="356" spans="1:7" s="91" customFormat="1" ht="85.95" customHeight="1" collapsed="1" x14ac:dyDescent="0.35">
      <c r="A356" s="357" t="s">
        <v>340</v>
      </c>
      <c r="B356" s="220" t="s">
        <v>891</v>
      </c>
      <c r="C356" s="195">
        <v>2022</v>
      </c>
      <c r="D356" s="244">
        <v>0.4</v>
      </c>
      <c r="E356" s="245">
        <v>225</v>
      </c>
      <c r="F356" s="242">
        <v>15</v>
      </c>
      <c r="G356" s="196">
        <v>143.77023</v>
      </c>
    </row>
    <row r="357" spans="1:7" s="91" customFormat="1" ht="78" customHeight="1" collapsed="1" x14ac:dyDescent="0.35">
      <c r="A357" s="357" t="s">
        <v>340</v>
      </c>
      <c r="B357" s="220" t="s">
        <v>892</v>
      </c>
      <c r="C357" s="195">
        <v>2022</v>
      </c>
      <c r="D357" s="244">
        <v>0.4</v>
      </c>
      <c r="E357" s="245">
        <v>59</v>
      </c>
      <c r="F357" s="242">
        <v>15</v>
      </c>
      <c r="G357" s="196">
        <v>70.281450000000007</v>
      </c>
    </row>
    <row r="358" spans="1:7" s="91" customFormat="1" ht="85.95" customHeight="1" collapsed="1" x14ac:dyDescent="0.35">
      <c r="A358" s="357" t="s">
        <v>340</v>
      </c>
      <c r="B358" s="220" t="s">
        <v>893</v>
      </c>
      <c r="C358" s="195">
        <v>2022</v>
      </c>
      <c r="D358" s="244">
        <v>0.4</v>
      </c>
      <c r="E358" s="245">
        <v>123</v>
      </c>
      <c r="F358" s="242">
        <v>15</v>
      </c>
      <c r="G358" s="196">
        <v>78.97569</v>
      </c>
    </row>
    <row r="359" spans="1:7" s="91" customFormat="1" ht="84" customHeight="1" collapsed="1" x14ac:dyDescent="0.35">
      <c r="A359" s="357" t="s">
        <v>340</v>
      </c>
      <c r="B359" s="220" t="s">
        <v>894</v>
      </c>
      <c r="C359" s="195">
        <v>2022</v>
      </c>
      <c r="D359" s="244" t="s">
        <v>100</v>
      </c>
      <c r="E359" s="245">
        <v>127</v>
      </c>
      <c r="F359" s="242">
        <v>7</v>
      </c>
      <c r="G359" s="196">
        <v>122.51718</v>
      </c>
    </row>
    <row r="360" spans="1:7" s="91" customFormat="1" ht="105" customHeight="1" collapsed="1" x14ac:dyDescent="0.35">
      <c r="A360" s="357" t="s">
        <v>340</v>
      </c>
      <c r="B360" s="220" t="s">
        <v>895</v>
      </c>
      <c r="C360" s="195">
        <v>2022</v>
      </c>
      <c r="D360" s="244" t="s">
        <v>101</v>
      </c>
      <c r="E360" s="245">
        <v>2350</v>
      </c>
      <c r="F360" s="242">
        <v>15</v>
      </c>
      <c r="G360" s="196">
        <f>4040.17324+311.73402+45.43273</f>
        <v>4397.3399900000004</v>
      </c>
    </row>
    <row r="361" spans="1:7" s="91" customFormat="1" ht="105" customHeight="1" collapsed="1" x14ac:dyDescent="0.35">
      <c r="A361" s="357" t="s">
        <v>340</v>
      </c>
      <c r="B361" s="220" t="s">
        <v>895</v>
      </c>
      <c r="C361" s="195">
        <v>2022</v>
      </c>
      <c r="D361" s="244">
        <v>0.4</v>
      </c>
      <c r="E361" s="245">
        <v>10</v>
      </c>
      <c r="F361" s="242">
        <v>15</v>
      </c>
      <c r="G361" s="196">
        <f>45.05759+1.62629</f>
        <v>46.683879999999995</v>
      </c>
    </row>
    <row r="362" spans="1:7" s="91" customFormat="1" ht="85.95" customHeight="1" collapsed="1" x14ac:dyDescent="0.35">
      <c r="A362" s="357" t="s">
        <v>340</v>
      </c>
      <c r="B362" s="220" t="s">
        <v>896</v>
      </c>
      <c r="C362" s="195">
        <v>2022</v>
      </c>
      <c r="D362" s="244">
        <v>0.4</v>
      </c>
      <c r="E362" s="245">
        <v>78</v>
      </c>
      <c r="F362" s="242">
        <v>15</v>
      </c>
      <c r="G362" s="196">
        <v>67.397919999999999</v>
      </c>
    </row>
    <row r="363" spans="1:7" s="91" customFormat="1" ht="79.2" customHeight="1" collapsed="1" x14ac:dyDescent="0.35">
      <c r="A363" s="357" t="s">
        <v>340</v>
      </c>
      <c r="B363" s="220" t="s">
        <v>897</v>
      </c>
      <c r="C363" s="195">
        <v>2022</v>
      </c>
      <c r="D363" s="244" t="s">
        <v>100</v>
      </c>
      <c r="E363" s="245">
        <v>49</v>
      </c>
      <c r="F363" s="242">
        <v>8</v>
      </c>
      <c r="G363" s="196">
        <v>45.178980000000003</v>
      </c>
    </row>
    <row r="364" spans="1:7" s="91" customFormat="1" ht="87" customHeight="1" collapsed="1" x14ac:dyDescent="0.35">
      <c r="A364" s="357" t="s">
        <v>340</v>
      </c>
      <c r="B364" s="220" t="s">
        <v>898</v>
      </c>
      <c r="C364" s="195">
        <v>2022</v>
      </c>
      <c r="D364" s="244" t="s">
        <v>100</v>
      </c>
      <c r="E364" s="245">
        <v>88</v>
      </c>
      <c r="F364" s="242">
        <v>15</v>
      </c>
      <c r="G364" s="196">
        <v>75.981849999999994</v>
      </c>
    </row>
    <row r="365" spans="1:7" s="91" customFormat="1" ht="88.2" customHeight="1" collapsed="1" x14ac:dyDescent="0.35">
      <c r="A365" s="357" t="s">
        <v>340</v>
      </c>
      <c r="B365" s="220" t="s">
        <v>899</v>
      </c>
      <c r="C365" s="195">
        <v>2022</v>
      </c>
      <c r="D365" s="244">
        <v>0.4</v>
      </c>
      <c r="E365" s="245">
        <v>137</v>
      </c>
      <c r="F365" s="242">
        <v>15</v>
      </c>
      <c r="G365" s="196">
        <v>111.16141</v>
      </c>
    </row>
    <row r="366" spans="1:7" s="91" customFormat="1" ht="87" customHeight="1" collapsed="1" x14ac:dyDescent="0.35">
      <c r="A366" s="357" t="s">
        <v>340</v>
      </c>
      <c r="B366" s="220" t="s">
        <v>900</v>
      </c>
      <c r="C366" s="195">
        <v>2022</v>
      </c>
      <c r="D366" s="244" t="s">
        <v>100</v>
      </c>
      <c r="E366" s="245">
        <v>167</v>
      </c>
      <c r="F366" s="242">
        <v>5</v>
      </c>
      <c r="G366" s="196">
        <v>187.65799999999999</v>
      </c>
    </row>
    <row r="367" spans="1:7" s="91" customFormat="1" ht="84" customHeight="1" collapsed="1" x14ac:dyDescent="0.35">
      <c r="A367" s="357" t="s">
        <v>340</v>
      </c>
      <c r="B367" s="220" t="s">
        <v>901</v>
      </c>
      <c r="C367" s="195">
        <v>2022</v>
      </c>
      <c r="D367" s="244" t="s">
        <v>100</v>
      </c>
      <c r="E367" s="245">
        <v>78</v>
      </c>
      <c r="F367" s="242">
        <v>7</v>
      </c>
      <c r="G367" s="196">
        <v>148.57917</v>
      </c>
    </row>
    <row r="368" spans="1:7" s="91" customFormat="1" ht="79.2" customHeight="1" collapsed="1" x14ac:dyDescent="0.35">
      <c r="A368" s="357" t="s">
        <v>340</v>
      </c>
      <c r="B368" s="220" t="s">
        <v>902</v>
      </c>
      <c r="C368" s="195">
        <v>2022</v>
      </c>
      <c r="D368" s="244">
        <v>0.4</v>
      </c>
      <c r="E368" s="245">
        <v>98</v>
      </c>
      <c r="F368" s="242">
        <v>15</v>
      </c>
      <c r="G368" s="196">
        <v>91.960570000000004</v>
      </c>
    </row>
    <row r="369" spans="1:7" s="91" customFormat="1" ht="76.95" customHeight="1" collapsed="1" x14ac:dyDescent="0.35">
      <c r="A369" s="357" t="s">
        <v>340</v>
      </c>
      <c r="B369" s="220" t="s">
        <v>903</v>
      </c>
      <c r="C369" s="195">
        <v>2022</v>
      </c>
      <c r="D369" s="244">
        <v>0.4</v>
      </c>
      <c r="E369" s="245">
        <v>98</v>
      </c>
      <c r="F369" s="242">
        <v>15</v>
      </c>
      <c r="G369" s="196">
        <v>79.073790000000002</v>
      </c>
    </row>
    <row r="370" spans="1:7" s="91" customFormat="1" ht="105" customHeight="1" collapsed="1" x14ac:dyDescent="0.35">
      <c r="A370" s="357" t="s">
        <v>340</v>
      </c>
      <c r="B370" s="220" t="s">
        <v>904</v>
      </c>
      <c r="C370" s="195">
        <v>2022</v>
      </c>
      <c r="D370" s="244" t="s">
        <v>100</v>
      </c>
      <c r="E370" s="245">
        <v>20</v>
      </c>
      <c r="F370" s="242">
        <v>15</v>
      </c>
      <c r="G370" s="196">
        <v>28.747119999999999</v>
      </c>
    </row>
    <row r="371" spans="1:7" s="91" customFormat="1" ht="105" customHeight="1" collapsed="1" x14ac:dyDescent="0.35">
      <c r="A371" s="357" t="s">
        <v>340</v>
      </c>
      <c r="B371" s="220" t="s">
        <v>905</v>
      </c>
      <c r="C371" s="195">
        <v>2022</v>
      </c>
      <c r="D371" s="244" t="s">
        <v>101</v>
      </c>
      <c r="E371" s="245">
        <v>5</v>
      </c>
      <c r="F371" s="242">
        <v>145</v>
      </c>
      <c r="G371" s="196">
        <v>10.721109999999999</v>
      </c>
    </row>
    <row r="372" spans="1:7" s="91" customFormat="1" ht="105" customHeight="1" collapsed="1" x14ac:dyDescent="0.35">
      <c r="A372" s="357" t="s">
        <v>340</v>
      </c>
      <c r="B372" s="220" t="s">
        <v>906</v>
      </c>
      <c r="C372" s="195">
        <v>2022</v>
      </c>
      <c r="D372" s="244" t="s">
        <v>101</v>
      </c>
      <c r="E372" s="245">
        <v>105</v>
      </c>
      <c r="F372" s="242">
        <v>30</v>
      </c>
      <c r="G372" s="196">
        <v>246.57996</v>
      </c>
    </row>
    <row r="373" spans="1:7" s="91" customFormat="1" ht="105" customHeight="1" collapsed="1" x14ac:dyDescent="0.35">
      <c r="A373" s="357" t="s">
        <v>340</v>
      </c>
      <c r="B373" s="220" t="s">
        <v>907</v>
      </c>
      <c r="C373" s="195">
        <v>2022</v>
      </c>
      <c r="D373" s="244">
        <v>0.4</v>
      </c>
      <c r="E373" s="245">
        <v>40</v>
      </c>
      <c r="F373" s="242">
        <v>30</v>
      </c>
      <c r="G373" s="196">
        <v>41.394170000000003</v>
      </c>
    </row>
    <row r="374" spans="1:7" s="91" customFormat="1" ht="67.2" customHeight="1" x14ac:dyDescent="0.35">
      <c r="A374" s="357" t="s">
        <v>340</v>
      </c>
      <c r="B374" s="220" t="s">
        <v>381</v>
      </c>
      <c r="C374" s="195">
        <v>2022</v>
      </c>
      <c r="D374" s="244">
        <v>0.4</v>
      </c>
      <c r="E374" s="245">
        <v>186</v>
      </c>
      <c r="F374" s="242">
        <v>5</v>
      </c>
      <c r="G374" s="196">
        <v>154.88638</v>
      </c>
    </row>
    <row r="375" spans="1:7" s="91" customFormat="1" ht="70.95" customHeight="1" x14ac:dyDescent="0.35">
      <c r="A375" s="357" t="s">
        <v>340</v>
      </c>
      <c r="B375" s="220" t="s">
        <v>382</v>
      </c>
      <c r="C375" s="195">
        <v>2022</v>
      </c>
      <c r="D375" s="244">
        <v>0.4</v>
      </c>
      <c r="E375" s="245">
        <v>324</v>
      </c>
      <c r="F375" s="242">
        <v>5</v>
      </c>
      <c r="G375" s="196">
        <v>114.61691</v>
      </c>
    </row>
    <row r="376" spans="1:7" s="91" customFormat="1" ht="46.95" customHeight="1" x14ac:dyDescent="0.35">
      <c r="A376" s="357" t="s">
        <v>340</v>
      </c>
      <c r="B376" s="220" t="s">
        <v>908</v>
      </c>
      <c r="C376" s="195">
        <v>2022</v>
      </c>
      <c r="D376" s="244">
        <v>0.4</v>
      </c>
      <c r="E376" s="245">
        <v>55</v>
      </c>
      <c r="F376" s="102">
        <v>5</v>
      </c>
      <c r="G376" s="196">
        <v>49.478549999999998</v>
      </c>
    </row>
    <row r="377" spans="1:7" s="63" customFormat="1" ht="79.95" customHeight="1" x14ac:dyDescent="0.35">
      <c r="A377" s="357" t="s">
        <v>340</v>
      </c>
      <c r="B377" s="220" t="s">
        <v>909</v>
      </c>
      <c r="C377" s="195">
        <v>2022</v>
      </c>
      <c r="D377" s="244">
        <v>0.4</v>
      </c>
      <c r="E377" s="71">
        <v>90</v>
      </c>
      <c r="F377" s="72">
        <v>15</v>
      </c>
      <c r="G377" s="73">
        <v>131.73235</v>
      </c>
    </row>
    <row r="378" spans="1:7" s="63" customFormat="1" ht="70.2" customHeight="1" x14ac:dyDescent="0.35">
      <c r="A378" s="357" t="s">
        <v>340</v>
      </c>
      <c r="B378" s="220" t="s">
        <v>910</v>
      </c>
      <c r="C378" s="195">
        <v>2022</v>
      </c>
      <c r="D378" s="244">
        <v>0.4</v>
      </c>
      <c r="E378" s="71">
        <v>25</v>
      </c>
      <c r="F378" s="72">
        <v>15</v>
      </c>
      <c r="G378" s="73">
        <v>39.534930000000003</v>
      </c>
    </row>
    <row r="379" spans="1:7" s="63" customFormat="1" ht="81" customHeight="1" x14ac:dyDescent="0.35">
      <c r="A379" s="357" t="s">
        <v>340</v>
      </c>
      <c r="B379" s="220" t="s">
        <v>911</v>
      </c>
      <c r="C379" s="195">
        <v>2022</v>
      </c>
      <c r="D379" s="244">
        <v>0.4</v>
      </c>
      <c r="E379" s="71">
        <v>74</v>
      </c>
      <c r="F379" s="72">
        <v>15</v>
      </c>
      <c r="G379" s="73">
        <v>74.782910000000001</v>
      </c>
    </row>
    <row r="380" spans="1:7" s="63" customFormat="1" ht="81" customHeight="1" x14ac:dyDescent="0.35">
      <c r="A380" s="357" t="s">
        <v>340</v>
      </c>
      <c r="B380" s="220" t="s">
        <v>912</v>
      </c>
      <c r="C380" s="195">
        <v>2022</v>
      </c>
      <c r="D380" s="244">
        <v>0.4</v>
      </c>
      <c r="E380" s="71">
        <v>50</v>
      </c>
      <c r="F380" s="72">
        <v>15</v>
      </c>
      <c r="G380" s="73">
        <v>58.352710000000002</v>
      </c>
    </row>
    <row r="381" spans="1:7" s="63" customFormat="1" ht="79.2" customHeight="1" x14ac:dyDescent="0.35">
      <c r="A381" s="357" t="s">
        <v>340</v>
      </c>
      <c r="B381" s="86" t="s">
        <v>913</v>
      </c>
      <c r="C381" s="195">
        <v>2022</v>
      </c>
      <c r="D381" s="244" t="s">
        <v>101</v>
      </c>
      <c r="E381" s="71">
        <v>24</v>
      </c>
      <c r="F381" s="72">
        <v>75</v>
      </c>
      <c r="G381" s="73">
        <v>89.64855</v>
      </c>
    </row>
    <row r="382" spans="1:7" s="63" customFormat="1" ht="79.95" customHeight="1" x14ac:dyDescent="0.35">
      <c r="A382" s="357" t="s">
        <v>340</v>
      </c>
      <c r="B382" s="86" t="s">
        <v>913</v>
      </c>
      <c r="C382" s="195">
        <v>2022</v>
      </c>
      <c r="D382" s="244" t="s">
        <v>100</v>
      </c>
      <c r="E382" s="71">
        <v>462</v>
      </c>
      <c r="F382" s="72">
        <v>75</v>
      </c>
      <c r="G382" s="73">
        <v>429.81</v>
      </c>
    </row>
    <row r="383" spans="1:7" s="63" customFormat="1" ht="63" customHeight="1" x14ac:dyDescent="0.35">
      <c r="A383" s="357" t="s">
        <v>340</v>
      </c>
      <c r="B383" s="220" t="s">
        <v>914</v>
      </c>
      <c r="C383" s="195">
        <v>2022</v>
      </c>
      <c r="D383" s="244" t="s">
        <v>100</v>
      </c>
      <c r="E383" s="71">
        <v>238</v>
      </c>
      <c r="F383" s="72">
        <v>30</v>
      </c>
      <c r="G383" s="73">
        <v>306.70256000000001</v>
      </c>
    </row>
    <row r="384" spans="1:7" s="63" customFormat="1" ht="64.2" customHeight="1" x14ac:dyDescent="0.35">
      <c r="A384" s="357" t="s">
        <v>340</v>
      </c>
      <c r="B384" s="220" t="s">
        <v>915</v>
      </c>
      <c r="C384" s="195">
        <v>2022</v>
      </c>
      <c r="D384" s="244" t="s">
        <v>100</v>
      </c>
      <c r="E384" s="71">
        <v>190</v>
      </c>
      <c r="F384" s="72">
        <v>15</v>
      </c>
      <c r="G384" s="73">
        <v>276.07776000000001</v>
      </c>
    </row>
    <row r="385" spans="1:7" s="63" customFormat="1" ht="84" customHeight="1" x14ac:dyDescent="0.35">
      <c r="A385" s="357" t="s">
        <v>340</v>
      </c>
      <c r="B385" s="220" t="s">
        <v>916</v>
      </c>
      <c r="C385" s="195">
        <v>2022</v>
      </c>
      <c r="D385" s="244" t="s">
        <v>100</v>
      </c>
      <c r="E385" s="71">
        <v>930</v>
      </c>
      <c r="F385" s="72">
        <v>15</v>
      </c>
      <c r="G385" s="73">
        <v>763.11656000000005</v>
      </c>
    </row>
    <row r="386" spans="1:7" s="63" customFormat="1" ht="64.2" customHeight="1" x14ac:dyDescent="0.35">
      <c r="A386" s="357" t="s">
        <v>340</v>
      </c>
      <c r="B386" s="86" t="s">
        <v>917</v>
      </c>
      <c r="C386" s="195">
        <v>2022</v>
      </c>
      <c r="D386" s="244" t="s">
        <v>100</v>
      </c>
      <c r="E386" s="71">
        <v>180</v>
      </c>
      <c r="F386" s="72">
        <v>30</v>
      </c>
      <c r="G386" s="73">
        <v>119.36322</v>
      </c>
    </row>
    <row r="387" spans="1:7" s="63" customFormat="1" ht="61.95" customHeight="1" x14ac:dyDescent="0.35">
      <c r="A387" s="357" t="s">
        <v>340</v>
      </c>
      <c r="B387" s="86" t="s">
        <v>918</v>
      </c>
      <c r="C387" s="195">
        <v>2022</v>
      </c>
      <c r="D387" s="244" t="s">
        <v>100</v>
      </c>
      <c r="E387" s="71">
        <v>57</v>
      </c>
      <c r="F387" s="72">
        <v>15</v>
      </c>
      <c r="G387" s="73">
        <v>73.557779999999994</v>
      </c>
    </row>
    <row r="388" spans="1:7" s="63" customFormat="1" ht="66" customHeight="1" x14ac:dyDescent="0.35">
      <c r="A388" s="357" t="s">
        <v>340</v>
      </c>
      <c r="B388" s="220" t="s">
        <v>919</v>
      </c>
      <c r="C388" s="195">
        <v>2022</v>
      </c>
      <c r="D388" s="244" t="s">
        <v>100</v>
      </c>
      <c r="E388" s="71">
        <v>120</v>
      </c>
      <c r="F388" s="72">
        <v>15</v>
      </c>
      <c r="G388" s="73">
        <v>131.23965999999999</v>
      </c>
    </row>
    <row r="389" spans="1:7" s="63" customFormat="1" ht="60" customHeight="1" x14ac:dyDescent="0.35">
      <c r="A389" s="357" t="s">
        <v>340</v>
      </c>
      <c r="B389" s="220" t="s">
        <v>920</v>
      </c>
      <c r="C389" s="195">
        <v>2022</v>
      </c>
      <c r="D389" s="244" t="s">
        <v>100</v>
      </c>
      <c r="E389" s="71">
        <v>100</v>
      </c>
      <c r="F389" s="72">
        <v>15</v>
      </c>
      <c r="G389" s="73">
        <v>102.22805</v>
      </c>
    </row>
    <row r="390" spans="1:7" s="63" customFormat="1" ht="105" customHeight="1" x14ac:dyDescent="0.35">
      <c r="A390" s="357" t="s">
        <v>340</v>
      </c>
      <c r="B390" s="220" t="s">
        <v>921</v>
      </c>
      <c r="C390" s="195">
        <v>2022</v>
      </c>
      <c r="D390" s="244" t="s">
        <v>101</v>
      </c>
      <c r="E390" s="71">
        <v>33</v>
      </c>
      <c r="F390" s="72">
        <v>15</v>
      </c>
      <c r="G390" s="73">
        <v>59.112270000000002</v>
      </c>
    </row>
    <row r="391" spans="1:7" s="63" customFormat="1" ht="105" customHeight="1" x14ac:dyDescent="0.35">
      <c r="A391" s="357" t="s">
        <v>340</v>
      </c>
      <c r="B391" s="220" t="s">
        <v>921</v>
      </c>
      <c r="C391" s="195">
        <v>2022</v>
      </c>
      <c r="D391" s="244" t="s">
        <v>100</v>
      </c>
      <c r="E391" s="71">
        <v>220</v>
      </c>
      <c r="F391" s="72">
        <v>15</v>
      </c>
      <c r="G391" s="73">
        <v>210.07443000000001</v>
      </c>
    </row>
    <row r="392" spans="1:7" s="63" customFormat="1" ht="105" customHeight="1" x14ac:dyDescent="0.35">
      <c r="A392" s="357" t="s">
        <v>340</v>
      </c>
      <c r="B392" s="220" t="s">
        <v>922</v>
      </c>
      <c r="C392" s="195">
        <v>2022</v>
      </c>
      <c r="D392" s="244" t="s">
        <v>101</v>
      </c>
      <c r="E392" s="71">
        <v>86</v>
      </c>
      <c r="F392" s="72">
        <v>150</v>
      </c>
      <c r="G392" s="73">
        <v>89.939070000000001</v>
      </c>
    </row>
    <row r="393" spans="1:7" s="63" customFormat="1" ht="61.2" customHeight="1" x14ac:dyDescent="0.35">
      <c r="A393" s="357" t="s">
        <v>340</v>
      </c>
      <c r="B393" s="222" t="s">
        <v>923</v>
      </c>
      <c r="C393" s="195">
        <v>2022</v>
      </c>
      <c r="D393" s="244" t="s">
        <v>100</v>
      </c>
      <c r="E393" s="71">
        <v>98</v>
      </c>
      <c r="F393" s="72">
        <v>15</v>
      </c>
      <c r="G393" s="73">
        <v>146.76219</v>
      </c>
    </row>
    <row r="394" spans="1:7" s="63" customFormat="1" ht="78" customHeight="1" x14ac:dyDescent="0.35">
      <c r="A394" s="357" t="s">
        <v>340</v>
      </c>
      <c r="B394" s="222" t="s">
        <v>924</v>
      </c>
      <c r="C394" s="195">
        <v>2022</v>
      </c>
      <c r="D394" s="244" t="s">
        <v>100</v>
      </c>
      <c r="E394" s="71">
        <v>314</v>
      </c>
      <c r="F394" s="72">
        <v>15</v>
      </c>
      <c r="G394" s="73">
        <v>243.50130999999999</v>
      </c>
    </row>
    <row r="395" spans="1:7" s="63" customFormat="1" ht="63" customHeight="1" x14ac:dyDescent="0.35">
      <c r="A395" s="357" t="s">
        <v>340</v>
      </c>
      <c r="B395" s="222" t="s">
        <v>925</v>
      </c>
      <c r="C395" s="195">
        <v>2022</v>
      </c>
      <c r="D395" s="244" t="s">
        <v>100</v>
      </c>
      <c r="E395" s="71">
        <v>355</v>
      </c>
      <c r="F395" s="72">
        <v>15</v>
      </c>
      <c r="G395" s="73">
        <v>290.66748999999999</v>
      </c>
    </row>
    <row r="396" spans="1:7" s="63" customFormat="1" ht="84" customHeight="1" x14ac:dyDescent="0.35">
      <c r="A396" s="357" t="s">
        <v>340</v>
      </c>
      <c r="B396" s="222" t="s">
        <v>926</v>
      </c>
      <c r="C396" s="195">
        <v>2022</v>
      </c>
      <c r="D396" s="244" t="s">
        <v>100</v>
      </c>
      <c r="E396" s="71">
        <v>53</v>
      </c>
      <c r="F396" s="72">
        <v>15</v>
      </c>
      <c r="G396" s="73">
        <v>68.913979999999995</v>
      </c>
    </row>
    <row r="397" spans="1:7" s="63" customFormat="1" ht="61.95" customHeight="1" x14ac:dyDescent="0.35">
      <c r="A397" s="357" t="s">
        <v>340</v>
      </c>
      <c r="B397" s="222" t="s">
        <v>927</v>
      </c>
      <c r="C397" s="195">
        <v>2022</v>
      </c>
      <c r="D397" s="244" t="s">
        <v>100</v>
      </c>
      <c r="E397" s="71">
        <v>101</v>
      </c>
      <c r="F397" s="72">
        <v>15</v>
      </c>
      <c r="G397" s="73">
        <v>141.75636</v>
      </c>
    </row>
    <row r="398" spans="1:7" s="63" customFormat="1" ht="66" customHeight="1" x14ac:dyDescent="0.35">
      <c r="A398" s="357" t="s">
        <v>340</v>
      </c>
      <c r="B398" s="222" t="s">
        <v>928</v>
      </c>
      <c r="C398" s="195">
        <v>2022</v>
      </c>
      <c r="D398" s="244" t="s">
        <v>100</v>
      </c>
      <c r="E398" s="71">
        <v>109</v>
      </c>
      <c r="F398" s="72">
        <v>19</v>
      </c>
      <c r="G398" s="73">
        <v>110.72253000000001</v>
      </c>
    </row>
    <row r="399" spans="1:7" s="63" customFormat="1" ht="60" customHeight="1" x14ac:dyDescent="0.35">
      <c r="A399" s="357" t="s">
        <v>340</v>
      </c>
      <c r="B399" s="222" t="s">
        <v>929</v>
      </c>
      <c r="C399" s="195">
        <v>2022</v>
      </c>
      <c r="D399" s="244" t="s">
        <v>100</v>
      </c>
      <c r="E399" s="71">
        <v>75</v>
      </c>
      <c r="F399" s="72">
        <v>15</v>
      </c>
      <c r="G399" s="73">
        <v>85.796310000000005</v>
      </c>
    </row>
    <row r="400" spans="1:7" s="63" customFormat="1" ht="79.95" customHeight="1" x14ac:dyDescent="0.35">
      <c r="A400" s="357" t="s">
        <v>340</v>
      </c>
      <c r="B400" s="220" t="s">
        <v>930</v>
      </c>
      <c r="C400" s="195">
        <v>2022</v>
      </c>
      <c r="D400" s="244" t="s">
        <v>100</v>
      </c>
      <c r="E400" s="245">
        <v>20</v>
      </c>
      <c r="F400" s="102">
        <v>15</v>
      </c>
      <c r="G400" s="196">
        <v>65.141040000000004</v>
      </c>
    </row>
    <row r="401" spans="1:7" s="63" customFormat="1" ht="58.95" customHeight="1" x14ac:dyDescent="0.35">
      <c r="A401" s="357" t="s">
        <v>340</v>
      </c>
      <c r="B401" s="222" t="s">
        <v>931</v>
      </c>
      <c r="C401" s="195">
        <v>2022</v>
      </c>
      <c r="D401" s="244" t="s">
        <v>100</v>
      </c>
      <c r="E401" s="245">
        <v>22</v>
      </c>
      <c r="F401" s="102">
        <v>15</v>
      </c>
      <c r="G401" s="196">
        <v>64.723770000000002</v>
      </c>
    </row>
    <row r="402" spans="1:7" s="63" customFormat="1" ht="64.95" customHeight="1" x14ac:dyDescent="0.35">
      <c r="A402" s="357" t="s">
        <v>340</v>
      </c>
      <c r="B402" s="220" t="s">
        <v>932</v>
      </c>
      <c r="C402" s="195">
        <v>2022</v>
      </c>
      <c r="D402" s="244" t="s">
        <v>100</v>
      </c>
      <c r="E402" s="71">
        <v>60</v>
      </c>
      <c r="F402" s="72">
        <v>15</v>
      </c>
      <c r="G402" s="73">
        <v>41.915599999999998</v>
      </c>
    </row>
    <row r="403" spans="1:7" s="63" customFormat="1" ht="85.2" customHeight="1" x14ac:dyDescent="0.35">
      <c r="A403" s="357" t="s">
        <v>340</v>
      </c>
      <c r="B403" s="222" t="s">
        <v>933</v>
      </c>
      <c r="C403" s="195">
        <v>2022</v>
      </c>
      <c r="D403" s="244" t="s">
        <v>100</v>
      </c>
      <c r="E403" s="71">
        <v>30</v>
      </c>
      <c r="F403" s="72">
        <v>15</v>
      </c>
      <c r="G403" s="73">
        <v>56.554119999999998</v>
      </c>
    </row>
    <row r="404" spans="1:7" s="63" customFormat="1" ht="79.95" customHeight="1" x14ac:dyDescent="0.35">
      <c r="A404" s="357" t="s">
        <v>340</v>
      </c>
      <c r="B404" s="222" t="s">
        <v>934</v>
      </c>
      <c r="C404" s="195">
        <v>2022</v>
      </c>
      <c r="D404" s="244" t="s">
        <v>101</v>
      </c>
      <c r="E404" s="71">
        <v>33</v>
      </c>
      <c r="F404" s="72">
        <v>37</v>
      </c>
      <c r="G404" s="73">
        <v>79.012259999999998</v>
      </c>
    </row>
    <row r="405" spans="1:7" s="63" customFormat="1" ht="105" customHeight="1" x14ac:dyDescent="0.35">
      <c r="A405" s="357" t="s">
        <v>340</v>
      </c>
      <c r="B405" s="220" t="s">
        <v>935</v>
      </c>
      <c r="C405" s="195">
        <v>2022</v>
      </c>
      <c r="D405" s="244" t="s">
        <v>100</v>
      </c>
      <c r="E405" s="245">
        <v>100</v>
      </c>
      <c r="F405" s="102">
        <v>75</v>
      </c>
      <c r="G405" s="196">
        <v>127.63038</v>
      </c>
    </row>
    <row r="406" spans="1:7" s="63" customFormat="1" ht="105" customHeight="1" x14ac:dyDescent="0.35">
      <c r="A406" s="357" t="s">
        <v>340</v>
      </c>
      <c r="B406" s="219" t="s">
        <v>936</v>
      </c>
      <c r="C406" s="100">
        <v>2022</v>
      </c>
      <c r="D406" s="101">
        <v>0.4</v>
      </c>
      <c r="E406" s="103">
        <v>755</v>
      </c>
      <c r="F406" s="102">
        <v>125</v>
      </c>
      <c r="G406" s="104">
        <v>1172.8050000000001</v>
      </c>
    </row>
    <row r="407" spans="1:7" s="63" customFormat="1" ht="82.2" customHeight="1" x14ac:dyDescent="0.35">
      <c r="A407" s="357" t="s">
        <v>340</v>
      </c>
      <c r="B407" s="219" t="s">
        <v>937</v>
      </c>
      <c r="C407" s="195">
        <v>2022</v>
      </c>
      <c r="D407" s="244" t="s">
        <v>101</v>
      </c>
      <c r="E407" s="71">
        <v>2145</v>
      </c>
      <c r="F407" s="72">
        <v>125</v>
      </c>
      <c r="G407" s="73">
        <v>3707.10403</v>
      </c>
    </row>
    <row r="408" spans="1:7" s="63" customFormat="1" ht="93" customHeight="1" x14ac:dyDescent="0.35">
      <c r="A408" s="357" t="s">
        <v>340</v>
      </c>
      <c r="B408" s="219" t="s">
        <v>938</v>
      </c>
      <c r="C408" s="195">
        <v>2022</v>
      </c>
      <c r="D408" s="244" t="s">
        <v>101</v>
      </c>
      <c r="E408" s="103">
        <v>414</v>
      </c>
      <c r="F408" s="102">
        <v>75</v>
      </c>
      <c r="G408" s="104">
        <v>1018.489</v>
      </c>
    </row>
    <row r="409" spans="1:7" s="63" customFormat="1" ht="105" customHeight="1" x14ac:dyDescent="0.35">
      <c r="A409" s="357" t="s">
        <v>340</v>
      </c>
      <c r="B409" s="219" t="s">
        <v>939</v>
      </c>
      <c r="C409" s="195">
        <v>2022</v>
      </c>
      <c r="D409" s="244" t="s">
        <v>100</v>
      </c>
      <c r="E409" s="103">
        <v>49</v>
      </c>
      <c r="F409" s="102">
        <v>75</v>
      </c>
      <c r="G409" s="104">
        <v>269.94299999999998</v>
      </c>
    </row>
    <row r="410" spans="1:7" s="63" customFormat="1" ht="118.2" customHeight="1" x14ac:dyDescent="0.35">
      <c r="A410" s="357" t="s">
        <v>340</v>
      </c>
      <c r="B410" s="219" t="s">
        <v>940</v>
      </c>
      <c r="C410" s="195">
        <v>2022</v>
      </c>
      <c r="D410" s="244" t="s">
        <v>101</v>
      </c>
      <c r="E410" s="103">
        <v>478</v>
      </c>
      <c r="F410" s="102">
        <v>80</v>
      </c>
      <c r="G410" s="104">
        <v>1867.3077000000001</v>
      </c>
    </row>
    <row r="411" spans="1:7" s="63" customFormat="1" ht="105" customHeight="1" x14ac:dyDescent="0.35">
      <c r="A411" s="357" t="s">
        <v>340</v>
      </c>
      <c r="B411" s="219" t="s">
        <v>941</v>
      </c>
      <c r="C411" s="195">
        <v>2022</v>
      </c>
      <c r="D411" s="244" t="s">
        <v>100</v>
      </c>
      <c r="E411" s="103">
        <v>816</v>
      </c>
      <c r="F411" s="102">
        <v>80</v>
      </c>
      <c r="G411" s="104">
        <v>1682.7997</v>
      </c>
    </row>
    <row r="412" spans="1:7" s="63" customFormat="1" ht="90" customHeight="1" x14ac:dyDescent="0.35">
      <c r="A412" s="357" t="s">
        <v>340</v>
      </c>
      <c r="B412" s="222" t="s">
        <v>942</v>
      </c>
      <c r="C412" s="195">
        <v>2022</v>
      </c>
      <c r="D412" s="244" t="s">
        <v>101</v>
      </c>
      <c r="E412" s="103">
        <v>12</v>
      </c>
      <c r="F412" s="102">
        <v>600</v>
      </c>
      <c r="G412" s="104">
        <v>47.340499999999999</v>
      </c>
    </row>
    <row r="413" spans="1:7" s="63" customFormat="1" ht="97.95" customHeight="1" x14ac:dyDescent="0.35">
      <c r="A413" s="357" t="s">
        <v>340</v>
      </c>
      <c r="B413" s="222" t="s">
        <v>942</v>
      </c>
      <c r="C413" s="195">
        <v>2022</v>
      </c>
      <c r="D413" s="244" t="s">
        <v>100</v>
      </c>
      <c r="E413" s="103">
        <v>2363</v>
      </c>
      <c r="F413" s="102">
        <v>600</v>
      </c>
      <c r="G413" s="104">
        <v>2836.0672</v>
      </c>
    </row>
    <row r="414" spans="1:7" s="32" customFormat="1" ht="88.2" customHeight="1" x14ac:dyDescent="0.35">
      <c r="A414" s="357" t="s">
        <v>340</v>
      </c>
      <c r="B414" s="92" t="s">
        <v>943</v>
      </c>
      <c r="C414" s="25">
        <v>2023</v>
      </c>
      <c r="D414" s="26">
        <v>0.4</v>
      </c>
      <c r="E414" s="28">
        <v>13.4</v>
      </c>
      <c r="F414" s="39">
        <f>50+500</f>
        <v>550</v>
      </c>
      <c r="G414" s="40">
        <v>50.543750000000003</v>
      </c>
    </row>
    <row r="415" spans="1:7" s="32" customFormat="1" ht="82.2" customHeight="1" x14ac:dyDescent="0.35">
      <c r="A415" s="357" t="s">
        <v>340</v>
      </c>
      <c r="B415" s="92" t="s">
        <v>943</v>
      </c>
      <c r="C415" s="25">
        <v>2023</v>
      </c>
      <c r="D415" s="27">
        <v>10</v>
      </c>
      <c r="E415" s="39">
        <v>644</v>
      </c>
      <c r="F415" s="39">
        <v>50</v>
      </c>
      <c r="G415" s="40">
        <v>1218.6120599999999</v>
      </c>
    </row>
    <row r="416" spans="1:7" s="32" customFormat="1" ht="94.2" customHeight="1" x14ac:dyDescent="0.35">
      <c r="A416" s="357" t="s">
        <v>340</v>
      </c>
      <c r="B416" s="92" t="s">
        <v>481</v>
      </c>
      <c r="C416" s="25">
        <v>2023</v>
      </c>
      <c r="D416" s="57">
        <v>0.4</v>
      </c>
      <c r="E416" s="39">
        <v>230</v>
      </c>
      <c r="F416" s="43">
        <v>15</v>
      </c>
      <c r="G416" s="40">
        <v>361.42863999999997</v>
      </c>
    </row>
    <row r="417" spans="1:7" s="32" customFormat="1" ht="67.2" customHeight="1" x14ac:dyDescent="0.35">
      <c r="A417" s="357" t="s">
        <v>340</v>
      </c>
      <c r="B417" s="94" t="s">
        <v>482</v>
      </c>
      <c r="C417" s="25">
        <v>2023</v>
      </c>
      <c r="D417" s="57">
        <v>0.4</v>
      </c>
      <c r="E417" s="39">
        <v>122</v>
      </c>
      <c r="F417" s="43">
        <v>15</v>
      </c>
      <c r="G417" s="40">
        <v>179.77717999999999</v>
      </c>
    </row>
    <row r="418" spans="1:7" s="32" customFormat="1" ht="76.95" customHeight="1" x14ac:dyDescent="0.35">
      <c r="A418" s="357" t="s">
        <v>340</v>
      </c>
      <c r="B418" s="93" t="s">
        <v>483</v>
      </c>
      <c r="C418" s="25">
        <v>2023</v>
      </c>
      <c r="D418" s="57">
        <v>0.4</v>
      </c>
      <c r="E418" s="39">
        <v>500</v>
      </c>
      <c r="F418" s="43">
        <v>15</v>
      </c>
      <c r="G418" s="40">
        <v>797.33493999999996</v>
      </c>
    </row>
    <row r="419" spans="1:7" s="32" customFormat="1" ht="91.95" customHeight="1" x14ac:dyDescent="0.35">
      <c r="A419" s="357" t="s">
        <v>340</v>
      </c>
      <c r="B419" s="93" t="s">
        <v>484</v>
      </c>
      <c r="C419" s="25">
        <v>2023</v>
      </c>
      <c r="D419" s="57">
        <v>0.4</v>
      </c>
      <c r="E419" s="39">
        <v>265</v>
      </c>
      <c r="F419" s="43">
        <v>14</v>
      </c>
      <c r="G419" s="40">
        <v>383.97651999999999</v>
      </c>
    </row>
    <row r="420" spans="1:7" s="32" customFormat="1" ht="82.95" customHeight="1" x14ac:dyDescent="0.35">
      <c r="A420" s="357" t="s">
        <v>340</v>
      </c>
      <c r="B420" s="93" t="s">
        <v>485</v>
      </c>
      <c r="C420" s="25">
        <v>2023</v>
      </c>
      <c r="D420" s="57">
        <v>0.4</v>
      </c>
      <c r="E420" s="39">
        <v>21</v>
      </c>
      <c r="F420" s="43">
        <v>15</v>
      </c>
      <c r="G420" s="40">
        <v>35.777799999999999</v>
      </c>
    </row>
    <row r="421" spans="1:7" s="32" customFormat="1" ht="73.2" customHeight="1" x14ac:dyDescent="0.35">
      <c r="A421" s="357" t="s">
        <v>340</v>
      </c>
      <c r="B421" s="93" t="s">
        <v>486</v>
      </c>
      <c r="C421" s="25">
        <v>2023</v>
      </c>
      <c r="D421" s="57">
        <v>0.4</v>
      </c>
      <c r="E421" s="39">
        <v>59</v>
      </c>
      <c r="F421" s="43">
        <v>15</v>
      </c>
      <c r="G421" s="40">
        <v>81.949290000000005</v>
      </c>
    </row>
    <row r="422" spans="1:7" s="32" customFormat="1" ht="60" customHeight="1" x14ac:dyDescent="0.35">
      <c r="A422" s="357" t="s">
        <v>340</v>
      </c>
      <c r="B422" s="93" t="s">
        <v>487</v>
      </c>
      <c r="C422" s="25">
        <v>2023</v>
      </c>
      <c r="D422" s="57">
        <v>0.4</v>
      </c>
      <c r="E422" s="39">
        <v>95</v>
      </c>
      <c r="F422" s="43">
        <v>15</v>
      </c>
      <c r="G422" s="40">
        <v>120.51424</v>
      </c>
    </row>
    <row r="423" spans="1:7" s="32" customFormat="1" ht="69" customHeight="1" x14ac:dyDescent="0.35">
      <c r="A423" s="357" t="s">
        <v>340</v>
      </c>
      <c r="B423" s="93" t="s">
        <v>488</v>
      </c>
      <c r="C423" s="25">
        <v>2023</v>
      </c>
      <c r="D423" s="57">
        <v>0.4</v>
      </c>
      <c r="E423" s="39">
        <v>549</v>
      </c>
      <c r="F423" s="43">
        <v>15</v>
      </c>
      <c r="G423" s="40">
        <v>641.11129000000005</v>
      </c>
    </row>
    <row r="424" spans="1:7" s="32" customFormat="1" ht="70.2" customHeight="1" x14ac:dyDescent="0.35">
      <c r="A424" s="357" t="s">
        <v>340</v>
      </c>
      <c r="B424" s="93" t="s">
        <v>489</v>
      </c>
      <c r="C424" s="25">
        <v>2023</v>
      </c>
      <c r="D424" s="57">
        <v>0.4</v>
      </c>
      <c r="E424" s="39">
        <v>141</v>
      </c>
      <c r="F424" s="43">
        <f>15*2</f>
        <v>30</v>
      </c>
      <c r="G424" s="40">
        <v>251.94492</v>
      </c>
    </row>
    <row r="425" spans="1:7" s="32" customFormat="1" ht="88.95" customHeight="1" x14ac:dyDescent="0.35">
      <c r="A425" s="357" t="s">
        <v>340</v>
      </c>
      <c r="B425" s="93" t="s">
        <v>490</v>
      </c>
      <c r="C425" s="25">
        <v>2023</v>
      </c>
      <c r="D425" s="57">
        <v>0.4</v>
      </c>
      <c r="E425" s="39">
        <v>210</v>
      </c>
      <c r="F425" s="43">
        <v>15</v>
      </c>
      <c r="G425" s="40">
        <v>359.83291000000003</v>
      </c>
    </row>
    <row r="426" spans="1:7" s="32" customFormat="1" ht="66" customHeight="1" x14ac:dyDescent="0.35">
      <c r="A426" s="357" t="s">
        <v>340</v>
      </c>
      <c r="B426" s="93" t="s">
        <v>491</v>
      </c>
      <c r="C426" s="25">
        <v>2023</v>
      </c>
      <c r="D426" s="57">
        <v>0.4</v>
      </c>
      <c r="E426" s="39">
        <v>220</v>
      </c>
      <c r="F426" s="43">
        <v>15</v>
      </c>
      <c r="G426" s="40">
        <v>375.15194000000002</v>
      </c>
    </row>
    <row r="427" spans="1:7" s="32" customFormat="1" ht="69" customHeight="1" x14ac:dyDescent="0.35">
      <c r="A427" s="357" t="s">
        <v>340</v>
      </c>
      <c r="B427" s="93" t="s">
        <v>492</v>
      </c>
      <c r="C427" s="25">
        <v>2023</v>
      </c>
      <c r="D427" s="57">
        <v>0.4</v>
      </c>
      <c r="E427" s="39">
        <v>102</v>
      </c>
      <c r="F427" s="43">
        <v>15</v>
      </c>
      <c r="G427" s="40">
        <v>124.95742</v>
      </c>
    </row>
    <row r="428" spans="1:7" s="32" customFormat="1" ht="85.95" customHeight="1" x14ac:dyDescent="0.35">
      <c r="A428" s="357" t="s">
        <v>340</v>
      </c>
      <c r="B428" s="93" t="s">
        <v>493</v>
      </c>
      <c r="C428" s="25">
        <v>2023</v>
      </c>
      <c r="D428" s="57">
        <v>0.4</v>
      </c>
      <c r="E428" s="39">
        <v>232</v>
      </c>
      <c r="F428" s="43">
        <v>15</v>
      </c>
      <c r="G428" s="40">
        <v>336.08085999999997</v>
      </c>
    </row>
    <row r="429" spans="1:7" s="32" customFormat="1" ht="64.2" customHeight="1" x14ac:dyDescent="0.35">
      <c r="A429" s="357" t="s">
        <v>340</v>
      </c>
      <c r="B429" s="93" t="s">
        <v>494</v>
      </c>
      <c r="C429" s="25">
        <v>2023</v>
      </c>
      <c r="D429" s="57">
        <v>0.4</v>
      </c>
      <c r="E429" s="39">
        <v>112</v>
      </c>
      <c r="F429" s="43">
        <v>15</v>
      </c>
      <c r="G429" s="40">
        <v>47.588590000000003</v>
      </c>
    </row>
    <row r="430" spans="1:7" s="32" customFormat="1" ht="82.2" customHeight="1" x14ac:dyDescent="0.35">
      <c r="A430" s="357" t="s">
        <v>340</v>
      </c>
      <c r="B430" s="93" t="s">
        <v>495</v>
      </c>
      <c r="C430" s="25">
        <v>2023</v>
      </c>
      <c r="D430" s="57">
        <v>0.4</v>
      </c>
      <c r="E430" s="39">
        <v>27</v>
      </c>
      <c r="F430" s="43">
        <v>15</v>
      </c>
      <c r="G430" s="40">
        <v>25.177399999999999</v>
      </c>
    </row>
    <row r="431" spans="1:7" s="32" customFormat="1" ht="91.95" customHeight="1" x14ac:dyDescent="0.35">
      <c r="A431" s="357" t="s">
        <v>340</v>
      </c>
      <c r="B431" s="93" t="s">
        <v>496</v>
      </c>
      <c r="C431" s="25">
        <v>2023</v>
      </c>
      <c r="D431" s="57">
        <v>0.4</v>
      </c>
      <c r="E431" s="39">
        <v>30</v>
      </c>
      <c r="F431" s="43">
        <v>19</v>
      </c>
      <c r="G431" s="40">
        <v>67.337680000000006</v>
      </c>
    </row>
    <row r="432" spans="1:7" s="32" customFormat="1" ht="90" customHeight="1" x14ac:dyDescent="0.35">
      <c r="A432" s="357" t="s">
        <v>340</v>
      </c>
      <c r="B432" s="93" t="s">
        <v>497</v>
      </c>
      <c r="C432" s="25">
        <v>2023</v>
      </c>
      <c r="D432" s="49">
        <v>10</v>
      </c>
      <c r="E432" s="43">
        <v>20</v>
      </c>
      <c r="F432" s="43">
        <v>150</v>
      </c>
      <c r="G432" s="40">
        <v>70.262559999999993</v>
      </c>
    </row>
    <row r="433" spans="1:7" s="32" customFormat="1" ht="105" customHeight="1" x14ac:dyDescent="0.35">
      <c r="A433" s="357" t="s">
        <v>340</v>
      </c>
      <c r="B433" s="93" t="s">
        <v>498</v>
      </c>
      <c r="C433" s="25">
        <v>2023</v>
      </c>
      <c r="D433" s="49">
        <v>10</v>
      </c>
      <c r="E433" s="43">
        <v>487</v>
      </c>
      <c r="F433" s="43">
        <f>15*3</f>
        <v>45</v>
      </c>
      <c r="G433" s="40">
        <v>1523.74605</v>
      </c>
    </row>
    <row r="434" spans="1:7" s="32" customFormat="1" ht="105" customHeight="1" x14ac:dyDescent="0.35">
      <c r="A434" s="357" t="s">
        <v>340</v>
      </c>
      <c r="B434" s="93" t="s">
        <v>498</v>
      </c>
      <c r="C434" s="25">
        <v>2023</v>
      </c>
      <c r="D434" s="57">
        <v>0.4</v>
      </c>
      <c r="E434" s="43">
        <v>35</v>
      </c>
      <c r="F434" s="43">
        <f>15*3</f>
        <v>45</v>
      </c>
      <c r="G434" s="40">
        <v>82.454390000000004</v>
      </c>
    </row>
    <row r="435" spans="1:7" s="32" customFormat="1" ht="105" customHeight="1" x14ac:dyDescent="0.35">
      <c r="A435" s="357" t="s">
        <v>340</v>
      </c>
      <c r="B435" s="94" t="s">
        <v>944</v>
      </c>
      <c r="C435" s="25">
        <v>2023</v>
      </c>
      <c r="D435" s="57">
        <v>0.4</v>
      </c>
      <c r="E435" s="43">
        <v>81</v>
      </c>
      <c r="F435" s="43">
        <v>10</v>
      </c>
      <c r="G435" s="40">
        <f>116.53684+18</f>
        <v>134.53683999999998</v>
      </c>
    </row>
    <row r="436" spans="1:7" s="32" customFormat="1" ht="105" customHeight="1" x14ac:dyDescent="0.35">
      <c r="A436" s="357" t="s">
        <v>340</v>
      </c>
      <c r="B436" s="93" t="s">
        <v>945</v>
      </c>
      <c r="C436" s="25">
        <v>2023</v>
      </c>
      <c r="D436" s="49">
        <v>10</v>
      </c>
      <c r="E436" s="39">
        <v>69</v>
      </c>
      <c r="F436" s="43">
        <v>99</v>
      </c>
      <c r="G436" s="40">
        <v>77.802760000000006</v>
      </c>
    </row>
    <row r="437" spans="1:7" s="32" customFormat="1" ht="84" customHeight="1" x14ac:dyDescent="0.35">
      <c r="A437" s="357" t="s">
        <v>340</v>
      </c>
      <c r="B437" s="94" t="s">
        <v>946</v>
      </c>
      <c r="C437" s="42">
        <v>2023</v>
      </c>
      <c r="D437" s="57">
        <v>0.4</v>
      </c>
      <c r="E437" s="39">
        <v>88</v>
      </c>
      <c r="F437" s="43">
        <v>7</v>
      </c>
      <c r="G437" s="40">
        <v>65.140709999999999</v>
      </c>
    </row>
    <row r="438" spans="1:7" s="32" customFormat="1" ht="85.2" customHeight="1" x14ac:dyDescent="0.35">
      <c r="A438" s="357" t="s">
        <v>340</v>
      </c>
      <c r="B438" s="94" t="s">
        <v>947</v>
      </c>
      <c r="C438" s="42">
        <v>2023</v>
      </c>
      <c r="D438" s="57">
        <v>0.4</v>
      </c>
      <c r="E438" s="39">
        <v>176</v>
      </c>
      <c r="F438" s="43">
        <v>15</v>
      </c>
      <c r="G438" s="40">
        <v>137.73850999999999</v>
      </c>
    </row>
    <row r="439" spans="1:7" s="32" customFormat="1" ht="105" customHeight="1" x14ac:dyDescent="0.35">
      <c r="A439" s="357" t="s">
        <v>340</v>
      </c>
      <c r="B439" s="94" t="s">
        <v>948</v>
      </c>
      <c r="C439" s="42">
        <v>2023</v>
      </c>
      <c r="D439" s="57">
        <v>0.4</v>
      </c>
      <c r="E439" s="39">
        <v>173</v>
      </c>
      <c r="F439" s="43">
        <v>15</v>
      </c>
      <c r="G439" s="40">
        <v>182.31152</v>
      </c>
    </row>
    <row r="440" spans="1:7" s="32" customFormat="1" ht="105" customHeight="1" x14ac:dyDescent="0.35">
      <c r="A440" s="357" t="s">
        <v>340</v>
      </c>
      <c r="B440" s="93" t="s">
        <v>949</v>
      </c>
      <c r="C440" s="25">
        <v>2023</v>
      </c>
      <c r="D440" s="57">
        <v>0.4</v>
      </c>
      <c r="E440" s="39">
        <v>235</v>
      </c>
      <c r="F440" s="43">
        <f>10+8</f>
        <v>18</v>
      </c>
      <c r="G440" s="40">
        <v>212.13128</v>
      </c>
    </row>
    <row r="441" spans="1:7" s="32" customFormat="1" ht="105" customHeight="1" x14ac:dyDescent="0.35">
      <c r="A441" s="357" t="s">
        <v>340</v>
      </c>
      <c r="B441" s="94" t="s">
        <v>950</v>
      </c>
      <c r="C441" s="42">
        <v>2023</v>
      </c>
      <c r="D441" s="57">
        <v>0.4</v>
      </c>
      <c r="E441" s="39">
        <v>39</v>
      </c>
      <c r="F441" s="43">
        <v>15</v>
      </c>
      <c r="G441" s="40">
        <v>51.801650000000002</v>
      </c>
    </row>
    <row r="442" spans="1:7" s="32" customFormat="1" ht="85.2" customHeight="1" x14ac:dyDescent="0.35">
      <c r="A442" s="357" t="s">
        <v>340</v>
      </c>
      <c r="B442" s="94" t="s">
        <v>951</v>
      </c>
      <c r="C442" s="42">
        <v>2023</v>
      </c>
      <c r="D442" s="57">
        <v>0.4</v>
      </c>
      <c r="E442" s="39">
        <v>402</v>
      </c>
      <c r="F442" s="43">
        <v>15</v>
      </c>
      <c r="G442" s="40">
        <f>328.55854+32</f>
        <v>360.55853999999999</v>
      </c>
    </row>
    <row r="443" spans="1:7" s="32" customFormat="1" ht="82.95" customHeight="1" x14ac:dyDescent="0.35">
      <c r="A443" s="357" t="s">
        <v>340</v>
      </c>
      <c r="B443" s="94" t="s">
        <v>952</v>
      </c>
      <c r="C443" s="42">
        <v>2023</v>
      </c>
      <c r="D443" s="57">
        <v>0.4</v>
      </c>
      <c r="E443" s="39">
        <v>284</v>
      </c>
      <c r="F443" s="43">
        <v>15</v>
      </c>
      <c r="G443" s="40">
        <v>508.56142999999997</v>
      </c>
    </row>
    <row r="444" spans="1:7" s="32" customFormat="1" ht="88.2" customHeight="1" x14ac:dyDescent="0.35">
      <c r="A444" s="357" t="s">
        <v>340</v>
      </c>
      <c r="B444" s="94" t="s">
        <v>953</v>
      </c>
      <c r="C444" s="42">
        <v>2023</v>
      </c>
      <c r="D444" s="57">
        <v>0.4</v>
      </c>
      <c r="E444" s="39">
        <v>78</v>
      </c>
      <c r="F444" s="43">
        <v>31</v>
      </c>
      <c r="G444" s="40">
        <v>141.58154999999999</v>
      </c>
    </row>
    <row r="445" spans="1:7" s="32" customFormat="1" ht="105" customHeight="1" x14ac:dyDescent="0.35">
      <c r="A445" s="357" t="s">
        <v>340</v>
      </c>
      <c r="B445" s="94" t="s">
        <v>954</v>
      </c>
      <c r="C445" s="42">
        <v>2023</v>
      </c>
      <c r="D445" s="57">
        <v>0.4</v>
      </c>
      <c r="E445" s="39">
        <v>127</v>
      </c>
      <c r="F445" s="43">
        <v>15</v>
      </c>
      <c r="G445" s="40">
        <v>145.81023999999999</v>
      </c>
    </row>
    <row r="446" spans="1:7" s="32" customFormat="1" ht="90" customHeight="1" x14ac:dyDescent="0.35">
      <c r="A446" s="357" t="s">
        <v>340</v>
      </c>
      <c r="B446" s="94" t="s">
        <v>955</v>
      </c>
      <c r="C446" s="42">
        <v>2023</v>
      </c>
      <c r="D446" s="57">
        <v>0.4</v>
      </c>
      <c r="E446" s="39">
        <v>1416</v>
      </c>
      <c r="F446" s="43">
        <f>15*10</f>
        <v>150</v>
      </c>
      <c r="G446" s="40">
        <f>785.35201+951.77354+6.00823+6.73388+90.31164</f>
        <v>1840.1792999999998</v>
      </c>
    </row>
    <row r="447" spans="1:7" s="32" customFormat="1" ht="64.2" customHeight="1" x14ac:dyDescent="0.35">
      <c r="A447" s="357" t="s">
        <v>340</v>
      </c>
      <c r="B447" s="95" t="s">
        <v>956</v>
      </c>
      <c r="C447" s="31">
        <v>2023</v>
      </c>
      <c r="D447" s="96">
        <v>0.4</v>
      </c>
      <c r="E447" s="31">
        <v>27</v>
      </c>
      <c r="F447" s="31">
        <v>6</v>
      </c>
      <c r="G447" s="48">
        <v>78.865960000000001</v>
      </c>
    </row>
    <row r="448" spans="1:7" s="32" customFormat="1" ht="82.95" customHeight="1" x14ac:dyDescent="0.35">
      <c r="A448" s="357" t="s">
        <v>340</v>
      </c>
      <c r="B448" s="95" t="s">
        <v>957</v>
      </c>
      <c r="C448" s="31">
        <v>2023</v>
      </c>
      <c r="D448" s="96">
        <v>0.4</v>
      </c>
      <c r="E448" s="31">
        <v>67</v>
      </c>
      <c r="F448" s="31">
        <v>5</v>
      </c>
      <c r="G448" s="48">
        <v>88.869900000000001</v>
      </c>
    </row>
    <row r="449" spans="1:8" s="32" customFormat="1" ht="105" customHeight="1" x14ac:dyDescent="0.35">
      <c r="A449" s="357" t="s">
        <v>340</v>
      </c>
      <c r="B449" s="95" t="s">
        <v>958</v>
      </c>
      <c r="C449" s="31">
        <v>2023</v>
      </c>
      <c r="D449" s="31">
        <v>10</v>
      </c>
      <c r="E449" s="31">
        <v>15</v>
      </c>
      <c r="F449" s="31">
        <v>15</v>
      </c>
      <c r="G449" s="48">
        <v>76.962869999999995</v>
      </c>
    </row>
    <row r="450" spans="1:8" s="32" customFormat="1" ht="105" customHeight="1" x14ac:dyDescent="0.35">
      <c r="A450" s="357" t="s">
        <v>340</v>
      </c>
      <c r="B450" s="95" t="s">
        <v>959</v>
      </c>
      <c r="C450" s="31">
        <v>2023</v>
      </c>
      <c r="D450" s="96">
        <v>0.4</v>
      </c>
      <c r="E450" s="31">
        <v>200</v>
      </c>
      <c r="F450" s="31">
        <v>15</v>
      </c>
      <c r="G450" s="48">
        <v>212.44313</v>
      </c>
    </row>
    <row r="451" spans="1:8" s="32" customFormat="1" ht="85.2" customHeight="1" x14ac:dyDescent="0.35">
      <c r="A451" s="357" t="s">
        <v>340</v>
      </c>
      <c r="B451" s="95" t="s">
        <v>960</v>
      </c>
      <c r="C451" s="31">
        <v>2023</v>
      </c>
      <c r="D451" s="31">
        <v>10</v>
      </c>
      <c r="E451" s="31">
        <v>15</v>
      </c>
      <c r="F451" s="31">
        <v>15</v>
      </c>
      <c r="G451" s="48">
        <v>49.950769999999999</v>
      </c>
    </row>
    <row r="452" spans="1:8" s="32" customFormat="1" ht="88.2" customHeight="1" x14ac:dyDescent="0.35">
      <c r="A452" s="357" t="s">
        <v>340</v>
      </c>
      <c r="B452" s="95" t="s">
        <v>961</v>
      </c>
      <c r="C452" s="31">
        <v>2023</v>
      </c>
      <c r="D452" s="96">
        <v>0.4</v>
      </c>
      <c r="E452" s="31">
        <v>15</v>
      </c>
      <c r="F452" s="31">
        <v>15</v>
      </c>
      <c r="G452" s="48">
        <v>45.043959999999998</v>
      </c>
    </row>
    <row r="453" spans="1:8" s="32" customFormat="1" ht="82.95" customHeight="1" x14ac:dyDescent="0.35">
      <c r="A453" s="357" t="s">
        <v>340</v>
      </c>
      <c r="B453" s="95" t="s">
        <v>962</v>
      </c>
      <c r="C453" s="31">
        <v>2023</v>
      </c>
      <c r="D453" s="96">
        <v>0.4</v>
      </c>
      <c r="E453" s="31">
        <v>600</v>
      </c>
      <c r="F453" s="31">
        <v>15</v>
      </c>
      <c r="G453" s="48">
        <v>557.03243999999995</v>
      </c>
    </row>
    <row r="454" spans="1:8" s="32" customFormat="1" ht="88.2" customHeight="1" x14ac:dyDescent="0.35">
      <c r="A454" s="357" t="s">
        <v>340</v>
      </c>
      <c r="B454" s="95" t="s">
        <v>963</v>
      </c>
      <c r="C454" s="31">
        <v>2023</v>
      </c>
      <c r="D454" s="96">
        <v>0.4</v>
      </c>
      <c r="E454" s="31">
        <v>110</v>
      </c>
      <c r="F454" s="96">
        <v>7.5</v>
      </c>
      <c r="G454" s="48">
        <v>163.46324999999999</v>
      </c>
    </row>
    <row r="455" spans="1:8" s="32" customFormat="1" ht="84" customHeight="1" x14ac:dyDescent="0.35">
      <c r="A455" s="357" t="s">
        <v>340</v>
      </c>
      <c r="B455" s="95" t="s">
        <v>964</v>
      </c>
      <c r="C455" s="31">
        <v>2023</v>
      </c>
      <c r="D455" s="96">
        <v>0.4</v>
      </c>
      <c r="E455" s="31">
        <v>116</v>
      </c>
      <c r="F455" s="31">
        <v>10</v>
      </c>
      <c r="G455" s="48">
        <v>102.1832</v>
      </c>
    </row>
    <row r="456" spans="1:8" s="32" customFormat="1" ht="85.2" customHeight="1" x14ac:dyDescent="0.35">
      <c r="A456" s="357" t="s">
        <v>340</v>
      </c>
      <c r="B456" s="95" t="s">
        <v>965</v>
      </c>
      <c r="C456" s="31">
        <v>2023</v>
      </c>
      <c r="D456" s="96">
        <v>0.4</v>
      </c>
      <c r="E456" s="31">
        <v>81</v>
      </c>
      <c r="F456" s="31">
        <v>10</v>
      </c>
      <c r="G456" s="48">
        <v>104.87401</v>
      </c>
    </row>
    <row r="457" spans="1:8" s="32" customFormat="1" ht="87" customHeight="1" x14ac:dyDescent="0.35">
      <c r="A457" s="357" t="s">
        <v>340</v>
      </c>
      <c r="B457" s="95" t="s">
        <v>966</v>
      </c>
      <c r="C457" s="31">
        <v>2023</v>
      </c>
      <c r="D457" s="96">
        <v>0.4</v>
      </c>
      <c r="E457" s="31">
        <v>28</v>
      </c>
      <c r="F457" s="96">
        <v>7.5</v>
      </c>
      <c r="G457" s="48">
        <v>41.306780000000003</v>
      </c>
    </row>
    <row r="458" spans="1:8" s="32" customFormat="1" ht="93" customHeight="1" x14ac:dyDescent="0.35">
      <c r="A458" s="357" t="s">
        <v>340</v>
      </c>
      <c r="B458" s="95" t="s">
        <v>967</v>
      </c>
      <c r="C458" s="31">
        <v>2023</v>
      </c>
      <c r="D458" s="31">
        <v>10</v>
      </c>
      <c r="E458" s="31">
        <v>10</v>
      </c>
      <c r="F458" s="31">
        <v>14</v>
      </c>
      <c r="G458" s="48">
        <v>74.494020000000006</v>
      </c>
    </row>
    <row r="459" spans="1:8" s="32" customFormat="1" ht="85.95" customHeight="1" x14ac:dyDescent="0.35">
      <c r="A459" s="357" t="s">
        <v>340</v>
      </c>
      <c r="B459" s="95" t="s">
        <v>968</v>
      </c>
      <c r="C459" s="31">
        <v>2023</v>
      </c>
      <c r="D459" s="31">
        <v>10</v>
      </c>
      <c r="E459" s="31">
        <v>10</v>
      </c>
      <c r="F459" s="31">
        <v>150</v>
      </c>
      <c r="G459" s="48">
        <v>123.39625999999998</v>
      </c>
      <c r="H459" s="45"/>
    </row>
    <row r="460" spans="1:8" s="32" customFormat="1" ht="91.95" customHeight="1" x14ac:dyDescent="0.35">
      <c r="A460" s="357" t="s">
        <v>340</v>
      </c>
      <c r="B460" s="95" t="s">
        <v>969</v>
      </c>
      <c r="C460" s="31">
        <v>2023</v>
      </c>
      <c r="D460" s="31">
        <v>10</v>
      </c>
      <c r="E460" s="31">
        <v>12</v>
      </c>
      <c r="F460" s="31">
        <v>40</v>
      </c>
      <c r="G460" s="48">
        <v>84.572659999999999</v>
      </c>
    </row>
    <row r="461" spans="1:8" s="32" customFormat="1" ht="105" customHeight="1" x14ac:dyDescent="0.35">
      <c r="A461" s="357" t="s">
        <v>340</v>
      </c>
      <c r="B461" s="95" t="s">
        <v>970</v>
      </c>
      <c r="C461" s="31">
        <v>2023</v>
      </c>
      <c r="D461" s="31">
        <v>10</v>
      </c>
      <c r="E461" s="31">
        <v>65</v>
      </c>
      <c r="F461" s="31"/>
      <c r="G461" s="48">
        <v>90.151740000000004</v>
      </c>
    </row>
    <row r="462" spans="1:8" s="32" customFormat="1" ht="105" customHeight="1" x14ac:dyDescent="0.35">
      <c r="A462" s="357" t="s">
        <v>340</v>
      </c>
      <c r="B462" s="95" t="s">
        <v>971</v>
      </c>
      <c r="C462" s="31">
        <v>2023</v>
      </c>
      <c r="D462" s="96">
        <v>0.4</v>
      </c>
      <c r="E462" s="31">
        <v>58</v>
      </c>
      <c r="F462" s="31"/>
      <c r="G462" s="48">
        <v>102.00507</v>
      </c>
    </row>
    <row r="463" spans="1:8" s="32" customFormat="1" ht="87" customHeight="1" x14ac:dyDescent="0.35">
      <c r="A463" s="357" t="s">
        <v>340</v>
      </c>
      <c r="B463" s="95" t="s">
        <v>972</v>
      </c>
      <c r="C463" s="31">
        <v>2023</v>
      </c>
      <c r="D463" s="96">
        <v>0.4</v>
      </c>
      <c r="E463" s="31">
        <v>155</v>
      </c>
      <c r="F463" s="31">
        <v>15</v>
      </c>
      <c r="G463" s="48">
        <v>184.46065999999999</v>
      </c>
    </row>
    <row r="464" spans="1:8" s="32" customFormat="1" ht="85.2" customHeight="1" x14ac:dyDescent="0.35">
      <c r="A464" s="357" t="s">
        <v>340</v>
      </c>
      <c r="B464" s="95" t="s">
        <v>973</v>
      </c>
      <c r="C464" s="31">
        <v>2023</v>
      </c>
      <c r="D464" s="96">
        <v>0.4</v>
      </c>
      <c r="E464" s="31">
        <v>40</v>
      </c>
      <c r="F464" s="31">
        <v>15</v>
      </c>
      <c r="G464" s="48">
        <v>40.080240000000003</v>
      </c>
    </row>
    <row r="465" spans="1:7" s="32" customFormat="1" ht="85.2" customHeight="1" x14ac:dyDescent="0.35">
      <c r="A465" s="357" t="s">
        <v>340</v>
      </c>
      <c r="B465" s="95" t="s">
        <v>974</v>
      </c>
      <c r="C465" s="31">
        <v>2023</v>
      </c>
      <c r="D465" s="96">
        <v>0.4</v>
      </c>
      <c r="E465" s="31">
        <v>280</v>
      </c>
      <c r="F465" s="31">
        <v>10</v>
      </c>
      <c r="G465" s="48">
        <v>206.19006999999999</v>
      </c>
    </row>
    <row r="466" spans="1:7" s="32" customFormat="1" ht="81" customHeight="1" x14ac:dyDescent="0.35">
      <c r="A466" s="357" t="s">
        <v>340</v>
      </c>
      <c r="B466" s="95" t="s">
        <v>975</v>
      </c>
      <c r="C466" s="31">
        <v>2023</v>
      </c>
      <c r="D466" s="96">
        <v>0.4</v>
      </c>
      <c r="E466" s="31">
        <v>130</v>
      </c>
      <c r="F466" s="31">
        <v>12</v>
      </c>
      <c r="G466" s="48">
        <v>133.56503000000001</v>
      </c>
    </row>
    <row r="467" spans="1:7" s="32" customFormat="1" ht="82.2" customHeight="1" x14ac:dyDescent="0.35">
      <c r="A467" s="357" t="s">
        <v>340</v>
      </c>
      <c r="B467" s="95" t="s">
        <v>976</v>
      </c>
      <c r="C467" s="31">
        <v>2023</v>
      </c>
      <c r="D467" s="96">
        <v>0.4</v>
      </c>
      <c r="E467" s="31">
        <v>145</v>
      </c>
      <c r="F467" s="31">
        <v>15</v>
      </c>
      <c r="G467" s="48">
        <v>177.06299999999999</v>
      </c>
    </row>
    <row r="468" spans="1:7" s="32" customFormat="1" ht="78" customHeight="1" x14ac:dyDescent="0.35">
      <c r="A468" s="357" t="s">
        <v>340</v>
      </c>
      <c r="B468" s="95" t="s">
        <v>977</v>
      </c>
      <c r="C468" s="31">
        <v>2023</v>
      </c>
      <c r="D468" s="31">
        <v>10</v>
      </c>
      <c r="E468" s="31">
        <v>80</v>
      </c>
      <c r="F468" s="31"/>
      <c r="G468" s="48">
        <v>184.39159000000001</v>
      </c>
    </row>
    <row r="469" spans="1:7" s="32" customFormat="1" ht="84" customHeight="1" x14ac:dyDescent="0.35">
      <c r="A469" s="357" t="s">
        <v>340</v>
      </c>
      <c r="B469" s="95" t="s">
        <v>978</v>
      </c>
      <c r="C469" s="31">
        <v>2023</v>
      </c>
      <c r="D469" s="96">
        <v>0.4</v>
      </c>
      <c r="E469" s="31">
        <v>19</v>
      </c>
      <c r="F469" s="31"/>
      <c r="G469" s="48">
        <v>51.114249999999998</v>
      </c>
    </row>
    <row r="470" spans="1:7" s="32" customFormat="1" ht="45" customHeight="1" x14ac:dyDescent="0.35">
      <c r="A470" s="357" t="s">
        <v>340</v>
      </c>
      <c r="B470" s="97" t="s">
        <v>979</v>
      </c>
      <c r="C470" s="25">
        <v>2023</v>
      </c>
      <c r="D470" s="26">
        <v>0.4</v>
      </c>
      <c r="E470" s="39">
        <v>130</v>
      </c>
      <c r="F470" s="28">
        <v>5</v>
      </c>
      <c r="G470" s="28">
        <v>134.58367000000001</v>
      </c>
    </row>
    <row r="471" spans="1:7" s="32" customFormat="1" ht="43.95" customHeight="1" x14ac:dyDescent="0.35">
      <c r="A471" s="357" t="s">
        <v>340</v>
      </c>
      <c r="B471" s="97" t="s">
        <v>980</v>
      </c>
      <c r="C471" s="25">
        <v>2023</v>
      </c>
      <c r="D471" s="26">
        <v>0.4</v>
      </c>
      <c r="E471" s="39">
        <v>82</v>
      </c>
      <c r="F471" s="28">
        <v>7.5</v>
      </c>
      <c r="G471" s="28">
        <v>97.311859999999996</v>
      </c>
    </row>
    <row r="472" spans="1:7" s="32" customFormat="1" ht="88.2" customHeight="1" x14ac:dyDescent="0.35">
      <c r="A472" s="357" t="s">
        <v>340</v>
      </c>
      <c r="B472" s="94" t="s">
        <v>981</v>
      </c>
      <c r="C472" s="25">
        <v>2023</v>
      </c>
      <c r="D472" s="26">
        <v>0.4</v>
      </c>
      <c r="E472" s="39">
        <v>85</v>
      </c>
      <c r="F472" s="28">
        <v>5</v>
      </c>
      <c r="G472" s="28">
        <v>173.85923</v>
      </c>
    </row>
    <row r="473" spans="1:7" s="32" customFormat="1" ht="81" customHeight="1" x14ac:dyDescent="0.35">
      <c r="A473" s="357" t="s">
        <v>340</v>
      </c>
      <c r="B473" s="94" t="s">
        <v>982</v>
      </c>
      <c r="C473" s="25">
        <v>2023</v>
      </c>
      <c r="D473" s="26">
        <v>0.4</v>
      </c>
      <c r="E473" s="39">
        <v>72</v>
      </c>
      <c r="F473" s="28">
        <v>9</v>
      </c>
      <c r="G473" s="28">
        <v>155.24822</v>
      </c>
    </row>
    <row r="474" spans="1:7" s="32" customFormat="1" ht="67.95" customHeight="1" x14ac:dyDescent="0.35">
      <c r="A474" s="357" t="s">
        <v>340</v>
      </c>
      <c r="B474" s="94" t="s">
        <v>983</v>
      </c>
      <c r="C474" s="25">
        <v>2023</v>
      </c>
      <c r="D474" s="26">
        <v>0.4</v>
      </c>
      <c r="E474" s="39">
        <v>65</v>
      </c>
      <c r="F474" s="28">
        <v>10</v>
      </c>
      <c r="G474" s="28">
        <v>105.57124</v>
      </c>
    </row>
    <row r="475" spans="1:7" s="32" customFormat="1" ht="105" customHeight="1" x14ac:dyDescent="0.35">
      <c r="A475" s="357" t="s">
        <v>340</v>
      </c>
      <c r="B475" s="94" t="s">
        <v>984</v>
      </c>
      <c r="C475" s="25">
        <v>2023</v>
      </c>
      <c r="D475" s="27">
        <v>10</v>
      </c>
      <c r="E475" s="39">
        <v>50</v>
      </c>
      <c r="F475" s="28">
        <v>150</v>
      </c>
      <c r="G475" s="28">
        <v>136.77221</v>
      </c>
    </row>
    <row r="476" spans="1:7" s="32" customFormat="1" ht="105" customHeight="1" x14ac:dyDescent="0.35">
      <c r="A476" s="357" t="s">
        <v>340</v>
      </c>
      <c r="B476" s="94" t="s">
        <v>985</v>
      </c>
      <c r="C476" s="25">
        <v>2023</v>
      </c>
      <c r="D476" s="27">
        <v>10</v>
      </c>
      <c r="E476" s="39">
        <v>7</v>
      </c>
      <c r="F476" s="28">
        <v>360</v>
      </c>
      <c r="G476" s="28">
        <v>31.378789999999999</v>
      </c>
    </row>
    <row r="477" spans="1:7" s="32" customFormat="1" ht="105" customHeight="1" x14ac:dyDescent="0.35">
      <c r="A477" s="357" t="s">
        <v>340</v>
      </c>
      <c r="B477" s="94" t="s">
        <v>986</v>
      </c>
      <c r="C477" s="25">
        <v>2023</v>
      </c>
      <c r="D477" s="27">
        <v>10</v>
      </c>
      <c r="E477" s="39">
        <v>990</v>
      </c>
      <c r="F477" s="28">
        <v>15</v>
      </c>
      <c r="G477" s="28">
        <v>1032.95487</v>
      </c>
    </row>
    <row r="478" spans="1:7" s="32" customFormat="1" ht="105" customHeight="1" x14ac:dyDescent="0.35">
      <c r="A478" s="357" t="s">
        <v>340</v>
      </c>
      <c r="B478" s="94" t="s">
        <v>987</v>
      </c>
      <c r="C478" s="25">
        <v>2023</v>
      </c>
      <c r="D478" s="26">
        <v>0.4</v>
      </c>
      <c r="E478" s="39">
        <v>10</v>
      </c>
      <c r="F478" s="28">
        <v>15</v>
      </c>
      <c r="G478" s="28">
        <v>44.984279999999998</v>
      </c>
    </row>
    <row r="479" spans="1:7" s="32" customFormat="1" ht="82.95" customHeight="1" x14ac:dyDescent="0.35">
      <c r="A479" s="357" t="s">
        <v>340</v>
      </c>
      <c r="B479" s="94" t="s">
        <v>988</v>
      </c>
      <c r="C479" s="25">
        <v>2023</v>
      </c>
      <c r="D479" s="26">
        <v>0.4</v>
      </c>
      <c r="E479" s="39">
        <v>118</v>
      </c>
      <c r="F479" s="39">
        <v>15</v>
      </c>
      <c r="G479" s="40">
        <v>230.27761000000001</v>
      </c>
    </row>
    <row r="480" spans="1:7" s="32" customFormat="1" ht="84" customHeight="1" x14ac:dyDescent="0.35">
      <c r="A480" s="357" t="s">
        <v>340</v>
      </c>
      <c r="B480" s="92" t="s">
        <v>989</v>
      </c>
      <c r="C480" s="25">
        <v>2023</v>
      </c>
      <c r="D480" s="26">
        <v>0.4</v>
      </c>
      <c r="E480" s="39">
        <v>69</v>
      </c>
      <c r="F480" s="39">
        <v>15</v>
      </c>
      <c r="G480" s="40">
        <v>75.556579999999997</v>
      </c>
    </row>
    <row r="481" spans="1:7" s="32" customFormat="1" ht="88.2" customHeight="1" x14ac:dyDescent="0.35">
      <c r="A481" s="357" t="s">
        <v>340</v>
      </c>
      <c r="B481" s="92" t="s">
        <v>990</v>
      </c>
      <c r="C481" s="25">
        <v>2023</v>
      </c>
      <c r="D481" s="26">
        <v>0.4</v>
      </c>
      <c r="E481" s="39">
        <v>49</v>
      </c>
      <c r="F481" s="39">
        <v>15</v>
      </c>
      <c r="G481" s="40">
        <v>69.646519999999995</v>
      </c>
    </row>
    <row r="482" spans="1:7" s="32" customFormat="1" ht="105" customHeight="1" x14ac:dyDescent="0.35">
      <c r="A482" s="357" t="s">
        <v>340</v>
      </c>
      <c r="B482" s="92" t="s">
        <v>991</v>
      </c>
      <c r="C482" s="25">
        <v>2023</v>
      </c>
      <c r="D482" s="26">
        <v>0.4</v>
      </c>
      <c r="E482" s="39">
        <v>191</v>
      </c>
      <c r="F482" s="43">
        <v>7</v>
      </c>
      <c r="G482" s="40">
        <v>167.64822000000001</v>
      </c>
    </row>
    <row r="483" spans="1:7" s="32" customFormat="1" ht="105" customHeight="1" x14ac:dyDescent="0.35">
      <c r="A483" s="357" t="s">
        <v>340</v>
      </c>
      <c r="B483" s="92" t="s">
        <v>992</v>
      </c>
      <c r="C483" s="25">
        <v>2023</v>
      </c>
      <c r="D483" s="27">
        <v>10</v>
      </c>
      <c r="E483" s="39">
        <v>15</v>
      </c>
      <c r="F483" s="43">
        <v>7</v>
      </c>
      <c r="G483" s="40">
        <v>26.662489999999998</v>
      </c>
    </row>
    <row r="484" spans="1:7" s="32" customFormat="1" ht="105" customHeight="1" x14ac:dyDescent="0.35">
      <c r="A484" s="357" t="s">
        <v>340</v>
      </c>
      <c r="B484" s="94" t="s">
        <v>993</v>
      </c>
      <c r="C484" s="25">
        <v>2023</v>
      </c>
      <c r="D484" s="98">
        <v>0.4</v>
      </c>
      <c r="E484" s="39">
        <v>147</v>
      </c>
      <c r="F484" s="43">
        <v>15</v>
      </c>
      <c r="G484" s="40">
        <v>138.01356000000001</v>
      </c>
    </row>
    <row r="485" spans="1:7" s="32" customFormat="1" ht="79.2" customHeight="1" x14ac:dyDescent="0.35">
      <c r="A485" s="357" t="s">
        <v>340</v>
      </c>
      <c r="B485" s="93" t="s">
        <v>994</v>
      </c>
      <c r="C485" s="25">
        <v>2023</v>
      </c>
      <c r="D485" s="26">
        <v>0.4</v>
      </c>
      <c r="E485" s="39">
        <v>118</v>
      </c>
      <c r="F485" s="43">
        <v>8</v>
      </c>
      <c r="G485" s="40">
        <v>191.84061</v>
      </c>
    </row>
    <row r="486" spans="1:7" s="32" customFormat="1" ht="88.95" customHeight="1" x14ac:dyDescent="0.35">
      <c r="A486" s="357" t="s">
        <v>340</v>
      </c>
      <c r="B486" s="93" t="s">
        <v>995</v>
      </c>
      <c r="C486" s="25">
        <v>2023</v>
      </c>
      <c r="D486" s="26">
        <v>0.4</v>
      </c>
      <c r="E486" s="39">
        <v>167</v>
      </c>
      <c r="F486" s="43">
        <v>15</v>
      </c>
      <c r="G486" s="40">
        <v>169.63122000000001</v>
      </c>
    </row>
    <row r="487" spans="1:7" s="32" customFormat="1" ht="105" customHeight="1" x14ac:dyDescent="0.35">
      <c r="A487" s="357" t="s">
        <v>340</v>
      </c>
      <c r="B487" s="93" t="s">
        <v>996</v>
      </c>
      <c r="C487" s="25">
        <v>2023</v>
      </c>
      <c r="D487" s="26">
        <v>0.4</v>
      </c>
      <c r="E487" s="39">
        <v>152</v>
      </c>
      <c r="F487" s="43">
        <v>15</v>
      </c>
      <c r="G487" s="40">
        <v>144.49712</v>
      </c>
    </row>
    <row r="488" spans="1:7" s="32" customFormat="1" ht="105" customHeight="1" x14ac:dyDescent="0.35">
      <c r="A488" s="357" t="s">
        <v>340</v>
      </c>
      <c r="B488" s="93" t="s">
        <v>997</v>
      </c>
      <c r="C488" s="25">
        <v>2023</v>
      </c>
      <c r="D488" s="26">
        <v>0.4</v>
      </c>
      <c r="E488" s="39">
        <v>10</v>
      </c>
      <c r="F488" s="43">
        <v>131</v>
      </c>
      <c r="G488" s="40">
        <v>7.2644700000000002</v>
      </c>
    </row>
    <row r="489" spans="1:7" s="32" customFormat="1" ht="105" customHeight="1" x14ac:dyDescent="0.35">
      <c r="A489" s="357" t="s">
        <v>340</v>
      </c>
      <c r="B489" s="93" t="s">
        <v>998</v>
      </c>
      <c r="C489" s="25">
        <v>2023</v>
      </c>
      <c r="D489" s="26">
        <v>0.4</v>
      </c>
      <c r="E489" s="39">
        <v>147</v>
      </c>
      <c r="F489" s="43">
        <v>15</v>
      </c>
      <c r="G489" s="40">
        <v>93.142930000000007</v>
      </c>
    </row>
    <row r="490" spans="1:7" s="32" customFormat="1" ht="109.95" customHeight="1" x14ac:dyDescent="0.35">
      <c r="A490" s="357" t="s">
        <v>340</v>
      </c>
      <c r="B490" s="93" t="s">
        <v>999</v>
      </c>
      <c r="C490" s="25">
        <v>2023</v>
      </c>
      <c r="D490" s="27">
        <v>10</v>
      </c>
      <c r="E490" s="39">
        <v>215</v>
      </c>
      <c r="F490" s="43">
        <v>15</v>
      </c>
      <c r="G490" s="40">
        <v>238.37179</v>
      </c>
    </row>
    <row r="491" spans="1:7" s="32" customFormat="1" ht="115.95" customHeight="1" x14ac:dyDescent="0.35">
      <c r="A491" s="357" t="s">
        <v>340</v>
      </c>
      <c r="B491" s="93" t="s">
        <v>999</v>
      </c>
      <c r="C491" s="25">
        <v>2023</v>
      </c>
      <c r="D491" s="26">
        <v>0.4</v>
      </c>
      <c r="E491" s="39">
        <v>20</v>
      </c>
      <c r="F491" s="43"/>
      <c r="G491" s="40">
        <v>35.708579999999998</v>
      </c>
    </row>
    <row r="492" spans="1:7" s="32" customFormat="1" ht="84" customHeight="1" x14ac:dyDescent="0.35">
      <c r="A492" s="357" t="s">
        <v>340</v>
      </c>
      <c r="B492" s="93" t="s">
        <v>1000</v>
      </c>
      <c r="C492" s="25">
        <v>2023</v>
      </c>
      <c r="D492" s="26">
        <v>0.4</v>
      </c>
      <c r="E492" s="39">
        <v>294</v>
      </c>
      <c r="F492" s="43">
        <f>15+5</f>
        <v>20</v>
      </c>
      <c r="G492" s="40">
        <v>355.06254000000001</v>
      </c>
    </row>
    <row r="493" spans="1:7" s="32" customFormat="1" ht="85.2" customHeight="1" x14ac:dyDescent="0.35">
      <c r="A493" s="357" t="s">
        <v>340</v>
      </c>
      <c r="B493" s="93" t="s">
        <v>1001</v>
      </c>
      <c r="C493" s="25">
        <v>2023</v>
      </c>
      <c r="D493" s="26">
        <v>0.4</v>
      </c>
      <c r="E493" s="39">
        <v>530</v>
      </c>
      <c r="F493" s="43">
        <v>60</v>
      </c>
      <c r="G493" s="40">
        <v>701.64400000000001</v>
      </c>
    </row>
    <row r="494" spans="1:7" s="32" customFormat="1" ht="105" customHeight="1" x14ac:dyDescent="0.35">
      <c r="A494" s="357" t="s">
        <v>340</v>
      </c>
      <c r="B494" s="93" t="s">
        <v>1002</v>
      </c>
      <c r="C494" s="25">
        <v>2023</v>
      </c>
      <c r="D494" s="26">
        <v>0.4</v>
      </c>
      <c r="E494" s="39">
        <v>83</v>
      </c>
      <c r="F494" s="43">
        <v>7</v>
      </c>
      <c r="G494" s="40">
        <v>181.54740000000001</v>
      </c>
    </row>
    <row r="495" spans="1:7" s="32" customFormat="1" ht="85.2" customHeight="1" x14ac:dyDescent="0.35">
      <c r="A495" s="357" t="s">
        <v>340</v>
      </c>
      <c r="B495" s="93" t="s">
        <v>1003</v>
      </c>
      <c r="C495" s="25">
        <v>2023</v>
      </c>
      <c r="D495" s="27">
        <v>10</v>
      </c>
      <c r="E495" s="39">
        <v>938</v>
      </c>
      <c r="F495" s="43">
        <v>15</v>
      </c>
      <c r="G495" s="40">
        <v>2314.8339999999998</v>
      </c>
    </row>
    <row r="496" spans="1:7" s="32" customFormat="1" ht="90" customHeight="1" x14ac:dyDescent="0.35">
      <c r="A496" s="357" t="s">
        <v>340</v>
      </c>
      <c r="B496" s="93" t="s">
        <v>1003</v>
      </c>
      <c r="C496" s="25">
        <v>2023</v>
      </c>
      <c r="D496" s="26">
        <v>0.4</v>
      </c>
      <c r="E496" s="39">
        <v>184</v>
      </c>
      <c r="F496" s="43"/>
      <c r="G496" s="40">
        <v>476.95699999999999</v>
      </c>
    </row>
    <row r="497" spans="1:7" s="32" customFormat="1" ht="85.95" customHeight="1" x14ac:dyDescent="0.35">
      <c r="A497" s="357" t="s">
        <v>340</v>
      </c>
      <c r="B497" s="93" t="s">
        <v>1004</v>
      </c>
      <c r="C497" s="25">
        <v>2023</v>
      </c>
      <c r="D497" s="26">
        <v>0.4</v>
      </c>
      <c r="E497" s="39">
        <v>100</v>
      </c>
      <c r="F497" s="43">
        <v>5</v>
      </c>
      <c r="G497" s="40">
        <v>111.49456000000001</v>
      </c>
    </row>
    <row r="498" spans="1:7" s="32" customFormat="1" ht="85.95" customHeight="1" x14ac:dyDescent="0.35">
      <c r="A498" s="357" t="s">
        <v>340</v>
      </c>
      <c r="B498" s="93" t="s">
        <v>1005</v>
      </c>
      <c r="C498" s="25">
        <v>2023</v>
      </c>
      <c r="D498" s="26">
        <v>0.4</v>
      </c>
      <c r="E498" s="39">
        <v>10</v>
      </c>
      <c r="F498" s="43">
        <v>15</v>
      </c>
      <c r="G498" s="40">
        <v>46.871279999999999</v>
      </c>
    </row>
    <row r="499" spans="1:7" s="32" customFormat="1" ht="73.95" customHeight="1" x14ac:dyDescent="0.35">
      <c r="A499" s="357" t="s">
        <v>340</v>
      </c>
      <c r="B499" s="93" t="s">
        <v>499</v>
      </c>
      <c r="C499" s="25">
        <v>2023</v>
      </c>
      <c r="D499" s="27">
        <v>10</v>
      </c>
      <c r="E499" s="43">
        <v>10</v>
      </c>
      <c r="F499" s="43">
        <v>15</v>
      </c>
      <c r="G499" s="40">
        <v>21.193190000000001</v>
      </c>
    </row>
    <row r="500" spans="1:7" s="32" customFormat="1" ht="72" customHeight="1" x14ac:dyDescent="0.35">
      <c r="A500" s="357" t="s">
        <v>340</v>
      </c>
      <c r="B500" s="93" t="s">
        <v>500</v>
      </c>
      <c r="C500" s="25">
        <v>2023</v>
      </c>
      <c r="D500" s="26">
        <v>0.4</v>
      </c>
      <c r="E500" s="43">
        <v>117</v>
      </c>
      <c r="F500" s="43">
        <v>5</v>
      </c>
      <c r="G500" s="40">
        <v>76.379050000000007</v>
      </c>
    </row>
    <row r="501" spans="1:7" s="32" customFormat="1" ht="88.2" customHeight="1" x14ac:dyDescent="0.35">
      <c r="A501" s="357" t="s">
        <v>340</v>
      </c>
      <c r="B501" s="93" t="s">
        <v>501</v>
      </c>
      <c r="C501" s="25">
        <v>2023</v>
      </c>
      <c r="D501" s="26">
        <v>0.4</v>
      </c>
      <c r="E501" s="43">
        <v>39</v>
      </c>
      <c r="F501" s="43">
        <v>15</v>
      </c>
      <c r="G501" s="40">
        <v>105.83241</v>
      </c>
    </row>
    <row r="502" spans="1:7" s="32" customFormat="1" ht="91.2" customHeight="1" x14ac:dyDescent="0.35">
      <c r="A502" s="357" t="s">
        <v>340</v>
      </c>
      <c r="B502" s="93" t="s">
        <v>502</v>
      </c>
      <c r="C502" s="25">
        <v>2023</v>
      </c>
      <c r="D502" s="26">
        <v>0.4</v>
      </c>
      <c r="E502" s="43">
        <v>60</v>
      </c>
      <c r="F502" s="43">
        <v>7</v>
      </c>
      <c r="G502" s="40">
        <v>126.42104</v>
      </c>
    </row>
    <row r="503" spans="1:7" s="32" customFormat="1" ht="85.2" customHeight="1" x14ac:dyDescent="0.35">
      <c r="A503" s="357" t="s">
        <v>340</v>
      </c>
      <c r="B503" s="93" t="s">
        <v>503</v>
      </c>
      <c r="C503" s="25">
        <v>2023</v>
      </c>
      <c r="D503" s="26">
        <v>0.4</v>
      </c>
      <c r="E503" s="39">
        <v>155</v>
      </c>
      <c r="F503" s="43">
        <v>5</v>
      </c>
      <c r="G503" s="40">
        <v>236.9597</v>
      </c>
    </row>
    <row r="504" spans="1:7" s="32" customFormat="1" ht="64.95" customHeight="1" x14ac:dyDescent="0.35">
      <c r="A504" s="357" t="s">
        <v>340</v>
      </c>
      <c r="B504" s="93" t="s">
        <v>504</v>
      </c>
      <c r="C504" s="25">
        <v>2023</v>
      </c>
      <c r="D504" s="26">
        <v>0.4</v>
      </c>
      <c r="E504" s="39">
        <v>165</v>
      </c>
      <c r="F504" s="43">
        <v>15</v>
      </c>
      <c r="G504" s="40">
        <v>165.79963000000001</v>
      </c>
    </row>
    <row r="505" spans="1:7" s="32" customFormat="1" ht="76.95" customHeight="1" x14ac:dyDescent="0.35">
      <c r="A505" s="357" t="s">
        <v>340</v>
      </c>
      <c r="B505" s="93" t="s">
        <v>505</v>
      </c>
      <c r="C505" s="25">
        <v>2023</v>
      </c>
      <c r="D505" s="26">
        <v>0.4</v>
      </c>
      <c r="E505" s="39">
        <v>150</v>
      </c>
      <c r="F505" s="43">
        <v>10</v>
      </c>
      <c r="G505" s="40">
        <v>103.76758</v>
      </c>
    </row>
    <row r="506" spans="1:7" s="32" customFormat="1" ht="90" customHeight="1" x14ac:dyDescent="0.35">
      <c r="A506" s="357" t="s">
        <v>340</v>
      </c>
      <c r="B506" s="93" t="s">
        <v>506</v>
      </c>
      <c r="C506" s="25">
        <v>2023</v>
      </c>
      <c r="D506" s="26">
        <v>0.4</v>
      </c>
      <c r="E506" s="39">
        <v>272</v>
      </c>
      <c r="F506" s="43">
        <v>20</v>
      </c>
      <c r="G506" s="40">
        <v>236.50280000000001</v>
      </c>
    </row>
    <row r="507" spans="1:7" s="32" customFormat="1" ht="88.95" customHeight="1" x14ac:dyDescent="0.35">
      <c r="A507" s="357" t="s">
        <v>340</v>
      </c>
      <c r="B507" s="93" t="s">
        <v>507</v>
      </c>
      <c r="C507" s="25">
        <v>2023</v>
      </c>
      <c r="D507" s="26">
        <v>0.4</v>
      </c>
      <c r="E507" s="39">
        <v>170</v>
      </c>
      <c r="F507" s="43">
        <v>15</v>
      </c>
      <c r="G507" s="40">
        <v>84.133439999999993</v>
      </c>
    </row>
    <row r="508" spans="1:7" s="32" customFormat="1" ht="105" customHeight="1" x14ac:dyDescent="0.35">
      <c r="A508" s="357" t="s">
        <v>340</v>
      </c>
      <c r="B508" s="99" t="s">
        <v>508</v>
      </c>
      <c r="C508" s="25">
        <v>2023</v>
      </c>
      <c r="D508" s="26">
        <v>0.4</v>
      </c>
      <c r="E508" s="39">
        <v>215</v>
      </c>
      <c r="F508" s="43">
        <f>10+15+7+10</f>
        <v>42</v>
      </c>
      <c r="G508" s="40">
        <v>228.38453999999999</v>
      </c>
    </row>
    <row r="509" spans="1:7" s="32" customFormat="1" ht="105" customHeight="1" x14ac:dyDescent="0.35">
      <c r="A509" s="357" t="s">
        <v>340</v>
      </c>
      <c r="B509" s="93" t="s">
        <v>1006</v>
      </c>
      <c r="C509" s="25">
        <v>2023</v>
      </c>
      <c r="D509" s="27">
        <v>10</v>
      </c>
      <c r="E509" s="39">
        <v>12</v>
      </c>
      <c r="F509" s="43">
        <v>145</v>
      </c>
      <c r="G509" s="40">
        <v>73.263670000000005</v>
      </c>
    </row>
    <row r="510" spans="1:7" s="32" customFormat="1" ht="90" customHeight="1" x14ac:dyDescent="0.35">
      <c r="A510" s="357" t="s">
        <v>340</v>
      </c>
      <c r="B510" s="93" t="s">
        <v>1007</v>
      </c>
      <c r="C510" s="25">
        <v>2023</v>
      </c>
      <c r="D510" s="27">
        <v>10</v>
      </c>
      <c r="E510" s="39">
        <v>143</v>
      </c>
      <c r="F510" s="43">
        <v>10</v>
      </c>
      <c r="G510" s="40">
        <v>188.48666</v>
      </c>
    </row>
    <row r="511" spans="1:7" s="32" customFormat="1" ht="73.2" customHeight="1" x14ac:dyDescent="0.35">
      <c r="A511" s="357" t="s">
        <v>340</v>
      </c>
      <c r="B511" s="93" t="s">
        <v>509</v>
      </c>
      <c r="C511" s="25">
        <v>2023</v>
      </c>
      <c r="D511" s="26">
        <v>0.4</v>
      </c>
      <c r="E511" s="39">
        <v>65</v>
      </c>
      <c r="F511" s="43">
        <v>10</v>
      </c>
      <c r="G511" s="40">
        <v>100.03677999999999</v>
      </c>
    </row>
    <row r="512" spans="1:7" s="32" customFormat="1" ht="85.95" customHeight="1" x14ac:dyDescent="0.35">
      <c r="A512" s="357" t="s">
        <v>340</v>
      </c>
      <c r="B512" s="93" t="s">
        <v>510</v>
      </c>
      <c r="C512" s="25">
        <v>2023</v>
      </c>
      <c r="D512" s="26">
        <v>0.4</v>
      </c>
      <c r="E512" s="39">
        <v>75</v>
      </c>
      <c r="F512" s="43">
        <v>10</v>
      </c>
      <c r="G512" s="40">
        <v>115.10317000000001</v>
      </c>
    </row>
    <row r="513" spans="1:7" s="32" customFormat="1" ht="76.2" customHeight="1" x14ac:dyDescent="0.35">
      <c r="A513" s="357" t="s">
        <v>340</v>
      </c>
      <c r="B513" s="99" t="s">
        <v>511</v>
      </c>
      <c r="C513" s="25">
        <v>2023</v>
      </c>
      <c r="D513" s="26">
        <v>0.4</v>
      </c>
      <c r="E513" s="39">
        <v>245</v>
      </c>
      <c r="F513" s="43">
        <f>13*2</f>
        <v>26</v>
      </c>
      <c r="G513" s="40">
        <v>95.411500000000004</v>
      </c>
    </row>
    <row r="514" spans="1:7" s="32" customFormat="1" ht="105" customHeight="1" x14ac:dyDescent="0.35">
      <c r="A514" s="357" t="s">
        <v>340</v>
      </c>
      <c r="B514" s="94" t="s">
        <v>1008</v>
      </c>
      <c r="C514" s="25">
        <v>2023</v>
      </c>
      <c r="D514" s="26">
        <v>0.4</v>
      </c>
      <c r="E514" s="39">
        <v>5</v>
      </c>
      <c r="F514" s="43">
        <v>30</v>
      </c>
      <c r="G514" s="40">
        <v>42.716369999999998</v>
      </c>
    </row>
    <row r="515" spans="1:7" s="32" customFormat="1" ht="87" customHeight="1" x14ac:dyDescent="0.35">
      <c r="A515" s="357" t="s">
        <v>340</v>
      </c>
      <c r="B515" s="93" t="s">
        <v>1009</v>
      </c>
      <c r="C515" s="25">
        <v>2023</v>
      </c>
      <c r="D515" s="26">
        <v>0.4</v>
      </c>
      <c r="E515" s="39">
        <v>34</v>
      </c>
      <c r="F515" s="43">
        <v>10</v>
      </c>
      <c r="G515" s="40">
        <v>44.76</v>
      </c>
    </row>
    <row r="516" spans="1:7" s="32" customFormat="1" ht="93" customHeight="1" x14ac:dyDescent="0.35">
      <c r="A516" s="357" t="s">
        <v>340</v>
      </c>
      <c r="B516" s="93" t="s">
        <v>1010</v>
      </c>
      <c r="C516" s="25">
        <v>2023</v>
      </c>
      <c r="D516" s="26">
        <v>0.4</v>
      </c>
      <c r="E516" s="39">
        <v>67</v>
      </c>
      <c r="F516" s="43">
        <v>15</v>
      </c>
      <c r="G516" s="40">
        <v>140.5729</v>
      </c>
    </row>
    <row r="517" spans="1:7" s="32" customFormat="1" ht="61.95" customHeight="1" x14ac:dyDescent="0.35">
      <c r="A517" s="357" t="s">
        <v>340</v>
      </c>
      <c r="B517" s="93" t="s">
        <v>1011</v>
      </c>
      <c r="C517" s="25">
        <v>2023</v>
      </c>
      <c r="D517" s="26">
        <v>0.4</v>
      </c>
      <c r="E517" s="39">
        <v>27</v>
      </c>
      <c r="F517" s="43">
        <v>5</v>
      </c>
      <c r="G517" s="40">
        <v>32.590130000000002</v>
      </c>
    </row>
    <row r="518" spans="1:7" s="32" customFormat="1" ht="84" customHeight="1" x14ac:dyDescent="0.35">
      <c r="A518" s="357" t="s">
        <v>340</v>
      </c>
      <c r="B518" s="93" t="s">
        <v>1012</v>
      </c>
      <c r="C518" s="25">
        <v>2023</v>
      </c>
      <c r="D518" s="26">
        <v>0.4</v>
      </c>
      <c r="E518" s="39">
        <v>46</v>
      </c>
      <c r="F518" s="43">
        <v>8</v>
      </c>
      <c r="G518" s="40">
        <v>69.516210000000001</v>
      </c>
    </row>
    <row r="519" spans="1:7" s="32" customFormat="1" ht="105" customHeight="1" x14ac:dyDescent="0.35">
      <c r="A519" s="357" t="s">
        <v>340</v>
      </c>
      <c r="B519" s="93" t="s">
        <v>1013</v>
      </c>
      <c r="C519" s="25">
        <v>2023</v>
      </c>
      <c r="D519" s="26">
        <v>0.4</v>
      </c>
      <c r="E519" s="39">
        <v>121</v>
      </c>
      <c r="F519" s="43">
        <v>15</v>
      </c>
      <c r="G519" s="40">
        <v>105.12801</v>
      </c>
    </row>
    <row r="520" spans="1:7" s="32" customFormat="1" ht="67.2" customHeight="1" x14ac:dyDescent="0.35">
      <c r="A520" s="357" t="s">
        <v>340</v>
      </c>
      <c r="B520" s="93" t="s">
        <v>1014</v>
      </c>
      <c r="C520" s="25">
        <v>2023</v>
      </c>
      <c r="D520" s="26">
        <v>0.4</v>
      </c>
      <c r="E520" s="39">
        <v>382</v>
      </c>
      <c r="F520" s="43">
        <v>10</v>
      </c>
      <c r="G520" s="40">
        <v>136.49887000000001</v>
      </c>
    </row>
    <row r="521" spans="1:7" s="32" customFormat="1" ht="85.2" customHeight="1" x14ac:dyDescent="0.35">
      <c r="A521" s="357" t="s">
        <v>340</v>
      </c>
      <c r="B521" s="93" t="s">
        <v>1015</v>
      </c>
      <c r="C521" s="25">
        <v>2023</v>
      </c>
      <c r="D521" s="27">
        <v>10</v>
      </c>
      <c r="E521" s="39">
        <v>11</v>
      </c>
      <c r="F521" s="43">
        <v>7</v>
      </c>
      <c r="G521" s="40">
        <v>67.00761</v>
      </c>
    </row>
    <row r="522" spans="1:7" s="32" customFormat="1" ht="49.95" customHeight="1" x14ac:dyDescent="0.35">
      <c r="A522" s="357" t="s">
        <v>340</v>
      </c>
      <c r="B522" s="93" t="s">
        <v>1016</v>
      </c>
      <c r="C522" s="25">
        <v>2023</v>
      </c>
      <c r="D522" s="26">
        <v>0.4</v>
      </c>
      <c r="E522" s="39">
        <v>30</v>
      </c>
      <c r="F522" s="43">
        <v>5</v>
      </c>
      <c r="G522" s="40">
        <v>20.619959999999999</v>
      </c>
    </row>
    <row r="523" spans="1:7" s="32" customFormat="1" ht="52.95" customHeight="1" x14ac:dyDescent="0.35">
      <c r="A523" s="357" t="s">
        <v>340</v>
      </c>
      <c r="B523" s="93" t="s">
        <v>1017</v>
      </c>
      <c r="C523" s="25">
        <v>2023</v>
      </c>
      <c r="D523" s="26">
        <v>0.4</v>
      </c>
      <c r="E523" s="39">
        <v>135</v>
      </c>
      <c r="F523" s="43">
        <v>15</v>
      </c>
      <c r="G523" s="40">
        <v>202.06668999999999</v>
      </c>
    </row>
    <row r="524" spans="1:7" s="32" customFormat="1" ht="46.2" customHeight="1" x14ac:dyDescent="0.35">
      <c r="A524" s="357" t="s">
        <v>340</v>
      </c>
      <c r="B524" s="93" t="s">
        <v>1018</v>
      </c>
      <c r="C524" s="25">
        <v>2023</v>
      </c>
      <c r="D524" s="26">
        <v>0.4</v>
      </c>
      <c r="E524" s="39">
        <v>254</v>
      </c>
      <c r="F524" s="43">
        <v>7</v>
      </c>
      <c r="G524" s="40">
        <v>246.17916</v>
      </c>
    </row>
    <row r="525" spans="1:7" s="32" customFormat="1" ht="64.95" customHeight="1" x14ac:dyDescent="0.35">
      <c r="A525" s="357" t="s">
        <v>340</v>
      </c>
      <c r="B525" s="93" t="s">
        <v>1019</v>
      </c>
      <c r="C525" s="25">
        <v>2023</v>
      </c>
      <c r="D525" s="26">
        <v>0.4</v>
      </c>
      <c r="E525" s="39">
        <v>148</v>
      </c>
      <c r="F525" s="43">
        <v>15</v>
      </c>
      <c r="G525" s="40">
        <v>214.12233000000001</v>
      </c>
    </row>
    <row r="526" spans="1:7" s="32" customFormat="1" ht="67.95" customHeight="1" x14ac:dyDescent="0.35">
      <c r="A526" s="357" t="s">
        <v>340</v>
      </c>
      <c r="B526" s="93" t="s">
        <v>1020</v>
      </c>
      <c r="C526" s="25">
        <v>2023</v>
      </c>
      <c r="D526" s="26">
        <v>0.4</v>
      </c>
      <c r="E526" s="39">
        <v>30</v>
      </c>
      <c r="F526" s="43">
        <v>15</v>
      </c>
      <c r="G526" s="40">
        <v>25.122399999999999</v>
      </c>
    </row>
    <row r="527" spans="1:7" s="32" customFormat="1" ht="82.95" customHeight="1" x14ac:dyDescent="0.35">
      <c r="A527" s="357" t="s">
        <v>340</v>
      </c>
      <c r="B527" s="93" t="s">
        <v>1021</v>
      </c>
      <c r="C527" s="25">
        <v>2023</v>
      </c>
      <c r="D527" s="27">
        <v>10</v>
      </c>
      <c r="E527" s="39">
        <v>67</v>
      </c>
      <c r="F527" s="43">
        <v>300</v>
      </c>
      <c r="G527" s="40">
        <v>172.21499</v>
      </c>
    </row>
    <row r="528" spans="1:7" s="32" customFormat="1" ht="81.599999999999994" customHeight="1" x14ac:dyDescent="0.35">
      <c r="A528" s="357" t="s">
        <v>340</v>
      </c>
      <c r="B528" s="93" t="s">
        <v>1022</v>
      </c>
      <c r="C528" s="25">
        <v>2023</v>
      </c>
      <c r="D528" s="27">
        <v>10</v>
      </c>
      <c r="E528" s="39">
        <v>11</v>
      </c>
      <c r="F528" s="43">
        <v>56</v>
      </c>
      <c r="G528" s="40">
        <v>32.188929999999999</v>
      </c>
    </row>
    <row r="529" spans="1:8" s="32" customFormat="1" ht="84" customHeight="1" x14ac:dyDescent="0.35">
      <c r="A529" s="357" t="s">
        <v>340</v>
      </c>
      <c r="B529" s="93" t="s">
        <v>1022</v>
      </c>
      <c r="C529" s="25">
        <v>2023</v>
      </c>
      <c r="D529" s="26">
        <v>0.4</v>
      </c>
      <c r="E529" s="39">
        <v>11</v>
      </c>
      <c r="F529" s="43"/>
      <c r="G529" s="40">
        <v>33.717660000000002</v>
      </c>
    </row>
    <row r="530" spans="1:8" s="32" customFormat="1" ht="87" customHeight="1" x14ac:dyDescent="0.35">
      <c r="A530" s="357" t="s">
        <v>340</v>
      </c>
      <c r="B530" s="93" t="s">
        <v>1023</v>
      </c>
      <c r="C530" s="25">
        <v>2023</v>
      </c>
      <c r="D530" s="27">
        <v>10</v>
      </c>
      <c r="E530" s="39">
        <v>21</v>
      </c>
      <c r="F530" s="43">
        <f>15*3</f>
        <v>45</v>
      </c>
      <c r="G530" s="40">
        <v>86.317790000000002</v>
      </c>
    </row>
    <row r="531" spans="1:8" s="32" customFormat="1" ht="84" customHeight="1" x14ac:dyDescent="0.35">
      <c r="A531" s="357" t="s">
        <v>340</v>
      </c>
      <c r="B531" s="93" t="s">
        <v>1023</v>
      </c>
      <c r="C531" s="25">
        <v>2023</v>
      </c>
      <c r="D531" s="26">
        <v>0.4</v>
      </c>
      <c r="E531" s="39">
        <v>208</v>
      </c>
      <c r="F531" s="43"/>
      <c r="G531" s="40">
        <v>299.08544000000001</v>
      </c>
    </row>
    <row r="532" spans="1:8" s="32" customFormat="1" ht="105" customHeight="1" x14ac:dyDescent="0.35">
      <c r="A532" s="357" t="s">
        <v>340</v>
      </c>
      <c r="B532" s="93" t="s">
        <v>1024</v>
      </c>
      <c r="C532" s="25">
        <v>2023</v>
      </c>
      <c r="D532" s="27">
        <v>10</v>
      </c>
      <c r="E532" s="39">
        <v>121</v>
      </c>
      <c r="F532" s="43">
        <v>150</v>
      </c>
      <c r="G532" s="40">
        <v>224.35567</v>
      </c>
    </row>
    <row r="533" spans="1:8" s="32" customFormat="1" ht="105" customHeight="1" x14ac:dyDescent="0.35">
      <c r="A533" s="357" t="s">
        <v>340</v>
      </c>
      <c r="B533" s="93" t="s">
        <v>1025</v>
      </c>
      <c r="C533" s="25">
        <v>2023</v>
      </c>
      <c r="D533" s="27">
        <v>10</v>
      </c>
      <c r="E533" s="39">
        <v>6</v>
      </c>
      <c r="F533" s="43">
        <f>15*5</f>
        <v>75</v>
      </c>
      <c r="G533" s="40">
        <v>49.423969999999997</v>
      </c>
    </row>
    <row r="534" spans="1:8" s="32" customFormat="1" ht="67.95" customHeight="1" x14ac:dyDescent="0.35">
      <c r="A534" s="357" t="s">
        <v>340</v>
      </c>
      <c r="B534" s="93" t="s">
        <v>1026</v>
      </c>
      <c r="C534" s="25">
        <v>2023</v>
      </c>
      <c r="D534" s="26">
        <v>0.4</v>
      </c>
      <c r="E534" s="39">
        <v>46</v>
      </c>
      <c r="F534" s="43">
        <v>15</v>
      </c>
      <c r="G534" s="40">
        <v>75.669330000000002</v>
      </c>
    </row>
    <row r="535" spans="1:8" s="32" customFormat="1" ht="105" customHeight="1" x14ac:dyDescent="0.35">
      <c r="A535" s="357" t="s">
        <v>340</v>
      </c>
      <c r="B535" s="94" t="s">
        <v>1027</v>
      </c>
      <c r="C535" s="25">
        <v>2023</v>
      </c>
      <c r="D535" s="26">
        <v>0.4</v>
      </c>
      <c r="E535" s="39">
        <v>44</v>
      </c>
      <c r="F535" s="39">
        <v>150</v>
      </c>
      <c r="G535" s="40">
        <v>127.33401000000001</v>
      </c>
      <c r="H535" s="44"/>
    </row>
    <row r="536" spans="1:8" s="32" customFormat="1" ht="61.95" customHeight="1" x14ac:dyDescent="0.35">
      <c r="A536" s="357" t="s">
        <v>340</v>
      </c>
      <c r="B536" s="93" t="s">
        <v>1028</v>
      </c>
      <c r="C536" s="25">
        <v>2023</v>
      </c>
      <c r="D536" s="26">
        <v>0.4</v>
      </c>
      <c r="E536" s="39">
        <v>100</v>
      </c>
      <c r="F536" s="43">
        <v>15</v>
      </c>
      <c r="G536" s="40">
        <v>168.35942</v>
      </c>
    </row>
    <row r="537" spans="1:8" s="32" customFormat="1" ht="72" customHeight="1" x14ac:dyDescent="0.35">
      <c r="A537" s="357" t="s">
        <v>340</v>
      </c>
      <c r="B537" s="93" t="s">
        <v>1029</v>
      </c>
      <c r="C537" s="25">
        <v>2023</v>
      </c>
      <c r="D537" s="26">
        <v>0.4</v>
      </c>
      <c r="E537" s="39">
        <v>44</v>
      </c>
      <c r="F537" s="43">
        <v>5</v>
      </c>
      <c r="G537" s="40">
        <v>33.60765</v>
      </c>
    </row>
    <row r="538" spans="1:8" s="32" customFormat="1" ht="73.2" customHeight="1" x14ac:dyDescent="0.35">
      <c r="A538" s="357" t="s">
        <v>340</v>
      </c>
      <c r="B538" s="93" t="s">
        <v>1030</v>
      </c>
      <c r="C538" s="25">
        <v>2023</v>
      </c>
      <c r="D538" s="26">
        <v>0.4</v>
      </c>
      <c r="E538" s="39">
        <v>240</v>
      </c>
      <c r="F538" s="43">
        <v>15</v>
      </c>
      <c r="G538" s="40">
        <v>304.57765999999998</v>
      </c>
    </row>
    <row r="539" spans="1:8" s="32" customFormat="1" ht="67.2" customHeight="1" x14ac:dyDescent="0.35">
      <c r="A539" s="357" t="s">
        <v>340</v>
      </c>
      <c r="B539" s="93" t="s">
        <v>1031</v>
      </c>
      <c r="C539" s="25">
        <v>2023</v>
      </c>
      <c r="D539" s="26">
        <v>0.4</v>
      </c>
      <c r="E539" s="39">
        <v>73</v>
      </c>
      <c r="F539" s="43">
        <v>15</v>
      </c>
      <c r="G539" s="40">
        <v>86.69229</v>
      </c>
    </row>
    <row r="540" spans="1:8" s="32" customFormat="1" ht="67.95" customHeight="1" x14ac:dyDescent="0.35">
      <c r="A540" s="357" t="s">
        <v>340</v>
      </c>
      <c r="B540" s="93" t="s">
        <v>1032</v>
      </c>
      <c r="C540" s="25">
        <v>2023</v>
      </c>
      <c r="D540" s="26">
        <v>0.4</v>
      </c>
      <c r="E540" s="39">
        <v>10</v>
      </c>
      <c r="F540" s="43">
        <v>15</v>
      </c>
      <c r="G540" s="40">
        <v>40.200040000000001</v>
      </c>
    </row>
    <row r="541" spans="1:8" s="32" customFormat="1" ht="82.2" customHeight="1" x14ac:dyDescent="0.35">
      <c r="A541" s="357" t="s">
        <v>340</v>
      </c>
      <c r="B541" s="93" t="s">
        <v>1033</v>
      </c>
      <c r="C541" s="25">
        <v>2023</v>
      </c>
      <c r="D541" s="26">
        <v>0.4</v>
      </c>
      <c r="E541" s="39">
        <v>90</v>
      </c>
      <c r="F541" s="43">
        <v>5</v>
      </c>
      <c r="G541" s="40">
        <v>75.758690000000001</v>
      </c>
    </row>
    <row r="542" spans="1:8" s="32" customFormat="1" ht="105" customHeight="1" x14ac:dyDescent="0.35">
      <c r="A542" s="357" t="s">
        <v>340</v>
      </c>
      <c r="B542" s="94" t="s">
        <v>1034</v>
      </c>
      <c r="C542" s="25">
        <v>2023</v>
      </c>
      <c r="D542" s="26">
        <v>0.4</v>
      </c>
      <c r="E542" s="39">
        <v>7</v>
      </c>
      <c r="F542" s="39">
        <v>15</v>
      </c>
      <c r="G542" s="40">
        <v>47.703090000000003</v>
      </c>
    </row>
    <row r="543" spans="1:8" s="32" customFormat="1" ht="105" customHeight="1" x14ac:dyDescent="0.35">
      <c r="A543" s="357" t="s">
        <v>340</v>
      </c>
      <c r="B543" s="94" t="s">
        <v>1035</v>
      </c>
      <c r="C543" s="25">
        <v>2023</v>
      </c>
      <c r="D543" s="27">
        <v>10</v>
      </c>
      <c r="E543" s="39">
        <v>446</v>
      </c>
      <c r="F543" s="39">
        <v>120</v>
      </c>
      <c r="G543" s="40">
        <v>851.94722000000002</v>
      </c>
    </row>
    <row r="544" spans="1:8" s="32" customFormat="1" ht="105" customHeight="1" x14ac:dyDescent="0.35">
      <c r="A544" s="357" t="s">
        <v>340</v>
      </c>
      <c r="B544" s="94" t="s">
        <v>1035</v>
      </c>
      <c r="C544" s="25">
        <v>2023</v>
      </c>
      <c r="D544" s="26">
        <v>0.4</v>
      </c>
      <c r="E544" s="39">
        <v>35</v>
      </c>
      <c r="F544" s="39"/>
      <c r="G544" s="40">
        <v>120.07352</v>
      </c>
    </row>
    <row r="545" spans="1:7" s="32" customFormat="1" ht="105" customHeight="1" x14ac:dyDescent="0.35">
      <c r="A545" s="357" t="s">
        <v>340</v>
      </c>
      <c r="B545" s="94" t="s">
        <v>1036</v>
      </c>
      <c r="C545" s="25">
        <v>2023</v>
      </c>
      <c r="D545" s="27">
        <v>10</v>
      </c>
      <c r="E545" s="39">
        <v>321</v>
      </c>
      <c r="F545" s="39">
        <v>70</v>
      </c>
      <c r="G545" s="40">
        <v>717.58659999999998</v>
      </c>
    </row>
    <row r="546" spans="1:7" s="32" customFormat="1" ht="105" customHeight="1" x14ac:dyDescent="0.35">
      <c r="A546" s="357" t="s">
        <v>340</v>
      </c>
      <c r="B546" s="94" t="s">
        <v>1036</v>
      </c>
      <c r="C546" s="25">
        <v>2023</v>
      </c>
      <c r="D546" s="26">
        <v>0.4</v>
      </c>
      <c r="E546" s="39">
        <v>22</v>
      </c>
      <c r="F546" s="39"/>
      <c r="G546" s="40">
        <v>55.117829999999998</v>
      </c>
    </row>
    <row r="547" spans="1:7" s="32" customFormat="1" ht="105" customHeight="1" x14ac:dyDescent="0.35">
      <c r="A547" s="357" t="s">
        <v>340</v>
      </c>
      <c r="B547" s="94" t="s">
        <v>1037</v>
      </c>
      <c r="C547" s="25">
        <v>2023</v>
      </c>
      <c r="D547" s="27">
        <v>10</v>
      </c>
      <c r="E547" s="39">
        <v>523</v>
      </c>
      <c r="F547" s="39">
        <v>80</v>
      </c>
      <c r="G547" s="40">
        <v>805.39394000000004</v>
      </c>
    </row>
    <row r="548" spans="1:7" s="32" customFormat="1" ht="105" customHeight="1" x14ac:dyDescent="0.35">
      <c r="A548" s="357" t="s">
        <v>340</v>
      </c>
      <c r="B548" s="94" t="s">
        <v>1038</v>
      </c>
      <c r="C548" s="25">
        <v>2023</v>
      </c>
      <c r="D548" s="26">
        <v>0.4</v>
      </c>
      <c r="E548" s="39">
        <v>9</v>
      </c>
      <c r="F548" s="39"/>
      <c r="G548" s="40">
        <v>65.378290000000007</v>
      </c>
    </row>
    <row r="549" spans="1:7" s="32" customFormat="1" ht="85.95" customHeight="1" x14ac:dyDescent="0.35">
      <c r="A549" s="357" t="s">
        <v>340</v>
      </c>
      <c r="B549" s="94" t="s">
        <v>1039</v>
      </c>
      <c r="C549" s="25">
        <v>2023</v>
      </c>
      <c r="D549" s="26">
        <v>0.4</v>
      </c>
      <c r="E549" s="39">
        <v>346</v>
      </c>
      <c r="F549" s="39">
        <v>15</v>
      </c>
      <c r="G549" s="40">
        <v>414.43804999999998</v>
      </c>
    </row>
    <row r="550" spans="1:7" s="32" customFormat="1" ht="87" customHeight="1" outlineLevel="1" x14ac:dyDescent="0.35">
      <c r="A550" s="357" t="s">
        <v>340</v>
      </c>
      <c r="B550" s="94" t="s">
        <v>1040</v>
      </c>
      <c r="C550" s="25">
        <v>2023</v>
      </c>
      <c r="D550" s="27">
        <v>10</v>
      </c>
      <c r="E550" s="39">
        <v>15</v>
      </c>
      <c r="F550" s="39">
        <v>15</v>
      </c>
      <c r="G550" s="40">
        <v>82.824770000000001</v>
      </c>
    </row>
    <row r="551" spans="1:7" s="32" customFormat="1" ht="79.95" customHeight="1" outlineLevel="1" x14ac:dyDescent="0.35">
      <c r="A551" s="357" t="s">
        <v>340</v>
      </c>
      <c r="B551" s="94" t="s">
        <v>1041</v>
      </c>
      <c r="C551" s="25">
        <v>2023</v>
      </c>
      <c r="D551" s="26">
        <v>0.4</v>
      </c>
      <c r="E551" s="39">
        <v>206</v>
      </c>
      <c r="F551" s="39"/>
      <c r="G551" s="40">
        <v>266.34962000000002</v>
      </c>
    </row>
    <row r="552" spans="1:7" s="32" customFormat="1" ht="73.2" customHeight="1" x14ac:dyDescent="0.35">
      <c r="A552" s="357" t="s">
        <v>340</v>
      </c>
      <c r="B552" s="33" t="s">
        <v>512</v>
      </c>
      <c r="C552" s="34">
        <v>2023</v>
      </c>
      <c r="D552" s="35">
        <v>0.4</v>
      </c>
      <c r="E552" s="36">
        <v>325</v>
      </c>
      <c r="F552" s="36">
        <v>10</v>
      </c>
      <c r="G552" s="37">
        <v>119.49399</v>
      </c>
    </row>
    <row r="553" spans="1:7" s="32" customFormat="1" ht="76.2" customHeight="1" x14ac:dyDescent="0.35">
      <c r="A553" s="357" t="s">
        <v>340</v>
      </c>
      <c r="B553" s="95" t="s">
        <v>513</v>
      </c>
      <c r="C553" s="34">
        <v>2023</v>
      </c>
      <c r="D553" s="35">
        <v>0.4</v>
      </c>
      <c r="E553" s="36">
        <v>43</v>
      </c>
      <c r="F553" s="36">
        <v>15</v>
      </c>
      <c r="G553" s="37">
        <v>62.725380000000001</v>
      </c>
    </row>
    <row r="554" spans="1:7" s="32" customFormat="1" ht="70.2" customHeight="1" x14ac:dyDescent="0.35">
      <c r="A554" s="357" t="s">
        <v>340</v>
      </c>
      <c r="B554" s="92" t="s">
        <v>514</v>
      </c>
      <c r="C554" s="34">
        <v>2023</v>
      </c>
      <c r="D554" s="35">
        <v>0.4</v>
      </c>
      <c r="E554" s="36">
        <v>68</v>
      </c>
      <c r="F554" s="36">
        <v>15</v>
      </c>
      <c r="G554" s="37">
        <v>66.183419999999998</v>
      </c>
    </row>
    <row r="555" spans="1:7" s="32" customFormat="1" ht="76.2" customHeight="1" x14ac:dyDescent="0.35">
      <c r="A555" s="357" t="s">
        <v>340</v>
      </c>
      <c r="B555" s="92" t="s">
        <v>515</v>
      </c>
      <c r="C555" s="34">
        <v>2023</v>
      </c>
      <c r="D555" s="35">
        <v>0.4</v>
      </c>
      <c r="E555" s="36">
        <v>130</v>
      </c>
      <c r="F555" s="43">
        <v>7</v>
      </c>
      <c r="G555" s="37">
        <v>110.26768</v>
      </c>
    </row>
    <row r="556" spans="1:7" s="32" customFormat="1" ht="82.95" customHeight="1" x14ac:dyDescent="0.35">
      <c r="A556" s="357" t="s">
        <v>340</v>
      </c>
      <c r="B556" s="94" t="s">
        <v>516</v>
      </c>
      <c r="C556" s="34">
        <v>2023</v>
      </c>
      <c r="D556" s="35">
        <v>0.4</v>
      </c>
      <c r="E556" s="36">
        <v>120</v>
      </c>
      <c r="F556" s="43">
        <v>7.5</v>
      </c>
      <c r="G556" s="37">
        <v>158.53333000000001</v>
      </c>
    </row>
    <row r="557" spans="1:7" s="32" customFormat="1" ht="75" customHeight="1" x14ac:dyDescent="0.35">
      <c r="A557" s="357" t="s">
        <v>340</v>
      </c>
      <c r="B557" s="94" t="s">
        <v>517</v>
      </c>
      <c r="C557" s="34">
        <v>2023</v>
      </c>
      <c r="D557" s="46">
        <v>10</v>
      </c>
      <c r="E557" s="36">
        <v>108</v>
      </c>
      <c r="F557" s="43">
        <v>15</v>
      </c>
      <c r="G557" s="37">
        <v>184.31701000000001</v>
      </c>
    </row>
    <row r="558" spans="1:7" s="32" customFormat="1" ht="67.95" customHeight="1" x14ac:dyDescent="0.35">
      <c r="A558" s="357" t="s">
        <v>340</v>
      </c>
      <c r="B558" s="93" t="s">
        <v>518</v>
      </c>
      <c r="C558" s="34">
        <v>2023</v>
      </c>
      <c r="D558" s="35">
        <v>0.4</v>
      </c>
      <c r="E558" s="36">
        <v>238</v>
      </c>
      <c r="F558" s="43">
        <v>50</v>
      </c>
      <c r="G558" s="37">
        <v>318.5308</v>
      </c>
    </row>
    <row r="559" spans="1:7" s="32" customFormat="1" ht="79.2" customHeight="1" x14ac:dyDescent="0.35">
      <c r="A559" s="357" t="s">
        <v>340</v>
      </c>
      <c r="B559" s="93" t="s">
        <v>1042</v>
      </c>
      <c r="C559" s="34">
        <v>2023</v>
      </c>
      <c r="D559" s="35">
        <v>0.4</v>
      </c>
      <c r="E559" s="36">
        <v>144</v>
      </c>
      <c r="F559" s="43">
        <v>7</v>
      </c>
      <c r="G559" s="37">
        <v>114.35862</v>
      </c>
    </row>
    <row r="560" spans="1:7" s="32" customFormat="1" ht="72" customHeight="1" x14ac:dyDescent="0.35">
      <c r="A560" s="357" t="s">
        <v>340</v>
      </c>
      <c r="B560" s="93" t="s">
        <v>1043</v>
      </c>
      <c r="C560" s="34">
        <v>2023</v>
      </c>
      <c r="D560" s="35">
        <v>0.4</v>
      </c>
      <c r="E560" s="36">
        <v>136</v>
      </c>
      <c r="F560" s="43">
        <v>15</v>
      </c>
      <c r="G560" s="37">
        <v>74.930289999999999</v>
      </c>
    </row>
    <row r="561" spans="1:7" s="32" customFormat="1" ht="76.2" customHeight="1" x14ac:dyDescent="0.35">
      <c r="A561" s="357" t="s">
        <v>340</v>
      </c>
      <c r="B561" s="93" t="s">
        <v>1044</v>
      </c>
      <c r="C561" s="34">
        <v>2023</v>
      </c>
      <c r="D561" s="35">
        <v>0.4</v>
      </c>
      <c r="E561" s="36">
        <v>102</v>
      </c>
      <c r="F561" s="43">
        <v>30</v>
      </c>
      <c r="G561" s="37">
        <v>105.85373</v>
      </c>
    </row>
    <row r="562" spans="1:7" s="32" customFormat="1" ht="85.2" customHeight="1" x14ac:dyDescent="0.35">
      <c r="A562" s="357" t="s">
        <v>340</v>
      </c>
      <c r="B562" s="93" t="s">
        <v>1045</v>
      </c>
      <c r="C562" s="34">
        <v>2023</v>
      </c>
      <c r="D562" s="35">
        <v>0.4</v>
      </c>
      <c r="E562" s="37">
        <v>60.06</v>
      </c>
      <c r="F562" s="43">
        <v>15</v>
      </c>
      <c r="G562" s="37">
        <v>54.665219999999998</v>
      </c>
    </row>
    <row r="563" spans="1:7" s="32" customFormat="1" ht="70.2" customHeight="1" x14ac:dyDescent="0.35">
      <c r="A563" s="357" t="s">
        <v>340</v>
      </c>
      <c r="B563" s="93" t="s">
        <v>1046</v>
      </c>
      <c r="C563" s="34">
        <v>2023</v>
      </c>
      <c r="D563" s="35">
        <v>0.4</v>
      </c>
      <c r="E563" s="36">
        <v>105</v>
      </c>
      <c r="F563" s="43">
        <v>30</v>
      </c>
      <c r="G563" s="37">
        <v>176.43574000000001</v>
      </c>
    </row>
    <row r="564" spans="1:7" s="32" customFormat="1" ht="85.2" customHeight="1" x14ac:dyDescent="0.35">
      <c r="A564" s="357" t="s">
        <v>340</v>
      </c>
      <c r="B564" s="93" t="s">
        <v>1047</v>
      </c>
      <c r="C564" s="34">
        <v>2023</v>
      </c>
      <c r="D564" s="35">
        <v>0.4</v>
      </c>
      <c r="E564" s="36">
        <v>636</v>
      </c>
      <c r="F564" s="43">
        <v>15</v>
      </c>
      <c r="G564" s="37">
        <v>548.53061000000002</v>
      </c>
    </row>
    <row r="565" spans="1:7" s="32" customFormat="1" ht="73.95" customHeight="1" x14ac:dyDescent="0.35">
      <c r="A565" s="357" t="s">
        <v>340</v>
      </c>
      <c r="B565" s="93" t="s">
        <v>1048</v>
      </c>
      <c r="C565" s="34">
        <v>2023</v>
      </c>
      <c r="D565" s="35">
        <v>0.4</v>
      </c>
      <c r="E565" s="36">
        <v>65</v>
      </c>
      <c r="F565" s="43">
        <v>15</v>
      </c>
      <c r="G565" s="37">
        <v>35.933869999999999</v>
      </c>
    </row>
    <row r="566" spans="1:7" s="32" customFormat="1" ht="73.95" customHeight="1" x14ac:dyDescent="0.35">
      <c r="A566" s="357" t="s">
        <v>340</v>
      </c>
      <c r="B566" s="93" t="s">
        <v>1049</v>
      </c>
      <c r="C566" s="34">
        <v>2023</v>
      </c>
      <c r="D566" s="35">
        <v>0.4</v>
      </c>
      <c r="E566" s="36">
        <v>105</v>
      </c>
      <c r="F566" s="43">
        <v>15</v>
      </c>
      <c r="G566" s="37">
        <v>140.00925000000001</v>
      </c>
    </row>
    <row r="567" spans="1:7" s="32" customFormat="1" ht="73.2" customHeight="1" x14ac:dyDescent="0.35">
      <c r="A567" s="357" t="s">
        <v>340</v>
      </c>
      <c r="B567" s="93" t="s">
        <v>1050</v>
      </c>
      <c r="C567" s="34">
        <v>2023</v>
      </c>
      <c r="D567" s="35">
        <v>0.4</v>
      </c>
      <c r="E567" s="36">
        <v>60</v>
      </c>
      <c r="F567" s="43">
        <v>15</v>
      </c>
      <c r="G567" s="37">
        <v>77.760090000000005</v>
      </c>
    </row>
    <row r="568" spans="1:7" s="32" customFormat="1" ht="90" customHeight="1" x14ac:dyDescent="0.35">
      <c r="A568" s="357" t="s">
        <v>340</v>
      </c>
      <c r="B568" s="93" t="s">
        <v>1051</v>
      </c>
      <c r="C568" s="34">
        <v>2023</v>
      </c>
      <c r="D568" s="35">
        <v>0.4</v>
      </c>
      <c r="E568" s="36">
        <v>489</v>
      </c>
      <c r="F568" s="43">
        <v>15</v>
      </c>
      <c r="G568" s="37">
        <v>304.22676000000001</v>
      </c>
    </row>
    <row r="569" spans="1:7" s="32" customFormat="1" ht="105" customHeight="1" x14ac:dyDescent="0.35">
      <c r="A569" s="357" t="s">
        <v>340</v>
      </c>
      <c r="B569" s="93" t="s">
        <v>1052</v>
      </c>
      <c r="C569" s="34">
        <v>2023</v>
      </c>
      <c r="D569" s="35">
        <v>0.4</v>
      </c>
      <c r="E569" s="36">
        <v>42</v>
      </c>
      <c r="F569" s="43">
        <v>10</v>
      </c>
      <c r="G569" s="37">
        <v>81.647869999999998</v>
      </c>
    </row>
    <row r="570" spans="1:7" s="32" customFormat="1" ht="105" customHeight="1" x14ac:dyDescent="0.35">
      <c r="A570" s="357" t="s">
        <v>340</v>
      </c>
      <c r="B570" s="93" t="s">
        <v>1053</v>
      </c>
      <c r="C570" s="34">
        <v>2023</v>
      </c>
      <c r="D570" s="35">
        <v>0.4</v>
      </c>
      <c r="E570" s="36">
        <v>212</v>
      </c>
      <c r="F570" s="43">
        <v>10</v>
      </c>
      <c r="G570" s="37">
        <v>179.8981</v>
      </c>
    </row>
    <row r="571" spans="1:7" s="32" customFormat="1" ht="64.2" customHeight="1" x14ac:dyDescent="0.35">
      <c r="A571" s="357" t="s">
        <v>340</v>
      </c>
      <c r="B571" s="93" t="s">
        <v>1054</v>
      </c>
      <c r="C571" s="34">
        <v>2023</v>
      </c>
      <c r="D571" s="35">
        <v>0.4</v>
      </c>
      <c r="E571" s="36">
        <v>40</v>
      </c>
      <c r="F571" s="43">
        <v>30</v>
      </c>
      <c r="G571" s="37">
        <v>52.513399999999997</v>
      </c>
    </row>
    <row r="572" spans="1:7" s="32" customFormat="1" ht="69" customHeight="1" x14ac:dyDescent="0.35">
      <c r="A572" s="357" t="s">
        <v>340</v>
      </c>
      <c r="B572" s="93" t="s">
        <v>1055</v>
      </c>
      <c r="C572" s="34">
        <v>2023</v>
      </c>
      <c r="D572" s="35">
        <v>0.4</v>
      </c>
      <c r="E572" s="36">
        <v>25</v>
      </c>
      <c r="F572" s="43">
        <v>30</v>
      </c>
      <c r="G572" s="37">
        <v>31.63054</v>
      </c>
    </row>
    <row r="573" spans="1:7" s="32" customFormat="1" ht="72" customHeight="1" x14ac:dyDescent="0.35">
      <c r="A573" s="357" t="s">
        <v>340</v>
      </c>
      <c r="B573" s="93" t="s">
        <v>1056</v>
      </c>
      <c r="C573" s="34">
        <v>2023</v>
      </c>
      <c r="D573" s="35">
        <v>0.4</v>
      </c>
      <c r="E573" s="36">
        <v>31</v>
      </c>
      <c r="F573" s="43">
        <f>15*7</f>
        <v>105</v>
      </c>
      <c r="G573" s="37">
        <v>37.701219999999999</v>
      </c>
    </row>
    <row r="574" spans="1:7" s="32" customFormat="1" ht="88.95" customHeight="1" x14ac:dyDescent="0.35">
      <c r="A574" s="357" t="s">
        <v>340</v>
      </c>
      <c r="B574" s="93" t="s">
        <v>1057</v>
      </c>
      <c r="C574" s="34">
        <v>2023</v>
      </c>
      <c r="D574" s="35">
        <v>0.4</v>
      </c>
      <c r="E574" s="36">
        <v>705</v>
      </c>
      <c r="F574" s="43">
        <v>15</v>
      </c>
      <c r="G574" s="37">
        <v>866.36599999999999</v>
      </c>
    </row>
    <row r="575" spans="1:7" s="32" customFormat="1" ht="54" customHeight="1" x14ac:dyDescent="0.35">
      <c r="A575" s="357" t="s">
        <v>340</v>
      </c>
      <c r="B575" s="93" t="s">
        <v>1058</v>
      </c>
      <c r="C575" s="34">
        <v>2023</v>
      </c>
      <c r="D575" s="35">
        <v>0.4</v>
      </c>
      <c r="E575" s="36">
        <v>20</v>
      </c>
      <c r="F575" s="43">
        <v>5</v>
      </c>
      <c r="G575" s="37">
        <v>14.287470000000001</v>
      </c>
    </row>
    <row r="576" spans="1:7" s="32" customFormat="1" ht="46.2" customHeight="1" x14ac:dyDescent="0.35">
      <c r="A576" s="357" t="s">
        <v>340</v>
      </c>
      <c r="B576" s="93" t="s">
        <v>1059</v>
      </c>
      <c r="C576" s="34">
        <v>2023</v>
      </c>
      <c r="D576" s="35">
        <v>0.4</v>
      </c>
      <c r="E576" s="36">
        <v>140</v>
      </c>
      <c r="F576" s="43">
        <v>3</v>
      </c>
      <c r="G576" s="37">
        <v>106.76703000000001</v>
      </c>
    </row>
    <row r="577" spans="1:7" s="32" customFormat="1" ht="46.95" customHeight="1" x14ac:dyDescent="0.35">
      <c r="A577" s="357" t="s">
        <v>340</v>
      </c>
      <c r="B577" s="93" t="s">
        <v>1060</v>
      </c>
      <c r="C577" s="34">
        <v>2023</v>
      </c>
      <c r="D577" s="35">
        <v>0.4</v>
      </c>
      <c r="E577" s="36">
        <v>195</v>
      </c>
      <c r="F577" s="43">
        <v>5</v>
      </c>
      <c r="G577" s="37">
        <v>139.95060000000001</v>
      </c>
    </row>
    <row r="578" spans="1:7" s="32" customFormat="1" ht="79.95" customHeight="1" x14ac:dyDescent="0.35">
      <c r="A578" s="357" t="s">
        <v>340</v>
      </c>
      <c r="B578" s="93" t="s">
        <v>1061</v>
      </c>
      <c r="C578" s="34">
        <v>2023</v>
      </c>
      <c r="D578" s="35">
        <v>0.4</v>
      </c>
      <c r="E578" s="36">
        <v>98</v>
      </c>
      <c r="F578" s="43">
        <v>15</v>
      </c>
      <c r="G578" s="37">
        <v>67.037790000000001</v>
      </c>
    </row>
    <row r="579" spans="1:7" s="32" customFormat="1" ht="105" customHeight="1" x14ac:dyDescent="0.35">
      <c r="A579" s="357" t="s">
        <v>340</v>
      </c>
      <c r="B579" s="93" t="s">
        <v>1062</v>
      </c>
      <c r="C579" s="34">
        <v>2023</v>
      </c>
      <c r="D579" s="35">
        <v>0.4</v>
      </c>
      <c r="E579" s="36">
        <v>49</v>
      </c>
      <c r="F579" s="43">
        <v>50</v>
      </c>
      <c r="G579" s="37">
        <v>35.155500000000004</v>
      </c>
    </row>
    <row r="580" spans="1:7" s="32" customFormat="1" ht="105" customHeight="1" x14ac:dyDescent="0.35">
      <c r="A580" s="357" t="s">
        <v>340</v>
      </c>
      <c r="B580" s="93" t="s">
        <v>1063</v>
      </c>
      <c r="C580" s="34">
        <v>2023</v>
      </c>
      <c r="D580" s="35">
        <v>0.4</v>
      </c>
      <c r="E580" s="36">
        <v>88</v>
      </c>
      <c r="F580" s="43">
        <v>15</v>
      </c>
      <c r="G580" s="37">
        <v>57.65222</v>
      </c>
    </row>
    <row r="581" spans="1:7" s="32" customFormat="1" ht="105" customHeight="1" x14ac:dyDescent="0.35">
      <c r="A581" s="357" t="s">
        <v>340</v>
      </c>
      <c r="B581" s="93" t="s">
        <v>1064</v>
      </c>
      <c r="C581" s="34">
        <v>2023</v>
      </c>
      <c r="D581" s="35">
        <v>0.4</v>
      </c>
      <c r="E581" s="36">
        <v>39</v>
      </c>
      <c r="F581" s="43">
        <v>15</v>
      </c>
      <c r="G581" s="37">
        <v>40.382190000000001</v>
      </c>
    </row>
    <row r="582" spans="1:7" s="32" customFormat="1" ht="90" customHeight="1" x14ac:dyDescent="0.35">
      <c r="A582" s="357" t="s">
        <v>340</v>
      </c>
      <c r="B582" s="93" t="s">
        <v>1065</v>
      </c>
      <c r="C582" s="34">
        <v>2023</v>
      </c>
      <c r="D582" s="35">
        <v>0.4</v>
      </c>
      <c r="E582" s="36">
        <v>98</v>
      </c>
      <c r="F582" s="43">
        <v>15</v>
      </c>
      <c r="G582" s="37">
        <v>81.442430000000002</v>
      </c>
    </row>
    <row r="583" spans="1:7" s="32" customFormat="1" ht="88.95" customHeight="1" x14ac:dyDescent="0.35">
      <c r="A583" s="357" t="s">
        <v>340</v>
      </c>
      <c r="B583" s="93" t="s">
        <v>1066</v>
      </c>
      <c r="C583" s="34">
        <v>2023</v>
      </c>
      <c r="D583" s="35">
        <v>0.4</v>
      </c>
      <c r="E583" s="36">
        <v>559</v>
      </c>
      <c r="F583" s="43">
        <v>15</v>
      </c>
      <c r="G583" s="37">
        <v>239.61008000000001</v>
      </c>
    </row>
    <row r="584" spans="1:7" s="32" customFormat="1" ht="87" customHeight="1" x14ac:dyDescent="0.35">
      <c r="A584" s="357" t="s">
        <v>340</v>
      </c>
      <c r="B584" s="93" t="s">
        <v>1067</v>
      </c>
      <c r="C584" s="34">
        <v>2023</v>
      </c>
      <c r="D584" s="35">
        <v>0.4</v>
      </c>
      <c r="E584" s="36">
        <v>314</v>
      </c>
      <c r="F584" s="43">
        <v>15</v>
      </c>
      <c r="G584" s="37">
        <v>284.63983000000002</v>
      </c>
    </row>
    <row r="585" spans="1:7" s="32" customFormat="1" ht="105" customHeight="1" x14ac:dyDescent="0.35">
      <c r="A585" s="357" t="s">
        <v>340</v>
      </c>
      <c r="B585" s="93" t="s">
        <v>1068</v>
      </c>
      <c r="C585" s="34">
        <v>2023</v>
      </c>
      <c r="D585" s="35">
        <v>0.4</v>
      </c>
      <c r="E585" s="36">
        <v>44</v>
      </c>
      <c r="F585" s="43">
        <v>10</v>
      </c>
      <c r="G585" s="37">
        <v>46.13355</v>
      </c>
    </row>
    <row r="586" spans="1:7" s="32" customFormat="1" ht="105" customHeight="1" x14ac:dyDescent="0.35">
      <c r="A586" s="357" t="s">
        <v>340</v>
      </c>
      <c r="B586" s="93" t="s">
        <v>1069</v>
      </c>
      <c r="C586" s="34">
        <v>2023</v>
      </c>
      <c r="D586" s="35">
        <v>0.4</v>
      </c>
      <c r="E586" s="36">
        <v>69</v>
      </c>
      <c r="F586" s="43">
        <v>7</v>
      </c>
      <c r="G586" s="37">
        <v>111.2654</v>
      </c>
    </row>
    <row r="587" spans="1:7" s="32" customFormat="1" ht="105" customHeight="1" x14ac:dyDescent="0.35">
      <c r="A587" s="357" t="s">
        <v>340</v>
      </c>
      <c r="B587" s="93" t="s">
        <v>1070</v>
      </c>
      <c r="C587" s="34">
        <v>2023</v>
      </c>
      <c r="D587" s="35">
        <v>0.4</v>
      </c>
      <c r="E587" s="36">
        <v>78</v>
      </c>
      <c r="F587" s="43">
        <v>5</v>
      </c>
      <c r="G587" s="37">
        <v>93.012339999999995</v>
      </c>
    </row>
    <row r="588" spans="1:7" s="63" customFormat="1" ht="105" customHeight="1" x14ac:dyDescent="0.35">
      <c r="A588" s="357" t="s">
        <v>340</v>
      </c>
      <c r="B588" s="222" t="s">
        <v>1071</v>
      </c>
      <c r="C588" s="69">
        <v>2023</v>
      </c>
      <c r="D588" s="70">
        <v>0.4</v>
      </c>
      <c r="E588" s="71">
        <v>275</v>
      </c>
      <c r="F588" s="71">
        <v>30</v>
      </c>
      <c r="G588" s="73">
        <v>242.17964000000001</v>
      </c>
    </row>
    <row r="589" spans="1:7" s="63" customFormat="1" ht="105" customHeight="1" x14ac:dyDescent="0.35">
      <c r="A589" s="357" t="s">
        <v>340</v>
      </c>
      <c r="B589" s="222" t="s">
        <v>1072</v>
      </c>
      <c r="C589" s="69">
        <v>2023</v>
      </c>
      <c r="D589" s="70">
        <v>0.4</v>
      </c>
      <c r="E589" s="71">
        <v>520</v>
      </c>
      <c r="F589" s="71">
        <v>7</v>
      </c>
      <c r="G589" s="73">
        <f>519.01349+42.5</f>
        <v>561.51349000000005</v>
      </c>
    </row>
    <row r="590" spans="1:7" s="63" customFormat="1" ht="86.4" customHeight="1" x14ac:dyDescent="0.35">
      <c r="A590" s="357" t="s">
        <v>340</v>
      </c>
      <c r="B590" s="222" t="s">
        <v>1073</v>
      </c>
      <c r="C590" s="69">
        <v>2023</v>
      </c>
      <c r="D590" s="81">
        <v>10</v>
      </c>
      <c r="E590" s="71">
        <v>10</v>
      </c>
      <c r="F590" s="71">
        <v>35</v>
      </c>
      <c r="G590" s="73">
        <v>15.474349999999999</v>
      </c>
    </row>
    <row r="591" spans="1:7" s="63" customFormat="1" ht="85.2" customHeight="1" x14ac:dyDescent="0.35">
      <c r="A591" s="357" t="s">
        <v>340</v>
      </c>
      <c r="B591" s="222" t="s">
        <v>1074</v>
      </c>
      <c r="C591" s="69">
        <v>2023</v>
      </c>
      <c r="D591" s="70">
        <v>0.4</v>
      </c>
      <c r="E591" s="71">
        <v>20</v>
      </c>
      <c r="F591" s="71">
        <v>35</v>
      </c>
      <c r="G591" s="73">
        <v>11.989789999999999</v>
      </c>
    </row>
    <row r="592" spans="1:7" s="63" customFormat="1" ht="105" customHeight="1" x14ac:dyDescent="0.35">
      <c r="A592" s="357" t="s">
        <v>340</v>
      </c>
      <c r="B592" s="222" t="s">
        <v>1075</v>
      </c>
      <c r="C592" s="69">
        <v>2023</v>
      </c>
      <c r="D592" s="70">
        <v>0.4</v>
      </c>
      <c r="E592" s="71">
        <v>216</v>
      </c>
      <c r="F592" s="71">
        <v>6</v>
      </c>
      <c r="G592" s="73">
        <v>319.24336</v>
      </c>
    </row>
    <row r="593" spans="1:7" s="63" customFormat="1" ht="105" customHeight="1" x14ac:dyDescent="0.35">
      <c r="A593" s="357" t="s">
        <v>340</v>
      </c>
      <c r="B593" s="222" t="s">
        <v>1076</v>
      </c>
      <c r="C593" s="69">
        <v>2023</v>
      </c>
      <c r="D593" s="70">
        <v>0.4</v>
      </c>
      <c r="E593" s="71">
        <v>490</v>
      </c>
      <c r="F593" s="71">
        <v>45</v>
      </c>
      <c r="G593" s="73">
        <v>344.30473999999998</v>
      </c>
    </row>
    <row r="594" spans="1:7" s="63" customFormat="1" ht="105" customHeight="1" x14ac:dyDescent="0.35">
      <c r="A594" s="357" t="s">
        <v>340</v>
      </c>
      <c r="B594" s="222" t="s">
        <v>1077</v>
      </c>
      <c r="C594" s="69">
        <v>2023</v>
      </c>
      <c r="D594" s="70">
        <v>0.4</v>
      </c>
      <c r="E594" s="71">
        <v>245</v>
      </c>
      <c r="F594" s="71">
        <v>5</v>
      </c>
      <c r="G594" s="73">
        <v>278.88467000000003</v>
      </c>
    </row>
    <row r="595" spans="1:7" s="63" customFormat="1" ht="105" customHeight="1" x14ac:dyDescent="0.35">
      <c r="A595" s="357" t="s">
        <v>340</v>
      </c>
      <c r="B595" s="222" t="s">
        <v>1078</v>
      </c>
      <c r="C595" s="69">
        <v>2023</v>
      </c>
      <c r="D595" s="70">
        <v>0.4</v>
      </c>
      <c r="E595" s="71">
        <v>118</v>
      </c>
      <c r="F595" s="71">
        <v>10</v>
      </c>
      <c r="G595" s="73">
        <v>182.3767</v>
      </c>
    </row>
    <row r="596" spans="1:7" s="63" customFormat="1" ht="184.95" customHeight="1" x14ac:dyDescent="0.35">
      <c r="A596" s="357" t="s">
        <v>340</v>
      </c>
      <c r="B596" s="222" t="s">
        <v>1079</v>
      </c>
      <c r="C596" s="69">
        <v>2023</v>
      </c>
      <c r="D596" s="70">
        <v>0.4</v>
      </c>
      <c r="E596" s="71">
        <v>422</v>
      </c>
      <c r="F596" s="71">
        <v>8</v>
      </c>
      <c r="G596" s="73">
        <v>1282.6008899999999</v>
      </c>
    </row>
    <row r="597" spans="1:7" s="63" customFormat="1" ht="105" customHeight="1" x14ac:dyDescent="0.35">
      <c r="A597" s="357" t="s">
        <v>340</v>
      </c>
      <c r="B597" s="222" t="s">
        <v>1080</v>
      </c>
      <c r="C597" s="69">
        <v>2023</v>
      </c>
      <c r="D597" s="70">
        <v>0.4</v>
      </c>
      <c r="E597" s="71">
        <v>382</v>
      </c>
      <c r="F597" s="71">
        <v>5</v>
      </c>
      <c r="G597" s="73">
        <v>439.56675999999999</v>
      </c>
    </row>
    <row r="598" spans="1:7" s="63" customFormat="1" ht="105" customHeight="1" x14ac:dyDescent="0.35">
      <c r="A598" s="357" t="s">
        <v>340</v>
      </c>
      <c r="B598" s="222" t="s">
        <v>1081</v>
      </c>
      <c r="C598" s="69">
        <v>2023</v>
      </c>
      <c r="D598" s="70">
        <v>10</v>
      </c>
      <c r="E598" s="71">
        <v>5</v>
      </c>
      <c r="F598" s="71">
        <v>15</v>
      </c>
      <c r="G598" s="73">
        <v>27.540459999999999</v>
      </c>
    </row>
    <row r="599" spans="1:7" s="63" customFormat="1" ht="105" customHeight="1" x14ac:dyDescent="0.35">
      <c r="A599" s="357" t="s">
        <v>340</v>
      </c>
      <c r="B599" s="222" t="s">
        <v>1082</v>
      </c>
      <c r="C599" s="69">
        <v>2023</v>
      </c>
      <c r="D599" s="70">
        <v>0.4</v>
      </c>
      <c r="E599" s="71">
        <v>186</v>
      </c>
      <c r="F599" s="71">
        <v>15</v>
      </c>
      <c r="G599" s="73">
        <f>280.74913+22.5</f>
        <v>303.24912999999998</v>
      </c>
    </row>
    <row r="600" spans="1:7" s="63" customFormat="1" ht="105" customHeight="1" x14ac:dyDescent="0.35">
      <c r="A600" s="357" t="s">
        <v>340</v>
      </c>
      <c r="B600" s="222" t="s">
        <v>1083</v>
      </c>
      <c r="C600" s="69">
        <v>2023</v>
      </c>
      <c r="D600" s="70">
        <v>0.4</v>
      </c>
      <c r="E600" s="71">
        <v>74</v>
      </c>
      <c r="F600" s="71">
        <v>7</v>
      </c>
      <c r="G600" s="73">
        <v>100.35319</v>
      </c>
    </row>
    <row r="601" spans="1:7" s="63" customFormat="1" ht="105" customHeight="1" x14ac:dyDescent="0.35">
      <c r="A601" s="357" t="s">
        <v>340</v>
      </c>
      <c r="B601" s="222" t="s">
        <v>1084</v>
      </c>
      <c r="C601" s="69">
        <v>2023</v>
      </c>
      <c r="D601" s="81">
        <v>10</v>
      </c>
      <c r="E601" s="71">
        <v>436</v>
      </c>
      <c r="F601" s="71">
        <v>45</v>
      </c>
      <c r="G601" s="73">
        <v>868.44208000000003</v>
      </c>
    </row>
    <row r="602" spans="1:7" s="63" customFormat="1" ht="105" customHeight="1" x14ac:dyDescent="0.35">
      <c r="A602" s="357" t="s">
        <v>340</v>
      </c>
      <c r="B602" s="222" t="s">
        <v>1085</v>
      </c>
      <c r="C602" s="69">
        <v>2023</v>
      </c>
      <c r="D602" s="70">
        <v>0.4</v>
      </c>
      <c r="E602" s="71">
        <v>174</v>
      </c>
      <c r="F602" s="71">
        <v>45</v>
      </c>
      <c r="G602" s="73">
        <v>429.88400000000001</v>
      </c>
    </row>
    <row r="603" spans="1:7" s="63" customFormat="1" ht="105" customHeight="1" x14ac:dyDescent="0.35">
      <c r="A603" s="357" t="s">
        <v>340</v>
      </c>
      <c r="B603" s="222" t="s">
        <v>1086</v>
      </c>
      <c r="C603" s="69">
        <v>2023</v>
      </c>
      <c r="D603" s="70">
        <v>0.4</v>
      </c>
      <c r="E603" s="71">
        <v>19</v>
      </c>
      <c r="F603" s="71">
        <v>15</v>
      </c>
      <c r="G603" s="73">
        <v>85.471149999999994</v>
      </c>
    </row>
    <row r="604" spans="1:7" s="63" customFormat="1" ht="64.95" customHeight="1" x14ac:dyDescent="0.35">
      <c r="A604" s="357" t="s">
        <v>340</v>
      </c>
      <c r="B604" s="222" t="s">
        <v>1087</v>
      </c>
      <c r="C604" s="69">
        <v>2023</v>
      </c>
      <c r="D604" s="70">
        <v>0.4</v>
      </c>
      <c r="E604" s="71">
        <v>371</v>
      </c>
      <c r="F604" s="71">
        <v>14</v>
      </c>
      <c r="G604" s="73">
        <v>568.23532</v>
      </c>
    </row>
    <row r="605" spans="1:7" s="63" customFormat="1" ht="105" customHeight="1" x14ac:dyDescent="0.35">
      <c r="A605" s="357" t="s">
        <v>340</v>
      </c>
      <c r="B605" s="222" t="s">
        <v>1088</v>
      </c>
      <c r="C605" s="69">
        <v>2023</v>
      </c>
      <c r="D605" s="81">
        <v>10</v>
      </c>
      <c r="E605" s="71">
        <v>75</v>
      </c>
      <c r="F605" s="71">
        <v>40</v>
      </c>
      <c r="G605" s="73">
        <v>598.61721999999997</v>
      </c>
    </row>
    <row r="606" spans="1:7" s="63" customFormat="1" ht="105" customHeight="1" x14ac:dyDescent="0.35">
      <c r="A606" s="357" t="s">
        <v>340</v>
      </c>
      <c r="B606" s="222" t="s">
        <v>1089</v>
      </c>
      <c r="C606" s="69">
        <v>2023</v>
      </c>
      <c r="D606" s="81">
        <v>10</v>
      </c>
      <c r="E606" s="71">
        <v>440</v>
      </c>
      <c r="F606" s="71">
        <v>50</v>
      </c>
      <c r="G606" s="73">
        <v>1224.1120599999999</v>
      </c>
    </row>
    <row r="607" spans="1:7" s="63" customFormat="1" ht="105" customHeight="1" x14ac:dyDescent="0.35">
      <c r="A607" s="357" t="s">
        <v>340</v>
      </c>
      <c r="B607" s="222" t="s">
        <v>1090</v>
      </c>
      <c r="C607" s="69">
        <v>2023</v>
      </c>
      <c r="D607" s="70">
        <v>0.4</v>
      </c>
      <c r="E607" s="71">
        <v>5</v>
      </c>
      <c r="F607" s="71">
        <v>50</v>
      </c>
      <c r="G607" s="73">
        <v>48.613320000000002</v>
      </c>
    </row>
    <row r="608" spans="1:7" s="63" customFormat="1" ht="105" customHeight="1" x14ac:dyDescent="0.35">
      <c r="A608" s="357" t="s">
        <v>340</v>
      </c>
      <c r="B608" s="222" t="s">
        <v>1091</v>
      </c>
      <c r="C608" s="69">
        <v>2023</v>
      </c>
      <c r="D608" s="81">
        <v>10</v>
      </c>
      <c r="E608" s="71">
        <v>114</v>
      </c>
      <c r="F608" s="71">
        <v>30</v>
      </c>
      <c r="G608" s="196">
        <v>517.64140999999995</v>
      </c>
    </row>
    <row r="609" spans="1:7" s="63" customFormat="1" ht="105" customHeight="1" x14ac:dyDescent="0.35">
      <c r="A609" s="357" t="s">
        <v>340</v>
      </c>
      <c r="B609" s="222" t="s">
        <v>1091</v>
      </c>
      <c r="C609" s="69">
        <v>2023</v>
      </c>
      <c r="D609" s="70">
        <v>0.4</v>
      </c>
      <c r="E609" s="71">
        <v>382</v>
      </c>
      <c r="F609" s="71">
        <v>30</v>
      </c>
      <c r="G609" s="196">
        <v>686.53899000000001</v>
      </c>
    </row>
    <row r="610" spans="1:7" s="63" customFormat="1" ht="168" customHeight="1" x14ac:dyDescent="0.35">
      <c r="A610" s="357" t="s">
        <v>340</v>
      </c>
      <c r="B610" s="222" t="s">
        <v>1092</v>
      </c>
      <c r="C610" s="69">
        <v>2023</v>
      </c>
      <c r="D610" s="81">
        <v>10</v>
      </c>
      <c r="E610" s="71">
        <v>8</v>
      </c>
      <c r="F610" s="72">
        <v>164.7</v>
      </c>
      <c r="G610" s="73">
        <v>59.178959999999996</v>
      </c>
    </row>
    <row r="611" spans="1:7" s="63" customFormat="1" ht="174" customHeight="1" x14ac:dyDescent="0.35">
      <c r="A611" s="357" t="s">
        <v>340</v>
      </c>
      <c r="B611" s="222" t="s">
        <v>1093</v>
      </c>
      <c r="C611" s="69">
        <v>2023</v>
      </c>
      <c r="D611" s="70">
        <v>0.4</v>
      </c>
      <c r="E611" s="71">
        <v>404</v>
      </c>
      <c r="F611" s="72">
        <v>164.7</v>
      </c>
      <c r="G611" s="73">
        <v>749.45333000000005</v>
      </c>
    </row>
    <row r="612" spans="1:7" s="63" customFormat="1" ht="67.95" customHeight="1" x14ac:dyDescent="0.35">
      <c r="A612" s="357" t="s">
        <v>340</v>
      </c>
      <c r="B612" s="222" t="s">
        <v>1094</v>
      </c>
      <c r="C612" s="69">
        <v>2023</v>
      </c>
      <c r="D612" s="70">
        <v>0.4</v>
      </c>
      <c r="E612" s="71">
        <v>99</v>
      </c>
      <c r="F612" s="71">
        <v>15</v>
      </c>
      <c r="G612" s="73">
        <v>89.568250000000006</v>
      </c>
    </row>
    <row r="613" spans="1:7" s="63" customFormat="1" ht="82.2" customHeight="1" x14ac:dyDescent="0.35">
      <c r="A613" s="357" t="s">
        <v>340</v>
      </c>
      <c r="B613" s="222" t="s">
        <v>1095</v>
      </c>
      <c r="C613" s="69">
        <v>2023</v>
      </c>
      <c r="D613" s="70">
        <v>0.4</v>
      </c>
      <c r="E613" s="71">
        <v>54</v>
      </c>
      <c r="F613" s="71">
        <v>15</v>
      </c>
      <c r="G613" s="73">
        <v>58.45879</v>
      </c>
    </row>
    <row r="614" spans="1:7" s="63" customFormat="1" ht="69" customHeight="1" x14ac:dyDescent="0.35">
      <c r="A614" s="357" t="s">
        <v>340</v>
      </c>
      <c r="B614" s="222" t="s">
        <v>1096</v>
      </c>
      <c r="C614" s="69">
        <v>2023</v>
      </c>
      <c r="D614" s="70">
        <v>0.4</v>
      </c>
      <c r="E614" s="71">
        <v>376</v>
      </c>
      <c r="F614" s="71">
        <v>15</v>
      </c>
      <c r="G614" s="73">
        <v>308.33828999999997</v>
      </c>
    </row>
    <row r="615" spans="1:7" s="63" customFormat="1" ht="67.2" customHeight="1" x14ac:dyDescent="0.35">
      <c r="A615" s="357" t="s">
        <v>340</v>
      </c>
      <c r="B615" s="222" t="s">
        <v>1097</v>
      </c>
      <c r="C615" s="69">
        <v>2023</v>
      </c>
      <c r="D615" s="70">
        <v>0.4</v>
      </c>
      <c r="E615" s="71">
        <v>80</v>
      </c>
      <c r="F615" s="71">
        <v>15</v>
      </c>
      <c r="G615" s="73">
        <v>141.13811000000001</v>
      </c>
    </row>
    <row r="616" spans="1:7" s="63" customFormat="1" ht="67.95" customHeight="1" x14ac:dyDescent="0.35">
      <c r="A616" s="357" t="s">
        <v>340</v>
      </c>
      <c r="B616" s="222" t="s">
        <v>1098</v>
      </c>
      <c r="C616" s="69">
        <v>2023</v>
      </c>
      <c r="D616" s="70">
        <v>0.4</v>
      </c>
      <c r="E616" s="71">
        <v>60</v>
      </c>
      <c r="F616" s="71">
        <v>6</v>
      </c>
      <c r="G616" s="73">
        <v>88.782629999999997</v>
      </c>
    </row>
    <row r="617" spans="1:7" s="63" customFormat="1" ht="105" customHeight="1" x14ac:dyDescent="0.35">
      <c r="A617" s="357" t="s">
        <v>340</v>
      </c>
      <c r="B617" s="222" t="s">
        <v>1099</v>
      </c>
      <c r="C617" s="69">
        <v>2023</v>
      </c>
      <c r="D617" s="81">
        <v>10</v>
      </c>
      <c r="E617" s="71">
        <v>33</v>
      </c>
      <c r="F617" s="71">
        <v>3</v>
      </c>
      <c r="G617" s="73">
        <v>37.767789999999998</v>
      </c>
    </row>
    <row r="618" spans="1:7" s="63" customFormat="1" ht="105" customHeight="1" x14ac:dyDescent="0.35">
      <c r="A618" s="357" t="s">
        <v>340</v>
      </c>
      <c r="B618" s="222" t="s">
        <v>1099</v>
      </c>
      <c r="C618" s="69">
        <v>2023</v>
      </c>
      <c r="D618" s="70">
        <v>0.4</v>
      </c>
      <c r="E618" s="71">
        <v>20</v>
      </c>
      <c r="F618" s="71">
        <v>3</v>
      </c>
      <c r="G618" s="73">
        <v>23.615189999999998</v>
      </c>
    </row>
    <row r="619" spans="1:7" s="63" customFormat="1" ht="69" customHeight="1" x14ac:dyDescent="0.35">
      <c r="A619" s="357" t="s">
        <v>340</v>
      </c>
      <c r="B619" s="222" t="s">
        <v>1100</v>
      </c>
      <c r="C619" s="69">
        <v>2023</v>
      </c>
      <c r="D619" s="70">
        <v>0.4</v>
      </c>
      <c r="E619" s="71">
        <v>25</v>
      </c>
      <c r="F619" s="71">
        <v>3</v>
      </c>
      <c r="G619" s="73">
        <v>38.325679999999998</v>
      </c>
    </row>
    <row r="620" spans="1:7" s="63" customFormat="1" ht="75" customHeight="1" x14ac:dyDescent="0.35">
      <c r="A620" s="357" t="s">
        <v>340</v>
      </c>
      <c r="B620" s="222" t="s">
        <v>1101</v>
      </c>
      <c r="C620" s="69">
        <v>2023</v>
      </c>
      <c r="D620" s="70">
        <v>0.4</v>
      </c>
      <c r="E620" s="71">
        <v>110</v>
      </c>
      <c r="F620" s="71">
        <v>15</v>
      </c>
      <c r="G620" s="73">
        <v>243.62572</v>
      </c>
    </row>
    <row r="621" spans="1:7" s="63" customFormat="1" ht="67.2" customHeight="1" x14ac:dyDescent="0.35">
      <c r="A621" s="357" t="s">
        <v>340</v>
      </c>
      <c r="B621" s="222" t="s">
        <v>1102</v>
      </c>
      <c r="C621" s="69">
        <v>2023</v>
      </c>
      <c r="D621" s="70">
        <v>0.4</v>
      </c>
      <c r="E621" s="71">
        <v>145</v>
      </c>
      <c r="F621" s="71">
        <v>10</v>
      </c>
      <c r="G621" s="73">
        <v>209.90083999999999</v>
      </c>
    </row>
    <row r="622" spans="1:7" s="63" customFormat="1" ht="105" customHeight="1" x14ac:dyDescent="0.35">
      <c r="A622" s="357" t="s">
        <v>340</v>
      </c>
      <c r="B622" s="222" t="s">
        <v>1103</v>
      </c>
      <c r="C622" s="69">
        <v>2023</v>
      </c>
      <c r="D622" s="70">
        <v>0.4</v>
      </c>
      <c r="E622" s="71">
        <v>36</v>
      </c>
      <c r="F622" s="71">
        <v>70</v>
      </c>
      <c r="G622" s="73">
        <v>68.011570000000006</v>
      </c>
    </row>
    <row r="623" spans="1:7" s="63" customFormat="1" ht="105" customHeight="1" x14ac:dyDescent="0.35">
      <c r="A623" s="357" t="s">
        <v>340</v>
      </c>
      <c r="B623" s="222" t="s">
        <v>1104</v>
      </c>
      <c r="C623" s="69">
        <v>2023</v>
      </c>
      <c r="D623" s="70">
        <v>0.4</v>
      </c>
      <c r="E623" s="71">
        <v>35</v>
      </c>
      <c r="F623" s="71">
        <v>15</v>
      </c>
      <c r="G623" s="73">
        <v>54.698419999999999</v>
      </c>
    </row>
    <row r="624" spans="1:7" s="63" customFormat="1" ht="79.2" customHeight="1" x14ac:dyDescent="0.35">
      <c r="A624" s="357" t="s">
        <v>340</v>
      </c>
      <c r="B624" s="222" t="s">
        <v>1105</v>
      </c>
      <c r="C624" s="69">
        <v>2023</v>
      </c>
      <c r="D624" s="81">
        <v>10</v>
      </c>
      <c r="E624" s="71">
        <v>16</v>
      </c>
      <c r="F624" s="71">
        <v>15</v>
      </c>
      <c r="G624" s="73">
        <v>84.621780000000001</v>
      </c>
    </row>
    <row r="625" spans="1:7" s="63" customFormat="1" ht="85.2" customHeight="1" x14ac:dyDescent="0.35">
      <c r="A625" s="357" t="s">
        <v>340</v>
      </c>
      <c r="B625" s="222" t="s">
        <v>1106</v>
      </c>
      <c r="C625" s="69">
        <v>2023</v>
      </c>
      <c r="D625" s="70">
        <v>0.4</v>
      </c>
      <c r="E625" s="71">
        <v>65</v>
      </c>
      <c r="F625" s="71">
        <v>15</v>
      </c>
      <c r="G625" s="73">
        <v>162.42805999999999</v>
      </c>
    </row>
    <row r="626" spans="1:7" s="63" customFormat="1" ht="64.2" customHeight="1" x14ac:dyDescent="0.35">
      <c r="A626" s="357" t="s">
        <v>340</v>
      </c>
      <c r="B626" s="222" t="s">
        <v>1107</v>
      </c>
      <c r="C626" s="69">
        <v>2023</v>
      </c>
      <c r="D626" s="70">
        <v>0.4</v>
      </c>
      <c r="E626" s="71">
        <v>280</v>
      </c>
      <c r="F626" s="71">
        <v>10</v>
      </c>
      <c r="G626" s="73">
        <v>391.79953999999998</v>
      </c>
    </row>
    <row r="627" spans="1:7" s="63" customFormat="1" ht="105" customHeight="1" x14ac:dyDescent="0.35">
      <c r="A627" s="357" t="s">
        <v>340</v>
      </c>
      <c r="B627" s="222" t="s">
        <v>1108</v>
      </c>
      <c r="C627" s="69">
        <v>2023</v>
      </c>
      <c r="D627" s="70">
        <v>0.4</v>
      </c>
      <c r="E627" s="71">
        <v>20</v>
      </c>
      <c r="F627" s="71">
        <v>150</v>
      </c>
      <c r="G627" s="73">
        <v>88.601640000000003</v>
      </c>
    </row>
    <row r="628" spans="1:7" s="63" customFormat="1" ht="105" customHeight="1" x14ac:dyDescent="0.35">
      <c r="A628" s="357" t="s">
        <v>340</v>
      </c>
      <c r="B628" s="222" t="s">
        <v>1109</v>
      </c>
      <c r="C628" s="69">
        <v>2023</v>
      </c>
      <c r="D628" s="81">
        <v>10</v>
      </c>
      <c r="E628" s="71">
        <v>43</v>
      </c>
      <c r="F628" s="71">
        <v>150</v>
      </c>
      <c r="G628" s="73">
        <v>177.39586</v>
      </c>
    </row>
    <row r="629" spans="1:7" s="63" customFormat="1" ht="105" customHeight="1" x14ac:dyDescent="0.35">
      <c r="A629" s="357" t="s">
        <v>340</v>
      </c>
      <c r="B629" s="222" t="s">
        <v>1110</v>
      </c>
      <c r="C629" s="69">
        <v>2023</v>
      </c>
      <c r="D629" s="81">
        <v>10</v>
      </c>
      <c r="E629" s="71">
        <v>38</v>
      </c>
      <c r="F629" s="71">
        <v>15</v>
      </c>
      <c r="G629" s="73">
        <v>132.67122000000001</v>
      </c>
    </row>
    <row r="630" spans="1:7" s="63" customFormat="1" ht="105" customHeight="1" x14ac:dyDescent="0.35">
      <c r="A630" s="357" t="s">
        <v>340</v>
      </c>
      <c r="B630" s="222" t="s">
        <v>1111</v>
      </c>
      <c r="C630" s="69">
        <v>2023</v>
      </c>
      <c r="D630" s="70">
        <v>0.4</v>
      </c>
      <c r="E630" s="71">
        <v>38</v>
      </c>
      <c r="F630" s="71">
        <v>15</v>
      </c>
      <c r="G630" s="73">
        <v>62.670189999999998</v>
      </c>
    </row>
    <row r="631" spans="1:7" s="63" customFormat="1" ht="105" customHeight="1" x14ac:dyDescent="0.35">
      <c r="A631" s="357" t="s">
        <v>340</v>
      </c>
      <c r="B631" s="222" t="s">
        <v>1112</v>
      </c>
      <c r="C631" s="69">
        <v>2023</v>
      </c>
      <c r="D631" s="81">
        <v>10</v>
      </c>
      <c r="E631" s="71">
        <v>156</v>
      </c>
      <c r="F631" s="71">
        <v>15</v>
      </c>
      <c r="G631" s="73">
        <v>211.71520000000001</v>
      </c>
    </row>
    <row r="632" spans="1:7" s="63" customFormat="1" ht="105" customHeight="1" x14ac:dyDescent="0.35">
      <c r="A632" s="357" t="s">
        <v>340</v>
      </c>
      <c r="B632" s="222" t="s">
        <v>1112</v>
      </c>
      <c r="C632" s="69">
        <v>2023</v>
      </c>
      <c r="D632" s="70">
        <v>0.4</v>
      </c>
      <c r="E632" s="71">
        <v>150</v>
      </c>
      <c r="F632" s="71">
        <v>15</v>
      </c>
      <c r="G632" s="73">
        <v>157.20987</v>
      </c>
    </row>
    <row r="633" spans="1:7" s="63" customFormat="1" ht="105" customHeight="1" x14ac:dyDescent="0.35">
      <c r="A633" s="357" t="s">
        <v>340</v>
      </c>
      <c r="B633" s="222" t="s">
        <v>1113</v>
      </c>
      <c r="C633" s="69">
        <v>2023</v>
      </c>
      <c r="D633" s="70">
        <v>0.4</v>
      </c>
      <c r="E633" s="71">
        <v>34</v>
      </c>
      <c r="F633" s="71">
        <v>0</v>
      </c>
      <c r="G633" s="73">
        <v>24.94659</v>
      </c>
    </row>
    <row r="634" spans="1:7" s="63" customFormat="1" ht="105" customHeight="1" x14ac:dyDescent="0.35">
      <c r="A634" s="357" t="s">
        <v>340</v>
      </c>
      <c r="B634" s="222" t="s">
        <v>1114</v>
      </c>
      <c r="C634" s="69">
        <v>2023</v>
      </c>
      <c r="D634" s="81">
        <v>10</v>
      </c>
      <c r="E634" s="71">
        <v>16</v>
      </c>
      <c r="F634" s="71">
        <v>0</v>
      </c>
      <c r="G634" s="73">
        <v>67</v>
      </c>
    </row>
    <row r="635" spans="1:7" s="63" customFormat="1" ht="63" customHeight="1" x14ac:dyDescent="0.35">
      <c r="A635" s="357" t="s">
        <v>340</v>
      </c>
      <c r="B635" s="222" t="s">
        <v>1115</v>
      </c>
      <c r="C635" s="69">
        <v>2023</v>
      </c>
      <c r="D635" s="70">
        <v>0.4</v>
      </c>
      <c r="E635" s="71">
        <v>60</v>
      </c>
      <c r="F635" s="71">
        <v>15</v>
      </c>
      <c r="G635" s="73">
        <v>101.1862</v>
      </c>
    </row>
    <row r="636" spans="1:7" s="63" customFormat="1" ht="70.95" customHeight="1" x14ac:dyDescent="0.35">
      <c r="A636" s="357" t="s">
        <v>340</v>
      </c>
      <c r="B636" s="219" t="s">
        <v>1116</v>
      </c>
      <c r="C636" s="69">
        <v>2023</v>
      </c>
      <c r="D636" s="70">
        <v>0.4</v>
      </c>
      <c r="E636" s="71">
        <v>70</v>
      </c>
      <c r="F636" s="71">
        <v>15</v>
      </c>
      <c r="G636" s="73">
        <v>123.11211</v>
      </c>
    </row>
    <row r="637" spans="1:7" s="63" customFormat="1" ht="70.2" customHeight="1" x14ac:dyDescent="0.35">
      <c r="A637" s="357" t="s">
        <v>340</v>
      </c>
      <c r="B637" s="219" t="s">
        <v>1117</v>
      </c>
      <c r="C637" s="69">
        <v>2023</v>
      </c>
      <c r="D637" s="70">
        <v>0.4</v>
      </c>
      <c r="E637" s="71">
        <v>90</v>
      </c>
      <c r="F637" s="71">
        <v>7</v>
      </c>
      <c r="G637" s="73">
        <v>84.877120000000005</v>
      </c>
    </row>
    <row r="638" spans="1:7" s="63" customFormat="1" ht="67.2" customHeight="1" x14ac:dyDescent="0.35">
      <c r="A638" s="357" t="s">
        <v>340</v>
      </c>
      <c r="B638" s="219" t="s">
        <v>1118</v>
      </c>
      <c r="C638" s="69">
        <v>2023</v>
      </c>
      <c r="D638" s="70">
        <v>0.4</v>
      </c>
      <c r="E638" s="71">
        <v>20</v>
      </c>
      <c r="F638" s="71">
        <v>15</v>
      </c>
      <c r="G638" s="73">
        <v>35.096629999999998</v>
      </c>
    </row>
    <row r="639" spans="1:7" s="63" customFormat="1" ht="67.2" customHeight="1" x14ac:dyDescent="0.35">
      <c r="A639" s="357" t="s">
        <v>340</v>
      </c>
      <c r="B639" s="219" t="s">
        <v>1119</v>
      </c>
      <c r="C639" s="69">
        <v>2023</v>
      </c>
      <c r="D639" s="70">
        <v>0.4</v>
      </c>
      <c r="E639" s="71">
        <v>80</v>
      </c>
      <c r="F639" s="71">
        <v>10</v>
      </c>
      <c r="G639" s="73">
        <v>175.44673</v>
      </c>
    </row>
    <row r="640" spans="1:7" s="63" customFormat="1" ht="105" customHeight="1" x14ac:dyDescent="0.35">
      <c r="A640" s="357" t="s">
        <v>340</v>
      </c>
      <c r="B640" s="222" t="s">
        <v>520</v>
      </c>
      <c r="C640" s="69">
        <v>2023</v>
      </c>
      <c r="D640" s="70">
        <v>0.4</v>
      </c>
      <c r="E640" s="71">
        <v>2810</v>
      </c>
      <c r="F640" s="71">
        <v>383</v>
      </c>
      <c r="G640" s="73">
        <v>5420.4063299999998</v>
      </c>
    </row>
    <row r="641" spans="1:7" s="63" customFormat="1" ht="105" customHeight="1" x14ac:dyDescent="0.35">
      <c r="A641" s="357" t="s">
        <v>340</v>
      </c>
      <c r="B641" s="222" t="s">
        <v>521</v>
      </c>
      <c r="C641" s="69">
        <v>2023</v>
      </c>
      <c r="D641" s="81">
        <v>10</v>
      </c>
      <c r="E641" s="71">
        <v>115</v>
      </c>
      <c r="F641" s="71">
        <v>30</v>
      </c>
      <c r="G641" s="73">
        <v>386.68083999999999</v>
      </c>
    </row>
    <row r="642" spans="1:7" s="63" customFormat="1" ht="105" customHeight="1" x14ac:dyDescent="0.35">
      <c r="A642" s="357" t="s">
        <v>340</v>
      </c>
      <c r="B642" s="222" t="s">
        <v>521</v>
      </c>
      <c r="C642" s="69">
        <v>2023</v>
      </c>
      <c r="D642" s="70">
        <v>0.4</v>
      </c>
      <c r="E642" s="71">
        <v>328</v>
      </c>
      <c r="F642" s="71">
        <v>30</v>
      </c>
      <c r="G642" s="73">
        <v>694.96261000000004</v>
      </c>
    </row>
    <row r="643" spans="1:7" s="63" customFormat="1" ht="105" customHeight="1" x14ac:dyDescent="0.35">
      <c r="A643" s="357" t="s">
        <v>340</v>
      </c>
      <c r="B643" s="222" t="s">
        <v>522</v>
      </c>
      <c r="C643" s="69">
        <v>2023</v>
      </c>
      <c r="D643" s="81">
        <v>10</v>
      </c>
      <c r="E643" s="71">
        <v>1015</v>
      </c>
      <c r="F643" s="71">
        <v>1200</v>
      </c>
      <c r="G643" s="73">
        <v>3125.3576200000002</v>
      </c>
    </row>
    <row r="644" spans="1:7" s="63" customFormat="1" ht="105" customHeight="1" x14ac:dyDescent="0.35">
      <c r="A644" s="357" t="s">
        <v>340</v>
      </c>
      <c r="B644" s="222" t="s">
        <v>523</v>
      </c>
      <c r="C644" s="69">
        <v>2023</v>
      </c>
      <c r="D644" s="70">
        <v>0.4</v>
      </c>
      <c r="E644" s="71">
        <v>309</v>
      </c>
      <c r="F644" s="71">
        <v>120</v>
      </c>
      <c r="G644" s="73">
        <v>789.0213</v>
      </c>
    </row>
    <row r="645" spans="1:7" s="63" customFormat="1" ht="105" customHeight="1" x14ac:dyDescent="0.35">
      <c r="A645" s="357" t="s">
        <v>340</v>
      </c>
      <c r="B645" s="222" t="s">
        <v>523</v>
      </c>
      <c r="C645" s="69">
        <v>2023</v>
      </c>
      <c r="D645" s="81">
        <v>6</v>
      </c>
      <c r="E645" s="71">
        <v>18</v>
      </c>
      <c r="F645" s="71">
        <v>120</v>
      </c>
      <c r="G645" s="73">
        <v>267.12610000000001</v>
      </c>
    </row>
    <row r="646" spans="1:7" s="63" customFormat="1" ht="72" customHeight="1" x14ac:dyDescent="0.35">
      <c r="A646" s="357" t="s">
        <v>340</v>
      </c>
      <c r="B646" s="222" t="s">
        <v>1120</v>
      </c>
      <c r="C646" s="69">
        <v>2023</v>
      </c>
      <c r="D646" s="70">
        <v>0.4</v>
      </c>
      <c r="E646" s="71">
        <v>64</v>
      </c>
      <c r="F646" s="71">
        <v>15</v>
      </c>
      <c r="G646" s="73">
        <v>127.89715</v>
      </c>
    </row>
    <row r="647" spans="1:7" s="63" customFormat="1" ht="70.2" customHeight="1" x14ac:dyDescent="0.35">
      <c r="A647" s="357" t="s">
        <v>340</v>
      </c>
      <c r="B647" s="222" t="s">
        <v>1121</v>
      </c>
      <c r="C647" s="69">
        <v>2023</v>
      </c>
      <c r="D647" s="70">
        <v>0.4</v>
      </c>
      <c r="E647" s="71">
        <v>40</v>
      </c>
      <c r="F647" s="71">
        <v>15</v>
      </c>
      <c r="G647" s="73">
        <v>89.813029999999998</v>
      </c>
    </row>
    <row r="648" spans="1:7" s="63" customFormat="1" ht="64.2" customHeight="1" x14ac:dyDescent="0.35">
      <c r="A648" s="357" t="s">
        <v>340</v>
      </c>
      <c r="B648" s="222" t="s">
        <v>1122</v>
      </c>
      <c r="C648" s="69">
        <v>2023</v>
      </c>
      <c r="D648" s="70">
        <v>0.4</v>
      </c>
      <c r="E648" s="71">
        <v>140</v>
      </c>
      <c r="F648" s="71">
        <v>15</v>
      </c>
      <c r="G648" s="73">
        <v>178.02101999999999</v>
      </c>
    </row>
    <row r="649" spans="1:7" s="63" customFormat="1" ht="66" customHeight="1" x14ac:dyDescent="0.35">
      <c r="A649" s="357" t="s">
        <v>340</v>
      </c>
      <c r="B649" s="222" t="s">
        <v>1123</v>
      </c>
      <c r="C649" s="69">
        <v>2023</v>
      </c>
      <c r="D649" s="70">
        <v>0.4</v>
      </c>
      <c r="E649" s="71">
        <v>195</v>
      </c>
      <c r="F649" s="71">
        <v>15</v>
      </c>
      <c r="G649" s="73">
        <v>293.04027000000002</v>
      </c>
    </row>
    <row r="650" spans="1:7" s="63" customFormat="1" ht="66" customHeight="1" x14ac:dyDescent="0.35">
      <c r="A650" s="357" t="s">
        <v>340</v>
      </c>
      <c r="B650" s="222" t="s">
        <v>1124</v>
      </c>
      <c r="C650" s="69">
        <v>2023</v>
      </c>
      <c r="D650" s="70">
        <v>0.4</v>
      </c>
      <c r="E650" s="71">
        <v>180</v>
      </c>
      <c r="F650" s="71">
        <v>10</v>
      </c>
      <c r="G650" s="73">
        <v>261.00808000000001</v>
      </c>
    </row>
    <row r="651" spans="1:7" s="63" customFormat="1" ht="70.95" customHeight="1" x14ac:dyDescent="0.35">
      <c r="A651" s="357" t="s">
        <v>340</v>
      </c>
      <c r="B651" s="222" t="s">
        <v>1125</v>
      </c>
      <c r="C651" s="69">
        <v>2023</v>
      </c>
      <c r="D651" s="70">
        <v>0.4</v>
      </c>
      <c r="E651" s="71">
        <v>121</v>
      </c>
      <c r="F651" s="71">
        <v>5</v>
      </c>
      <c r="G651" s="73">
        <v>148.54499999999999</v>
      </c>
    </row>
    <row r="652" spans="1:7" s="63" customFormat="1" ht="69" customHeight="1" x14ac:dyDescent="0.35">
      <c r="A652" s="357" t="s">
        <v>340</v>
      </c>
      <c r="B652" s="222" t="s">
        <v>524</v>
      </c>
      <c r="C652" s="69">
        <v>2023</v>
      </c>
      <c r="D652" s="70">
        <v>0.4</v>
      </c>
      <c r="E652" s="71">
        <v>190</v>
      </c>
      <c r="F652" s="71">
        <v>45</v>
      </c>
      <c r="G652" s="73">
        <v>254.21492000000001</v>
      </c>
    </row>
    <row r="653" spans="1:7" s="63" customFormat="1" ht="64.95" customHeight="1" x14ac:dyDescent="0.35">
      <c r="A653" s="357" t="s">
        <v>340</v>
      </c>
      <c r="B653" s="222" t="s">
        <v>1126</v>
      </c>
      <c r="C653" s="69">
        <v>2023</v>
      </c>
      <c r="D653" s="70">
        <v>0.4</v>
      </c>
      <c r="E653" s="71">
        <v>285</v>
      </c>
      <c r="F653" s="71">
        <v>35</v>
      </c>
      <c r="G653" s="73">
        <v>440.68504000000001</v>
      </c>
    </row>
    <row r="654" spans="1:7" s="63" customFormat="1" ht="67.95" customHeight="1" x14ac:dyDescent="0.35">
      <c r="A654" s="357" t="s">
        <v>340</v>
      </c>
      <c r="B654" s="222" t="s">
        <v>1127</v>
      </c>
      <c r="C654" s="69">
        <v>2023</v>
      </c>
      <c r="D654" s="70">
        <v>0.4</v>
      </c>
      <c r="E654" s="71">
        <v>300</v>
      </c>
      <c r="F654" s="71">
        <v>15</v>
      </c>
      <c r="G654" s="73">
        <v>400.99806000000001</v>
      </c>
    </row>
    <row r="655" spans="1:7" s="63" customFormat="1" ht="64.2" customHeight="1" x14ac:dyDescent="0.35">
      <c r="A655" s="357" t="s">
        <v>340</v>
      </c>
      <c r="B655" s="222" t="s">
        <v>1128</v>
      </c>
      <c r="C655" s="69">
        <v>2023</v>
      </c>
      <c r="D655" s="70">
        <v>0.4</v>
      </c>
      <c r="E655" s="71">
        <v>50</v>
      </c>
      <c r="F655" s="71">
        <v>15</v>
      </c>
      <c r="G655" s="73">
        <v>75.863389999999995</v>
      </c>
    </row>
    <row r="656" spans="1:7" s="63" customFormat="1" ht="88.2" customHeight="1" x14ac:dyDescent="0.35">
      <c r="A656" s="357" t="s">
        <v>340</v>
      </c>
      <c r="B656" s="222" t="s">
        <v>1129</v>
      </c>
      <c r="C656" s="69">
        <v>2023</v>
      </c>
      <c r="D656" s="81">
        <v>10</v>
      </c>
      <c r="E656" s="71">
        <v>15</v>
      </c>
      <c r="F656" s="71">
        <v>30</v>
      </c>
      <c r="G656" s="73">
        <v>47.331020000000002</v>
      </c>
    </row>
    <row r="657" spans="1:7" s="63" customFormat="1" ht="87" customHeight="1" x14ac:dyDescent="0.35">
      <c r="A657" s="357" t="s">
        <v>340</v>
      </c>
      <c r="B657" s="222" t="s">
        <v>1130</v>
      </c>
      <c r="C657" s="69">
        <v>2023</v>
      </c>
      <c r="D657" s="81">
        <v>10</v>
      </c>
      <c r="E657" s="71">
        <v>15</v>
      </c>
      <c r="F657" s="71">
        <v>72</v>
      </c>
      <c r="G657" s="73">
        <v>44.114829999999998</v>
      </c>
    </row>
    <row r="658" spans="1:7" s="63" customFormat="1" ht="85.2" customHeight="1" x14ac:dyDescent="0.35">
      <c r="A658" s="357" t="s">
        <v>340</v>
      </c>
      <c r="B658" s="222" t="s">
        <v>1131</v>
      </c>
      <c r="C658" s="69">
        <v>2023</v>
      </c>
      <c r="D658" s="70">
        <v>0.4</v>
      </c>
      <c r="E658" s="71">
        <v>30</v>
      </c>
      <c r="F658" s="71">
        <v>100</v>
      </c>
      <c r="G658" s="73">
        <v>66.563190000000006</v>
      </c>
    </row>
    <row r="659" spans="1:7" s="63" customFormat="1" ht="90" customHeight="1" x14ac:dyDescent="0.35">
      <c r="A659" s="357" t="s">
        <v>340</v>
      </c>
      <c r="B659" s="222" t="s">
        <v>1132</v>
      </c>
      <c r="C659" s="69">
        <v>2023</v>
      </c>
      <c r="D659" s="81">
        <v>10</v>
      </c>
      <c r="E659" s="71">
        <v>16</v>
      </c>
      <c r="F659" s="71">
        <v>100</v>
      </c>
      <c r="G659" s="73">
        <v>68.867249999999999</v>
      </c>
    </row>
    <row r="660" spans="1:7" s="63" customFormat="1" ht="105" customHeight="1" x14ac:dyDescent="0.35">
      <c r="A660" s="357" t="s">
        <v>340</v>
      </c>
      <c r="B660" s="221" t="s">
        <v>525</v>
      </c>
      <c r="C660" s="195">
        <v>2023</v>
      </c>
      <c r="D660" s="195">
        <v>0.4</v>
      </c>
      <c r="E660" s="195">
        <v>586</v>
      </c>
      <c r="F660" s="195">
        <v>98</v>
      </c>
      <c r="G660" s="178">
        <v>1169.5830699999999</v>
      </c>
    </row>
    <row r="661" spans="1:7" s="63" customFormat="1" ht="105" customHeight="1" x14ac:dyDescent="0.35">
      <c r="A661" s="357" t="s">
        <v>340</v>
      </c>
      <c r="B661" s="221" t="s">
        <v>525</v>
      </c>
      <c r="C661" s="195">
        <v>2023</v>
      </c>
      <c r="D661" s="195">
        <v>10</v>
      </c>
      <c r="E661" s="195">
        <v>332</v>
      </c>
      <c r="F661" s="195">
        <v>98</v>
      </c>
      <c r="G661" s="196">
        <v>1628.98299</v>
      </c>
    </row>
    <row r="662" spans="1:7" s="63" customFormat="1" ht="105" customHeight="1" x14ac:dyDescent="0.35">
      <c r="A662" s="357" t="s">
        <v>340</v>
      </c>
      <c r="B662" s="222" t="s">
        <v>526</v>
      </c>
      <c r="C662" s="69">
        <v>2023</v>
      </c>
      <c r="D662" s="70">
        <v>0.4</v>
      </c>
      <c r="E662" s="71">
        <v>442</v>
      </c>
      <c r="F662" s="71">
        <v>15</v>
      </c>
      <c r="G662" s="73">
        <v>1079.2513200000001</v>
      </c>
    </row>
    <row r="663" spans="1:7" s="63" customFormat="1" ht="81" customHeight="1" x14ac:dyDescent="0.35">
      <c r="A663" s="357" t="s">
        <v>340</v>
      </c>
      <c r="B663" s="222" t="s">
        <v>527</v>
      </c>
      <c r="C663" s="69">
        <v>2023</v>
      </c>
      <c r="D663" s="70">
        <v>0.4</v>
      </c>
      <c r="E663" s="71">
        <v>969</v>
      </c>
      <c r="F663" s="71">
        <v>600</v>
      </c>
      <c r="G663" s="73">
        <v>609.93168000000003</v>
      </c>
    </row>
    <row r="664" spans="1:7" s="63" customFormat="1" ht="81" customHeight="1" x14ac:dyDescent="0.35">
      <c r="A664" s="357" t="s">
        <v>340</v>
      </c>
      <c r="B664" s="222" t="s">
        <v>527</v>
      </c>
      <c r="C664" s="69">
        <v>2023</v>
      </c>
      <c r="D664" s="81">
        <v>10</v>
      </c>
      <c r="E664" s="71">
        <v>260</v>
      </c>
      <c r="F664" s="71">
        <v>600</v>
      </c>
      <c r="G664" s="73">
        <v>478.19887999999997</v>
      </c>
    </row>
    <row r="665" spans="1:7" s="63" customFormat="1" ht="70.95" customHeight="1" x14ac:dyDescent="0.35">
      <c r="A665" s="357" t="s">
        <v>340</v>
      </c>
      <c r="B665" s="222" t="s">
        <v>1133</v>
      </c>
      <c r="C665" s="69">
        <v>2023</v>
      </c>
      <c r="D665" s="70">
        <v>0.4</v>
      </c>
      <c r="E665" s="71">
        <v>65</v>
      </c>
      <c r="F665" s="71">
        <v>0</v>
      </c>
      <c r="G665" s="73">
        <v>97.725080000000005</v>
      </c>
    </row>
    <row r="666" spans="1:7" s="63" customFormat="1" ht="82.2" customHeight="1" x14ac:dyDescent="0.35">
      <c r="A666" s="357" t="s">
        <v>340</v>
      </c>
      <c r="B666" s="222" t="s">
        <v>1134</v>
      </c>
      <c r="C666" s="69">
        <v>2023</v>
      </c>
      <c r="D666" s="70">
        <v>0.4</v>
      </c>
      <c r="E666" s="71">
        <v>475</v>
      </c>
      <c r="F666" s="71">
        <v>15</v>
      </c>
      <c r="G666" s="73">
        <v>652.78562999999997</v>
      </c>
    </row>
    <row r="667" spans="1:7" s="63" customFormat="1" ht="64.95" customHeight="1" x14ac:dyDescent="0.35">
      <c r="A667" s="357" t="s">
        <v>340</v>
      </c>
      <c r="B667" s="222" t="s">
        <v>1135</v>
      </c>
      <c r="C667" s="69">
        <v>2023</v>
      </c>
      <c r="D667" s="70">
        <v>0.4</v>
      </c>
      <c r="E667" s="71">
        <v>150</v>
      </c>
      <c r="F667" s="71">
        <v>15</v>
      </c>
      <c r="G667" s="73">
        <v>254.46294</v>
      </c>
    </row>
    <row r="668" spans="1:7" s="63" customFormat="1" ht="66" customHeight="1" x14ac:dyDescent="0.35">
      <c r="A668" s="357" t="s">
        <v>340</v>
      </c>
      <c r="B668" s="222" t="s">
        <v>1136</v>
      </c>
      <c r="C668" s="69">
        <v>2023</v>
      </c>
      <c r="D668" s="70">
        <v>0.4</v>
      </c>
      <c r="E668" s="71">
        <v>113</v>
      </c>
      <c r="F668" s="71">
        <v>15</v>
      </c>
      <c r="G668" s="73">
        <v>215.32176999999999</v>
      </c>
    </row>
    <row r="669" spans="1:7" s="63" customFormat="1" ht="64.95" customHeight="1" x14ac:dyDescent="0.35">
      <c r="A669" s="357" t="s">
        <v>340</v>
      </c>
      <c r="B669" s="222" t="s">
        <v>528</v>
      </c>
      <c r="C669" s="69">
        <v>2023</v>
      </c>
      <c r="D669" s="70">
        <v>0.4</v>
      </c>
      <c r="E669" s="71">
        <v>120</v>
      </c>
      <c r="F669" s="71">
        <v>60</v>
      </c>
      <c r="G669" s="73">
        <v>237.14411999999999</v>
      </c>
    </row>
    <row r="670" spans="1:7" s="63" customFormat="1" ht="81" customHeight="1" x14ac:dyDescent="0.35">
      <c r="A670" s="357" t="s">
        <v>340</v>
      </c>
      <c r="B670" s="222" t="s">
        <v>1137</v>
      </c>
      <c r="C670" s="69">
        <v>2023</v>
      </c>
      <c r="D670" s="70">
        <v>0.4</v>
      </c>
      <c r="E670" s="71">
        <v>140</v>
      </c>
      <c r="F670" s="71">
        <v>30</v>
      </c>
      <c r="G670" s="73">
        <v>401.37117000000001</v>
      </c>
    </row>
    <row r="671" spans="1:7" s="63" customFormat="1" ht="84" customHeight="1" x14ac:dyDescent="0.35">
      <c r="A671" s="357" t="s">
        <v>340</v>
      </c>
      <c r="B671" s="222" t="s">
        <v>1138</v>
      </c>
      <c r="C671" s="69">
        <v>2023</v>
      </c>
      <c r="D671" s="70">
        <v>0.4</v>
      </c>
      <c r="E671" s="71">
        <v>245</v>
      </c>
      <c r="F671" s="71">
        <v>15</v>
      </c>
      <c r="G671" s="73">
        <v>399.19366000000002</v>
      </c>
    </row>
    <row r="672" spans="1:7" s="63" customFormat="1" ht="84" customHeight="1" x14ac:dyDescent="0.35">
      <c r="A672" s="357" t="s">
        <v>340</v>
      </c>
      <c r="B672" s="222" t="s">
        <v>1139</v>
      </c>
      <c r="C672" s="69">
        <v>2023</v>
      </c>
      <c r="D672" s="71">
        <v>10</v>
      </c>
      <c r="E672" s="71">
        <v>175</v>
      </c>
      <c r="F672" s="71">
        <v>15</v>
      </c>
      <c r="G672" s="73">
        <v>290.60180000000003</v>
      </c>
    </row>
    <row r="673" spans="1:7" s="63" customFormat="1" ht="87" customHeight="1" x14ac:dyDescent="0.35">
      <c r="A673" s="357" t="s">
        <v>340</v>
      </c>
      <c r="B673" s="222" t="s">
        <v>1140</v>
      </c>
      <c r="C673" s="69">
        <v>2023</v>
      </c>
      <c r="D673" s="70">
        <v>0.4</v>
      </c>
      <c r="E673" s="71">
        <v>80</v>
      </c>
      <c r="F673" s="71">
        <v>5</v>
      </c>
      <c r="G673" s="73">
        <v>169.08091999999999</v>
      </c>
    </row>
    <row r="674" spans="1:7" s="63" customFormat="1" ht="76.95" customHeight="1" x14ac:dyDescent="0.35">
      <c r="A674" s="357" t="s">
        <v>340</v>
      </c>
      <c r="B674" s="222" t="s">
        <v>1141</v>
      </c>
      <c r="C674" s="69">
        <v>2023</v>
      </c>
      <c r="D674" s="70">
        <v>0.4</v>
      </c>
      <c r="E674" s="71">
        <v>15</v>
      </c>
      <c r="F674" s="71">
        <v>10</v>
      </c>
      <c r="G674" s="73">
        <v>87.402600000000007</v>
      </c>
    </row>
    <row r="675" spans="1:7" s="63" customFormat="1" ht="87" customHeight="1" x14ac:dyDescent="0.35">
      <c r="A675" s="357" t="s">
        <v>340</v>
      </c>
      <c r="B675" s="222" t="s">
        <v>1141</v>
      </c>
      <c r="C675" s="69">
        <v>2023</v>
      </c>
      <c r="D675" s="81">
        <v>10</v>
      </c>
      <c r="E675" s="71">
        <v>21</v>
      </c>
      <c r="F675" s="71">
        <v>10</v>
      </c>
      <c r="G675" s="73">
        <v>178.54820000000001</v>
      </c>
    </row>
    <row r="676" spans="1:7" s="63" customFormat="1" ht="105" customHeight="1" x14ac:dyDescent="0.35">
      <c r="A676" s="357" t="s">
        <v>340</v>
      </c>
      <c r="B676" s="222" t="s">
        <v>1142</v>
      </c>
      <c r="C676" s="69">
        <v>2023</v>
      </c>
      <c r="D676" s="70">
        <v>0.4</v>
      </c>
      <c r="E676" s="71">
        <v>25</v>
      </c>
      <c r="F676" s="71">
        <v>150</v>
      </c>
      <c r="G676" s="73">
        <v>66.99521</v>
      </c>
    </row>
    <row r="677" spans="1:7" s="63" customFormat="1" ht="105" customHeight="1" x14ac:dyDescent="0.35">
      <c r="A677" s="357" t="s">
        <v>340</v>
      </c>
      <c r="B677" s="222" t="s">
        <v>1142</v>
      </c>
      <c r="C677" s="69">
        <v>2023</v>
      </c>
      <c r="D677" s="81">
        <v>10</v>
      </c>
      <c r="E677" s="71">
        <v>233</v>
      </c>
      <c r="F677" s="71">
        <v>150</v>
      </c>
      <c r="G677" s="73">
        <v>331.36844000000002</v>
      </c>
    </row>
    <row r="678" spans="1:7" s="63" customFormat="1" ht="87" customHeight="1" x14ac:dyDescent="0.35">
      <c r="A678" s="357" t="s">
        <v>340</v>
      </c>
      <c r="B678" s="222" t="s">
        <v>1143</v>
      </c>
      <c r="C678" s="69">
        <v>2023</v>
      </c>
      <c r="D678" s="81">
        <v>10</v>
      </c>
      <c r="E678" s="71">
        <v>11</v>
      </c>
      <c r="F678" s="71">
        <v>50</v>
      </c>
      <c r="G678" s="73">
        <v>112.07492000000001</v>
      </c>
    </row>
    <row r="679" spans="1:7" s="63" customFormat="1" ht="105" customHeight="1" x14ac:dyDescent="0.35">
      <c r="A679" s="357" t="s">
        <v>340</v>
      </c>
      <c r="B679" s="219" t="s">
        <v>1144</v>
      </c>
      <c r="C679" s="100">
        <v>2023</v>
      </c>
      <c r="D679" s="101">
        <v>10</v>
      </c>
      <c r="E679" s="102">
        <v>80</v>
      </c>
      <c r="F679" s="103">
        <v>80</v>
      </c>
      <c r="G679" s="104">
        <v>254.99088</v>
      </c>
    </row>
    <row r="680" spans="1:7" s="63" customFormat="1" ht="105" customHeight="1" x14ac:dyDescent="0.35">
      <c r="A680" s="357" t="s">
        <v>340</v>
      </c>
      <c r="B680" s="219" t="s">
        <v>1144</v>
      </c>
      <c r="C680" s="100">
        <v>2023</v>
      </c>
      <c r="D680" s="101">
        <v>0.4</v>
      </c>
      <c r="E680" s="102">
        <v>10</v>
      </c>
      <c r="F680" s="103">
        <v>80</v>
      </c>
      <c r="G680" s="104">
        <v>51.458649999999999</v>
      </c>
    </row>
    <row r="681" spans="1:7" s="63" customFormat="1" ht="87" customHeight="1" x14ac:dyDescent="0.35">
      <c r="A681" s="357" t="s">
        <v>340</v>
      </c>
      <c r="B681" s="105" t="s">
        <v>1145</v>
      </c>
      <c r="C681" s="100">
        <v>2023</v>
      </c>
      <c r="D681" s="101">
        <v>10</v>
      </c>
      <c r="E681" s="103">
        <v>60</v>
      </c>
      <c r="F681" s="102">
        <v>15</v>
      </c>
      <c r="G681" s="104">
        <v>159.42916</v>
      </c>
    </row>
    <row r="682" spans="1:7" s="63" customFormat="1" ht="85.95" customHeight="1" x14ac:dyDescent="0.35">
      <c r="A682" s="357" t="s">
        <v>340</v>
      </c>
      <c r="B682" s="105" t="s">
        <v>1146</v>
      </c>
      <c r="C682" s="100">
        <v>2023</v>
      </c>
      <c r="D682" s="101">
        <v>0.4</v>
      </c>
      <c r="E682" s="103">
        <v>6</v>
      </c>
      <c r="F682" s="102">
        <v>15</v>
      </c>
      <c r="G682" s="104">
        <v>51.446219999999997</v>
      </c>
    </row>
    <row r="683" spans="1:7" s="63" customFormat="1" ht="88.95" customHeight="1" x14ac:dyDescent="0.35">
      <c r="A683" s="357" t="s">
        <v>340</v>
      </c>
      <c r="B683" s="105" t="s">
        <v>1147</v>
      </c>
      <c r="C683" s="100">
        <v>2023</v>
      </c>
      <c r="D683" s="101">
        <v>10</v>
      </c>
      <c r="E683" s="103">
        <v>430</v>
      </c>
      <c r="F683" s="102">
        <v>80</v>
      </c>
      <c r="G683" s="104">
        <v>745.51665000000003</v>
      </c>
    </row>
    <row r="684" spans="1:7" s="63" customFormat="1" ht="88.2" customHeight="1" x14ac:dyDescent="0.35">
      <c r="A684" s="357" t="s">
        <v>340</v>
      </c>
      <c r="B684" s="105" t="s">
        <v>1147</v>
      </c>
      <c r="C684" s="100">
        <v>2023</v>
      </c>
      <c r="D684" s="101">
        <v>0.4</v>
      </c>
      <c r="E684" s="103">
        <v>10</v>
      </c>
      <c r="F684" s="102">
        <v>80</v>
      </c>
      <c r="G684" s="104">
        <v>114.1502</v>
      </c>
    </row>
    <row r="685" spans="1:7" s="63" customFormat="1" ht="67.2" customHeight="1" x14ac:dyDescent="0.35">
      <c r="A685" s="357" t="s">
        <v>340</v>
      </c>
      <c r="B685" s="85" t="s">
        <v>1148</v>
      </c>
      <c r="C685" s="100">
        <v>2023</v>
      </c>
      <c r="D685" s="101">
        <v>0.4</v>
      </c>
      <c r="E685" s="103">
        <v>86</v>
      </c>
      <c r="F685" s="22">
        <v>4</v>
      </c>
      <c r="G685" s="104">
        <v>115.85876</v>
      </c>
    </row>
    <row r="686" spans="1:7" s="63" customFormat="1" ht="87" customHeight="1" x14ac:dyDescent="0.35">
      <c r="A686" s="357" t="s">
        <v>340</v>
      </c>
      <c r="B686" s="85" t="s">
        <v>1149</v>
      </c>
      <c r="C686" s="100">
        <v>2023</v>
      </c>
      <c r="D686" s="101">
        <v>0.4</v>
      </c>
      <c r="E686" s="103">
        <v>68</v>
      </c>
      <c r="F686" s="22">
        <v>15</v>
      </c>
      <c r="G686" s="104">
        <v>119.38521</v>
      </c>
    </row>
    <row r="687" spans="1:7" s="63" customFormat="1" ht="105" customHeight="1" x14ac:dyDescent="0.35">
      <c r="A687" s="357" t="s">
        <v>340</v>
      </c>
      <c r="B687" s="85" t="s">
        <v>1150</v>
      </c>
      <c r="C687" s="100">
        <v>2023</v>
      </c>
      <c r="D687" s="101">
        <v>0.4</v>
      </c>
      <c r="E687" s="103">
        <v>57</v>
      </c>
      <c r="F687" s="22">
        <v>15</v>
      </c>
      <c r="G687" s="104">
        <v>100.83713</v>
      </c>
    </row>
    <row r="688" spans="1:7" s="63" customFormat="1" ht="85.95" customHeight="1" x14ac:dyDescent="0.35">
      <c r="A688" s="357" t="s">
        <v>340</v>
      </c>
      <c r="B688" s="85" t="s">
        <v>1151</v>
      </c>
      <c r="C688" s="100">
        <v>2023</v>
      </c>
      <c r="D688" s="101">
        <v>0.4</v>
      </c>
      <c r="E688" s="103">
        <v>80</v>
      </c>
      <c r="F688" s="22">
        <v>15</v>
      </c>
      <c r="G688" s="104">
        <v>102.60984000000001</v>
      </c>
    </row>
    <row r="689" spans="1:7" s="63" customFormat="1" ht="88.2" customHeight="1" x14ac:dyDescent="0.35">
      <c r="A689" s="357" t="s">
        <v>340</v>
      </c>
      <c r="B689" s="85" t="s">
        <v>1152</v>
      </c>
      <c r="C689" s="100">
        <v>2023</v>
      </c>
      <c r="D689" s="101">
        <v>0.4</v>
      </c>
      <c r="E689" s="103">
        <v>115</v>
      </c>
      <c r="F689" s="22">
        <v>7</v>
      </c>
      <c r="G689" s="104">
        <v>139.16193999999999</v>
      </c>
    </row>
    <row r="690" spans="1:7" s="63" customFormat="1" ht="75" customHeight="1" x14ac:dyDescent="0.35">
      <c r="A690" s="357" t="s">
        <v>340</v>
      </c>
      <c r="B690" s="85" t="s">
        <v>1153</v>
      </c>
      <c r="C690" s="100">
        <v>2023</v>
      </c>
      <c r="D690" s="101">
        <v>0.4</v>
      </c>
      <c r="E690" s="103">
        <v>55</v>
      </c>
      <c r="F690" s="22">
        <v>4</v>
      </c>
      <c r="G690" s="104">
        <v>63.905389999999997</v>
      </c>
    </row>
    <row r="691" spans="1:7" s="63" customFormat="1" ht="105" customHeight="1" x14ac:dyDescent="0.35">
      <c r="A691" s="357" t="s">
        <v>340</v>
      </c>
      <c r="B691" s="85" t="s">
        <v>1154</v>
      </c>
      <c r="C691" s="100">
        <v>2023</v>
      </c>
      <c r="D691" s="101">
        <v>10</v>
      </c>
      <c r="E691" s="103">
        <v>20</v>
      </c>
      <c r="F691" s="22">
        <v>10</v>
      </c>
      <c r="G691" s="104">
        <v>92.388130000000004</v>
      </c>
    </row>
    <row r="692" spans="1:7" s="63" customFormat="1" ht="105" customHeight="1" x14ac:dyDescent="0.35">
      <c r="A692" s="357" t="s">
        <v>340</v>
      </c>
      <c r="B692" s="85" t="s">
        <v>1154</v>
      </c>
      <c r="C692" s="100">
        <v>2023</v>
      </c>
      <c r="D692" s="101">
        <v>0.4</v>
      </c>
      <c r="E692" s="103">
        <v>10</v>
      </c>
      <c r="F692" s="22">
        <v>10</v>
      </c>
      <c r="G692" s="104">
        <v>56.037019999999998</v>
      </c>
    </row>
    <row r="693" spans="1:7" s="63" customFormat="1" ht="85.2" customHeight="1" x14ac:dyDescent="0.35">
      <c r="A693" s="357" t="s">
        <v>340</v>
      </c>
      <c r="B693" s="85" t="s">
        <v>1155</v>
      </c>
      <c r="C693" s="100">
        <v>2023</v>
      </c>
      <c r="D693" s="101">
        <v>0.4</v>
      </c>
      <c r="E693" s="103">
        <v>129</v>
      </c>
      <c r="F693" s="22">
        <v>15</v>
      </c>
      <c r="G693" s="104">
        <v>147.92783</v>
      </c>
    </row>
    <row r="694" spans="1:7" s="63" customFormat="1" ht="82.2" customHeight="1" x14ac:dyDescent="0.35">
      <c r="A694" s="357" t="s">
        <v>340</v>
      </c>
      <c r="B694" s="85" t="s">
        <v>1156</v>
      </c>
      <c r="C694" s="100">
        <v>2023</v>
      </c>
      <c r="D694" s="101">
        <v>0.4</v>
      </c>
      <c r="E694" s="103">
        <v>29</v>
      </c>
      <c r="F694" s="22">
        <v>15</v>
      </c>
      <c r="G694" s="104">
        <v>49.832949999999997</v>
      </c>
    </row>
    <row r="695" spans="1:7" s="63" customFormat="1" ht="84" customHeight="1" x14ac:dyDescent="0.35">
      <c r="A695" s="357" t="s">
        <v>340</v>
      </c>
      <c r="B695" s="85" t="s">
        <v>1157</v>
      </c>
      <c r="C695" s="100">
        <v>2023</v>
      </c>
      <c r="D695" s="101">
        <v>0.4</v>
      </c>
      <c r="E695" s="103">
        <v>131</v>
      </c>
      <c r="F695" s="22">
        <v>15</v>
      </c>
      <c r="G695" s="104">
        <v>156.89113</v>
      </c>
    </row>
    <row r="696" spans="1:7" s="63" customFormat="1" ht="88.95" customHeight="1" x14ac:dyDescent="0.35">
      <c r="A696" s="357" t="s">
        <v>340</v>
      </c>
      <c r="B696" s="85" t="s">
        <v>1158</v>
      </c>
      <c r="C696" s="100">
        <v>2023</v>
      </c>
      <c r="D696" s="101">
        <v>0.4</v>
      </c>
      <c r="E696" s="22">
        <v>36</v>
      </c>
      <c r="F696" s="22">
        <v>15</v>
      </c>
      <c r="G696" s="104">
        <v>52.228319999999997</v>
      </c>
    </row>
    <row r="697" spans="1:7" s="63" customFormat="1" ht="84" customHeight="1" x14ac:dyDescent="0.35">
      <c r="A697" s="357" t="s">
        <v>340</v>
      </c>
      <c r="B697" s="85" t="s">
        <v>1159</v>
      </c>
      <c r="C697" s="100">
        <v>2023</v>
      </c>
      <c r="D697" s="101">
        <v>0.4</v>
      </c>
      <c r="E697" s="22">
        <v>67</v>
      </c>
      <c r="F697" s="22">
        <v>15</v>
      </c>
      <c r="G697" s="104">
        <v>161.83372</v>
      </c>
    </row>
    <row r="698" spans="1:7" s="63" customFormat="1" ht="90" customHeight="1" x14ac:dyDescent="0.35">
      <c r="A698" s="357" t="s">
        <v>340</v>
      </c>
      <c r="B698" s="85" t="s">
        <v>1160</v>
      </c>
      <c r="C698" s="100">
        <v>2023</v>
      </c>
      <c r="D698" s="101">
        <v>0.4</v>
      </c>
      <c r="E698" s="22">
        <v>155</v>
      </c>
      <c r="F698" s="22">
        <v>15</v>
      </c>
      <c r="G698" s="104">
        <v>180.38926000000001</v>
      </c>
    </row>
    <row r="699" spans="1:7" s="63" customFormat="1" ht="88.2" customHeight="1" x14ac:dyDescent="0.35">
      <c r="A699" s="357" t="s">
        <v>340</v>
      </c>
      <c r="B699" s="219" t="s">
        <v>1161</v>
      </c>
      <c r="C699" s="100">
        <v>2023</v>
      </c>
      <c r="D699" s="101">
        <v>0.4</v>
      </c>
      <c r="E699" s="22">
        <v>31</v>
      </c>
      <c r="F699" s="22">
        <v>15</v>
      </c>
      <c r="G699" s="104">
        <v>50.720500000000001</v>
      </c>
    </row>
    <row r="700" spans="1:7" s="63" customFormat="1" ht="69" customHeight="1" x14ac:dyDescent="0.35">
      <c r="A700" s="357" t="s">
        <v>340</v>
      </c>
      <c r="B700" s="85" t="s">
        <v>1162</v>
      </c>
      <c r="C700" s="100">
        <v>2023</v>
      </c>
      <c r="D700" s="101">
        <v>0.4</v>
      </c>
      <c r="E700" s="103">
        <v>384</v>
      </c>
      <c r="F700" s="22">
        <v>3</v>
      </c>
      <c r="G700" s="104">
        <v>379.52458000000001</v>
      </c>
    </row>
    <row r="701" spans="1:7" s="63" customFormat="1" ht="105" customHeight="1" x14ac:dyDescent="0.35">
      <c r="A701" s="357" t="s">
        <v>340</v>
      </c>
      <c r="B701" s="219" t="s">
        <v>1163</v>
      </c>
      <c r="C701" s="22">
        <v>2023</v>
      </c>
      <c r="D701" s="101">
        <v>0.4</v>
      </c>
      <c r="E701" s="103">
        <v>62</v>
      </c>
      <c r="F701" s="22">
        <v>3</v>
      </c>
      <c r="G701" s="104">
        <v>84.680179999999993</v>
      </c>
    </row>
    <row r="702" spans="1:7" s="63" customFormat="1" ht="105" customHeight="1" x14ac:dyDescent="0.35">
      <c r="A702" s="357" t="s">
        <v>340</v>
      </c>
      <c r="B702" s="219" t="s">
        <v>1164</v>
      </c>
      <c r="C702" s="22">
        <v>2023</v>
      </c>
      <c r="D702" s="101">
        <v>0.4</v>
      </c>
      <c r="E702" s="103">
        <v>26</v>
      </c>
      <c r="F702" s="22">
        <v>1</v>
      </c>
      <c r="G702" s="104">
        <v>33.452800000000003</v>
      </c>
    </row>
    <row r="703" spans="1:7" s="63" customFormat="1" ht="48" customHeight="1" x14ac:dyDescent="0.35">
      <c r="A703" s="357" t="s">
        <v>340</v>
      </c>
      <c r="B703" s="219" t="s">
        <v>1165</v>
      </c>
      <c r="C703" s="22">
        <v>2023</v>
      </c>
      <c r="D703" s="106">
        <v>0.4</v>
      </c>
      <c r="E703" s="107">
        <v>88</v>
      </c>
      <c r="F703" s="107">
        <v>5</v>
      </c>
      <c r="G703" s="108">
        <v>109.20376</v>
      </c>
    </row>
    <row r="704" spans="1:7" s="63" customFormat="1" ht="46.2" customHeight="1" x14ac:dyDescent="0.35">
      <c r="A704" s="357" t="s">
        <v>340</v>
      </c>
      <c r="B704" s="219" t="s">
        <v>1166</v>
      </c>
      <c r="C704" s="22">
        <v>2023</v>
      </c>
      <c r="D704" s="106">
        <v>0.4</v>
      </c>
      <c r="E704" s="107">
        <v>220</v>
      </c>
      <c r="F704" s="107">
        <v>3</v>
      </c>
      <c r="G704" s="108">
        <v>241.35871</v>
      </c>
    </row>
    <row r="705" spans="1:7" s="63" customFormat="1" ht="72" customHeight="1" x14ac:dyDescent="0.35">
      <c r="A705" s="357" t="s">
        <v>340</v>
      </c>
      <c r="B705" s="219" t="s">
        <v>1167</v>
      </c>
      <c r="C705" s="22">
        <v>2023</v>
      </c>
      <c r="D705" s="106">
        <v>0.4</v>
      </c>
      <c r="E705" s="107">
        <v>75</v>
      </c>
      <c r="F705" s="107">
        <v>15</v>
      </c>
      <c r="G705" s="108">
        <v>95.451610000000002</v>
      </c>
    </row>
    <row r="706" spans="1:7" s="63" customFormat="1" ht="51" customHeight="1" x14ac:dyDescent="0.35">
      <c r="A706" s="357" t="s">
        <v>340</v>
      </c>
      <c r="B706" s="219" t="s">
        <v>1168</v>
      </c>
      <c r="C706" s="22">
        <v>2023</v>
      </c>
      <c r="D706" s="106">
        <v>0.4</v>
      </c>
      <c r="E706" s="107">
        <v>42</v>
      </c>
      <c r="F706" s="107">
        <v>5</v>
      </c>
      <c r="G706" s="108">
        <v>38.098050000000001</v>
      </c>
    </row>
    <row r="707" spans="1:7" s="63" customFormat="1" ht="49.2" customHeight="1" x14ac:dyDescent="0.35">
      <c r="A707" s="357" t="s">
        <v>340</v>
      </c>
      <c r="B707" s="219" t="s">
        <v>1169</v>
      </c>
      <c r="C707" s="22">
        <v>2023</v>
      </c>
      <c r="D707" s="106">
        <v>0.4</v>
      </c>
      <c r="E707" s="107">
        <v>29</v>
      </c>
      <c r="F707" s="107">
        <v>5</v>
      </c>
      <c r="G707" s="108">
        <v>23.41817</v>
      </c>
    </row>
    <row r="708" spans="1:7" s="63" customFormat="1" ht="51" customHeight="1" x14ac:dyDescent="0.35">
      <c r="A708" s="357" t="s">
        <v>340</v>
      </c>
      <c r="B708" s="219" t="s">
        <v>1170</v>
      </c>
      <c r="C708" s="22">
        <v>2023</v>
      </c>
      <c r="D708" s="106">
        <v>0.4</v>
      </c>
      <c r="E708" s="107">
        <v>43</v>
      </c>
      <c r="F708" s="107">
        <v>15</v>
      </c>
      <c r="G708" s="108">
        <v>21.66207</v>
      </c>
    </row>
    <row r="709" spans="1:7" s="63" customFormat="1" ht="46.95" customHeight="1" x14ac:dyDescent="0.35">
      <c r="A709" s="357" t="s">
        <v>340</v>
      </c>
      <c r="B709" s="219" t="s">
        <v>1171</v>
      </c>
      <c r="C709" s="22">
        <v>2023</v>
      </c>
      <c r="D709" s="106">
        <v>0.4</v>
      </c>
      <c r="E709" s="107">
        <v>85</v>
      </c>
      <c r="F709" s="107">
        <v>15</v>
      </c>
      <c r="G709" s="108">
        <v>111.42041</v>
      </c>
    </row>
    <row r="710" spans="1:7" s="63" customFormat="1" ht="43.95" customHeight="1" x14ac:dyDescent="0.35">
      <c r="A710" s="357" t="s">
        <v>340</v>
      </c>
      <c r="B710" s="219" t="s">
        <v>1172</v>
      </c>
      <c r="C710" s="22">
        <v>2023</v>
      </c>
      <c r="D710" s="106">
        <v>0.4</v>
      </c>
      <c r="E710" s="107">
        <v>49</v>
      </c>
      <c r="F710" s="107">
        <v>15</v>
      </c>
      <c r="G710" s="108">
        <v>70.933580000000006</v>
      </c>
    </row>
    <row r="711" spans="1:7" s="63" customFormat="1" ht="82.2" customHeight="1" x14ac:dyDescent="0.35">
      <c r="A711" s="357" t="s">
        <v>340</v>
      </c>
      <c r="B711" s="219" t="s">
        <v>1173</v>
      </c>
      <c r="C711" s="22">
        <v>2023</v>
      </c>
      <c r="D711" s="62">
        <v>10</v>
      </c>
      <c r="E711" s="107">
        <v>928</v>
      </c>
      <c r="F711" s="109">
        <v>348.8</v>
      </c>
      <c r="G711" s="108">
        <v>1708.74036</v>
      </c>
    </row>
    <row r="712" spans="1:7" s="63" customFormat="1" ht="79.2" customHeight="1" x14ac:dyDescent="0.35">
      <c r="A712" s="357" t="s">
        <v>340</v>
      </c>
      <c r="B712" s="219" t="s">
        <v>1174</v>
      </c>
      <c r="C712" s="100">
        <v>2023</v>
      </c>
      <c r="D712" s="101">
        <v>10</v>
      </c>
      <c r="E712" s="103">
        <v>1240</v>
      </c>
      <c r="F712" s="102">
        <v>15</v>
      </c>
      <c r="G712" s="104">
        <v>1177.7584199999999</v>
      </c>
    </row>
    <row r="713" spans="1:7" s="63" customFormat="1" ht="82.95" customHeight="1" x14ac:dyDescent="0.35">
      <c r="A713" s="357" t="s">
        <v>340</v>
      </c>
      <c r="B713" s="219" t="s">
        <v>1175</v>
      </c>
      <c r="C713" s="100">
        <v>2023</v>
      </c>
      <c r="D713" s="101">
        <v>0.4</v>
      </c>
      <c r="E713" s="103">
        <v>30</v>
      </c>
      <c r="F713" s="102">
        <v>15</v>
      </c>
      <c r="G713" s="104">
        <v>103.38354</v>
      </c>
    </row>
    <row r="714" spans="1:7" s="63" customFormat="1" ht="85.95" customHeight="1" x14ac:dyDescent="0.35">
      <c r="A714" s="357" t="s">
        <v>340</v>
      </c>
      <c r="B714" s="219" t="s">
        <v>1176</v>
      </c>
      <c r="C714" s="100">
        <v>2023</v>
      </c>
      <c r="D714" s="101">
        <v>0.4</v>
      </c>
      <c r="E714" s="103">
        <v>40</v>
      </c>
      <c r="F714" s="102">
        <v>2.5</v>
      </c>
      <c r="G714" s="104">
        <v>44.999899999999997</v>
      </c>
    </row>
    <row r="715" spans="1:7" s="63" customFormat="1" ht="70.2" customHeight="1" x14ac:dyDescent="0.35">
      <c r="A715" s="357" t="s">
        <v>340</v>
      </c>
      <c r="B715" s="219" t="s">
        <v>1177</v>
      </c>
      <c r="C715" s="100">
        <v>2023</v>
      </c>
      <c r="D715" s="101">
        <v>0.4</v>
      </c>
      <c r="E715" s="103">
        <v>20</v>
      </c>
      <c r="F715" s="102">
        <v>5</v>
      </c>
      <c r="G715" s="104">
        <v>30.02769</v>
      </c>
    </row>
    <row r="716" spans="1:7" s="63" customFormat="1" ht="85.2" customHeight="1" x14ac:dyDescent="0.35">
      <c r="A716" s="357" t="s">
        <v>340</v>
      </c>
      <c r="B716" s="219" t="s">
        <v>1178</v>
      </c>
      <c r="C716" s="100">
        <v>2023</v>
      </c>
      <c r="D716" s="101">
        <v>0.4</v>
      </c>
      <c r="E716" s="103">
        <v>210</v>
      </c>
      <c r="F716" s="102">
        <v>5</v>
      </c>
      <c r="G716" s="104">
        <v>244.57073</v>
      </c>
    </row>
    <row r="717" spans="1:7" s="63" customFormat="1" ht="69" customHeight="1" x14ac:dyDescent="0.35">
      <c r="A717" s="357" t="s">
        <v>340</v>
      </c>
      <c r="B717" s="219" t="s">
        <v>1179</v>
      </c>
      <c r="C717" s="100">
        <v>2023</v>
      </c>
      <c r="D717" s="101">
        <v>0.4</v>
      </c>
      <c r="E717" s="103">
        <v>339</v>
      </c>
      <c r="F717" s="102">
        <v>15</v>
      </c>
      <c r="G717" s="104">
        <v>419.08665999999999</v>
      </c>
    </row>
    <row r="718" spans="1:7" s="63" customFormat="1" ht="72" customHeight="1" x14ac:dyDescent="0.35">
      <c r="A718" s="357" t="s">
        <v>340</v>
      </c>
      <c r="B718" s="219" t="s">
        <v>1180</v>
      </c>
      <c r="C718" s="100">
        <v>2023</v>
      </c>
      <c r="D718" s="101">
        <v>0.4</v>
      </c>
      <c r="E718" s="103">
        <v>255</v>
      </c>
      <c r="F718" s="102">
        <v>15</v>
      </c>
      <c r="G718" s="104">
        <v>258.99212</v>
      </c>
    </row>
    <row r="719" spans="1:7" s="63" customFormat="1" ht="78" customHeight="1" x14ac:dyDescent="0.35">
      <c r="A719" s="357" t="s">
        <v>340</v>
      </c>
      <c r="B719" s="219" t="s">
        <v>1181</v>
      </c>
      <c r="C719" s="100">
        <v>2023</v>
      </c>
      <c r="D719" s="101">
        <v>0.4</v>
      </c>
      <c r="E719" s="103">
        <v>60</v>
      </c>
      <c r="F719" s="102">
        <v>7.5</v>
      </c>
      <c r="G719" s="104">
        <v>122.72338000000001</v>
      </c>
    </row>
    <row r="720" spans="1:7" s="63" customFormat="1" ht="73.95" customHeight="1" x14ac:dyDescent="0.35">
      <c r="A720" s="357" t="s">
        <v>340</v>
      </c>
      <c r="B720" s="219" t="s">
        <v>1182</v>
      </c>
      <c r="C720" s="100">
        <v>2023</v>
      </c>
      <c r="D720" s="101">
        <v>0.4</v>
      </c>
      <c r="E720" s="103">
        <v>30</v>
      </c>
      <c r="F720" s="102">
        <v>5</v>
      </c>
      <c r="G720" s="104">
        <v>61.78389</v>
      </c>
    </row>
    <row r="721" spans="1:7" s="63" customFormat="1" ht="66" customHeight="1" x14ac:dyDescent="0.35">
      <c r="A721" s="357" t="s">
        <v>340</v>
      </c>
      <c r="B721" s="219" t="s">
        <v>1183</v>
      </c>
      <c r="C721" s="100">
        <v>2023</v>
      </c>
      <c r="D721" s="101">
        <v>0.4</v>
      </c>
      <c r="E721" s="103">
        <v>165</v>
      </c>
      <c r="F721" s="102">
        <v>7.5</v>
      </c>
      <c r="G721" s="104">
        <v>259.09949</v>
      </c>
    </row>
    <row r="722" spans="1:7" s="63" customFormat="1" ht="69" customHeight="1" x14ac:dyDescent="0.35">
      <c r="A722" s="357" t="s">
        <v>340</v>
      </c>
      <c r="B722" s="219" t="s">
        <v>1184</v>
      </c>
      <c r="C722" s="100">
        <v>2023</v>
      </c>
      <c r="D722" s="101">
        <v>0.4</v>
      </c>
      <c r="E722" s="103">
        <v>25</v>
      </c>
      <c r="F722" s="102">
        <v>7</v>
      </c>
      <c r="G722" s="104">
        <v>46.064070000000001</v>
      </c>
    </row>
    <row r="723" spans="1:7" s="63" customFormat="1" ht="64.95" customHeight="1" x14ac:dyDescent="0.35">
      <c r="A723" s="357" t="s">
        <v>340</v>
      </c>
      <c r="B723" s="219" t="s">
        <v>1185</v>
      </c>
      <c r="C723" s="100">
        <v>2023</v>
      </c>
      <c r="D723" s="101">
        <v>0.4</v>
      </c>
      <c r="E723" s="103">
        <v>105</v>
      </c>
      <c r="F723" s="102">
        <v>10</v>
      </c>
      <c r="G723" s="104">
        <v>164.88831999999999</v>
      </c>
    </row>
    <row r="724" spans="1:7" s="63" customFormat="1" ht="85.2" customHeight="1" x14ac:dyDescent="0.35">
      <c r="A724" s="357" t="s">
        <v>340</v>
      </c>
      <c r="B724" s="219" t="s">
        <v>1186</v>
      </c>
      <c r="C724" s="100">
        <v>2023</v>
      </c>
      <c r="D724" s="101">
        <v>0.4</v>
      </c>
      <c r="E724" s="103">
        <v>28</v>
      </c>
      <c r="F724" s="103">
        <v>5</v>
      </c>
      <c r="G724" s="104">
        <v>20.082940000000001</v>
      </c>
    </row>
    <row r="725" spans="1:7" s="63" customFormat="1" ht="78" customHeight="1" x14ac:dyDescent="0.35">
      <c r="A725" s="357" t="s">
        <v>340</v>
      </c>
      <c r="B725" s="219" t="s">
        <v>1187</v>
      </c>
      <c r="C725" s="100">
        <v>2023</v>
      </c>
      <c r="D725" s="101">
        <v>0.4</v>
      </c>
      <c r="E725" s="103">
        <v>23</v>
      </c>
      <c r="F725" s="103">
        <v>5</v>
      </c>
      <c r="G725" s="104">
        <v>32.78631</v>
      </c>
    </row>
    <row r="726" spans="1:7" s="63" customFormat="1" ht="81" customHeight="1" x14ac:dyDescent="0.35">
      <c r="A726" s="357" t="s">
        <v>340</v>
      </c>
      <c r="B726" s="219" t="s">
        <v>1188</v>
      </c>
      <c r="C726" s="100">
        <v>2023</v>
      </c>
      <c r="D726" s="101">
        <v>0.4</v>
      </c>
      <c r="E726" s="103">
        <v>28</v>
      </c>
      <c r="F726" s="103">
        <v>5</v>
      </c>
      <c r="G726" s="104">
        <v>28.57939</v>
      </c>
    </row>
    <row r="727" spans="1:7" s="63" customFormat="1" ht="82.95" customHeight="1" x14ac:dyDescent="0.35">
      <c r="A727" s="357" t="s">
        <v>340</v>
      </c>
      <c r="B727" s="219" t="s">
        <v>1189</v>
      </c>
      <c r="C727" s="100">
        <v>2023</v>
      </c>
      <c r="D727" s="101">
        <v>0.4</v>
      </c>
      <c r="E727" s="103">
        <v>25</v>
      </c>
      <c r="F727" s="103">
        <v>5</v>
      </c>
      <c r="G727" s="104">
        <v>24.580919999999999</v>
      </c>
    </row>
    <row r="728" spans="1:7" s="63" customFormat="1" ht="105" customHeight="1" x14ac:dyDescent="0.35">
      <c r="A728" s="357" t="s">
        <v>340</v>
      </c>
      <c r="B728" s="219" t="s">
        <v>1190</v>
      </c>
      <c r="C728" s="100">
        <v>2023</v>
      </c>
      <c r="D728" s="101">
        <v>0.4</v>
      </c>
      <c r="E728" s="103">
        <v>85</v>
      </c>
      <c r="F728" s="103">
        <v>15</v>
      </c>
      <c r="G728" s="104">
        <v>138.30466000000001</v>
      </c>
    </row>
    <row r="729" spans="1:7" s="63" customFormat="1" ht="81" customHeight="1" x14ac:dyDescent="0.35">
      <c r="A729" s="357" t="s">
        <v>340</v>
      </c>
      <c r="B729" s="219" t="s">
        <v>1191</v>
      </c>
      <c r="C729" s="100">
        <v>2023</v>
      </c>
      <c r="D729" s="101">
        <v>0.4</v>
      </c>
      <c r="E729" s="103">
        <v>26</v>
      </c>
      <c r="F729" s="103">
        <v>10</v>
      </c>
      <c r="G729" s="104">
        <v>63.7376</v>
      </c>
    </row>
    <row r="730" spans="1:7" s="63" customFormat="1" ht="82.95" customHeight="1" x14ac:dyDescent="0.35">
      <c r="A730" s="357" t="s">
        <v>340</v>
      </c>
      <c r="B730" s="219" t="s">
        <v>1192</v>
      </c>
      <c r="C730" s="100">
        <v>2023</v>
      </c>
      <c r="D730" s="101">
        <v>0.4</v>
      </c>
      <c r="E730" s="103">
        <v>23</v>
      </c>
      <c r="F730" s="103">
        <v>5</v>
      </c>
      <c r="G730" s="104">
        <v>45.806330000000003</v>
      </c>
    </row>
    <row r="731" spans="1:7" s="63" customFormat="1" ht="81" customHeight="1" x14ac:dyDescent="0.35">
      <c r="A731" s="357" t="s">
        <v>340</v>
      </c>
      <c r="B731" s="219" t="s">
        <v>1193</v>
      </c>
      <c r="C731" s="100">
        <v>2023</v>
      </c>
      <c r="D731" s="101">
        <v>0.4</v>
      </c>
      <c r="E731" s="103">
        <v>190</v>
      </c>
      <c r="F731" s="103">
        <v>5</v>
      </c>
      <c r="G731" s="104">
        <v>198.43859</v>
      </c>
    </row>
    <row r="732" spans="1:7" s="63" customFormat="1" ht="105" customHeight="1" x14ac:dyDescent="0.35">
      <c r="A732" s="357" t="s">
        <v>340</v>
      </c>
      <c r="B732" s="219" t="s">
        <v>1194</v>
      </c>
      <c r="C732" s="100">
        <v>2023</v>
      </c>
      <c r="D732" s="101">
        <v>0.4</v>
      </c>
      <c r="E732" s="103">
        <v>97</v>
      </c>
      <c r="F732" s="102">
        <v>7.5</v>
      </c>
      <c r="G732" s="104">
        <v>87.975880000000004</v>
      </c>
    </row>
    <row r="733" spans="1:7" s="63" customFormat="1" ht="82.2" customHeight="1" x14ac:dyDescent="0.35">
      <c r="A733" s="357" t="s">
        <v>340</v>
      </c>
      <c r="B733" s="219" t="s">
        <v>1195</v>
      </c>
      <c r="C733" s="100">
        <v>2023</v>
      </c>
      <c r="D733" s="101">
        <v>0.4</v>
      </c>
      <c r="E733" s="103">
        <v>20</v>
      </c>
      <c r="F733" s="103">
        <v>10</v>
      </c>
      <c r="G733" s="104">
        <v>29.56343</v>
      </c>
    </row>
    <row r="734" spans="1:7" s="63" customFormat="1" ht="87" customHeight="1" x14ac:dyDescent="0.35">
      <c r="A734" s="357" t="s">
        <v>340</v>
      </c>
      <c r="B734" s="219" t="s">
        <v>1196</v>
      </c>
      <c r="C734" s="100">
        <v>2023</v>
      </c>
      <c r="D734" s="101">
        <v>0.4</v>
      </c>
      <c r="E734" s="103">
        <v>150</v>
      </c>
      <c r="F734" s="103">
        <v>5</v>
      </c>
      <c r="G734" s="104">
        <v>137.35182</v>
      </c>
    </row>
    <row r="735" spans="1:7" s="63" customFormat="1" ht="84" customHeight="1" x14ac:dyDescent="0.35">
      <c r="A735" s="357" t="s">
        <v>340</v>
      </c>
      <c r="B735" s="219" t="s">
        <v>1197</v>
      </c>
      <c r="C735" s="100">
        <v>2023</v>
      </c>
      <c r="D735" s="101">
        <v>0.4</v>
      </c>
      <c r="E735" s="103">
        <v>60</v>
      </c>
      <c r="F735" s="103">
        <v>3</v>
      </c>
      <c r="G735" s="104">
        <v>84.096829999999997</v>
      </c>
    </row>
    <row r="736" spans="1:7" s="63" customFormat="1" ht="87" customHeight="1" x14ac:dyDescent="0.35">
      <c r="A736" s="357" t="s">
        <v>340</v>
      </c>
      <c r="B736" s="219" t="s">
        <v>1198</v>
      </c>
      <c r="C736" s="100">
        <v>2023</v>
      </c>
      <c r="D736" s="101">
        <v>0.4</v>
      </c>
      <c r="E736" s="103">
        <v>28</v>
      </c>
      <c r="F736" s="103">
        <v>5</v>
      </c>
      <c r="G736" s="104">
        <v>31.290089999999999</v>
      </c>
    </row>
    <row r="737" spans="1:7" s="63" customFormat="1" ht="81" customHeight="1" x14ac:dyDescent="0.35">
      <c r="A737" s="357" t="s">
        <v>340</v>
      </c>
      <c r="B737" s="219" t="s">
        <v>1199</v>
      </c>
      <c r="C737" s="100">
        <v>2023</v>
      </c>
      <c r="D737" s="101">
        <v>0.4</v>
      </c>
      <c r="E737" s="103">
        <v>540</v>
      </c>
      <c r="F737" s="103">
        <v>15</v>
      </c>
      <c r="G737" s="104">
        <v>365.72768000000002</v>
      </c>
    </row>
    <row r="738" spans="1:7" s="63" customFormat="1" ht="85.2" customHeight="1" x14ac:dyDescent="0.35">
      <c r="A738" s="357" t="s">
        <v>340</v>
      </c>
      <c r="B738" s="85" t="s">
        <v>1200</v>
      </c>
      <c r="C738" s="100">
        <v>2023</v>
      </c>
      <c r="D738" s="101">
        <v>10</v>
      </c>
      <c r="E738" s="103">
        <v>15</v>
      </c>
      <c r="F738" s="22">
        <v>3</v>
      </c>
      <c r="G738" s="104">
        <v>74.159379999999999</v>
      </c>
    </row>
    <row r="739" spans="1:7" s="63" customFormat="1" ht="91.2" customHeight="1" x14ac:dyDescent="0.35">
      <c r="A739" s="357" t="s">
        <v>340</v>
      </c>
      <c r="B739" s="85" t="s">
        <v>1200</v>
      </c>
      <c r="C739" s="100">
        <v>2023</v>
      </c>
      <c r="D739" s="101">
        <v>0.4</v>
      </c>
      <c r="E739" s="103">
        <v>15</v>
      </c>
      <c r="F739" s="22">
        <v>3</v>
      </c>
      <c r="G739" s="104">
        <v>38.568829999999998</v>
      </c>
    </row>
    <row r="740" spans="1:7" s="63" customFormat="1" ht="22.95" customHeight="1" collapsed="1" x14ac:dyDescent="0.35">
      <c r="A740" s="359" t="s">
        <v>383</v>
      </c>
      <c r="B740" s="469" t="s">
        <v>3</v>
      </c>
      <c r="C740" s="470"/>
      <c r="D740" s="470"/>
      <c r="E740" s="470"/>
      <c r="F740" s="470"/>
      <c r="G740" s="471"/>
    </row>
    <row r="741" spans="1:7" s="63" customFormat="1" ht="31.95" customHeight="1" x14ac:dyDescent="0.35">
      <c r="A741" s="360" t="s">
        <v>384</v>
      </c>
      <c r="B741" s="223" t="s">
        <v>140</v>
      </c>
      <c r="C741" s="264"/>
      <c r="D741" s="240"/>
      <c r="E741" s="197">
        <f>SUM(E742:E809)</f>
        <v>21121.9</v>
      </c>
      <c r="F741" s="237">
        <f>SUM(F742:F809)</f>
        <v>7681.8</v>
      </c>
      <c r="G741" s="198">
        <f>SUM(G742:G809)</f>
        <v>35531.287500000006</v>
      </c>
    </row>
    <row r="742" spans="1:7" s="63" customFormat="1" ht="112.95" customHeight="1" x14ac:dyDescent="0.35">
      <c r="A742" s="357" t="s">
        <v>384</v>
      </c>
      <c r="B742" s="222" t="s">
        <v>194</v>
      </c>
      <c r="C742" s="100">
        <v>2021</v>
      </c>
      <c r="D742" s="101">
        <v>10</v>
      </c>
      <c r="E742" s="103">
        <v>19</v>
      </c>
      <c r="F742" s="102">
        <v>15</v>
      </c>
      <c r="G742" s="104">
        <v>56.280520000000003</v>
      </c>
    </row>
    <row r="743" spans="1:7" s="63" customFormat="1" ht="115.95" customHeight="1" x14ac:dyDescent="0.35">
      <c r="A743" s="357" t="s">
        <v>384</v>
      </c>
      <c r="B743" s="222" t="s">
        <v>196</v>
      </c>
      <c r="C743" s="100">
        <v>2021</v>
      </c>
      <c r="D743" s="101">
        <v>10</v>
      </c>
      <c r="E743" s="103">
        <v>55</v>
      </c>
      <c r="F743" s="102">
        <v>60</v>
      </c>
      <c r="G743" s="104">
        <v>80.048479999999998</v>
      </c>
    </row>
    <row r="744" spans="1:7" s="63" customFormat="1" ht="64.2" customHeight="1" x14ac:dyDescent="0.35">
      <c r="A744" s="357" t="s">
        <v>384</v>
      </c>
      <c r="B744" s="222" t="s">
        <v>205</v>
      </c>
      <c r="C744" s="100">
        <v>2021</v>
      </c>
      <c r="D744" s="101">
        <v>10</v>
      </c>
      <c r="E744" s="103">
        <v>34</v>
      </c>
      <c r="F744" s="102">
        <v>95</v>
      </c>
      <c r="G744" s="104">
        <v>57.962980000000002</v>
      </c>
    </row>
    <row r="745" spans="1:7" s="63" customFormat="1" ht="118.2" customHeight="1" x14ac:dyDescent="0.35">
      <c r="A745" s="357" t="s">
        <v>384</v>
      </c>
      <c r="B745" s="222" t="s">
        <v>273</v>
      </c>
      <c r="C745" s="100">
        <v>2021</v>
      </c>
      <c r="D745" s="101">
        <v>6</v>
      </c>
      <c r="E745" s="103">
        <v>1090</v>
      </c>
      <c r="F745" s="102">
        <v>210</v>
      </c>
      <c r="G745" s="104">
        <v>2308.4544500000002</v>
      </c>
    </row>
    <row r="746" spans="1:7" s="63" customFormat="1" ht="121.2" customHeight="1" x14ac:dyDescent="0.35">
      <c r="A746" s="357" t="s">
        <v>384</v>
      </c>
      <c r="B746" s="222" t="s">
        <v>217</v>
      </c>
      <c r="C746" s="100">
        <v>2021</v>
      </c>
      <c r="D746" s="101">
        <v>0.4</v>
      </c>
      <c r="E746" s="103">
        <v>784</v>
      </c>
      <c r="F746" s="102">
        <v>150</v>
      </c>
      <c r="G746" s="104">
        <v>1488.43246</v>
      </c>
    </row>
    <row r="747" spans="1:7" s="63" customFormat="1" ht="64.2" customHeight="1" x14ac:dyDescent="0.35">
      <c r="A747" s="357" t="s">
        <v>384</v>
      </c>
      <c r="B747" s="222" t="s">
        <v>1201</v>
      </c>
      <c r="C747" s="100">
        <v>2021</v>
      </c>
      <c r="D747" s="101">
        <v>10</v>
      </c>
      <c r="E747" s="103">
        <v>44</v>
      </c>
      <c r="F747" s="102">
        <v>50</v>
      </c>
      <c r="G747" s="104">
        <v>171.49952999999999</v>
      </c>
    </row>
    <row r="748" spans="1:7" s="63" customFormat="1" ht="66" customHeight="1" x14ac:dyDescent="0.35">
      <c r="A748" s="357" t="s">
        <v>384</v>
      </c>
      <c r="B748" s="222" t="s">
        <v>1202</v>
      </c>
      <c r="C748" s="100">
        <v>2021</v>
      </c>
      <c r="D748" s="101">
        <v>0.4</v>
      </c>
      <c r="E748" s="103">
        <v>1161</v>
      </c>
      <c r="F748" s="102">
        <v>15</v>
      </c>
      <c r="G748" s="104">
        <v>532.63914999999997</v>
      </c>
    </row>
    <row r="749" spans="1:7" s="63" customFormat="1" ht="64.95" customHeight="1" x14ac:dyDescent="0.35">
      <c r="A749" s="357" t="s">
        <v>384</v>
      </c>
      <c r="B749" s="222" t="s">
        <v>1203</v>
      </c>
      <c r="C749" s="100">
        <v>2021</v>
      </c>
      <c r="D749" s="101">
        <v>10</v>
      </c>
      <c r="E749" s="103">
        <v>64</v>
      </c>
      <c r="F749" s="102">
        <v>66</v>
      </c>
      <c r="G749" s="104">
        <v>109.02657000000001</v>
      </c>
    </row>
    <row r="750" spans="1:7" s="63" customFormat="1" ht="147" customHeight="1" x14ac:dyDescent="0.35">
      <c r="A750" s="357" t="s">
        <v>384</v>
      </c>
      <c r="B750" s="222" t="s">
        <v>1204</v>
      </c>
      <c r="C750" s="100">
        <v>2021</v>
      </c>
      <c r="D750" s="101">
        <v>10</v>
      </c>
      <c r="E750" s="103">
        <v>2</v>
      </c>
      <c r="F750" s="102">
        <v>150</v>
      </c>
      <c r="G750" s="104">
        <v>145.69499999999999</v>
      </c>
    </row>
    <row r="751" spans="1:7" s="63" customFormat="1" ht="156.6" customHeight="1" x14ac:dyDescent="0.35">
      <c r="A751" s="357" t="s">
        <v>384</v>
      </c>
      <c r="B751" s="222" t="s">
        <v>1205</v>
      </c>
      <c r="C751" s="100">
        <v>2021</v>
      </c>
      <c r="D751" s="101">
        <v>0.4</v>
      </c>
      <c r="E751" s="103">
        <v>12</v>
      </c>
      <c r="F751" s="102">
        <v>150</v>
      </c>
      <c r="G751" s="104">
        <v>98.528000000000006</v>
      </c>
    </row>
    <row r="752" spans="1:7" s="63" customFormat="1" ht="105" customHeight="1" x14ac:dyDescent="0.35">
      <c r="A752" s="357" t="s">
        <v>384</v>
      </c>
      <c r="B752" s="222" t="s">
        <v>274</v>
      </c>
      <c r="C752" s="100">
        <v>2021</v>
      </c>
      <c r="D752" s="101">
        <v>10</v>
      </c>
      <c r="E752" s="103">
        <v>7.4</v>
      </c>
      <c r="F752" s="102">
        <v>0</v>
      </c>
      <c r="G752" s="104">
        <v>166.50881000000001</v>
      </c>
    </row>
    <row r="753" spans="1:7" s="63" customFormat="1" ht="67.95" customHeight="1" x14ac:dyDescent="0.35">
      <c r="A753" s="357" t="s">
        <v>384</v>
      </c>
      <c r="B753" s="222" t="s">
        <v>1206</v>
      </c>
      <c r="C753" s="69">
        <v>2022</v>
      </c>
      <c r="D753" s="70">
        <v>0.4</v>
      </c>
      <c r="E753" s="81">
        <v>264</v>
      </c>
      <c r="F753" s="72">
        <v>45</v>
      </c>
      <c r="G753" s="82">
        <v>307.19560999999999</v>
      </c>
    </row>
    <row r="754" spans="1:7" s="63" customFormat="1" ht="81" customHeight="1" x14ac:dyDescent="0.35">
      <c r="A754" s="357" t="s">
        <v>384</v>
      </c>
      <c r="B754" s="222" t="s">
        <v>1207</v>
      </c>
      <c r="C754" s="69">
        <v>2022</v>
      </c>
      <c r="D754" s="81">
        <v>10</v>
      </c>
      <c r="E754" s="71">
        <v>300</v>
      </c>
      <c r="F754" s="72">
        <v>30</v>
      </c>
      <c r="G754" s="73">
        <v>413.99597999999997</v>
      </c>
    </row>
    <row r="755" spans="1:7" s="63" customFormat="1" ht="85.2" customHeight="1" x14ac:dyDescent="0.35">
      <c r="A755" s="357" t="s">
        <v>384</v>
      </c>
      <c r="B755" s="222" t="s">
        <v>1208</v>
      </c>
      <c r="C755" s="69">
        <v>2022</v>
      </c>
      <c r="D755" s="81">
        <v>10</v>
      </c>
      <c r="E755" s="71">
        <v>15</v>
      </c>
      <c r="F755" s="72">
        <v>30</v>
      </c>
      <c r="G755" s="73">
        <v>80.002790000000005</v>
      </c>
    </row>
    <row r="756" spans="1:7" s="63" customFormat="1" ht="88.2" customHeight="1" x14ac:dyDescent="0.35">
      <c r="A756" s="357" t="s">
        <v>384</v>
      </c>
      <c r="B756" s="222" t="s">
        <v>1209</v>
      </c>
      <c r="C756" s="69">
        <v>2022</v>
      </c>
      <c r="D756" s="81">
        <v>10</v>
      </c>
      <c r="E756" s="71">
        <v>16</v>
      </c>
      <c r="F756" s="72">
        <v>15</v>
      </c>
      <c r="G756" s="73">
        <v>49.886969999999998</v>
      </c>
    </row>
    <row r="757" spans="1:7" s="63" customFormat="1" ht="137.4" customHeight="1" x14ac:dyDescent="0.35">
      <c r="A757" s="357" t="s">
        <v>384</v>
      </c>
      <c r="B757" s="219" t="s">
        <v>1210</v>
      </c>
      <c r="C757" s="100">
        <v>2022</v>
      </c>
      <c r="D757" s="110">
        <v>10</v>
      </c>
      <c r="E757" s="103">
        <v>6</v>
      </c>
      <c r="F757" s="102">
        <v>15</v>
      </c>
      <c r="G757" s="104">
        <v>137.76643999999999</v>
      </c>
    </row>
    <row r="758" spans="1:7" s="63" customFormat="1" ht="138" customHeight="1" x14ac:dyDescent="0.35">
      <c r="A758" s="357" t="s">
        <v>384</v>
      </c>
      <c r="B758" s="219" t="s">
        <v>1210</v>
      </c>
      <c r="C758" s="100">
        <v>2022</v>
      </c>
      <c r="D758" s="101">
        <v>0.4</v>
      </c>
      <c r="E758" s="103">
        <v>625</v>
      </c>
      <c r="F758" s="102">
        <v>15</v>
      </c>
      <c r="G758" s="104">
        <v>824.04764</v>
      </c>
    </row>
    <row r="759" spans="1:7" s="63" customFormat="1" ht="79.2" customHeight="1" x14ac:dyDescent="0.35">
      <c r="A759" s="357" t="s">
        <v>384</v>
      </c>
      <c r="B759" s="222" t="s">
        <v>1211</v>
      </c>
      <c r="C759" s="100">
        <v>2022</v>
      </c>
      <c r="D759" s="110">
        <v>10</v>
      </c>
      <c r="E759" s="103">
        <v>220</v>
      </c>
      <c r="F759" s="102">
        <v>35</v>
      </c>
      <c r="G759" s="104">
        <v>331.88038999999998</v>
      </c>
    </row>
    <row r="760" spans="1:7" s="63" customFormat="1" ht="49.95" customHeight="1" x14ac:dyDescent="0.35">
      <c r="A760" s="357" t="s">
        <v>384</v>
      </c>
      <c r="B760" s="219" t="s">
        <v>1212</v>
      </c>
      <c r="C760" s="100">
        <v>2022</v>
      </c>
      <c r="D760" s="110">
        <v>10</v>
      </c>
      <c r="E760" s="103">
        <v>50</v>
      </c>
      <c r="F760" s="102"/>
      <c r="G760" s="104">
        <v>101.11233</v>
      </c>
    </row>
    <row r="761" spans="1:7" s="63" customFormat="1" ht="82.2" customHeight="1" x14ac:dyDescent="0.35">
      <c r="A761" s="357" t="s">
        <v>384</v>
      </c>
      <c r="B761" s="85" t="s">
        <v>835</v>
      </c>
      <c r="C761" s="100">
        <v>2022</v>
      </c>
      <c r="D761" s="110">
        <v>10</v>
      </c>
      <c r="E761" s="103">
        <v>23</v>
      </c>
      <c r="F761" s="102">
        <v>15</v>
      </c>
      <c r="G761" s="104">
        <v>38.333640000000003</v>
      </c>
    </row>
    <row r="762" spans="1:7" s="63" customFormat="1" ht="70.2" customHeight="1" x14ac:dyDescent="0.35">
      <c r="A762" s="357" t="s">
        <v>384</v>
      </c>
      <c r="B762" s="85" t="s">
        <v>385</v>
      </c>
      <c r="C762" s="69">
        <v>2022</v>
      </c>
      <c r="D762" s="70">
        <v>0.4</v>
      </c>
      <c r="E762" s="81">
        <v>385</v>
      </c>
      <c r="F762" s="242">
        <v>15</v>
      </c>
      <c r="G762" s="226">
        <v>328.83625999999998</v>
      </c>
    </row>
    <row r="763" spans="1:7" s="63" customFormat="1" ht="72" customHeight="1" x14ac:dyDescent="0.35">
      <c r="A763" s="357" t="s">
        <v>384</v>
      </c>
      <c r="B763" s="85" t="s">
        <v>386</v>
      </c>
      <c r="C763" s="69">
        <v>2022</v>
      </c>
      <c r="D763" s="70">
        <v>0.4</v>
      </c>
      <c r="E763" s="81">
        <v>370</v>
      </c>
      <c r="F763" s="242">
        <v>6</v>
      </c>
      <c r="G763" s="226">
        <v>425.16840000000002</v>
      </c>
    </row>
    <row r="764" spans="1:7" s="63" customFormat="1" ht="76.2" customHeight="1" x14ac:dyDescent="0.35">
      <c r="A764" s="357" t="s">
        <v>384</v>
      </c>
      <c r="B764" s="85" t="s">
        <v>387</v>
      </c>
      <c r="C764" s="69">
        <v>2022</v>
      </c>
      <c r="D764" s="70">
        <v>0.4</v>
      </c>
      <c r="E764" s="81">
        <v>55</v>
      </c>
      <c r="F764" s="242">
        <v>150</v>
      </c>
      <c r="G764" s="226">
        <v>30.280290000000001</v>
      </c>
    </row>
    <row r="765" spans="1:7" s="63" customFormat="1" ht="107.4" customHeight="1" x14ac:dyDescent="0.35">
      <c r="A765" s="357" t="s">
        <v>384</v>
      </c>
      <c r="B765" s="220" t="s">
        <v>1213</v>
      </c>
      <c r="C765" s="69">
        <v>2022</v>
      </c>
      <c r="D765" s="81">
        <v>10</v>
      </c>
      <c r="E765" s="71">
        <v>17</v>
      </c>
      <c r="F765" s="72">
        <v>15</v>
      </c>
      <c r="G765" s="226">
        <v>44.575830000000003</v>
      </c>
    </row>
    <row r="766" spans="1:7" s="63" customFormat="1" ht="67.2" customHeight="1" x14ac:dyDescent="0.35">
      <c r="A766" s="357" t="s">
        <v>384</v>
      </c>
      <c r="B766" s="222" t="s">
        <v>388</v>
      </c>
      <c r="C766" s="100">
        <v>2022</v>
      </c>
      <c r="D766" s="101">
        <v>0.4</v>
      </c>
      <c r="E766" s="103">
        <v>340</v>
      </c>
      <c r="F766" s="102">
        <v>6</v>
      </c>
      <c r="G766" s="104">
        <v>280.99376000000001</v>
      </c>
    </row>
    <row r="767" spans="1:7" s="63" customFormat="1" ht="75" customHeight="1" x14ac:dyDescent="0.35">
      <c r="A767" s="357" t="s">
        <v>384</v>
      </c>
      <c r="B767" s="222" t="s">
        <v>389</v>
      </c>
      <c r="C767" s="100">
        <v>2022</v>
      </c>
      <c r="D767" s="101">
        <v>0.4</v>
      </c>
      <c r="E767" s="103">
        <v>590</v>
      </c>
      <c r="F767" s="102">
        <v>7</v>
      </c>
      <c r="G767" s="104">
        <v>536.98454000000004</v>
      </c>
    </row>
    <row r="768" spans="1:7" s="63" customFormat="1" ht="78" customHeight="1" x14ac:dyDescent="0.35">
      <c r="A768" s="357" t="s">
        <v>384</v>
      </c>
      <c r="B768" s="222" t="s">
        <v>390</v>
      </c>
      <c r="C768" s="100">
        <v>2022</v>
      </c>
      <c r="D768" s="101">
        <v>0.4</v>
      </c>
      <c r="E768" s="103">
        <v>360</v>
      </c>
      <c r="F768" s="102">
        <v>7</v>
      </c>
      <c r="G768" s="104">
        <v>296.32323000000002</v>
      </c>
    </row>
    <row r="769" spans="1:8" s="63" customFormat="1" ht="67.95" customHeight="1" x14ac:dyDescent="0.35">
      <c r="A769" s="357" t="s">
        <v>384</v>
      </c>
      <c r="B769" s="222" t="s">
        <v>391</v>
      </c>
      <c r="C769" s="100">
        <v>2022</v>
      </c>
      <c r="D769" s="101">
        <v>0.4</v>
      </c>
      <c r="E769" s="103">
        <v>542</v>
      </c>
      <c r="F769" s="102">
        <v>6</v>
      </c>
      <c r="G769" s="104">
        <v>453.64823999999999</v>
      </c>
    </row>
    <row r="770" spans="1:8" s="63" customFormat="1" ht="105" customHeight="1" x14ac:dyDescent="0.35">
      <c r="A770" s="357" t="s">
        <v>384</v>
      </c>
      <c r="B770" s="220" t="s">
        <v>1214</v>
      </c>
      <c r="C770" s="195">
        <v>2022</v>
      </c>
      <c r="D770" s="244" t="s">
        <v>101</v>
      </c>
      <c r="E770" s="245">
        <v>320</v>
      </c>
      <c r="F770" s="102">
        <v>228.8</v>
      </c>
      <c r="G770" s="196">
        <v>584.73564999999996</v>
      </c>
    </row>
    <row r="771" spans="1:8" s="63" customFormat="1" ht="112.2" customHeight="1" x14ac:dyDescent="0.35">
      <c r="A771" s="357" t="s">
        <v>384</v>
      </c>
      <c r="B771" s="220" t="s">
        <v>1215</v>
      </c>
      <c r="C771" s="195">
        <v>2022</v>
      </c>
      <c r="D771" s="101">
        <v>0.4</v>
      </c>
      <c r="E771" s="245">
        <v>686</v>
      </c>
      <c r="F771" s="102">
        <v>45</v>
      </c>
      <c r="G771" s="196">
        <v>954.89739999999995</v>
      </c>
    </row>
    <row r="772" spans="1:8" s="63" customFormat="1" ht="79.95" customHeight="1" x14ac:dyDescent="0.35">
      <c r="A772" s="357" t="s">
        <v>384</v>
      </c>
      <c r="B772" s="220" t="s">
        <v>1216</v>
      </c>
      <c r="C772" s="195">
        <v>2022</v>
      </c>
      <c r="D772" s="244" t="s">
        <v>101</v>
      </c>
      <c r="E772" s="245">
        <v>430</v>
      </c>
      <c r="F772" s="102">
        <v>15</v>
      </c>
      <c r="G772" s="196">
        <v>487.93997000000002</v>
      </c>
    </row>
    <row r="773" spans="1:8" s="63" customFormat="1" ht="100.2" customHeight="1" x14ac:dyDescent="0.35">
      <c r="A773" s="357" t="s">
        <v>384</v>
      </c>
      <c r="B773" s="220" t="s">
        <v>935</v>
      </c>
      <c r="C773" s="195">
        <v>2022</v>
      </c>
      <c r="D773" s="244" t="s">
        <v>101</v>
      </c>
      <c r="E773" s="245">
        <v>503</v>
      </c>
      <c r="F773" s="102">
        <v>75</v>
      </c>
      <c r="G773" s="196">
        <v>769.58343000000002</v>
      </c>
    </row>
    <row r="774" spans="1:8" s="63" customFormat="1" ht="91.2" customHeight="1" x14ac:dyDescent="0.35">
      <c r="A774" s="357" t="s">
        <v>384</v>
      </c>
      <c r="B774" s="219" t="s">
        <v>1217</v>
      </c>
      <c r="C774" s="195">
        <v>2022</v>
      </c>
      <c r="D774" s="244" t="s">
        <v>100</v>
      </c>
      <c r="E774" s="71">
        <v>1989</v>
      </c>
      <c r="F774" s="72">
        <v>125</v>
      </c>
      <c r="G774" s="73">
        <v>2900.9977199999998</v>
      </c>
    </row>
    <row r="775" spans="1:8" s="32" customFormat="1" ht="88.2" customHeight="1" x14ac:dyDescent="0.35">
      <c r="A775" s="357" t="s">
        <v>384</v>
      </c>
      <c r="B775" s="94" t="s">
        <v>1218</v>
      </c>
      <c r="C775" s="25">
        <v>2023</v>
      </c>
      <c r="D775" s="27">
        <v>10</v>
      </c>
      <c r="E775" s="39">
        <v>299</v>
      </c>
      <c r="F775" s="39">
        <v>500</v>
      </c>
      <c r="G775" s="40">
        <v>793.11722999999995</v>
      </c>
    </row>
    <row r="776" spans="1:8" s="32" customFormat="1" ht="88.2" customHeight="1" x14ac:dyDescent="0.35">
      <c r="A776" s="357" t="s">
        <v>384</v>
      </c>
      <c r="B776" s="92" t="s">
        <v>481</v>
      </c>
      <c r="C776" s="25">
        <v>2023</v>
      </c>
      <c r="D776" s="49">
        <v>10</v>
      </c>
      <c r="E776" s="39">
        <v>136</v>
      </c>
      <c r="F776" s="43">
        <v>15</v>
      </c>
      <c r="G776" s="40">
        <v>271.48268000000002</v>
      </c>
    </row>
    <row r="777" spans="1:8" s="32" customFormat="1" ht="105" customHeight="1" x14ac:dyDescent="0.35">
      <c r="A777" s="357" t="s">
        <v>384</v>
      </c>
      <c r="B777" s="93" t="s">
        <v>497</v>
      </c>
      <c r="C777" s="25">
        <v>2023</v>
      </c>
      <c r="D777" s="57">
        <v>0.4</v>
      </c>
      <c r="E777" s="43">
        <v>17</v>
      </c>
      <c r="F777" s="43">
        <v>150</v>
      </c>
      <c r="G777" s="40">
        <v>63.035240000000002</v>
      </c>
    </row>
    <row r="778" spans="1:8" s="32" customFormat="1" ht="105" customHeight="1" x14ac:dyDescent="0.35">
      <c r="A778" s="357" t="s">
        <v>384</v>
      </c>
      <c r="B778" s="93" t="s">
        <v>1219</v>
      </c>
      <c r="C778" s="25">
        <v>2023</v>
      </c>
      <c r="D778" s="26">
        <v>0.4</v>
      </c>
      <c r="E778" s="39">
        <v>20</v>
      </c>
      <c r="F778" s="39">
        <v>99</v>
      </c>
      <c r="G778" s="40">
        <v>37.754750000000001</v>
      </c>
    </row>
    <row r="779" spans="1:8" s="32" customFormat="1" ht="105" customHeight="1" x14ac:dyDescent="0.35">
      <c r="A779" s="357" t="s">
        <v>384</v>
      </c>
      <c r="B779" s="94" t="s">
        <v>984</v>
      </c>
      <c r="C779" s="25">
        <v>2023</v>
      </c>
      <c r="D779" s="26">
        <v>0.4</v>
      </c>
      <c r="E779" s="39">
        <v>10</v>
      </c>
      <c r="F779" s="28">
        <v>150</v>
      </c>
      <c r="G779" s="40">
        <v>54.590089999999996</v>
      </c>
    </row>
    <row r="780" spans="1:8" s="32" customFormat="1" ht="61.95" customHeight="1" x14ac:dyDescent="0.35">
      <c r="A780" s="357" t="s">
        <v>384</v>
      </c>
      <c r="B780" s="94" t="s">
        <v>529</v>
      </c>
      <c r="C780" s="25">
        <v>2023</v>
      </c>
      <c r="D780" s="26">
        <v>0.4</v>
      </c>
      <c r="E780" s="39">
        <v>340</v>
      </c>
      <c r="F780" s="39">
        <f>8+8</f>
        <v>16</v>
      </c>
      <c r="G780" s="40">
        <v>426.03912000000003</v>
      </c>
    </row>
    <row r="781" spans="1:8" s="32" customFormat="1" ht="84" customHeight="1" x14ac:dyDescent="0.35">
      <c r="A781" s="357" t="s">
        <v>384</v>
      </c>
      <c r="B781" s="94" t="s">
        <v>1220</v>
      </c>
      <c r="C781" s="25">
        <v>2023</v>
      </c>
      <c r="D781" s="26">
        <v>0.4</v>
      </c>
      <c r="E781" s="39">
        <v>637</v>
      </c>
      <c r="F781" s="39">
        <f>15+15</f>
        <v>30</v>
      </c>
      <c r="G781" s="40">
        <v>600.22116000000005</v>
      </c>
    </row>
    <row r="782" spans="1:8" s="32" customFormat="1" ht="105" customHeight="1" x14ac:dyDescent="0.35">
      <c r="A782" s="357" t="s">
        <v>384</v>
      </c>
      <c r="B782" s="111" t="s">
        <v>1221</v>
      </c>
      <c r="C782" s="31">
        <v>2023</v>
      </c>
      <c r="D782" s="96">
        <v>0.4</v>
      </c>
      <c r="E782" s="31">
        <v>62</v>
      </c>
      <c r="F782" s="31">
        <v>200</v>
      </c>
      <c r="G782" s="48">
        <v>89.305120000000002</v>
      </c>
    </row>
    <row r="783" spans="1:8" s="32" customFormat="1" ht="105" customHeight="1" x14ac:dyDescent="0.35">
      <c r="A783" s="357" t="s">
        <v>384</v>
      </c>
      <c r="B783" s="94" t="s">
        <v>1222</v>
      </c>
      <c r="C783" s="25">
        <v>2023</v>
      </c>
      <c r="D783" s="27">
        <v>10</v>
      </c>
      <c r="E783" s="39">
        <v>670</v>
      </c>
      <c r="F783" s="39"/>
      <c r="G783" s="40">
        <v>1059.2729099999999</v>
      </c>
      <c r="H783" s="32" t="s">
        <v>530</v>
      </c>
    </row>
    <row r="784" spans="1:8" s="32" customFormat="1" ht="67.95" customHeight="1" x14ac:dyDescent="0.35">
      <c r="A784" s="357" t="s">
        <v>384</v>
      </c>
      <c r="B784" s="93" t="s">
        <v>1223</v>
      </c>
      <c r="C784" s="25">
        <v>2023</v>
      </c>
      <c r="D784" s="27">
        <v>10</v>
      </c>
      <c r="E784" s="39">
        <v>225</v>
      </c>
      <c r="F784" s="43">
        <v>15</v>
      </c>
      <c r="G784" s="40">
        <v>292.87788</v>
      </c>
    </row>
    <row r="785" spans="1:7" s="32" customFormat="1" ht="84" customHeight="1" x14ac:dyDescent="0.35">
      <c r="A785" s="357" t="s">
        <v>384</v>
      </c>
      <c r="B785" s="93" t="s">
        <v>1224</v>
      </c>
      <c r="C785" s="25">
        <v>2023</v>
      </c>
      <c r="D785" s="26">
        <v>0.4</v>
      </c>
      <c r="E785" s="39">
        <v>75</v>
      </c>
      <c r="F785" s="43"/>
      <c r="G785" s="40">
        <v>135.86042</v>
      </c>
    </row>
    <row r="786" spans="1:7" s="32" customFormat="1" ht="105" customHeight="1" x14ac:dyDescent="0.35">
      <c r="A786" s="357" t="s">
        <v>384</v>
      </c>
      <c r="B786" s="93" t="s">
        <v>1225</v>
      </c>
      <c r="C786" s="25">
        <v>2023</v>
      </c>
      <c r="D786" s="26">
        <v>0.4</v>
      </c>
      <c r="E786" s="39">
        <v>12</v>
      </c>
      <c r="F786" s="43"/>
      <c r="G786" s="40">
        <v>59.552999999999997</v>
      </c>
    </row>
    <row r="787" spans="1:7" s="32" customFormat="1" ht="82.95" customHeight="1" x14ac:dyDescent="0.35">
      <c r="A787" s="357" t="s">
        <v>384</v>
      </c>
      <c r="B787" s="93" t="s">
        <v>1226</v>
      </c>
      <c r="C787" s="25">
        <v>2023</v>
      </c>
      <c r="D787" s="27">
        <v>10</v>
      </c>
      <c r="E787" s="39">
        <v>13</v>
      </c>
      <c r="F787" s="43">
        <v>12</v>
      </c>
      <c r="G787" s="40">
        <v>56.822830000000003</v>
      </c>
    </row>
    <row r="788" spans="1:7" s="32" customFormat="1" ht="69" customHeight="1" x14ac:dyDescent="0.35">
      <c r="A788" s="357" t="s">
        <v>384</v>
      </c>
      <c r="B788" s="93" t="s">
        <v>1227</v>
      </c>
      <c r="C788" s="25">
        <v>2023</v>
      </c>
      <c r="D788" s="26">
        <v>0.4</v>
      </c>
      <c r="E788" s="39">
        <v>250</v>
      </c>
      <c r="F788" s="43">
        <v>25</v>
      </c>
      <c r="G788" s="40">
        <v>506.06822</v>
      </c>
    </row>
    <row r="789" spans="1:7" s="32" customFormat="1" ht="85.95" customHeight="1" x14ac:dyDescent="0.35">
      <c r="A789" s="357" t="s">
        <v>384</v>
      </c>
      <c r="B789" s="93" t="s">
        <v>1228</v>
      </c>
      <c r="C789" s="25">
        <v>2023</v>
      </c>
      <c r="D789" s="26">
        <v>0.4</v>
      </c>
      <c r="E789" s="39">
        <v>150</v>
      </c>
      <c r="F789" s="43">
        <v>25</v>
      </c>
      <c r="G789" s="40">
        <v>313.75948</v>
      </c>
    </row>
    <row r="790" spans="1:7" s="32" customFormat="1" ht="69" customHeight="1" x14ac:dyDescent="0.35">
      <c r="A790" s="357" t="s">
        <v>384</v>
      </c>
      <c r="B790" s="93" t="s">
        <v>1229</v>
      </c>
      <c r="C790" s="25">
        <v>2023</v>
      </c>
      <c r="D790" s="26">
        <v>0.4</v>
      </c>
      <c r="E790" s="39">
        <v>280</v>
      </c>
      <c r="F790" s="43">
        <v>75</v>
      </c>
      <c r="G790" s="40">
        <v>234.51491999999999</v>
      </c>
    </row>
    <row r="791" spans="1:7" s="32" customFormat="1" ht="105" customHeight="1" outlineLevel="1" x14ac:dyDescent="0.35">
      <c r="A791" s="357" t="s">
        <v>384</v>
      </c>
      <c r="B791" s="94" t="s">
        <v>531</v>
      </c>
      <c r="C791" s="25">
        <v>2023</v>
      </c>
      <c r="D791" s="27">
        <v>10</v>
      </c>
      <c r="E791" s="39">
        <v>165</v>
      </c>
      <c r="F791" s="39">
        <v>10</v>
      </c>
      <c r="G791" s="40">
        <v>272.42748</v>
      </c>
    </row>
    <row r="792" spans="1:7" s="32" customFormat="1" ht="105" customHeight="1" outlineLevel="1" x14ac:dyDescent="0.35">
      <c r="A792" s="357" t="s">
        <v>384</v>
      </c>
      <c r="B792" s="94" t="s">
        <v>531</v>
      </c>
      <c r="C792" s="25">
        <v>2023</v>
      </c>
      <c r="D792" s="26">
        <v>0.4</v>
      </c>
      <c r="E792" s="39">
        <v>237</v>
      </c>
      <c r="F792" s="39"/>
      <c r="G792" s="40">
        <v>199.55222000000001</v>
      </c>
    </row>
    <row r="793" spans="1:7" s="32" customFormat="1" ht="87" customHeight="1" x14ac:dyDescent="0.35">
      <c r="A793" s="357" t="s">
        <v>384</v>
      </c>
      <c r="B793" s="123" t="s">
        <v>532</v>
      </c>
      <c r="C793" s="34">
        <v>2023</v>
      </c>
      <c r="D793" s="35">
        <v>0.4</v>
      </c>
      <c r="E793" s="36">
        <v>192</v>
      </c>
      <c r="F793" s="43">
        <v>12</v>
      </c>
      <c r="G793" s="37">
        <v>172.79372000000001</v>
      </c>
    </row>
    <row r="794" spans="1:7" s="32" customFormat="1" ht="87" customHeight="1" x14ac:dyDescent="0.35">
      <c r="A794" s="357" t="s">
        <v>384</v>
      </c>
      <c r="B794" s="123" t="s">
        <v>533</v>
      </c>
      <c r="C794" s="34">
        <v>2023</v>
      </c>
      <c r="D794" s="35">
        <v>0.4</v>
      </c>
      <c r="E794" s="36">
        <v>187</v>
      </c>
      <c r="F794" s="43">
        <v>5</v>
      </c>
      <c r="G794" s="37">
        <v>144.18084999999999</v>
      </c>
    </row>
    <row r="795" spans="1:7" s="32" customFormat="1" ht="88.2" customHeight="1" x14ac:dyDescent="0.35">
      <c r="A795" s="357" t="s">
        <v>384</v>
      </c>
      <c r="B795" s="93" t="s">
        <v>1230</v>
      </c>
      <c r="C795" s="34">
        <v>2023</v>
      </c>
      <c r="D795" s="35">
        <v>10</v>
      </c>
      <c r="E795" s="36">
        <v>22</v>
      </c>
      <c r="F795" s="43">
        <v>15</v>
      </c>
      <c r="G795" s="37">
        <v>85.40719</v>
      </c>
    </row>
    <row r="796" spans="1:7" s="32" customFormat="1" ht="105" customHeight="1" x14ac:dyDescent="0.35">
      <c r="A796" s="357" t="s">
        <v>384</v>
      </c>
      <c r="B796" s="93" t="s">
        <v>1231</v>
      </c>
      <c r="C796" s="34">
        <v>2023</v>
      </c>
      <c r="D796" s="35">
        <v>0.4</v>
      </c>
      <c r="E796" s="36">
        <v>52</v>
      </c>
      <c r="F796" s="43">
        <v>100</v>
      </c>
      <c r="G796" s="50">
        <f>214.17182</f>
        <v>214.17182</v>
      </c>
    </row>
    <row r="797" spans="1:7" s="32" customFormat="1" ht="105" customHeight="1" x14ac:dyDescent="0.35">
      <c r="A797" s="357" t="s">
        <v>384</v>
      </c>
      <c r="B797" s="93" t="s">
        <v>1232</v>
      </c>
      <c r="C797" s="34">
        <v>2023</v>
      </c>
      <c r="D797" s="35">
        <v>10</v>
      </c>
      <c r="E797" s="36">
        <v>191</v>
      </c>
      <c r="F797" s="43">
        <v>100</v>
      </c>
      <c r="G797" s="50">
        <f>501.85781</f>
        <v>501.85780999999997</v>
      </c>
    </row>
    <row r="798" spans="1:7" s="63" customFormat="1" ht="69" customHeight="1" x14ac:dyDescent="0.35">
      <c r="A798" s="357" t="s">
        <v>384</v>
      </c>
      <c r="B798" s="222" t="s">
        <v>1233</v>
      </c>
      <c r="C798" s="69">
        <v>2023</v>
      </c>
      <c r="D798" s="70">
        <v>0.4</v>
      </c>
      <c r="E798" s="71">
        <v>600</v>
      </c>
      <c r="F798" s="81">
        <v>50</v>
      </c>
      <c r="G798" s="73">
        <v>611.53638000000001</v>
      </c>
    </row>
    <row r="799" spans="1:7" s="63" customFormat="1" ht="112.2" customHeight="1" x14ac:dyDescent="0.35">
      <c r="A799" s="357" t="s">
        <v>384</v>
      </c>
      <c r="B799" s="222" t="s">
        <v>520</v>
      </c>
      <c r="C799" s="69">
        <v>2023</v>
      </c>
      <c r="D799" s="81">
        <v>10</v>
      </c>
      <c r="E799" s="71">
        <v>727</v>
      </c>
      <c r="F799" s="81">
        <v>383</v>
      </c>
      <c r="G799" s="73">
        <v>2657.5006800000001</v>
      </c>
    </row>
    <row r="800" spans="1:7" s="63" customFormat="1" ht="105" customHeight="1" x14ac:dyDescent="0.35">
      <c r="A800" s="357" t="s">
        <v>384</v>
      </c>
      <c r="B800" s="219" t="s">
        <v>1234</v>
      </c>
      <c r="C800" s="69">
        <v>2023</v>
      </c>
      <c r="D800" s="110">
        <v>10</v>
      </c>
      <c r="E800" s="103">
        <v>192</v>
      </c>
      <c r="F800" s="110">
        <v>400</v>
      </c>
      <c r="G800" s="104">
        <v>733.95655999999997</v>
      </c>
    </row>
    <row r="801" spans="1:7" s="63" customFormat="1" ht="105" customHeight="1" x14ac:dyDescent="0.35">
      <c r="A801" s="357" t="s">
        <v>384</v>
      </c>
      <c r="B801" s="222" t="s">
        <v>534</v>
      </c>
      <c r="C801" s="69">
        <v>2023</v>
      </c>
      <c r="D801" s="70">
        <v>0.4</v>
      </c>
      <c r="E801" s="103">
        <v>1194</v>
      </c>
      <c r="F801" s="110">
        <v>120</v>
      </c>
      <c r="G801" s="104">
        <v>2289.0492399999998</v>
      </c>
    </row>
    <row r="802" spans="1:7" s="63" customFormat="1" ht="105" customHeight="1" x14ac:dyDescent="0.35">
      <c r="A802" s="357" t="s">
        <v>384</v>
      </c>
      <c r="B802" s="222" t="s">
        <v>534</v>
      </c>
      <c r="C802" s="69">
        <v>2023</v>
      </c>
      <c r="D802" s="81">
        <v>10</v>
      </c>
      <c r="E802" s="103">
        <v>280</v>
      </c>
      <c r="F802" s="110">
        <v>120</v>
      </c>
      <c r="G802" s="104">
        <v>1127.51143</v>
      </c>
    </row>
    <row r="803" spans="1:7" s="63" customFormat="1" ht="105" customHeight="1" x14ac:dyDescent="0.35">
      <c r="A803" s="357" t="s">
        <v>384</v>
      </c>
      <c r="B803" s="222" t="s">
        <v>535</v>
      </c>
      <c r="C803" s="69">
        <v>2023</v>
      </c>
      <c r="D803" s="70">
        <v>0.4</v>
      </c>
      <c r="E803" s="71">
        <v>2211</v>
      </c>
      <c r="F803" s="71">
        <v>555</v>
      </c>
      <c r="G803" s="73">
        <v>4402.3472499999998</v>
      </c>
    </row>
    <row r="804" spans="1:7" s="63" customFormat="1" ht="123" customHeight="1" x14ac:dyDescent="0.35">
      <c r="A804" s="357" t="s">
        <v>384</v>
      </c>
      <c r="B804" s="222" t="s">
        <v>535</v>
      </c>
      <c r="C804" s="69">
        <v>2023</v>
      </c>
      <c r="D804" s="81">
        <v>10</v>
      </c>
      <c r="E804" s="71">
        <v>141</v>
      </c>
      <c r="F804" s="71">
        <v>555</v>
      </c>
      <c r="G804" s="73">
        <v>596.23146999999994</v>
      </c>
    </row>
    <row r="805" spans="1:7" s="63" customFormat="1" ht="69" customHeight="1" x14ac:dyDescent="0.35">
      <c r="A805" s="357" t="s">
        <v>384</v>
      </c>
      <c r="B805" s="221" t="s">
        <v>1235</v>
      </c>
      <c r="C805" s="69">
        <v>2023</v>
      </c>
      <c r="D805" s="101">
        <v>0.4</v>
      </c>
      <c r="E805" s="103">
        <v>108</v>
      </c>
      <c r="F805" s="110">
        <v>0</v>
      </c>
      <c r="G805" s="104">
        <v>121.84438</v>
      </c>
    </row>
    <row r="806" spans="1:7" s="63" customFormat="1" ht="79.95" customHeight="1" x14ac:dyDescent="0.35">
      <c r="A806" s="357" t="s">
        <v>384</v>
      </c>
      <c r="B806" s="222" t="s">
        <v>1236</v>
      </c>
      <c r="C806" s="69">
        <v>2023</v>
      </c>
      <c r="D806" s="70">
        <v>0.4</v>
      </c>
      <c r="E806" s="71">
        <v>10</v>
      </c>
      <c r="F806" s="71">
        <v>50</v>
      </c>
      <c r="G806" s="73">
        <v>67.772649999999999</v>
      </c>
    </row>
    <row r="807" spans="1:7" s="63" customFormat="1" ht="66" customHeight="1" x14ac:dyDescent="0.35">
      <c r="A807" s="357" t="s">
        <v>384</v>
      </c>
      <c r="B807" s="222" t="s">
        <v>1237</v>
      </c>
      <c r="C807" s="69">
        <v>2023</v>
      </c>
      <c r="D807" s="81">
        <v>6</v>
      </c>
      <c r="E807" s="71">
        <v>13</v>
      </c>
      <c r="F807" s="71">
        <v>1208</v>
      </c>
      <c r="G807" s="73">
        <v>318.23307999999997</v>
      </c>
    </row>
    <row r="808" spans="1:7" s="63" customFormat="1" ht="64.95" customHeight="1" x14ac:dyDescent="0.35">
      <c r="A808" s="357" t="s">
        <v>384</v>
      </c>
      <c r="B808" s="222" t="s">
        <v>1238</v>
      </c>
      <c r="C808" s="69">
        <v>2023</v>
      </c>
      <c r="D808" s="81">
        <v>10</v>
      </c>
      <c r="E808" s="71">
        <v>20</v>
      </c>
      <c r="F808" s="71">
        <v>475</v>
      </c>
      <c r="G808" s="73">
        <v>97.691940000000002</v>
      </c>
    </row>
    <row r="809" spans="1:7" s="63" customFormat="1" ht="84" customHeight="1" x14ac:dyDescent="0.35">
      <c r="A809" s="357" t="s">
        <v>384</v>
      </c>
      <c r="B809" s="85" t="s">
        <v>1239</v>
      </c>
      <c r="C809" s="100">
        <v>2023</v>
      </c>
      <c r="D809" s="101">
        <v>10</v>
      </c>
      <c r="E809" s="102">
        <v>5.5</v>
      </c>
      <c r="F809" s="22">
        <v>350</v>
      </c>
      <c r="G809" s="104">
        <v>328.68383999999998</v>
      </c>
    </row>
    <row r="810" spans="1:7" s="63" customFormat="1" ht="28.95" customHeight="1" collapsed="1" x14ac:dyDescent="0.35">
      <c r="A810" s="361" t="s">
        <v>392</v>
      </c>
      <c r="B810" s="469" t="s">
        <v>5</v>
      </c>
      <c r="C810" s="470"/>
      <c r="D810" s="470"/>
      <c r="E810" s="470"/>
      <c r="F810" s="470"/>
      <c r="G810" s="471"/>
    </row>
    <row r="811" spans="1:7" s="68" customFormat="1" ht="42" customHeight="1" x14ac:dyDescent="0.35">
      <c r="A811" s="356" t="s">
        <v>393</v>
      </c>
      <c r="B811" s="223" t="s">
        <v>138</v>
      </c>
      <c r="C811" s="264"/>
      <c r="D811" s="197"/>
      <c r="E811" s="197">
        <f>SUM(E812:E813)</f>
        <v>2074</v>
      </c>
      <c r="F811" s="237">
        <f>SUM(F812:F813)</f>
        <v>9000</v>
      </c>
      <c r="G811" s="198">
        <f>SUM(G812:G813)</f>
        <v>3423.92</v>
      </c>
    </row>
    <row r="812" spans="1:7" s="63" customFormat="1" ht="60" customHeight="1" x14ac:dyDescent="0.35">
      <c r="A812" s="357" t="s">
        <v>393</v>
      </c>
      <c r="B812" s="222" t="s">
        <v>1240</v>
      </c>
      <c r="C812" s="195">
        <v>2022</v>
      </c>
      <c r="D812" s="244" t="s">
        <v>101</v>
      </c>
      <c r="E812" s="71">
        <v>1310</v>
      </c>
      <c r="F812" s="71"/>
      <c r="G812" s="73">
        <v>1964.9349999999999</v>
      </c>
    </row>
    <row r="813" spans="1:7" s="32" customFormat="1" ht="105" customHeight="1" x14ac:dyDescent="0.35">
      <c r="A813" s="357" t="s">
        <v>393</v>
      </c>
      <c r="B813" s="93" t="s">
        <v>1241</v>
      </c>
      <c r="C813" s="34">
        <v>2023</v>
      </c>
      <c r="D813" s="36">
        <v>10</v>
      </c>
      <c r="E813" s="36">
        <v>764</v>
      </c>
      <c r="F813" s="246">
        <v>9000</v>
      </c>
      <c r="G813" s="37">
        <v>1458.9849999999999</v>
      </c>
    </row>
    <row r="814" spans="1:7" s="65" customFormat="1" ht="31.95" customHeight="1" collapsed="1" x14ac:dyDescent="0.35">
      <c r="A814" s="362" t="s">
        <v>112</v>
      </c>
      <c r="B814" s="472" t="s">
        <v>97</v>
      </c>
      <c r="C814" s="473"/>
      <c r="D814" s="473"/>
      <c r="E814" s="473"/>
      <c r="F814" s="473"/>
      <c r="G814" s="474"/>
    </row>
    <row r="815" spans="1:7" s="66" customFormat="1" ht="28.2" customHeight="1" x14ac:dyDescent="0.35">
      <c r="A815" s="362" t="s">
        <v>394</v>
      </c>
      <c r="B815" s="472" t="s">
        <v>95</v>
      </c>
      <c r="C815" s="473"/>
      <c r="D815" s="473"/>
      <c r="E815" s="473"/>
      <c r="F815" s="473"/>
      <c r="G815" s="474"/>
    </row>
    <row r="816" spans="1:7" s="63" customFormat="1" ht="25.95" customHeight="1" x14ac:dyDescent="0.35">
      <c r="A816" s="361" t="s">
        <v>395</v>
      </c>
      <c r="B816" s="469" t="s">
        <v>4</v>
      </c>
      <c r="C816" s="470"/>
      <c r="D816" s="470"/>
      <c r="E816" s="470"/>
      <c r="F816" s="470"/>
      <c r="G816" s="471"/>
    </row>
    <row r="817" spans="1:7" s="68" customFormat="1" ht="34.200000000000003" customHeight="1" x14ac:dyDescent="0.35">
      <c r="A817" s="356" t="s">
        <v>396</v>
      </c>
      <c r="B817" s="223" t="s">
        <v>140</v>
      </c>
      <c r="C817" s="264"/>
      <c r="D817" s="240"/>
      <c r="E817" s="197">
        <f>SUM(E818:E845)</f>
        <v>7945</v>
      </c>
      <c r="F817" s="237">
        <f>SUM(F818:F845)</f>
        <v>3240.5</v>
      </c>
      <c r="G817" s="198">
        <f>SUM(G818:G845)</f>
        <v>8679.6273800000017</v>
      </c>
    </row>
    <row r="818" spans="1:7" s="63" customFormat="1" ht="124.2" customHeight="1" x14ac:dyDescent="0.35">
      <c r="A818" s="357" t="s">
        <v>396</v>
      </c>
      <c r="B818" s="222" t="s">
        <v>174</v>
      </c>
      <c r="C818" s="69">
        <v>2021</v>
      </c>
      <c r="D818" s="81">
        <v>10</v>
      </c>
      <c r="E818" s="71">
        <v>15</v>
      </c>
      <c r="F818" s="72">
        <v>15</v>
      </c>
      <c r="G818" s="73">
        <v>52.141800000000003</v>
      </c>
    </row>
    <row r="819" spans="1:7" s="63" customFormat="1" ht="67.2" customHeight="1" x14ac:dyDescent="0.35">
      <c r="A819" s="357" t="s">
        <v>396</v>
      </c>
      <c r="B819" s="222" t="s">
        <v>275</v>
      </c>
      <c r="C819" s="69">
        <v>2021</v>
      </c>
      <c r="D819" s="81">
        <v>10</v>
      </c>
      <c r="E819" s="71">
        <v>3038</v>
      </c>
      <c r="F819" s="72">
        <v>590</v>
      </c>
      <c r="G819" s="73">
        <v>2705.1433999999999</v>
      </c>
    </row>
    <row r="820" spans="1:7" s="63" customFormat="1" ht="67.2" customHeight="1" x14ac:dyDescent="0.35">
      <c r="A820" s="357" t="s">
        <v>396</v>
      </c>
      <c r="B820" s="222" t="s">
        <v>276</v>
      </c>
      <c r="C820" s="69">
        <v>2021</v>
      </c>
      <c r="D820" s="81">
        <v>10</v>
      </c>
      <c r="E820" s="71">
        <v>20</v>
      </c>
      <c r="F820" s="72">
        <v>12</v>
      </c>
      <c r="G820" s="73">
        <v>73.793289999999999</v>
      </c>
    </row>
    <row r="821" spans="1:7" s="63" customFormat="1" ht="72" customHeight="1" x14ac:dyDescent="0.35">
      <c r="A821" s="357" t="s">
        <v>396</v>
      </c>
      <c r="B821" s="222" t="s">
        <v>187</v>
      </c>
      <c r="C821" s="69">
        <v>2021</v>
      </c>
      <c r="D821" s="81">
        <v>10</v>
      </c>
      <c r="E821" s="71">
        <v>100</v>
      </c>
      <c r="F821" s="72">
        <v>70</v>
      </c>
      <c r="G821" s="73">
        <v>57.950899999999997</v>
      </c>
    </row>
    <row r="822" spans="1:7" s="63" customFormat="1" ht="73.2" customHeight="1" x14ac:dyDescent="0.35">
      <c r="A822" s="357" t="s">
        <v>396</v>
      </c>
      <c r="B822" s="222" t="s">
        <v>189</v>
      </c>
      <c r="C822" s="69">
        <v>2021</v>
      </c>
      <c r="D822" s="81">
        <v>10</v>
      </c>
      <c r="E822" s="71">
        <v>20</v>
      </c>
      <c r="F822" s="72">
        <v>15</v>
      </c>
      <c r="G822" s="73">
        <v>23.40598</v>
      </c>
    </row>
    <row r="823" spans="1:7" s="63" customFormat="1" ht="70.2" customHeight="1" x14ac:dyDescent="0.35">
      <c r="A823" s="357" t="s">
        <v>396</v>
      </c>
      <c r="B823" s="222" t="s">
        <v>190</v>
      </c>
      <c r="C823" s="69">
        <v>2021</v>
      </c>
      <c r="D823" s="81">
        <v>10</v>
      </c>
      <c r="E823" s="71">
        <v>40</v>
      </c>
      <c r="F823" s="72">
        <v>15</v>
      </c>
      <c r="G823" s="73">
        <v>26.43657</v>
      </c>
    </row>
    <row r="824" spans="1:7" s="63" customFormat="1" ht="105" customHeight="1" x14ac:dyDescent="0.35">
      <c r="A824" s="357" t="s">
        <v>396</v>
      </c>
      <c r="B824" s="222" t="s">
        <v>738</v>
      </c>
      <c r="C824" s="69">
        <v>2021</v>
      </c>
      <c r="D824" s="81">
        <v>10</v>
      </c>
      <c r="E824" s="71">
        <v>6</v>
      </c>
      <c r="F824" s="72">
        <v>8</v>
      </c>
      <c r="G824" s="73">
        <v>23.47824</v>
      </c>
    </row>
    <row r="825" spans="1:7" s="63" customFormat="1" ht="61.2" customHeight="1" x14ac:dyDescent="0.35">
      <c r="A825" s="357" t="s">
        <v>396</v>
      </c>
      <c r="B825" s="222" t="s">
        <v>277</v>
      </c>
      <c r="C825" s="69">
        <v>2021</v>
      </c>
      <c r="D825" s="81">
        <v>10</v>
      </c>
      <c r="E825" s="71">
        <v>18</v>
      </c>
      <c r="F825" s="72">
        <v>15</v>
      </c>
      <c r="G825" s="73">
        <v>23.877549999999999</v>
      </c>
    </row>
    <row r="826" spans="1:7" s="63" customFormat="1" ht="123" customHeight="1" x14ac:dyDescent="0.35">
      <c r="A826" s="357" t="s">
        <v>396</v>
      </c>
      <c r="B826" s="222" t="s">
        <v>536</v>
      </c>
      <c r="C826" s="69">
        <v>2021</v>
      </c>
      <c r="D826" s="81">
        <v>10</v>
      </c>
      <c r="E826" s="71">
        <v>1572</v>
      </c>
      <c r="F826" s="72">
        <v>14</v>
      </c>
      <c r="G826" s="73">
        <v>1646.6681900000001</v>
      </c>
    </row>
    <row r="827" spans="1:7" s="63" customFormat="1" ht="135" customHeight="1" x14ac:dyDescent="0.35">
      <c r="A827" s="357" t="s">
        <v>396</v>
      </c>
      <c r="B827" s="222" t="s">
        <v>260</v>
      </c>
      <c r="C827" s="69">
        <v>2021</v>
      </c>
      <c r="D827" s="81">
        <v>10</v>
      </c>
      <c r="E827" s="71">
        <v>337</v>
      </c>
      <c r="F827" s="72">
        <v>15</v>
      </c>
      <c r="G827" s="73">
        <v>324.30551000000003</v>
      </c>
    </row>
    <row r="828" spans="1:7" s="63" customFormat="1" ht="63" customHeight="1" x14ac:dyDescent="0.35">
      <c r="A828" s="357" t="s">
        <v>396</v>
      </c>
      <c r="B828" s="220" t="s">
        <v>1242</v>
      </c>
      <c r="C828" s="69">
        <v>2022</v>
      </c>
      <c r="D828" s="81">
        <v>10</v>
      </c>
      <c r="E828" s="81">
        <v>15</v>
      </c>
      <c r="F828" s="72">
        <v>15</v>
      </c>
      <c r="G828" s="82">
        <v>60.88955</v>
      </c>
    </row>
    <row r="829" spans="1:7" s="63" customFormat="1" ht="100.95" customHeight="1" x14ac:dyDescent="0.35">
      <c r="A829" s="357" t="s">
        <v>396</v>
      </c>
      <c r="B829" s="220" t="s">
        <v>1243</v>
      </c>
      <c r="C829" s="69">
        <v>2022</v>
      </c>
      <c r="D829" s="81">
        <v>10</v>
      </c>
      <c r="E829" s="71">
        <v>325</v>
      </c>
      <c r="F829" s="72" t="s">
        <v>1244</v>
      </c>
      <c r="G829" s="73">
        <v>249.01476</v>
      </c>
    </row>
    <row r="830" spans="1:7" s="63" customFormat="1" ht="91.95" customHeight="1" x14ac:dyDescent="0.35">
      <c r="A830" s="357" t="s">
        <v>396</v>
      </c>
      <c r="B830" s="220" t="s">
        <v>397</v>
      </c>
      <c r="C830" s="69">
        <v>2022</v>
      </c>
      <c r="D830" s="81">
        <v>10</v>
      </c>
      <c r="E830" s="71">
        <v>119</v>
      </c>
      <c r="F830" s="72">
        <v>631.5</v>
      </c>
      <c r="G830" s="73">
        <v>409.22615000000002</v>
      </c>
    </row>
    <row r="831" spans="1:7" s="63" customFormat="1" ht="105" customHeight="1" x14ac:dyDescent="0.35">
      <c r="A831" s="357" t="s">
        <v>396</v>
      </c>
      <c r="B831" s="220" t="s">
        <v>398</v>
      </c>
      <c r="C831" s="69">
        <v>2022</v>
      </c>
      <c r="D831" s="81">
        <v>10</v>
      </c>
      <c r="E831" s="71">
        <v>535</v>
      </c>
      <c r="F831" s="72">
        <v>150</v>
      </c>
      <c r="G831" s="73">
        <v>311.23898000000003</v>
      </c>
    </row>
    <row r="832" spans="1:7" s="32" customFormat="1" ht="105" customHeight="1" x14ac:dyDescent="0.35">
      <c r="A832" s="357" t="s">
        <v>396</v>
      </c>
      <c r="B832" s="111" t="s">
        <v>1245</v>
      </c>
      <c r="C832" s="31">
        <v>2023</v>
      </c>
      <c r="D832" s="31">
        <v>10</v>
      </c>
      <c r="E832" s="31">
        <v>15</v>
      </c>
      <c r="F832" s="31">
        <v>200</v>
      </c>
      <c r="G832" s="48">
        <v>51.244750000000003</v>
      </c>
    </row>
    <row r="833" spans="1:9" s="32" customFormat="1" ht="84" customHeight="1" x14ac:dyDescent="0.35">
      <c r="A833" s="357" t="s">
        <v>396</v>
      </c>
      <c r="B833" s="111" t="s">
        <v>1246</v>
      </c>
      <c r="C833" s="31">
        <v>2023</v>
      </c>
      <c r="D833" s="31">
        <v>10</v>
      </c>
      <c r="E833" s="31">
        <v>70</v>
      </c>
      <c r="F833" s="31">
        <v>10</v>
      </c>
      <c r="G833" s="48">
        <v>117.78073999999999</v>
      </c>
    </row>
    <row r="834" spans="1:9" s="32" customFormat="1" ht="105" customHeight="1" x14ac:dyDescent="0.35">
      <c r="A834" s="357" t="s">
        <v>396</v>
      </c>
      <c r="B834" s="33" t="s">
        <v>1247</v>
      </c>
      <c r="C834" s="31">
        <v>2023</v>
      </c>
      <c r="D834" s="31">
        <v>10</v>
      </c>
      <c r="E834" s="31">
        <v>5</v>
      </c>
      <c r="F834" s="31">
        <v>360</v>
      </c>
      <c r="G834" s="48">
        <v>31.39969</v>
      </c>
    </row>
    <row r="835" spans="1:9" s="32" customFormat="1" ht="85.95" customHeight="1" x14ac:dyDescent="0.35">
      <c r="A835" s="357" t="s">
        <v>396</v>
      </c>
      <c r="B835" s="93" t="s">
        <v>1248</v>
      </c>
      <c r="C835" s="25">
        <v>2023</v>
      </c>
      <c r="D835" s="27">
        <v>10</v>
      </c>
      <c r="E835" s="39">
        <v>10</v>
      </c>
      <c r="F835" s="39"/>
      <c r="G835" s="40">
        <v>56.694499999999998</v>
      </c>
    </row>
    <row r="836" spans="1:9" s="32" customFormat="1" ht="85.2" customHeight="1" x14ac:dyDescent="0.35">
      <c r="A836" s="357" t="s">
        <v>396</v>
      </c>
      <c r="B836" s="99" t="s">
        <v>508</v>
      </c>
      <c r="C836" s="25">
        <v>2023</v>
      </c>
      <c r="D836" s="27">
        <v>10</v>
      </c>
      <c r="E836" s="39">
        <v>700</v>
      </c>
      <c r="F836" s="39"/>
      <c r="G836" s="40">
        <v>519.49051999999995</v>
      </c>
    </row>
    <row r="837" spans="1:9" s="32" customFormat="1" ht="105" customHeight="1" x14ac:dyDescent="0.35">
      <c r="A837" s="357" t="s">
        <v>396</v>
      </c>
      <c r="B837" s="94" t="s">
        <v>1008</v>
      </c>
      <c r="C837" s="25">
        <v>2023</v>
      </c>
      <c r="D837" s="27">
        <v>10</v>
      </c>
      <c r="E837" s="39">
        <v>15</v>
      </c>
      <c r="F837" s="39"/>
      <c r="G837" s="40">
        <v>65.087270000000004</v>
      </c>
    </row>
    <row r="838" spans="1:9" s="32" customFormat="1" ht="105" customHeight="1" x14ac:dyDescent="0.35">
      <c r="A838" s="357" t="s">
        <v>396</v>
      </c>
      <c r="B838" s="94" t="s">
        <v>1249</v>
      </c>
      <c r="C838" s="25">
        <v>2023</v>
      </c>
      <c r="D838" s="27">
        <v>10</v>
      </c>
      <c r="E838" s="39">
        <v>19</v>
      </c>
      <c r="F838" s="39"/>
      <c r="G838" s="40">
        <v>69.503010000000003</v>
      </c>
    </row>
    <row r="839" spans="1:9" s="32" customFormat="1" ht="105" customHeight="1" x14ac:dyDescent="0.35">
      <c r="A839" s="357" t="s">
        <v>396</v>
      </c>
      <c r="B839" s="94" t="s">
        <v>1250</v>
      </c>
      <c r="C839" s="25">
        <v>2023</v>
      </c>
      <c r="D839" s="27">
        <v>10</v>
      </c>
      <c r="E839" s="39">
        <v>210</v>
      </c>
      <c r="F839" s="39"/>
      <c r="G839" s="40">
        <v>309.37783999999999</v>
      </c>
    </row>
    <row r="840" spans="1:9" s="32" customFormat="1" ht="105" customHeight="1" x14ac:dyDescent="0.35">
      <c r="A840" s="357" t="s">
        <v>396</v>
      </c>
      <c r="B840" s="94" t="s">
        <v>1251</v>
      </c>
      <c r="C840" s="25">
        <v>2023</v>
      </c>
      <c r="D840" s="27">
        <v>10</v>
      </c>
      <c r="E840" s="39">
        <v>10</v>
      </c>
      <c r="F840" s="39">
        <v>8</v>
      </c>
      <c r="G840" s="40">
        <v>31.48743</v>
      </c>
    </row>
    <row r="841" spans="1:9" s="32" customFormat="1" ht="105" customHeight="1" x14ac:dyDescent="0.35">
      <c r="A841" s="357" t="s">
        <v>396</v>
      </c>
      <c r="B841" s="33" t="s">
        <v>537</v>
      </c>
      <c r="C841" s="34">
        <v>2023</v>
      </c>
      <c r="D841" s="46">
        <v>10</v>
      </c>
      <c r="E841" s="36">
        <v>130</v>
      </c>
      <c r="F841" s="36">
        <v>90</v>
      </c>
      <c r="G841" s="37">
        <v>115.34754</v>
      </c>
    </row>
    <row r="842" spans="1:9" s="63" customFormat="1" ht="105" customHeight="1" x14ac:dyDescent="0.35">
      <c r="A842" s="357" t="s">
        <v>396</v>
      </c>
      <c r="B842" s="222" t="s">
        <v>1103</v>
      </c>
      <c r="C842" s="69">
        <v>2023</v>
      </c>
      <c r="D842" s="81">
        <v>10</v>
      </c>
      <c r="E842" s="71">
        <v>531</v>
      </c>
      <c r="F842" s="72">
        <v>70</v>
      </c>
      <c r="G842" s="73">
        <v>515.13701000000003</v>
      </c>
    </row>
    <row r="843" spans="1:9" s="63" customFormat="1" ht="82.2" customHeight="1" x14ac:dyDescent="0.35">
      <c r="A843" s="357" t="s">
        <v>396</v>
      </c>
      <c r="B843" s="222" t="s">
        <v>1252</v>
      </c>
      <c r="C843" s="69">
        <v>2023</v>
      </c>
      <c r="D843" s="81">
        <v>10</v>
      </c>
      <c r="E843" s="71">
        <v>40</v>
      </c>
      <c r="F843" s="71">
        <v>5</v>
      </c>
      <c r="G843" s="73">
        <v>79.327849999999998</v>
      </c>
    </row>
    <row r="844" spans="1:9" s="63" customFormat="1" ht="58.95" customHeight="1" x14ac:dyDescent="0.35">
      <c r="A844" s="357" t="s">
        <v>396</v>
      </c>
      <c r="B844" s="219" t="s">
        <v>1253</v>
      </c>
      <c r="C844" s="22">
        <v>2023</v>
      </c>
      <c r="D844" s="62">
        <v>10</v>
      </c>
      <c r="E844" s="107">
        <v>15</v>
      </c>
      <c r="F844" s="107">
        <v>5</v>
      </c>
      <c r="G844" s="108">
        <v>80.578400000000002</v>
      </c>
    </row>
    <row r="845" spans="1:9" s="63" customFormat="1" ht="122.25" customHeight="1" x14ac:dyDescent="0.35">
      <c r="A845" s="357" t="s">
        <v>396</v>
      </c>
      <c r="B845" s="219" t="s">
        <v>1254</v>
      </c>
      <c r="C845" s="100">
        <v>2023</v>
      </c>
      <c r="D845" s="110">
        <v>35</v>
      </c>
      <c r="E845" s="103">
        <v>15</v>
      </c>
      <c r="F845" s="103">
        <v>927</v>
      </c>
      <c r="G845" s="104">
        <v>649.59996000000001</v>
      </c>
    </row>
    <row r="846" spans="1:9" s="113" customFormat="1" ht="33" customHeight="1" outlineLevel="1" x14ac:dyDescent="0.35">
      <c r="A846" s="356" t="s">
        <v>399</v>
      </c>
      <c r="B846" s="223" t="s">
        <v>139</v>
      </c>
      <c r="C846" s="296"/>
      <c r="D846" s="249"/>
      <c r="E846" s="197">
        <f>SUM(E847:E851)</f>
        <v>8195</v>
      </c>
      <c r="F846" s="237">
        <f>SUM(F847:F851)</f>
        <v>1523</v>
      </c>
      <c r="G846" s="198">
        <f>SUM(G847:G851)</f>
        <v>12276.795869999998</v>
      </c>
      <c r="H846" s="74"/>
      <c r="I846" s="74"/>
    </row>
    <row r="847" spans="1:9" s="63" customFormat="1" ht="60" customHeight="1" outlineLevel="1" x14ac:dyDescent="0.35">
      <c r="A847" s="357" t="s">
        <v>399</v>
      </c>
      <c r="B847" s="222" t="s">
        <v>1255</v>
      </c>
      <c r="C847" s="69">
        <v>2022</v>
      </c>
      <c r="D847" s="81">
        <v>10</v>
      </c>
      <c r="E847" s="71">
        <v>100</v>
      </c>
      <c r="F847" s="242">
        <v>15</v>
      </c>
      <c r="G847" s="73">
        <v>89.128910000000005</v>
      </c>
    </row>
    <row r="848" spans="1:9" s="63" customFormat="1" ht="105" customHeight="1" outlineLevel="1" x14ac:dyDescent="0.35">
      <c r="A848" s="357" t="s">
        <v>399</v>
      </c>
      <c r="B848" s="219" t="s">
        <v>936</v>
      </c>
      <c r="C848" s="100">
        <v>2022</v>
      </c>
      <c r="D848" s="110">
        <v>10</v>
      </c>
      <c r="E848" s="103">
        <v>15</v>
      </c>
      <c r="F848" s="102">
        <v>125</v>
      </c>
      <c r="G848" s="104">
        <v>130.983</v>
      </c>
    </row>
    <row r="849" spans="1:7" s="32" customFormat="1" ht="105" customHeight="1" x14ac:dyDescent="0.35">
      <c r="A849" s="357" t="s">
        <v>399</v>
      </c>
      <c r="B849" s="33" t="s">
        <v>538</v>
      </c>
      <c r="C849" s="34">
        <v>2023</v>
      </c>
      <c r="D849" s="46">
        <v>10</v>
      </c>
      <c r="E849" s="36">
        <f>3696+4314</f>
        <v>8010</v>
      </c>
      <c r="F849" s="36">
        <v>1250</v>
      </c>
      <c r="G849" s="37">
        <f>7231.57199+4749.01027</f>
        <v>11980.582259999999</v>
      </c>
    </row>
    <row r="850" spans="1:7" s="32" customFormat="1" ht="105" customHeight="1" x14ac:dyDescent="0.35">
      <c r="A850" s="357" t="s">
        <v>399</v>
      </c>
      <c r="B850" s="33" t="s">
        <v>1256</v>
      </c>
      <c r="C850" s="34">
        <v>2023</v>
      </c>
      <c r="D850" s="46">
        <v>10</v>
      </c>
      <c r="E850" s="36">
        <v>10</v>
      </c>
      <c r="F850" s="36">
        <v>128</v>
      </c>
      <c r="G850" s="37">
        <v>34.253970000000002</v>
      </c>
    </row>
    <row r="851" spans="1:7" s="32" customFormat="1" ht="45.6" customHeight="1" x14ac:dyDescent="0.35">
      <c r="A851" s="357" t="s">
        <v>399</v>
      </c>
      <c r="B851" s="33" t="s">
        <v>1257</v>
      </c>
      <c r="C851" s="34">
        <v>2023</v>
      </c>
      <c r="D851" s="46">
        <v>0.4</v>
      </c>
      <c r="E851" s="36">
        <v>60</v>
      </c>
      <c r="F851" s="36">
        <v>5</v>
      </c>
      <c r="G851" s="37">
        <v>41.847729999999999</v>
      </c>
    </row>
    <row r="852" spans="1:7" s="63" customFormat="1" ht="50.25" customHeight="1" x14ac:dyDescent="0.35">
      <c r="A852" s="363" t="s">
        <v>400</v>
      </c>
      <c r="B852" s="308" t="s">
        <v>3</v>
      </c>
      <c r="C852" s="297"/>
      <c r="D852" s="250"/>
      <c r="E852" s="251"/>
      <c r="F852" s="251"/>
      <c r="G852" s="252"/>
    </row>
    <row r="853" spans="1:7" s="68" customFormat="1" ht="34.200000000000003" customHeight="1" x14ac:dyDescent="0.35">
      <c r="A853" s="356" t="s">
        <v>401</v>
      </c>
      <c r="B853" s="223" t="s">
        <v>140</v>
      </c>
      <c r="C853" s="264"/>
      <c r="D853" s="253"/>
      <c r="E853" s="197">
        <f>SUM(E854:E857)</f>
        <v>2188</v>
      </c>
      <c r="F853" s="237">
        <f>SUM(F854:F857)</f>
        <v>12071.5</v>
      </c>
      <c r="G853" s="198">
        <f>SUM(G854:G857)</f>
        <v>18489.018949999998</v>
      </c>
    </row>
    <row r="854" spans="1:7" s="63" customFormat="1" ht="132" customHeight="1" x14ac:dyDescent="0.35">
      <c r="A854" s="357" t="s">
        <v>401</v>
      </c>
      <c r="B854" s="222" t="s">
        <v>171</v>
      </c>
      <c r="C854" s="100">
        <v>2021</v>
      </c>
      <c r="D854" s="110">
        <v>35</v>
      </c>
      <c r="E854" s="103">
        <v>865</v>
      </c>
      <c r="F854" s="102">
        <v>9000</v>
      </c>
      <c r="G854" s="104">
        <v>4852.0428099999999</v>
      </c>
    </row>
    <row r="855" spans="1:7" s="32" customFormat="1" ht="85.95" customHeight="1" x14ac:dyDescent="0.35">
      <c r="A855" s="357" t="s">
        <v>401</v>
      </c>
      <c r="B855" s="94" t="s">
        <v>539</v>
      </c>
      <c r="C855" s="25">
        <v>2023</v>
      </c>
      <c r="D855" s="27">
        <v>35</v>
      </c>
      <c r="E855" s="39">
        <v>12</v>
      </c>
      <c r="F855" s="28">
        <v>706.5</v>
      </c>
      <c r="G855" s="40">
        <v>2092.2999</v>
      </c>
    </row>
    <row r="856" spans="1:7" s="63" customFormat="1" ht="123" customHeight="1" x14ac:dyDescent="0.35">
      <c r="A856" s="357" t="s">
        <v>401</v>
      </c>
      <c r="B856" s="219" t="s">
        <v>540</v>
      </c>
      <c r="C856" s="100">
        <v>2023</v>
      </c>
      <c r="D856" s="110">
        <v>35</v>
      </c>
      <c r="E856" s="103">
        <v>1268</v>
      </c>
      <c r="F856" s="103">
        <v>1500</v>
      </c>
      <c r="G856" s="104">
        <v>10912.067069999999</v>
      </c>
    </row>
    <row r="857" spans="1:7" s="63" customFormat="1" ht="152.4" customHeight="1" x14ac:dyDescent="0.35">
      <c r="A857" s="357" t="s">
        <v>401</v>
      </c>
      <c r="B857" s="219" t="s">
        <v>1258</v>
      </c>
      <c r="C857" s="100">
        <v>2023</v>
      </c>
      <c r="D857" s="100">
        <v>35</v>
      </c>
      <c r="E857" s="110">
        <v>43</v>
      </c>
      <c r="F857" s="100">
        <v>865</v>
      </c>
      <c r="G857" s="104">
        <v>632.60916999999995</v>
      </c>
    </row>
    <row r="858" spans="1:7" s="63" customFormat="1" ht="36" customHeight="1" outlineLevel="1" x14ac:dyDescent="0.35">
      <c r="A858" s="363" t="s">
        <v>402</v>
      </c>
      <c r="B858" s="308" t="s">
        <v>5</v>
      </c>
      <c r="C858" s="297"/>
      <c r="D858" s="250"/>
      <c r="E858" s="254"/>
      <c r="F858" s="254"/>
      <c r="G858" s="255"/>
    </row>
    <row r="859" spans="1:7" s="68" customFormat="1" ht="40.950000000000003" customHeight="1" outlineLevel="1" x14ac:dyDescent="0.35">
      <c r="A859" s="356" t="s">
        <v>403</v>
      </c>
      <c r="B859" s="223" t="s">
        <v>138</v>
      </c>
      <c r="C859" s="264"/>
      <c r="D859" s="249"/>
      <c r="E859" s="197">
        <f>SUM(E860:E863)</f>
        <v>19124</v>
      </c>
      <c r="F859" s="237">
        <f>SUM(F860:F863)</f>
        <v>180160</v>
      </c>
      <c r="G859" s="198">
        <f>SUM(G860:G863)</f>
        <v>219743.32553999999</v>
      </c>
    </row>
    <row r="860" spans="1:7" s="63" customFormat="1" ht="149.4" customHeight="1" outlineLevel="1" x14ac:dyDescent="0.35">
      <c r="A860" s="357" t="s">
        <v>403</v>
      </c>
      <c r="B860" s="222" t="s">
        <v>172</v>
      </c>
      <c r="C860" s="100">
        <v>2021</v>
      </c>
      <c r="D860" s="110">
        <v>110</v>
      </c>
      <c r="E860" s="71">
        <v>1604</v>
      </c>
      <c r="F860" s="72">
        <v>60000</v>
      </c>
      <c r="G860" s="73">
        <v>10207.206910000001</v>
      </c>
    </row>
    <row r="861" spans="1:7" s="63" customFormat="1" ht="67.95" customHeight="1" outlineLevel="1" x14ac:dyDescent="0.35">
      <c r="A861" s="357" t="s">
        <v>403</v>
      </c>
      <c r="B861" s="222" t="s">
        <v>278</v>
      </c>
      <c r="C861" s="100">
        <v>2021</v>
      </c>
      <c r="D861" s="110">
        <v>110</v>
      </c>
      <c r="E861" s="71">
        <v>4054</v>
      </c>
      <c r="F861" s="72">
        <v>60000</v>
      </c>
      <c r="G861" s="73">
        <v>16017.4187</v>
      </c>
    </row>
    <row r="862" spans="1:7" s="63" customFormat="1" ht="105" customHeight="1" outlineLevel="1" x14ac:dyDescent="0.35">
      <c r="A862" s="357" t="s">
        <v>403</v>
      </c>
      <c r="B862" s="222" t="s">
        <v>404</v>
      </c>
      <c r="C862" s="100">
        <v>2022</v>
      </c>
      <c r="D862" s="110">
        <v>110</v>
      </c>
      <c r="E862" s="71">
        <v>4484</v>
      </c>
      <c r="F862" s="72">
        <v>60000</v>
      </c>
      <c r="G862" s="73">
        <v>40762.275170000001</v>
      </c>
    </row>
    <row r="863" spans="1:7" s="91" customFormat="1" ht="160.94999999999999" customHeight="1" x14ac:dyDescent="0.35">
      <c r="A863" s="357" t="s">
        <v>403</v>
      </c>
      <c r="B863" s="220" t="s">
        <v>541</v>
      </c>
      <c r="C863" s="195">
        <v>2023</v>
      </c>
      <c r="D863" s="243">
        <v>110</v>
      </c>
      <c r="E863" s="245">
        <v>8982</v>
      </c>
      <c r="F863" s="245">
        <v>160</v>
      </c>
      <c r="G863" s="196">
        <v>152756.42475999999</v>
      </c>
    </row>
    <row r="864" spans="1:7" s="68" customFormat="1" ht="40.200000000000003" customHeight="1" outlineLevel="1" x14ac:dyDescent="0.35">
      <c r="A864" s="358" t="s">
        <v>405</v>
      </c>
      <c r="B864" s="346" t="s">
        <v>139</v>
      </c>
      <c r="C864" s="264"/>
      <c r="D864" s="253"/>
      <c r="E864" s="197">
        <f>SUM(E865:E867)</f>
        <v>9958.4</v>
      </c>
      <c r="F864" s="237">
        <f>SUM(F865:F867)</f>
        <v>120160</v>
      </c>
      <c r="G864" s="198">
        <f>SUM(G865:G867)</f>
        <v>84381.933700000009</v>
      </c>
    </row>
    <row r="865" spans="1:7" s="63" customFormat="1" ht="139.19999999999999" customHeight="1" outlineLevel="1" x14ac:dyDescent="0.35">
      <c r="A865" s="357" t="s">
        <v>405</v>
      </c>
      <c r="B865" s="222" t="s">
        <v>279</v>
      </c>
      <c r="C865" s="100">
        <v>2021</v>
      </c>
      <c r="D865" s="110">
        <v>110</v>
      </c>
      <c r="E865" s="71">
        <v>4271.3999999999996</v>
      </c>
      <c r="F865" s="72">
        <v>120000</v>
      </c>
      <c r="G865" s="73">
        <v>29802.939030000001</v>
      </c>
    </row>
    <row r="866" spans="1:7" s="63" customFormat="1" ht="67.95" customHeight="1" outlineLevel="1" x14ac:dyDescent="0.35">
      <c r="A866" s="357" t="s">
        <v>405</v>
      </c>
      <c r="B866" s="222" t="s">
        <v>1259</v>
      </c>
      <c r="C866" s="100">
        <v>2022</v>
      </c>
      <c r="D866" s="110">
        <v>110</v>
      </c>
      <c r="E866" s="103">
        <v>79</v>
      </c>
      <c r="F866" s="102"/>
      <c r="G866" s="104">
        <v>176.07801000000001</v>
      </c>
    </row>
    <row r="867" spans="1:7" s="63" customFormat="1" ht="115.2" customHeight="1" outlineLevel="1" x14ac:dyDescent="0.35">
      <c r="A867" s="357" t="s">
        <v>405</v>
      </c>
      <c r="B867" s="221" t="s">
        <v>542</v>
      </c>
      <c r="C867" s="100">
        <v>2023</v>
      </c>
      <c r="D867" s="110">
        <v>110</v>
      </c>
      <c r="E867" s="103">
        <v>5608</v>
      </c>
      <c r="F867" s="103">
        <v>160</v>
      </c>
      <c r="G867" s="104">
        <v>54402.916660000003</v>
      </c>
    </row>
    <row r="868" spans="1:7" s="114" customFormat="1" ht="25.2" customHeight="1" x14ac:dyDescent="0.4">
      <c r="A868" s="364" t="s">
        <v>20</v>
      </c>
      <c r="B868" s="454" t="s">
        <v>1</v>
      </c>
      <c r="C868" s="455"/>
      <c r="D868" s="455"/>
      <c r="E868" s="455"/>
      <c r="F868" s="455"/>
      <c r="G868" s="456"/>
    </row>
    <row r="869" spans="1:7" s="63" customFormat="1" ht="25.2" customHeight="1" x14ac:dyDescent="0.35">
      <c r="A869" s="355" t="s">
        <v>115</v>
      </c>
      <c r="B869" s="442" t="s">
        <v>102</v>
      </c>
      <c r="C869" s="443"/>
      <c r="D869" s="443"/>
      <c r="E869" s="443"/>
      <c r="F869" s="443"/>
      <c r="G869" s="444"/>
    </row>
    <row r="870" spans="1:7" s="63" customFormat="1" ht="25.2" customHeight="1" outlineLevel="1" x14ac:dyDescent="0.35">
      <c r="A870" s="355" t="s">
        <v>149</v>
      </c>
      <c r="B870" s="457" t="s">
        <v>103</v>
      </c>
      <c r="C870" s="458"/>
      <c r="D870" s="458"/>
      <c r="E870" s="458"/>
      <c r="F870" s="458"/>
      <c r="G870" s="459"/>
    </row>
    <row r="871" spans="1:7" s="63" customFormat="1" ht="25.2" customHeight="1" outlineLevel="1" x14ac:dyDescent="0.35">
      <c r="A871" s="355" t="s">
        <v>150</v>
      </c>
      <c r="B871" s="457" t="s">
        <v>106</v>
      </c>
      <c r="C871" s="458"/>
      <c r="D871" s="458"/>
      <c r="E871" s="458"/>
      <c r="F871" s="458"/>
      <c r="G871" s="459"/>
    </row>
    <row r="872" spans="1:7" s="63" customFormat="1" ht="25.2" customHeight="1" outlineLevel="1" x14ac:dyDescent="0.35">
      <c r="A872" s="355" t="s">
        <v>412</v>
      </c>
      <c r="B872" s="463" t="s">
        <v>104</v>
      </c>
      <c r="C872" s="464"/>
      <c r="D872" s="464"/>
      <c r="E872" s="464"/>
      <c r="F872" s="464"/>
      <c r="G872" s="465"/>
    </row>
    <row r="873" spans="1:7" s="63" customFormat="1" ht="25.2" customHeight="1" outlineLevel="1" x14ac:dyDescent="0.35">
      <c r="A873" s="355" t="s">
        <v>413</v>
      </c>
      <c r="B873" s="451" t="s">
        <v>146</v>
      </c>
      <c r="C873" s="452"/>
      <c r="D873" s="452"/>
      <c r="E873" s="452"/>
      <c r="F873" s="452"/>
      <c r="G873" s="453"/>
    </row>
    <row r="874" spans="1:7" s="68" customFormat="1" ht="25.2" customHeight="1" outlineLevel="1" x14ac:dyDescent="0.35">
      <c r="A874" s="356" t="s">
        <v>414</v>
      </c>
      <c r="B874" s="223" t="s">
        <v>143</v>
      </c>
      <c r="C874" s="264"/>
      <c r="D874" s="253"/>
      <c r="E874" s="197">
        <f>SUM(E875:E876)</f>
        <v>297</v>
      </c>
      <c r="F874" s="237">
        <f>SUM(F875:F876)</f>
        <v>465</v>
      </c>
      <c r="G874" s="198">
        <f>SUM(G875:G876)</f>
        <v>1882.0061799999999</v>
      </c>
    </row>
    <row r="875" spans="1:7" s="63" customFormat="1" ht="153" customHeight="1" outlineLevel="1" x14ac:dyDescent="0.35">
      <c r="A875" s="357" t="s">
        <v>414</v>
      </c>
      <c r="B875" s="222" t="s">
        <v>1205</v>
      </c>
      <c r="C875" s="69">
        <v>2021</v>
      </c>
      <c r="D875" s="81">
        <v>10</v>
      </c>
      <c r="E875" s="71">
        <v>168</v>
      </c>
      <c r="F875" s="72">
        <v>150</v>
      </c>
      <c r="G875" s="73">
        <v>1604.7669999999998</v>
      </c>
    </row>
    <row r="876" spans="1:7" s="63" customFormat="1" ht="111" customHeight="1" outlineLevel="1" x14ac:dyDescent="0.35">
      <c r="A876" s="357" t="s">
        <v>414</v>
      </c>
      <c r="B876" s="222" t="s">
        <v>356</v>
      </c>
      <c r="C876" s="100">
        <v>2022</v>
      </c>
      <c r="D876" s="110">
        <v>10</v>
      </c>
      <c r="E876" s="100">
        <v>129</v>
      </c>
      <c r="F876" s="102">
        <v>315</v>
      </c>
      <c r="G876" s="115">
        <v>277.23917999999998</v>
      </c>
    </row>
    <row r="877" spans="1:7" s="63" customFormat="1" ht="25.2" customHeight="1" outlineLevel="1" x14ac:dyDescent="0.35">
      <c r="A877" s="355" t="s">
        <v>417</v>
      </c>
      <c r="B877" s="463" t="s">
        <v>105</v>
      </c>
      <c r="C877" s="464"/>
      <c r="D877" s="464"/>
      <c r="E877" s="464"/>
      <c r="F877" s="464"/>
      <c r="G877" s="465"/>
    </row>
    <row r="878" spans="1:7" s="63" customFormat="1" ht="25.2" customHeight="1" outlineLevel="1" x14ac:dyDescent="0.35">
      <c r="A878" s="355" t="s">
        <v>418</v>
      </c>
      <c r="B878" s="451" t="s">
        <v>3</v>
      </c>
      <c r="C878" s="452"/>
      <c r="D878" s="452"/>
      <c r="E878" s="452"/>
      <c r="F878" s="452"/>
      <c r="G878" s="453"/>
    </row>
    <row r="879" spans="1:7" s="68" customFormat="1" ht="25.2" customHeight="1" outlineLevel="1" x14ac:dyDescent="0.35">
      <c r="A879" s="356" t="s">
        <v>419</v>
      </c>
      <c r="B879" s="223" t="s">
        <v>143</v>
      </c>
      <c r="C879" s="264"/>
      <c r="D879" s="253"/>
      <c r="E879" s="197">
        <f>SUM(E880:E881)</f>
        <v>459</v>
      </c>
      <c r="F879" s="237">
        <f>SUM(F880:F881)</f>
        <v>1750</v>
      </c>
      <c r="G879" s="198">
        <f>SUM(G880:G881)</f>
        <v>1279.1968299999999</v>
      </c>
    </row>
    <row r="880" spans="1:7" s="32" customFormat="1" ht="84" customHeight="1" x14ac:dyDescent="0.35">
      <c r="A880" s="357" t="s">
        <v>419</v>
      </c>
      <c r="B880" s="92" t="s">
        <v>943</v>
      </c>
      <c r="C880" s="34">
        <v>2023</v>
      </c>
      <c r="D880" s="38">
        <v>10</v>
      </c>
      <c r="E880" s="36">
        <v>209</v>
      </c>
      <c r="F880" s="36">
        <f>500+50</f>
        <v>550</v>
      </c>
      <c r="G880" s="37">
        <v>516.64742999999999</v>
      </c>
    </row>
    <row r="881" spans="1:8" s="63" customFormat="1" ht="97.2" customHeight="1" x14ac:dyDescent="0.35">
      <c r="A881" s="357" t="s">
        <v>419</v>
      </c>
      <c r="B881" s="222" t="s">
        <v>543</v>
      </c>
      <c r="C881" s="69">
        <v>2023</v>
      </c>
      <c r="D881" s="81">
        <v>10</v>
      </c>
      <c r="E881" s="71">
        <v>250</v>
      </c>
      <c r="F881" s="71">
        <v>1200</v>
      </c>
      <c r="G881" s="73">
        <v>762.54939999999999</v>
      </c>
    </row>
    <row r="882" spans="1:8" s="63" customFormat="1" ht="25.2" customHeight="1" outlineLevel="1" x14ac:dyDescent="0.35">
      <c r="A882" s="355" t="s">
        <v>420</v>
      </c>
      <c r="B882" s="451" t="s">
        <v>5</v>
      </c>
      <c r="C882" s="452"/>
      <c r="D882" s="452"/>
      <c r="E882" s="452"/>
      <c r="F882" s="452"/>
      <c r="G882" s="453"/>
    </row>
    <row r="883" spans="1:8" s="68" customFormat="1" ht="25.2" customHeight="1" outlineLevel="1" x14ac:dyDescent="0.35">
      <c r="A883" s="356" t="s">
        <v>421</v>
      </c>
      <c r="B883" s="223" t="s">
        <v>143</v>
      </c>
      <c r="C883" s="264"/>
      <c r="D883" s="253"/>
      <c r="E883" s="197">
        <f>SUM(E884:E886)</f>
        <v>775</v>
      </c>
      <c r="F883" s="237">
        <f>SUM(F884:F886)</f>
        <v>10400</v>
      </c>
      <c r="G883" s="198">
        <f>SUM(G884:G886)</f>
        <v>3051.4833100000001</v>
      </c>
    </row>
    <row r="884" spans="1:8" s="63" customFormat="1" ht="67.95" customHeight="1" outlineLevel="1" x14ac:dyDescent="0.35">
      <c r="A884" s="357" t="s">
        <v>421</v>
      </c>
      <c r="B884" s="222" t="s">
        <v>218</v>
      </c>
      <c r="C884" s="69">
        <v>2021</v>
      </c>
      <c r="D884" s="81">
        <v>10</v>
      </c>
      <c r="E884" s="71">
        <v>385</v>
      </c>
      <c r="F884" s="72">
        <v>1200</v>
      </c>
      <c r="G884" s="73">
        <v>1627.412</v>
      </c>
    </row>
    <row r="885" spans="1:8" s="63" customFormat="1" ht="115.95" customHeight="1" outlineLevel="1" x14ac:dyDescent="0.35">
      <c r="A885" s="357" t="s">
        <v>421</v>
      </c>
      <c r="B885" s="222" t="s">
        <v>280</v>
      </c>
      <c r="C885" s="69">
        <v>2021</v>
      </c>
      <c r="D885" s="81">
        <v>10</v>
      </c>
      <c r="E885" s="71">
        <v>186</v>
      </c>
      <c r="F885" s="72">
        <v>8000</v>
      </c>
      <c r="G885" s="73">
        <v>584.59907999999996</v>
      </c>
    </row>
    <row r="886" spans="1:8" s="63" customFormat="1" ht="105" customHeight="1" x14ac:dyDescent="0.35">
      <c r="A886" s="357" t="s">
        <v>421</v>
      </c>
      <c r="B886" s="222" t="s">
        <v>1260</v>
      </c>
      <c r="C886" s="69">
        <v>2023</v>
      </c>
      <c r="D886" s="81">
        <v>6</v>
      </c>
      <c r="E886" s="71">
        <v>204</v>
      </c>
      <c r="F886" s="71">
        <v>1200</v>
      </c>
      <c r="G886" s="196">
        <v>839.47222999999997</v>
      </c>
    </row>
    <row r="887" spans="1:8" s="63" customFormat="1" ht="25.2" customHeight="1" outlineLevel="1" x14ac:dyDescent="0.35">
      <c r="A887" s="357" t="s">
        <v>422</v>
      </c>
      <c r="B887" s="451" t="s">
        <v>146</v>
      </c>
      <c r="C887" s="452"/>
      <c r="D887" s="452"/>
      <c r="E887" s="452"/>
      <c r="F887" s="452"/>
      <c r="G887" s="453"/>
    </row>
    <row r="888" spans="1:8" s="68" customFormat="1" ht="25.2" customHeight="1" outlineLevel="1" x14ac:dyDescent="0.35">
      <c r="A888" s="358" t="s">
        <v>423</v>
      </c>
      <c r="B888" s="346" t="s">
        <v>143</v>
      </c>
      <c r="C888" s="264"/>
      <c r="D888" s="253"/>
      <c r="E888" s="197">
        <f>E889</f>
        <v>329</v>
      </c>
      <c r="F888" s="197">
        <f>F889</f>
        <v>15</v>
      </c>
      <c r="G888" s="198">
        <f>G889</f>
        <v>1475.8489300000001</v>
      </c>
    </row>
    <row r="889" spans="1:8" s="63" customFormat="1" ht="155.25" customHeight="1" outlineLevel="1" x14ac:dyDescent="0.35">
      <c r="A889" s="357" t="s">
        <v>423</v>
      </c>
      <c r="B889" s="219" t="s">
        <v>1210</v>
      </c>
      <c r="C889" s="100">
        <v>2022</v>
      </c>
      <c r="D889" s="110">
        <v>10</v>
      </c>
      <c r="E889" s="103">
        <v>329</v>
      </c>
      <c r="F889" s="102">
        <v>15</v>
      </c>
      <c r="G889" s="104">
        <v>1475.8489300000001</v>
      </c>
    </row>
    <row r="890" spans="1:8" s="63" customFormat="1" ht="25.2" customHeight="1" x14ac:dyDescent="0.35">
      <c r="A890" s="355" t="s">
        <v>153</v>
      </c>
      <c r="B890" s="442" t="s">
        <v>113</v>
      </c>
      <c r="C890" s="443"/>
      <c r="D890" s="443"/>
      <c r="E890" s="443"/>
      <c r="F890" s="443"/>
      <c r="G890" s="444"/>
    </row>
    <row r="891" spans="1:8" s="63" customFormat="1" ht="25.2" customHeight="1" outlineLevel="1" x14ac:dyDescent="0.35">
      <c r="A891" s="355" t="s">
        <v>154</v>
      </c>
      <c r="B891" s="460" t="s">
        <v>103</v>
      </c>
      <c r="C891" s="461"/>
      <c r="D891" s="461"/>
      <c r="E891" s="461"/>
      <c r="F891" s="461"/>
      <c r="G891" s="462"/>
    </row>
    <row r="892" spans="1:8" s="63" customFormat="1" ht="25.2" customHeight="1" outlineLevel="1" x14ac:dyDescent="0.35">
      <c r="A892" s="355" t="s">
        <v>155</v>
      </c>
      <c r="B892" s="457" t="s">
        <v>106</v>
      </c>
      <c r="C892" s="458"/>
      <c r="D892" s="458"/>
      <c r="E892" s="458"/>
      <c r="F892" s="458"/>
      <c r="G892" s="459"/>
    </row>
    <row r="893" spans="1:8" s="63" customFormat="1" ht="25.2" customHeight="1" outlineLevel="1" x14ac:dyDescent="0.35">
      <c r="A893" s="355" t="s">
        <v>156</v>
      </c>
      <c r="B893" s="463" t="s">
        <v>105</v>
      </c>
      <c r="C893" s="464"/>
      <c r="D893" s="464"/>
      <c r="E893" s="464"/>
      <c r="F893" s="464"/>
      <c r="G893" s="465"/>
    </row>
    <row r="894" spans="1:8" s="63" customFormat="1" ht="25.2" customHeight="1" outlineLevel="1" x14ac:dyDescent="0.35">
      <c r="A894" s="357" t="s">
        <v>544</v>
      </c>
      <c r="B894" s="466" t="s">
        <v>5</v>
      </c>
      <c r="C894" s="467"/>
      <c r="D894" s="467"/>
      <c r="E894" s="467"/>
      <c r="F894" s="467"/>
      <c r="G894" s="468"/>
    </row>
    <row r="895" spans="1:8" s="68" customFormat="1" ht="25.2" customHeight="1" outlineLevel="1" x14ac:dyDescent="0.35">
      <c r="A895" s="358" t="s">
        <v>545</v>
      </c>
      <c r="B895" s="346" t="s">
        <v>147</v>
      </c>
      <c r="C895" s="264"/>
      <c r="D895" s="253"/>
      <c r="E895" s="197">
        <f>SUM(E896)</f>
        <v>236</v>
      </c>
      <c r="F895" s="237">
        <f>SUM(F896)</f>
        <v>8000</v>
      </c>
      <c r="G895" s="198">
        <f>SUM(G896)</f>
        <v>4610.2346399999997</v>
      </c>
    </row>
    <row r="896" spans="1:8" s="63" customFormat="1" ht="121.95" customHeight="1" outlineLevel="1" x14ac:dyDescent="0.35">
      <c r="A896" s="357" t="s">
        <v>545</v>
      </c>
      <c r="B896" s="222" t="s">
        <v>280</v>
      </c>
      <c r="C896" s="69">
        <v>2021</v>
      </c>
      <c r="D896" s="81">
        <v>10</v>
      </c>
      <c r="E896" s="71">
        <v>236</v>
      </c>
      <c r="F896" s="72">
        <v>8000</v>
      </c>
      <c r="G896" s="73">
        <v>4610.2346399999997</v>
      </c>
      <c r="H896" s="74"/>
    </row>
    <row r="897" spans="1:7" s="63" customFormat="1" ht="25.2" customHeight="1" outlineLevel="1" x14ac:dyDescent="0.35">
      <c r="A897" s="355" t="s">
        <v>157</v>
      </c>
      <c r="B897" s="442" t="s">
        <v>114</v>
      </c>
      <c r="C897" s="443"/>
      <c r="D897" s="443"/>
      <c r="E897" s="443"/>
      <c r="F897" s="443"/>
      <c r="G897" s="444"/>
    </row>
    <row r="898" spans="1:7" s="63" customFormat="1" ht="25.2" customHeight="1" outlineLevel="1" x14ac:dyDescent="0.35">
      <c r="A898" s="355" t="s">
        <v>158</v>
      </c>
      <c r="B898" s="309" t="s">
        <v>546</v>
      </c>
      <c r="C898" s="256"/>
      <c r="D898" s="256"/>
      <c r="E898" s="256"/>
      <c r="F898" s="256"/>
      <c r="G898" s="257"/>
    </row>
    <row r="899" spans="1:7" s="63" customFormat="1" ht="25.2" customHeight="1" outlineLevel="1" x14ac:dyDescent="0.35">
      <c r="A899" s="355" t="s">
        <v>159</v>
      </c>
      <c r="B899" s="457" t="s">
        <v>106</v>
      </c>
      <c r="C899" s="458"/>
      <c r="D899" s="458"/>
      <c r="E899" s="458"/>
      <c r="F899" s="458"/>
      <c r="G899" s="459"/>
    </row>
    <row r="900" spans="1:7" s="63" customFormat="1" ht="25.2" customHeight="1" outlineLevel="1" x14ac:dyDescent="0.35">
      <c r="A900" s="355" t="s">
        <v>160</v>
      </c>
      <c r="B900" s="310" t="s">
        <v>105</v>
      </c>
      <c r="C900" s="298"/>
      <c r="D900" s="258"/>
      <c r="E900" s="259"/>
      <c r="F900" s="259"/>
      <c r="G900" s="260"/>
    </row>
    <row r="901" spans="1:7" s="63" customFormat="1" ht="25.2" customHeight="1" outlineLevel="1" x14ac:dyDescent="0.35">
      <c r="A901" s="355" t="s">
        <v>547</v>
      </c>
      <c r="B901" s="451" t="s">
        <v>3</v>
      </c>
      <c r="C901" s="452"/>
      <c r="D901" s="452"/>
      <c r="E901" s="452"/>
      <c r="F901" s="452"/>
      <c r="G901" s="453"/>
    </row>
    <row r="902" spans="1:7" s="68" customFormat="1" ht="25.2" customHeight="1" outlineLevel="1" x14ac:dyDescent="0.35">
      <c r="A902" s="356" t="s">
        <v>548</v>
      </c>
      <c r="B902" s="223" t="s">
        <v>148</v>
      </c>
      <c r="C902" s="264"/>
      <c r="D902" s="253"/>
      <c r="E902" s="197">
        <f>E903</f>
        <v>75</v>
      </c>
      <c r="F902" s="197">
        <f>F903</f>
        <v>550</v>
      </c>
      <c r="G902" s="198">
        <f>G903</f>
        <v>1097.07176</v>
      </c>
    </row>
    <row r="903" spans="1:7" s="32" customFormat="1" ht="124.95" customHeight="1" x14ac:dyDescent="0.35">
      <c r="A903" s="357" t="s">
        <v>548</v>
      </c>
      <c r="B903" s="94" t="s">
        <v>1261</v>
      </c>
      <c r="C903" s="34">
        <v>2023</v>
      </c>
      <c r="D903" s="38">
        <v>10</v>
      </c>
      <c r="E903" s="36">
        <v>75</v>
      </c>
      <c r="F903" s="36">
        <f>500+50</f>
        <v>550</v>
      </c>
      <c r="G903" s="37">
        <v>1097.07176</v>
      </c>
    </row>
    <row r="904" spans="1:7" s="63" customFormat="1" ht="25.2" customHeight="1" outlineLevel="1" x14ac:dyDescent="0.35">
      <c r="A904" s="357" t="s">
        <v>549</v>
      </c>
      <c r="B904" s="451" t="s">
        <v>5</v>
      </c>
      <c r="C904" s="452"/>
      <c r="D904" s="452"/>
      <c r="E904" s="452"/>
      <c r="F904" s="452"/>
      <c r="G904" s="453"/>
    </row>
    <row r="905" spans="1:7" s="68" customFormat="1" ht="25.2" customHeight="1" outlineLevel="1" x14ac:dyDescent="0.35">
      <c r="A905" s="356" t="s">
        <v>550</v>
      </c>
      <c r="B905" s="223" t="s">
        <v>148</v>
      </c>
      <c r="C905" s="264"/>
      <c r="D905" s="253"/>
      <c r="E905" s="197">
        <f>SUM(E906:E907)</f>
        <v>936</v>
      </c>
      <c r="F905" s="237">
        <f>SUM(F906:F907)</f>
        <v>9200</v>
      </c>
      <c r="G905" s="198">
        <f>SUM(G906:G907)</f>
        <v>8393.0643500000006</v>
      </c>
    </row>
    <row r="906" spans="1:7" s="63" customFormat="1" ht="124.2" customHeight="1" outlineLevel="1" x14ac:dyDescent="0.35">
      <c r="A906" s="357" t="s">
        <v>550</v>
      </c>
      <c r="B906" s="222" t="s">
        <v>280</v>
      </c>
      <c r="C906" s="69">
        <v>2021</v>
      </c>
      <c r="D906" s="81">
        <v>10</v>
      </c>
      <c r="E906" s="71">
        <v>370</v>
      </c>
      <c r="F906" s="72">
        <v>8000</v>
      </c>
      <c r="G906" s="73">
        <v>584.01508000000001</v>
      </c>
    </row>
    <row r="907" spans="1:7" s="63" customFormat="1" ht="105" customHeight="1" x14ac:dyDescent="0.35">
      <c r="A907" s="357" t="s">
        <v>550</v>
      </c>
      <c r="B907" s="222" t="s">
        <v>1262</v>
      </c>
      <c r="C907" s="69">
        <v>2023</v>
      </c>
      <c r="D907" s="81">
        <v>6</v>
      </c>
      <c r="E907" s="71">
        <v>566</v>
      </c>
      <c r="F907" s="71">
        <v>1200</v>
      </c>
      <c r="G907" s="73">
        <v>7809.0492700000004</v>
      </c>
    </row>
    <row r="908" spans="1:7" s="63" customFormat="1" ht="25.2" customHeight="1" collapsed="1" x14ac:dyDescent="0.35">
      <c r="A908" s="362" t="s">
        <v>56</v>
      </c>
      <c r="B908" s="454" t="s">
        <v>2</v>
      </c>
      <c r="C908" s="455"/>
      <c r="D908" s="455"/>
      <c r="E908" s="455"/>
      <c r="F908" s="455"/>
      <c r="G908" s="456"/>
    </row>
    <row r="909" spans="1:7" s="63" customFormat="1" ht="25.2" customHeight="1" x14ac:dyDescent="0.35">
      <c r="A909" s="355" t="s">
        <v>424</v>
      </c>
      <c r="B909" s="442" t="s">
        <v>116</v>
      </c>
      <c r="C909" s="443"/>
      <c r="D909" s="443"/>
      <c r="E909" s="443"/>
      <c r="F909" s="443"/>
      <c r="G909" s="444"/>
    </row>
    <row r="910" spans="1:7" s="68" customFormat="1" ht="25.2" customHeight="1" outlineLevel="1" x14ac:dyDescent="0.35">
      <c r="A910" s="356" t="s">
        <v>551</v>
      </c>
      <c r="B910" s="223" t="s">
        <v>552</v>
      </c>
      <c r="C910" s="264"/>
      <c r="D910" s="240"/>
      <c r="E910" s="197">
        <f>SUM(E911:E912)</f>
        <v>2</v>
      </c>
      <c r="F910" s="237">
        <f>SUM(F911:F912)</f>
        <v>625</v>
      </c>
      <c r="G910" s="198">
        <f>SUM(G911:G912)</f>
        <v>3840.4014100000004</v>
      </c>
    </row>
    <row r="911" spans="1:7" s="32" customFormat="1" ht="105" customHeight="1" outlineLevel="1" x14ac:dyDescent="0.35">
      <c r="A911" s="357" t="s">
        <v>551</v>
      </c>
      <c r="B911" s="116" t="s">
        <v>1263</v>
      </c>
      <c r="C911" s="30">
        <v>2023</v>
      </c>
      <c r="D911" s="30">
        <v>10</v>
      </c>
      <c r="E911" s="30">
        <v>1</v>
      </c>
      <c r="F911" s="30">
        <v>625</v>
      </c>
      <c r="G911" s="51">
        <v>2049.0179800000001</v>
      </c>
    </row>
    <row r="912" spans="1:7" s="32" customFormat="1" ht="105" customHeight="1" outlineLevel="1" x14ac:dyDescent="0.35">
      <c r="A912" s="357" t="s">
        <v>551</v>
      </c>
      <c r="B912" s="94" t="s">
        <v>1264</v>
      </c>
      <c r="C912" s="25">
        <v>2023</v>
      </c>
      <c r="D912" s="27">
        <v>10</v>
      </c>
      <c r="E912" s="39">
        <v>1</v>
      </c>
      <c r="F912" s="39"/>
      <c r="G912" s="40">
        <v>1791.3834300000001</v>
      </c>
    </row>
    <row r="913" spans="1:9" s="68" customFormat="1" ht="25.2" customHeight="1" outlineLevel="1" x14ac:dyDescent="0.35">
      <c r="A913" s="356" t="s">
        <v>553</v>
      </c>
      <c r="B913" s="223" t="s">
        <v>118</v>
      </c>
      <c r="C913" s="264"/>
      <c r="D913" s="240"/>
      <c r="E913" s="197">
        <f>E914</f>
        <v>1</v>
      </c>
      <c r="F913" s="237">
        <f>F914</f>
        <v>1250</v>
      </c>
      <c r="G913" s="198">
        <f>G914</f>
        <v>1913.4116300000001</v>
      </c>
    </row>
    <row r="914" spans="1:9" s="32" customFormat="1" ht="105" customHeight="1" outlineLevel="1" x14ac:dyDescent="0.35">
      <c r="A914" s="357" t="s">
        <v>553</v>
      </c>
      <c r="B914" s="94" t="s">
        <v>554</v>
      </c>
      <c r="C914" s="34">
        <v>2023</v>
      </c>
      <c r="D914" s="38">
        <v>10</v>
      </c>
      <c r="E914" s="36">
        <v>1</v>
      </c>
      <c r="F914" s="36">
        <v>1250</v>
      </c>
      <c r="G914" s="37">
        <v>1913.4116300000001</v>
      </c>
    </row>
    <row r="915" spans="1:9" s="68" customFormat="1" ht="25.2" customHeight="1" outlineLevel="1" x14ac:dyDescent="0.35">
      <c r="A915" s="356" t="s">
        <v>425</v>
      </c>
      <c r="B915" s="223" t="s">
        <v>119</v>
      </c>
      <c r="C915" s="264"/>
      <c r="D915" s="253"/>
      <c r="E915" s="197">
        <f>SUM(E916:E926)</f>
        <v>12</v>
      </c>
      <c r="F915" s="237">
        <f>SUM(F916:F926)</f>
        <v>8340</v>
      </c>
      <c r="G915" s="198">
        <f>SUM(G916:G926)</f>
        <v>23191.40178</v>
      </c>
    </row>
    <row r="916" spans="1:9" s="63" customFormat="1" ht="105" customHeight="1" outlineLevel="1" x14ac:dyDescent="0.35">
      <c r="A916" s="357" t="s">
        <v>425</v>
      </c>
      <c r="B916" s="219" t="s">
        <v>281</v>
      </c>
      <c r="C916" s="69">
        <v>2021</v>
      </c>
      <c r="D916" s="81">
        <v>10</v>
      </c>
      <c r="E916" s="71">
        <v>1</v>
      </c>
      <c r="F916" s="72">
        <v>0</v>
      </c>
      <c r="G916" s="73">
        <v>1892.3207600000001</v>
      </c>
    </row>
    <row r="917" spans="1:9" s="63" customFormat="1" ht="72" customHeight="1" outlineLevel="1" x14ac:dyDescent="0.35">
      <c r="A917" s="357" t="s">
        <v>425</v>
      </c>
      <c r="B917" s="221" t="s">
        <v>355</v>
      </c>
      <c r="C917" s="184">
        <v>2022</v>
      </c>
      <c r="D917" s="81">
        <v>10</v>
      </c>
      <c r="E917" s="184">
        <v>1</v>
      </c>
      <c r="F917" s="72">
        <v>555</v>
      </c>
      <c r="G917" s="73">
        <v>1305.70649</v>
      </c>
    </row>
    <row r="918" spans="1:9" s="63" customFormat="1" ht="79.2" customHeight="1" outlineLevel="1" x14ac:dyDescent="0.35">
      <c r="A918" s="357" t="s">
        <v>425</v>
      </c>
      <c r="B918" s="219" t="s">
        <v>1265</v>
      </c>
      <c r="C918" s="69">
        <v>2022</v>
      </c>
      <c r="D918" s="81">
        <v>10</v>
      </c>
      <c r="E918" s="71">
        <v>1</v>
      </c>
      <c r="F918" s="72">
        <v>712</v>
      </c>
      <c r="G918" s="73">
        <v>1328.9364599999999</v>
      </c>
    </row>
    <row r="919" spans="1:9" s="63" customFormat="1" ht="60" customHeight="1" outlineLevel="1" x14ac:dyDescent="0.35">
      <c r="A919" s="357" t="s">
        <v>425</v>
      </c>
      <c r="B919" s="219" t="s">
        <v>1266</v>
      </c>
      <c r="C919" s="69">
        <v>2022</v>
      </c>
      <c r="D919" s="81">
        <v>10</v>
      </c>
      <c r="E919" s="71">
        <v>1</v>
      </c>
      <c r="F919" s="72">
        <v>545</v>
      </c>
      <c r="G919" s="73">
        <v>1563.4098200000001</v>
      </c>
    </row>
    <row r="920" spans="1:9" s="63" customFormat="1" ht="105" customHeight="1" outlineLevel="1" x14ac:dyDescent="0.35">
      <c r="A920" s="357" t="s">
        <v>425</v>
      </c>
      <c r="B920" s="219" t="s">
        <v>426</v>
      </c>
      <c r="C920" s="69">
        <v>2022</v>
      </c>
      <c r="D920" s="81">
        <v>10</v>
      </c>
      <c r="E920" s="71">
        <v>1</v>
      </c>
      <c r="F920" s="72">
        <v>1650</v>
      </c>
      <c r="G920" s="73">
        <v>1688.51667</v>
      </c>
    </row>
    <row r="921" spans="1:9" s="32" customFormat="1" ht="87" customHeight="1" x14ac:dyDescent="0.35">
      <c r="A921" s="357" t="s">
        <v>425</v>
      </c>
      <c r="B921" s="94" t="s">
        <v>1267</v>
      </c>
      <c r="C921" s="34">
        <v>2023</v>
      </c>
      <c r="D921" s="38">
        <v>10</v>
      </c>
      <c r="E921" s="36">
        <v>1</v>
      </c>
      <c r="F921" s="36">
        <v>500</v>
      </c>
      <c r="G921" s="37">
        <v>2078.5224899999998</v>
      </c>
    </row>
    <row r="922" spans="1:9" s="63" customFormat="1" ht="105" customHeight="1" x14ac:dyDescent="0.35">
      <c r="A922" s="357" t="s">
        <v>425</v>
      </c>
      <c r="B922" s="219" t="s">
        <v>1268</v>
      </c>
      <c r="C922" s="69">
        <v>2023</v>
      </c>
      <c r="D922" s="81">
        <v>10</v>
      </c>
      <c r="E922" s="71">
        <v>1</v>
      </c>
      <c r="F922" s="71">
        <v>400</v>
      </c>
      <c r="G922" s="73">
        <v>2055.8011999999999</v>
      </c>
    </row>
    <row r="923" spans="1:9" s="63" customFormat="1" ht="105" customHeight="1" x14ac:dyDescent="0.35">
      <c r="A923" s="357" t="s">
        <v>425</v>
      </c>
      <c r="B923" s="222" t="s">
        <v>522</v>
      </c>
      <c r="C923" s="69">
        <v>2023</v>
      </c>
      <c r="D923" s="81">
        <v>10</v>
      </c>
      <c r="E923" s="71">
        <v>1</v>
      </c>
      <c r="F923" s="71">
        <v>1200</v>
      </c>
      <c r="G923" s="73">
        <v>2209.4351099999999</v>
      </c>
    </row>
    <row r="924" spans="1:9" s="63" customFormat="1" ht="66" customHeight="1" x14ac:dyDescent="0.35">
      <c r="A924" s="357" t="s">
        <v>425</v>
      </c>
      <c r="B924" s="222" t="s">
        <v>1237</v>
      </c>
      <c r="C924" s="69">
        <v>2023</v>
      </c>
      <c r="D924" s="81">
        <v>10</v>
      </c>
      <c r="E924" s="71">
        <v>1</v>
      </c>
      <c r="F924" s="71">
        <v>1208</v>
      </c>
      <c r="G924" s="73">
        <v>2781.8507100000002</v>
      </c>
    </row>
    <row r="925" spans="1:9" s="63" customFormat="1" ht="87" customHeight="1" x14ac:dyDescent="0.35">
      <c r="A925" s="357" t="s">
        <v>425</v>
      </c>
      <c r="B925" s="219" t="s">
        <v>1269</v>
      </c>
      <c r="C925" s="100">
        <v>2023</v>
      </c>
      <c r="D925" s="110">
        <v>10</v>
      </c>
      <c r="E925" s="103">
        <v>1</v>
      </c>
      <c r="F925" s="103">
        <v>350</v>
      </c>
      <c r="G925" s="104">
        <v>2185.8876700000001</v>
      </c>
    </row>
    <row r="926" spans="1:9" s="63" customFormat="1" ht="70.95" customHeight="1" x14ac:dyDescent="0.35">
      <c r="A926" s="357" t="s">
        <v>425</v>
      </c>
      <c r="B926" s="219" t="s">
        <v>1270</v>
      </c>
      <c r="C926" s="100">
        <v>2023</v>
      </c>
      <c r="D926" s="110">
        <v>10</v>
      </c>
      <c r="E926" s="103">
        <v>2</v>
      </c>
      <c r="F926" s="103">
        <v>1220</v>
      </c>
      <c r="G926" s="104">
        <v>4101.0144</v>
      </c>
    </row>
    <row r="927" spans="1:9" s="68" customFormat="1" ht="25.2" customHeight="1" x14ac:dyDescent="0.35">
      <c r="A927" s="356" t="s">
        <v>427</v>
      </c>
      <c r="B927" s="223" t="s">
        <v>120</v>
      </c>
      <c r="C927" s="264"/>
      <c r="D927" s="253"/>
      <c r="E927" s="197">
        <f>SUM(E928:E933)</f>
        <v>6</v>
      </c>
      <c r="F927" s="237">
        <f>SUM(F928:F933)</f>
        <v>6199</v>
      </c>
      <c r="G927" s="198">
        <f>SUM(G928:G933)</f>
        <v>21586.34592</v>
      </c>
    </row>
    <row r="928" spans="1:9" s="63" customFormat="1" ht="76.2" customHeight="1" x14ac:dyDescent="0.35">
      <c r="A928" s="357" t="s">
        <v>427</v>
      </c>
      <c r="B928" s="219" t="s">
        <v>397</v>
      </c>
      <c r="C928" s="69">
        <v>2022</v>
      </c>
      <c r="D928" s="81">
        <v>10</v>
      </c>
      <c r="E928" s="71">
        <v>1</v>
      </c>
      <c r="F928" s="72">
        <v>631.5</v>
      </c>
      <c r="G928" s="73">
        <v>1925.1951899999999</v>
      </c>
      <c r="H928" s="74"/>
      <c r="I928" s="74"/>
    </row>
    <row r="929" spans="1:7" s="32" customFormat="1" ht="112.2" customHeight="1" outlineLevel="1" x14ac:dyDescent="0.35">
      <c r="A929" s="357" t="s">
        <v>427</v>
      </c>
      <c r="B929" s="94" t="s">
        <v>1271</v>
      </c>
      <c r="C929" s="25">
        <v>2023</v>
      </c>
      <c r="D929" s="27">
        <v>10</v>
      </c>
      <c r="E929" s="39">
        <v>1</v>
      </c>
      <c r="F929" s="28">
        <v>360</v>
      </c>
      <c r="G929" s="40">
        <v>2053.8326900000002</v>
      </c>
    </row>
    <row r="930" spans="1:7" s="32" customFormat="1" ht="82.2" customHeight="1" outlineLevel="1" x14ac:dyDescent="0.35">
      <c r="A930" s="357" t="s">
        <v>427</v>
      </c>
      <c r="B930" s="94" t="s">
        <v>539</v>
      </c>
      <c r="C930" s="25">
        <v>2023</v>
      </c>
      <c r="D930" s="27">
        <v>35</v>
      </c>
      <c r="E930" s="39">
        <v>1</v>
      </c>
      <c r="F930" s="28">
        <v>706.5</v>
      </c>
      <c r="G930" s="37">
        <v>3466.2466399999998</v>
      </c>
    </row>
    <row r="931" spans="1:7" s="63" customFormat="1" ht="112.2" customHeight="1" x14ac:dyDescent="0.35">
      <c r="A931" s="357" t="s">
        <v>427</v>
      </c>
      <c r="B931" s="219" t="s">
        <v>1272</v>
      </c>
      <c r="C931" s="100">
        <v>2023</v>
      </c>
      <c r="D931" s="101">
        <v>35</v>
      </c>
      <c r="E931" s="103">
        <v>1</v>
      </c>
      <c r="F931" s="103">
        <v>927</v>
      </c>
      <c r="G931" s="104">
        <v>4493.1334399999996</v>
      </c>
    </row>
    <row r="932" spans="1:7" s="63" customFormat="1" ht="105" customHeight="1" x14ac:dyDescent="0.35">
      <c r="A932" s="357" t="s">
        <v>427</v>
      </c>
      <c r="B932" s="219" t="s">
        <v>1273</v>
      </c>
      <c r="C932" s="100">
        <v>2023</v>
      </c>
      <c r="D932" s="101">
        <v>35</v>
      </c>
      <c r="E932" s="103">
        <v>1</v>
      </c>
      <c r="F932" s="103">
        <v>2709</v>
      </c>
      <c r="G932" s="104">
        <v>4676.0189700000001</v>
      </c>
    </row>
    <row r="933" spans="1:7" s="63" customFormat="1" ht="139.19999999999999" customHeight="1" x14ac:dyDescent="0.35">
      <c r="A933" s="357" t="s">
        <v>427</v>
      </c>
      <c r="B933" s="219" t="s">
        <v>1274</v>
      </c>
      <c r="C933" s="100">
        <v>2023</v>
      </c>
      <c r="D933" s="100">
        <v>35</v>
      </c>
      <c r="E933" s="110">
        <v>1</v>
      </c>
      <c r="F933" s="100">
        <v>865</v>
      </c>
      <c r="G933" s="104">
        <v>4971.9189900000001</v>
      </c>
    </row>
    <row r="934" spans="1:7" s="63" customFormat="1" ht="25.2" customHeight="1" x14ac:dyDescent="0.35">
      <c r="A934" s="355" t="s">
        <v>428</v>
      </c>
      <c r="B934" s="442" t="s">
        <v>152</v>
      </c>
      <c r="C934" s="443"/>
      <c r="D934" s="443"/>
      <c r="E934" s="443"/>
      <c r="F934" s="443"/>
      <c r="G934" s="444"/>
    </row>
    <row r="935" spans="1:7" s="68" customFormat="1" ht="25.2" customHeight="1" outlineLevel="1" x14ac:dyDescent="0.35">
      <c r="A935" s="356" t="s">
        <v>429</v>
      </c>
      <c r="B935" s="223" t="s">
        <v>117</v>
      </c>
      <c r="C935" s="264"/>
      <c r="D935" s="240"/>
      <c r="E935" s="197">
        <f>SUM(E936)</f>
        <v>1</v>
      </c>
      <c r="F935" s="237">
        <f>SUM(F936)</f>
        <v>30</v>
      </c>
      <c r="G935" s="198">
        <f>SUM(G936)</f>
        <v>16.475999999999999</v>
      </c>
    </row>
    <row r="936" spans="1:7" s="63" customFormat="1" ht="133.19999999999999" customHeight="1" outlineLevel="1" x14ac:dyDescent="0.35">
      <c r="A936" s="357" t="s">
        <v>429</v>
      </c>
      <c r="B936" s="219" t="s">
        <v>282</v>
      </c>
      <c r="C936" s="69">
        <v>2021</v>
      </c>
      <c r="D936" s="81">
        <v>10</v>
      </c>
      <c r="E936" s="71">
        <v>1</v>
      </c>
      <c r="F936" s="72">
        <v>30</v>
      </c>
      <c r="G936" s="73">
        <v>16.475999999999999</v>
      </c>
    </row>
    <row r="937" spans="1:7" s="68" customFormat="1" ht="25.2" customHeight="1" x14ac:dyDescent="0.35">
      <c r="A937" s="356" t="s">
        <v>430</v>
      </c>
      <c r="B937" s="214" t="s">
        <v>118</v>
      </c>
      <c r="C937" s="264"/>
      <c r="D937" s="253"/>
      <c r="E937" s="197">
        <f>SUM(E938:E1113)</f>
        <v>230.5</v>
      </c>
      <c r="F937" s="237">
        <f>SUM(F938:F1113)</f>
        <v>20766.3</v>
      </c>
      <c r="G937" s="198">
        <f>SUM(G938:G1113)</f>
        <v>5381.6581000000024</v>
      </c>
    </row>
    <row r="938" spans="1:7" s="63" customFormat="1" ht="67.95" customHeight="1" x14ac:dyDescent="0.35">
      <c r="A938" s="357" t="s">
        <v>430</v>
      </c>
      <c r="B938" s="219" t="s">
        <v>283</v>
      </c>
      <c r="C938" s="69">
        <v>2021</v>
      </c>
      <c r="D938" s="81">
        <v>10</v>
      </c>
      <c r="E938" s="71">
        <v>1</v>
      </c>
      <c r="F938" s="72">
        <v>590</v>
      </c>
      <c r="G938" s="73">
        <v>28.895</v>
      </c>
    </row>
    <row r="939" spans="1:7" s="63" customFormat="1" ht="64.2" customHeight="1" x14ac:dyDescent="0.35">
      <c r="A939" s="357" t="s">
        <v>430</v>
      </c>
      <c r="B939" s="219" t="s">
        <v>176</v>
      </c>
      <c r="C939" s="69">
        <v>2021</v>
      </c>
      <c r="D939" s="81">
        <v>10</v>
      </c>
      <c r="E939" s="71">
        <v>1</v>
      </c>
      <c r="F939" s="72">
        <v>15</v>
      </c>
      <c r="G939" s="73">
        <v>9.1958000000000002</v>
      </c>
    </row>
    <row r="940" spans="1:7" s="63" customFormat="1" ht="124.2" customHeight="1" x14ac:dyDescent="0.35">
      <c r="A940" s="357" t="s">
        <v>430</v>
      </c>
      <c r="B940" s="219" t="s">
        <v>273</v>
      </c>
      <c r="C940" s="69">
        <v>2021</v>
      </c>
      <c r="D940" s="81">
        <v>10</v>
      </c>
      <c r="E940" s="71">
        <v>2</v>
      </c>
      <c r="F940" s="72">
        <v>210</v>
      </c>
      <c r="G940" s="73">
        <v>93.511600000000001</v>
      </c>
    </row>
    <row r="941" spans="1:7" s="63" customFormat="1" ht="63" customHeight="1" x14ac:dyDescent="0.35">
      <c r="A941" s="357" t="s">
        <v>430</v>
      </c>
      <c r="B941" s="219" t="s">
        <v>177</v>
      </c>
      <c r="C941" s="69">
        <v>2021</v>
      </c>
      <c r="D941" s="81">
        <v>10</v>
      </c>
      <c r="E941" s="71">
        <v>1</v>
      </c>
      <c r="F941" s="72">
        <v>15</v>
      </c>
      <c r="G941" s="73">
        <v>10.6975</v>
      </c>
    </row>
    <row r="942" spans="1:7" s="63" customFormat="1" ht="64.95" customHeight="1" x14ac:dyDescent="0.35">
      <c r="A942" s="357" t="s">
        <v>430</v>
      </c>
      <c r="B942" s="219" t="s">
        <v>180</v>
      </c>
      <c r="C942" s="69">
        <v>2021</v>
      </c>
      <c r="D942" s="81">
        <v>10</v>
      </c>
      <c r="E942" s="71">
        <v>1</v>
      </c>
      <c r="F942" s="72">
        <v>15</v>
      </c>
      <c r="G942" s="73">
        <v>11.938000000000001</v>
      </c>
    </row>
    <row r="943" spans="1:7" s="63" customFormat="1" ht="69" customHeight="1" x14ac:dyDescent="0.35">
      <c r="A943" s="357" t="s">
        <v>430</v>
      </c>
      <c r="B943" s="219" t="s">
        <v>181</v>
      </c>
      <c r="C943" s="69">
        <v>2021</v>
      </c>
      <c r="D943" s="81">
        <v>10</v>
      </c>
      <c r="E943" s="71">
        <v>1</v>
      </c>
      <c r="F943" s="72">
        <v>15</v>
      </c>
      <c r="G943" s="73">
        <v>13.71372</v>
      </c>
    </row>
    <row r="944" spans="1:7" s="63" customFormat="1" ht="69" customHeight="1" x14ac:dyDescent="0.35">
      <c r="A944" s="357" t="s">
        <v>430</v>
      </c>
      <c r="B944" s="219" t="s">
        <v>186</v>
      </c>
      <c r="C944" s="69">
        <v>2021</v>
      </c>
      <c r="D944" s="81">
        <v>10</v>
      </c>
      <c r="E944" s="71">
        <v>1</v>
      </c>
      <c r="F944" s="72">
        <v>100</v>
      </c>
      <c r="G944" s="73">
        <v>10.28472</v>
      </c>
    </row>
    <row r="945" spans="1:7" s="63" customFormat="1" ht="66" customHeight="1" x14ac:dyDescent="0.35">
      <c r="A945" s="357" t="s">
        <v>430</v>
      </c>
      <c r="B945" s="219" t="s">
        <v>189</v>
      </c>
      <c r="C945" s="69">
        <v>2021</v>
      </c>
      <c r="D945" s="81">
        <v>10</v>
      </c>
      <c r="E945" s="71">
        <v>1</v>
      </c>
      <c r="F945" s="72">
        <v>15</v>
      </c>
      <c r="G945" s="73">
        <v>10.86009</v>
      </c>
    </row>
    <row r="946" spans="1:7" s="63" customFormat="1" ht="73.95" customHeight="1" x14ac:dyDescent="0.35">
      <c r="A946" s="357" t="s">
        <v>430</v>
      </c>
      <c r="B946" s="219" t="s">
        <v>190</v>
      </c>
      <c r="C946" s="69">
        <v>2021</v>
      </c>
      <c r="D946" s="81">
        <v>10</v>
      </c>
      <c r="E946" s="71">
        <v>1</v>
      </c>
      <c r="F946" s="72">
        <v>15</v>
      </c>
      <c r="G946" s="73">
        <v>11.02596</v>
      </c>
    </row>
    <row r="947" spans="1:7" s="63" customFormat="1" ht="115.95" customHeight="1" x14ac:dyDescent="0.35">
      <c r="A947" s="357" t="s">
        <v>430</v>
      </c>
      <c r="B947" s="219" t="s">
        <v>204</v>
      </c>
      <c r="C947" s="69">
        <v>2021</v>
      </c>
      <c r="D947" s="81">
        <v>10</v>
      </c>
      <c r="E947" s="71">
        <v>1</v>
      </c>
      <c r="F947" s="72">
        <v>15</v>
      </c>
      <c r="G947" s="73">
        <v>14.943250000000001</v>
      </c>
    </row>
    <row r="948" spans="1:7" s="63" customFormat="1" ht="69" customHeight="1" x14ac:dyDescent="0.35">
      <c r="A948" s="357" t="s">
        <v>430</v>
      </c>
      <c r="B948" s="219" t="s">
        <v>205</v>
      </c>
      <c r="C948" s="69">
        <v>2021</v>
      </c>
      <c r="D948" s="81">
        <v>10</v>
      </c>
      <c r="E948" s="71">
        <v>1</v>
      </c>
      <c r="F948" s="72">
        <v>95</v>
      </c>
      <c r="G948" s="73">
        <v>14.9838</v>
      </c>
    </row>
    <row r="949" spans="1:7" s="63" customFormat="1" ht="124.2" customHeight="1" x14ac:dyDescent="0.35">
      <c r="A949" s="357" t="s">
        <v>430</v>
      </c>
      <c r="B949" s="219" t="s">
        <v>206</v>
      </c>
      <c r="C949" s="69">
        <v>2021</v>
      </c>
      <c r="D949" s="81">
        <v>10</v>
      </c>
      <c r="E949" s="71">
        <v>1</v>
      </c>
      <c r="F949" s="72">
        <v>60</v>
      </c>
      <c r="G949" s="73">
        <v>17.844629999999999</v>
      </c>
    </row>
    <row r="950" spans="1:7" s="63" customFormat="1" ht="112.95" customHeight="1" x14ac:dyDescent="0.35">
      <c r="A950" s="357" t="s">
        <v>430</v>
      </c>
      <c r="B950" s="219" t="s">
        <v>217</v>
      </c>
      <c r="C950" s="69">
        <v>2021</v>
      </c>
      <c r="D950" s="81">
        <v>10</v>
      </c>
      <c r="E950" s="71">
        <v>2</v>
      </c>
      <c r="F950" s="72">
        <v>150</v>
      </c>
      <c r="G950" s="73">
        <v>32.380940000000002</v>
      </c>
    </row>
    <row r="951" spans="1:7" s="63" customFormat="1" ht="105" customHeight="1" x14ac:dyDescent="0.35">
      <c r="A951" s="357" t="s">
        <v>430</v>
      </c>
      <c r="B951" s="219" t="s">
        <v>1275</v>
      </c>
      <c r="C951" s="69">
        <v>2021</v>
      </c>
      <c r="D951" s="81">
        <v>10</v>
      </c>
      <c r="E951" s="71">
        <v>1</v>
      </c>
      <c r="F951" s="72">
        <v>100</v>
      </c>
      <c r="G951" s="73">
        <v>42.460889999999999</v>
      </c>
    </row>
    <row r="952" spans="1:7" s="63" customFormat="1" ht="69" customHeight="1" x14ac:dyDescent="0.35">
      <c r="A952" s="357" t="s">
        <v>430</v>
      </c>
      <c r="B952" s="219" t="s">
        <v>1201</v>
      </c>
      <c r="C952" s="69">
        <v>2021</v>
      </c>
      <c r="D952" s="81">
        <v>10</v>
      </c>
      <c r="E952" s="71">
        <v>1</v>
      </c>
      <c r="F952" s="72">
        <v>50</v>
      </c>
      <c r="G952" s="73">
        <v>12.967650000000001</v>
      </c>
    </row>
    <row r="953" spans="1:7" s="63" customFormat="1" ht="67.95" customHeight="1" x14ac:dyDescent="0.35">
      <c r="A953" s="357" t="s">
        <v>430</v>
      </c>
      <c r="B953" s="219" t="s">
        <v>1276</v>
      </c>
      <c r="C953" s="69">
        <v>2021</v>
      </c>
      <c r="D953" s="81">
        <v>10</v>
      </c>
      <c r="E953" s="71">
        <v>1</v>
      </c>
      <c r="F953" s="72">
        <v>66</v>
      </c>
      <c r="G953" s="73">
        <v>13.592129999999999</v>
      </c>
    </row>
    <row r="954" spans="1:7" s="63" customFormat="1" ht="67.95" customHeight="1" x14ac:dyDescent="0.35">
      <c r="A954" s="357" t="s">
        <v>430</v>
      </c>
      <c r="B954" s="219" t="s">
        <v>734</v>
      </c>
      <c r="C954" s="69">
        <v>2021</v>
      </c>
      <c r="D954" s="81">
        <v>10</v>
      </c>
      <c r="E954" s="71">
        <v>1</v>
      </c>
      <c r="F954" s="72">
        <v>150</v>
      </c>
      <c r="G954" s="73">
        <v>14.11009</v>
      </c>
    </row>
    <row r="955" spans="1:7" s="63" customFormat="1" ht="105" customHeight="1" x14ac:dyDescent="0.35">
      <c r="A955" s="357" t="s">
        <v>430</v>
      </c>
      <c r="B955" s="219" t="s">
        <v>738</v>
      </c>
      <c r="C955" s="69">
        <v>2021</v>
      </c>
      <c r="D955" s="81">
        <v>10</v>
      </c>
      <c r="E955" s="71">
        <v>1</v>
      </c>
      <c r="F955" s="72">
        <v>8</v>
      </c>
      <c r="G955" s="73">
        <v>14.69957</v>
      </c>
    </row>
    <row r="956" spans="1:7" s="63" customFormat="1" ht="76.95" customHeight="1" x14ac:dyDescent="0.35">
      <c r="A956" s="357" t="s">
        <v>430</v>
      </c>
      <c r="B956" s="219" t="s">
        <v>741</v>
      </c>
      <c r="C956" s="69">
        <v>2021</v>
      </c>
      <c r="D956" s="81">
        <v>10</v>
      </c>
      <c r="E956" s="71">
        <v>1</v>
      </c>
      <c r="F956" s="72">
        <v>15</v>
      </c>
      <c r="G956" s="73">
        <v>15.11805</v>
      </c>
    </row>
    <row r="957" spans="1:7" s="63" customFormat="1" ht="67.95" customHeight="1" x14ac:dyDescent="0.35">
      <c r="A957" s="357" t="s">
        <v>430</v>
      </c>
      <c r="B957" s="219" t="s">
        <v>743</v>
      </c>
      <c r="C957" s="69">
        <v>2021</v>
      </c>
      <c r="D957" s="81">
        <v>10</v>
      </c>
      <c r="E957" s="71">
        <v>1</v>
      </c>
      <c r="F957" s="72">
        <v>15</v>
      </c>
      <c r="G957" s="73">
        <v>11.59202</v>
      </c>
    </row>
    <row r="958" spans="1:7" s="63" customFormat="1" ht="64.95" customHeight="1" x14ac:dyDescent="0.35">
      <c r="A958" s="357" t="s">
        <v>430</v>
      </c>
      <c r="B958" s="219" t="s">
        <v>218</v>
      </c>
      <c r="C958" s="69">
        <v>2021</v>
      </c>
      <c r="D958" s="81">
        <v>10</v>
      </c>
      <c r="E958" s="71">
        <v>2</v>
      </c>
      <c r="F958" s="72">
        <v>1200</v>
      </c>
      <c r="G958" s="73">
        <v>31.26735</v>
      </c>
    </row>
    <row r="959" spans="1:7" s="63" customFormat="1" ht="153" customHeight="1" x14ac:dyDescent="0.35">
      <c r="A959" s="357" t="s">
        <v>430</v>
      </c>
      <c r="B959" s="219" t="s">
        <v>1204</v>
      </c>
      <c r="C959" s="69">
        <v>2021</v>
      </c>
      <c r="D959" s="81">
        <v>10</v>
      </c>
      <c r="E959" s="71">
        <v>1</v>
      </c>
      <c r="F959" s="72">
        <v>150</v>
      </c>
      <c r="G959" s="73">
        <v>39.220999999999997</v>
      </c>
    </row>
    <row r="960" spans="1:7" s="63" customFormat="1" ht="105" customHeight="1" x14ac:dyDescent="0.35">
      <c r="A960" s="357" t="s">
        <v>430</v>
      </c>
      <c r="B960" s="219" t="s">
        <v>221</v>
      </c>
      <c r="C960" s="69">
        <v>2021</v>
      </c>
      <c r="D960" s="81">
        <v>10</v>
      </c>
      <c r="E960" s="71">
        <v>2</v>
      </c>
      <c r="F960" s="72">
        <v>20</v>
      </c>
      <c r="G960" s="73">
        <v>35.370010000000001</v>
      </c>
    </row>
    <row r="961" spans="1:7" s="63" customFormat="1" ht="121.2" customHeight="1" x14ac:dyDescent="0.35">
      <c r="A961" s="357" t="s">
        <v>430</v>
      </c>
      <c r="B961" s="219" t="s">
        <v>174</v>
      </c>
      <c r="C961" s="69">
        <v>2021</v>
      </c>
      <c r="D961" s="81">
        <v>10</v>
      </c>
      <c r="E961" s="71">
        <v>1</v>
      </c>
      <c r="F961" s="72">
        <v>15</v>
      </c>
      <c r="G961" s="73">
        <v>12.04745</v>
      </c>
    </row>
    <row r="962" spans="1:7" s="63" customFormat="1" ht="67.95" customHeight="1" x14ac:dyDescent="0.35">
      <c r="A962" s="357" t="s">
        <v>430</v>
      </c>
      <c r="B962" s="219" t="s">
        <v>277</v>
      </c>
      <c r="C962" s="69">
        <v>2021</v>
      </c>
      <c r="D962" s="81">
        <v>10</v>
      </c>
      <c r="E962" s="71">
        <v>1</v>
      </c>
      <c r="F962" s="72">
        <v>15</v>
      </c>
      <c r="G962" s="73">
        <v>19.018370000000001</v>
      </c>
    </row>
    <row r="963" spans="1:7" s="63" customFormat="1" ht="124.95" customHeight="1" x14ac:dyDescent="0.35">
      <c r="A963" s="357" t="s">
        <v>430</v>
      </c>
      <c r="B963" s="219" t="s">
        <v>536</v>
      </c>
      <c r="C963" s="69">
        <v>2021</v>
      </c>
      <c r="D963" s="81">
        <v>10</v>
      </c>
      <c r="E963" s="71">
        <v>2</v>
      </c>
      <c r="F963" s="72">
        <v>14</v>
      </c>
      <c r="G963" s="73">
        <v>24.843309999999999</v>
      </c>
    </row>
    <row r="964" spans="1:7" s="63" customFormat="1" ht="105" customHeight="1" x14ac:dyDescent="0.35">
      <c r="A964" s="357" t="s">
        <v>430</v>
      </c>
      <c r="B964" s="219" t="s">
        <v>281</v>
      </c>
      <c r="C964" s="69">
        <v>2021</v>
      </c>
      <c r="D964" s="81">
        <v>10</v>
      </c>
      <c r="E964" s="71">
        <v>1</v>
      </c>
      <c r="F964" s="72">
        <v>0</v>
      </c>
      <c r="G964" s="73">
        <v>27.997669999999999</v>
      </c>
    </row>
    <row r="965" spans="1:7" s="63" customFormat="1" ht="138.6" customHeight="1" x14ac:dyDescent="0.35">
      <c r="A965" s="357" t="s">
        <v>430</v>
      </c>
      <c r="B965" s="219" t="s">
        <v>260</v>
      </c>
      <c r="C965" s="69">
        <v>2021</v>
      </c>
      <c r="D965" s="81">
        <v>10</v>
      </c>
      <c r="E965" s="71">
        <v>2</v>
      </c>
      <c r="F965" s="72">
        <v>15</v>
      </c>
      <c r="G965" s="73">
        <v>40.488280000000003</v>
      </c>
    </row>
    <row r="966" spans="1:7" s="63" customFormat="1" ht="88.95" customHeight="1" x14ac:dyDescent="0.35">
      <c r="A966" s="357" t="s">
        <v>430</v>
      </c>
      <c r="B966" s="219" t="s">
        <v>272</v>
      </c>
      <c r="C966" s="69">
        <v>2021</v>
      </c>
      <c r="D966" s="81">
        <v>10</v>
      </c>
      <c r="E966" s="71">
        <v>2</v>
      </c>
      <c r="F966" s="72">
        <v>28</v>
      </c>
      <c r="G966" s="73">
        <v>27.741579999999999</v>
      </c>
    </row>
    <row r="967" spans="1:7" s="63" customFormat="1" ht="121.2" customHeight="1" x14ac:dyDescent="0.35">
      <c r="A967" s="357" t="s">
        <v>430</v>
      </c>
      <c r="B967" s="219" t="s">
        <v>193</v>
      </c>
      <c r="C967" s="69">
        <v>2021</v>
      </c>
      <c r="D967" s="81">
        <v>10</v>
      </c>
      <c r="E967" s="71">
        <v>1</v>
      </c>
      <c r="F967" s="72">
        <v>54</v>
      </c>
      <c r="G967" s="73">
        <v>44.641170000000002</v>
      </c>
    </row>
    <row r="968" spans="1:7" s="63" customFormat="1" ht="126" customHeight="1" x14ac:dyDescent="0.35">
      <c r="A968" s="357" t="s">
        <v>430</v>
      </c>
      <c r="B968" s="219" t="s">
        <v>284</v>
      </c>
      <c r="C968" s="69">
        <v>2021</v>
      </c>
      <c r="D968" s="81">
        <v>10</v>
      </c>
      <c r="E968" s="71">
        <v>1</v>
      </c>
      <c r="F968" s="72">
        <v>23.5</v>
      </c>
      <c r="G968" s="73">
        <v>11.24747</v>
      </c>
    </row>
    <row r="969" spans="1:7" s="63" customFormat="1" ht="121.2" customHeight="1" x14ac:dyDescent="0.35">
      <c r="A969" s="357" t="s">
        <v>430</v>
      </c>
      <c r="B969" s="219" t="s">
        <v>196</v>
      </c>
      <c r="C969" s="69">
        <v>2021</v>
      </c>
      <c r="D969" s="81">
        <v>10</v>
      </c>
      <c r="E969" s="71">
        <v>1</v>
      </c>
      <c r="F969" s="72">
        <v>60</v>
      </c>
      <c r="G969" s="73">
        <v>15.38856</v>
      </c>
    </row>
    <row r="970" spans="1:7" s="63" customFormat="1" ht="87" customHeight="1" x14ac:dyDescent="0.35">
      <c r="A970" s="357" t="s">
        <v>430</v>
      </c>
      <c r="B970" s="219" t="s">
        <v>270</v>
      </c>
      <c r="C970" s="69">
        <v>2021</v>
      </c>
      <c r="D970" s="81">
        <v>10</v>
      </c>
      <c r="E970" s="71">
        <v>2</v>
      </c>
      <c r="F970" s="72">
        <v>150</v>
      </c>
      <c r="G970" s="73">
        <v>31.02788</v>
      </c>
    </row>
    <row r="971" spans="1:7" s="63" customFormat="1" ht="123" customHeight="1" x14ac:dyDescent="0.35">
      <c r="A971" s="357" t="s">
        <v>430</v>
      </c>
      <c r="B971" s="220" t="s">
        <v>354</v>
      </c>
      <c r="C971" s="195">
        <v>2022</v>
      </c>
      <c r="D971" s="243">
        <v>10</v>
      </c>
      <c r="E971" s="243">
        <v>2</v>
      </c>
      <c r="F971" s="242">
        <v>15</v>
      </c>
      <c r="G971" s="261">
        <v>22.817340000000002</v>
      </c>
    </row>
    <row r="972" spans="1:7" s="63" customFormat="1" ht="67.2" customHeight="1" x14ac:dyDescent="0.35">
      <c r="A972" s="357" t="s">
        <v>430</v>
      </c>
      <c r="B972" s="222" t="s">
        <v>355</v>
      </c>
      <c r="C972" s="69">
        <v>2022</v>
      </c>
      <c r="D972" s="81">
        <v>10</v>
      </c>
      <c r="E972" s="71">
        <v>1</v>
      </c>
      <c r="F972" s="72">
        <v>555</v>
      </c>
      <c r="G972" s="73">
        <v>17.281300000000002</v>
      </c>
    </row>
    <row r="973" spans="1:7" s="63" customFormat="1" ht="63" customHeight="1" x14ac:dyDescent="0.35">
      <c r="A973" s="357" t="s">
        <v>430</v>
      </c>
      <c r="B973" s="222" t="s">
        <v>1277</v>
      </c>
      <c r="C973" s="69">
        <v>2022</v>
      </c>
      <c r="D973" s="81">
        <v>10</v>
      </c>
      <c r="E973" s="81">
        <v>1</v>
      </c>
      <c r="F973" s="72">
        <v>15</v>
      </c>
      <c r="G973" s="82">
        <v>15.894299999999999</v>
      </c>
    </row>
    <row r="974" spans="1:7" s="63" customFormat="1" ht="82.2" customHeight="1" x14ac:dyDescent="0.35">
      <c r="A974" s="357" t="s">
        <v>430</v>
      </c>
      <c r="B974" s="222" t="s">
        <v>1278</v>
      </c>
      <c r="C974" s="69">
        <v>2022</v>
      </c>
      <c r="D974" s="81">
        <v>10</v>
      </c>
      <c r="E974" s="81">
        <v>1</v>
      </c>
      <c r="F974" s="72">
        <v>15</v>
      </c>
      <c r="G974" s="82">
        <v>16.476970000000001</v>
      </c>
    </row>
    <row r="975" spans="1:7" s="63" customFormat="1" ht="85.2" customHeight="1" x14ac:dyDescent="0.35">
      <c r="A975" s="357" t="s">
        <v>430</v>
      </c>
      <c r="B975" s="222" t="s">
        <v>1279</v>
      </c>
      <c r="C975" s="69">
        <v>2022</v>
      </c>
      <c r="D975" s="81">
        <v>10</v>
      </c>
      <c r="E975" s="81">
        <v>1</v>
      </c>
      <c r="F975" s="72">
        <v>12</v>
      </c>
      <c r="G975" s="82">
        <v>10.64002</v>
      </c>
    </row>
    <row r="976" spans="1:7" s="63" customFormat="1" ht="76.2" customHeight="1" x14ac:dyDescent="0.35">
      <c r="A976" s="357" t="s">
        <v>430</v>
      </c>
      <c r="B976" s="222" t="s">
        <v>766</v>
      </c>
      <c r="C976" s="69">
        <v>2022</v>
      </c>
      <c r="D976" s="81">
        <v>10</v>
      </c>
      <c r="E976" s="81">
        <v>1</v>
      </c>
      <c r="F976" s="72">
        <v>15</v>
      </c>
      <c r="G976" s="82">
        <v>16.826989999999999</v>
      </c>
    </row>
    <row r="977" spans="1:7" s="63" customFormat="1" ht="70.2" customHeight="1" x14ac:dyDescent="0.35">
      <c r="A977" s="357" t="s">
        <v>430</v>
      </c>
      <c r="B977" s="222" t="s">
        <v>775</v>
      </c>
      <c r="C977" s="69">
        <v>2022</v>
      </c>
      <c r="D977" s="81">
        <v>10</v>
      </c>
      <c r="E977" s="81">
        <v>1</v>
      </c>
      <c r="F977" s="72">
        <v>150</v>
      </c>
      <c r="G977" s="82">
        <v>16.809419999999999</v>
      </c>
    </row>
    <row r="978" spans="1:7" s="63" customFormat="1" ht="87" customHeight="1" x14ac:dyDescent="0.35">
      <c r="A978" s="357" t="s">
        <v>430</v>
      </c>
      <c r="B978" s="222" t="s">
        <v>782</v>
      </c>
      <c r="C978" s="69">
        <v>2022</v>
      </c>
      <c r="D978" s="81">
        <v>10</v>
      </c>
      <c r="E978" s="81">
        <v>2</v>
      </c>
      <c r="F978" s="72">
        <v>135</v>
      </c>
      <c r="G978" s="82">
        <v>39.929000000000002</v>
      </c>
    </row>
    <row r="979" spans="1:7" s="63" customFormat="1" ht="115.95" customHeight="1" x14ac:dyDescent="0.35">
      <c r="A979" s="357" t="s">
        <v>430</v>
      </c>
      <c r="B979" s="219" t="s">
        <v>356</v>
      </c>
      <c r="C979" s="100">
        <v>2022</v>
      </c>
      <c r="D979" s="81">
        <v>10</v>
      </c>
      <c r="E979" s="100">
        <v>1</v>
      </c>
      <c r="F979" s="102">
        <v>315</v>
      </c>
      <c r="G979" s="115">
        <v>30.049199999999999</v>
      </c>
    </row>
    <row r="980" spans="1:7" s="63" customFormat="1" ht="103.95" customHeight="1" x14ac:dyDescent="0.35">
      <c r="A980" s="357" t="s">
        <v>430</v>
      </c>
      <c r="B980" s="222" t="s">
        <v>1280</v>
      </c>
      <c r="C980" s="69">
        <v>2022</v>
      </c>
      <c r="D980" s="81">
        <v>10</v>
      </c>
      <c r="E980" s="81">
        <v>1</v>
      </c>
      <c r="F980" s="72">
        <v>150</v>
      </c>
      <c r="G980" s="82">
        <v>15.764250000000001</v>
      </c>
    </row>
    <row r="981" spans="1:7" s="63" customFormat="1" ht="105" customHeight="1" x14ac:dyDescent="0.35">
      <c r="A981" s="357" t="s">
        <v>430</v>
      </c>
      <c r="B981" s="219" t="s">
        <v>359</v>
      </c>
      <c r="C981" s="69">
        <v>2022</v>
      </c>
      <c r="D981" s="81">
        <v>10</v>
      </c>
      <c r="E981" s="71">
        <v>1</v>
      </c>
      <c r="F981" s="72">
        <v>40</v>
      </c>
      <c r="G981" s="73">
        <v>11.804</v>
      </c>
    </row>
    <row r="982" spans="1:7" s="63" customFormat="1" ht="105" customHeight="1" x14ac:dyDescent="0.35">
      <c r="A982" s="357" t="s">
        <v>430</v>
      </c>
      <c r="B982" s="222" t="s">
        <v>360</v>
      </c>
      <c r="C982" s="69">
        <v>2022</v>
      </c>
      <c r="D982" s="81">
        <v>10</v>
      </c>
      <c r="E982" s="71">
        <v>1</v>
      </c>
      <c r="F982" s="72">
        <v>35</v>
      </c>
      <c r="G982" s="73">
        <v>11.145339999999999</v>
      </c>
    </row>
    <row r="983" spans="1:7" s="63" customFormat="1" ht="85.2" customHeight="1" x14ac:dyDescent="0.35">
      <c r="A983" s="357" t="s">
        <v>430</v>
      </c>
      <c r="B983" s="222" t="s">
        <v>361</v>
      </c>
      <c r="C983" s="69">
        <v>2022</v>
      </c>
      <c r="D983" s="81">
        <v>10</v>
      </c>
      <c r="E983" s="71">
        <v>1</v>
      </c>
      <c r="F983" s="72">
        <v>30</v>
      </c>
      <c r="G983" s="73">
        <v>20.526520000000001</v>
      </c>
    </row>
    <row r="984" spans="1:7" s="63" customFormat="1" ht="88.95" customHeight="1" x14ac:dyDescent="0.35">
      <c r="A984" s="357" t="s">
        <v>430</v>
      </c>
      <c r="B984" s="84" t="s">
        <v>1208</v>
      </c>
      <c r="C984" s="69">
        <v>2022</v>
      </c>
      <c r="D984" s="81">
        <v>10</v>
      </c>
      <c r="E984" s="69">
        <v>1</v>
      </c>
      <c r="F984" s="72">
        <v>30</v>
      </c>
      <c r="G984" s="73">
        <v>9.2323199999999996</v>
      </c>
    </row>
    <row r="985" spans="1:7" s="63" customFormat="1" ht="105" customHeight="1" x14ac:dyDescent="0.35">
      <c r="A985" s="357" t="s">
        <v>430</v>
      </c>
      <c r="B985" s="222" t="s">
        <v>802</v>
      </c>
      <c r="C985" s="69">
        <v>2022</v>
      </c>
      <c r="D985" s="81">
        <v>10</v>
      </c>
      <c r="E985" s="71">
        <v>1</v>
      </c>
      <c r="F985" s="72">
        <v>50</v>
      </c>
      <c r="G985" s="73">
        <v>9.4741900000000001</v>
      </c>
    </row>
    <row r="986" spans="1:7" s="63" customFormat="1" ht="87" customHeight="1" x14ac:dyDescent="0.35">
      <c r="A986" s="357" t="s">
        <v>430</v>
      </c>
      <c r="B986" s="222" t="s">
        <v>1209</v>
      </c>
      <c r="C986" s="69">
        <v>2022</v>
      </c>
      <c r="D986" s="81">
        <v>10</v>
      </c>
      <c r="E986" s="71">
        <v>1</v>
      </c>
      <c r="F986" s="72">
        <v>15</v>
      </c>
      <c r="G986" s="73">
        <v>10.87196</v>
      </c>
    </row>
    <row r="987" spans="1:7" s="63" customFormat="1" ht="85.2" customHeight="1" x14ac:dyDescent="0.35">
      <c r="A987" s="357" t="s">
        <v>430</v>
      </c>
      <c r="B987" s="222" t="s">
        <v>805</v>
      </c>
      <c r="C987" s="69">
        <v>2022</v>
      </c>
      <c r="D987" s="81">
        <v>10</v>
      </c>
      <c r="E987" s="71">
        <v>2</v>
      </c>
      <c r="F987" s="72">
        <v>120</v>
      </c>
      <c r="G987" s="73">
        <v>39.826999999999998</v>
      </c>
    </row>
    <row r="988" spans="1:7" s="63" customFormat="1" ht="81" customHeight="1" x14ac:dyDescent="0.35">
      <c r="A988" s="357" t="s">
        <v>430</v>
      </c>
      <c r="B988" s="222" t="s">
        <v>1281</v>
      </c>
      <c r="C988" s="69">
        <v>2022</v>
      </c>
      <c r="D988" s="81">
        <v>10</v>
      </c>
      <c r="E988" s="71">
        <v>1</v>
      </c>
      <c r="F988" s="72">
        <v>130</v>
      </c>
      <c r="G988" s="73">
        <v>20.699719999999999</v>
      </c>
    </row>
    <row r="989" spans="1:7" s="63" customFormat="1" ht="148.94999999999999" customHeight="1" x14ac:dyDescent="0.35">
      <c r="A989" s="357" t="s">
        <v>430</v>
      </c>
      <c r="B989" s="219" t="s">
        <v>1210</v>
      </c>
      <c r="C989" s="100">
        <v>2022</v>
      </c>
      <c r="D989" s="110">
        <v>10</v>
      </c>
      <c r="E989" s="103">
        <v>2</v>
      </c>
      <c r="F989" s="102">
        <v>15</v>
      </c>
      <c r="G989" s="104">
        <v>59.669040000000003</v>
      </c>
    </row>
    <row r="990" spans="1:7" s="63" customFormat="1" ht="85.2" customHeight="1" x14ac:dyDescent="0.35">
      <c r="A990" s="357" t="s">
        <v>430</v>
      </c>
      <c r="B990" s="222" t="s">
        <v>1282</v>
      </c>
      <c r="C990" s="69">
        <v>2022</v>
      </c>
      <c r="D990" s="81">
        <v>10</v>
      </c>
      <c r="E990" s="71">
        <v>1</v>
      </c>
      <c r="F990" s="72">
        <v>35</v>
      </c>
      <c r="G990" s="73">
        <v>11.628769999999999</v>
      </c>
    </row>
    <row r="991" spans="1:7" s="63" customFormat="1" ht="84" customHeight="1" x14ac:dyDescent="0.35">
      <c r="A991" s="357" t="s">
        <v>430</v>
      </c>
      <c r="B991" s="222" t="s">
        <v>1265</v>
      </c>
      <c r="C991" s="69">
        <v>2022</v>
      </c>
      <c r="D991" s="81">
        <v>10</v>
      </c>
      <c r="E991" s="71">
        <v>1</v>
      </c>
      <c r="F991" s="72">
        <v>712</v>
      </c>
      <c r="G991" s="73">
        <v>12.4411</v>
      </c>
    </row>
    <row r="992" spans="1:7" s="63" customFormat="1" ht="73.2" customHeight="1" x14ac:dyDescent="0.35">
      <c r="A992" s="357" t="s">
        <v>430</v>
      </c>
      <c r="B992" s="222" t="s">
        <v>1266</v>
      </c>
      <c r="C992" s="69">
        <v>2022</v>
      </c>
      <c r="D992" s="81">
        <v>10</v>
      </c>
      <c r="E992" s="71">
        <v>1</v>
      </c>
      <c r="F992" s="72">
        <v>545</v>
      </c>
      <c r="G992" s="73">
        <v>10.871090000000001</v>
      </c>
    </row>
    <row r="993" spans="1:7" s="63" customFormat="1" ht="67.95" customHeight="1" x14ac:dyDescent="0.35">
      <c r="A993" s="357" t="s">
        <v>430</v>
      </c>
      <c r="B993" s="222" t="s">
        <v>1283</v>
      </c>
      <c r="C993" s="69">
        <v>2022</v>
      </c>
      <c r="D993" s="81">
        <v>10</v>
      </c>
      <c r="E993" s="71">
        <v>1</v>
      </c>
      <c r="F993" s="72">
        <v>424.5</v>
      </c>
      <c r="G993" s="73">
        <v>13.4277</v>
      </c>
    </row>
    <row r="994" spans="1:7" s="63" customFormat="1" ht="88.2" customHeight="1" x14ac:dyDescent="0.35">
      <c r="A994" s="357" t="s">
        <v>430</v>
      </c>
      <c r="B994" s="222" t="s">
        <v>1284</v>
      </c>
      <c r="C994" s="69">
        <v>2022</v>
      </c>
      <c r="D994" s="81">
        <v>10</v>
      </c>
      <c r="E994" s="71">
        <v>1</v>
      </c>
      <c r="F994" s="72">
        <v>135</v>
      </c>
      <c r="G994" s="73">
        <v>12.30166</v>
      </c>
    </row>
    <row r="995" spans="1:7" s="63" customFormat="1" ht="67.95" customHeight="1" x14ac:dyDescent="0.35">
      <c r="A995" s="357" t="s">
        <v>430</v>
      </c>
      <c r="B995" s="222" t="s">
        <v>1285</v>
      </c>
      <c r="C995" s="69">
        <v>2022</v>
      </c>
      <c r="D995" s="81">
        <v>10</v>
      </c>
      <c r="E995" s="71">
        <v>1</v>
      </c>
      <c r="F995" s="72">
        <v>630</v>
      </c>
      <c r="G995" s="104">
        <v>12.52909</v>
      </c>
    </row>
    <row r="996" spans="1:7" s="63" customFormat="1" ht="78" customHeight="1" x14ac:dyDescent="0.35">
      <c r="A996" s="357" t="s">
        <v>430</v>
      </c>
      <c r="B996" s="221" t="s">
        <v>807</v>
      </c>
      <c r="C996" s="69">
        <v>2022</v>
      </c>
      <c r="D996" s="81">
        <v>10</v>
      </c>
      <c r="E996" s="71">
        <v>1</v>
      </c>
      <c r="F996" s="72">
        <v>15</v>
      </c>
      <c r="G996" s="226">
        <v>8.3170000000000002</v>
      </c>
    </row>
    <row r="997" spans="1:7" s="63" customFormat="1" ht="105" customHeight="1" x14ac:dyDescent="0.35">
      <c r="A997" s="357" t="s">
        <v>430</v>
      </c>
      <c r="B997" s="221" t="s">
        <v>363</v>
      </c>
      <c r="C997" s="69">
        <v>2022</v>
      </c>
      <c r="D997" s="81">
        <v>10</v>
      </c>
      <c r="E997" s="71">
        <v>2</v>
      </c>
      <c r="F997" s="72">
        <v>32</v>
      </c>
      <c r="G997" s="226">
        <v>35.081910000000001</v>
      </c>
    </row>
    <row r="998" spans="1:7" s="63" customFormat="1" ht="69" customHeight="1" x14ac:dyDescent="0.35">
      <c r="A998" s="357" t="s">
        <v>430</v>
      </c>
      <c r="B998" s="221" t="s">
        <v>371</v>
      </c>
      <c r="C998" s="69">
        <v>2022</v>
      </c>
      <c r="D998" s="81">
        <v>10</v>
      </c>
      <c r="E998" s="71">
        <v>1</v>
      </c>
      <c r="F998" s="72">
        <v>15</v>
      </c>
      <c r="G998" s="226">
        <v>29.082280000000001</v>
      </c>
    </row>
    <row r="999" spans="1:7" s="63" customFormat="1" ht="105" customHeight="1" x14ac:dyDescent="0.35">
      <c r="A999" s="357" t="s">
        <v>430</v>
      </c>
      <c r="B999" s="221" t="s">
        <v>1243</v>
      </c>
      <c r="C999" s="69">
        <v>2022</v>
      </c>
      <c r="D999" s="81">
        <v>10</v>
      </c>
      <c r="E999" s="71">
        <v>2</v>
      </c>
      <c r="F999" s="72">
        <v>15</v>
      </c>
      <c r="G999" s="115">
        <v>25.58717</v>
      </c>
    </row>
    <row r="1000" spans="1:7" s="63" customFormat="1" ht="84" customHeight="1" x14ac:dyDescent="0.35">
      <c r="A1000" s="357" t="s">
        <v>430</v>
      </c>
      <c r="B1000" s="221" t="s">
        <v>835</v>
      </c>
      <c r="C1000" s="69">
        <v>2022</v>
      </c>
      <c r="D1000" s="81">
        <v>10</v>
      </c>
      <c r="E1000" s="71">
        <v>1</v>
      </c>
      <c r="F1000" s="72">
        <v>15</v>
      </c>
      <c r="G1000" s="226">
        <v>9.4755400000000005</v>
      </c>
    </row>
    <row r="1001" spans="1:7" s="63" customFormat="1" ht="87" customHeight="1" x14ac:dyDescent="0.35">
      <c r="A1001" s="357" t="s">
        <v>430</v>
      </c>
      <c r="B1001" s="221" t="s">
        <v>842</v>
      </c>
      <c r="C1001" s="69">
        <v>2022</v>
      </c>
      <c r="D1001" s="81">
        <v>10</v>
      </c>
      <c r="E1001" s="71">
        <v>1</v>
      </c>
      <c r="F1001" s="72">
        <v>30</v>
      </c>
      <c r="G1001" s="226">
        <v>10.676</v>
      </c>
    </row>
    <row r="1002" spans="1:7" s="63" customFormat="1" ht="49.2" customHeight="1" x14ac:dyDescent="0.35">
      <c r="A1002" s="357" t="s">
        <v>430</v>
      </c>
      <c r="B1002" s="221" t="s">
        <v>1286</v>
      </c>
      <c r="C1002" s="69">
        <v>2022</v>
      </c>
      <c r="D1002" s="81">
        <v>10</v>
      </c>
      <c r="E1002" s="71">
        <v>2</v>
      </c>
      <c r="F1002" s="72"/>
      <c r="G1002" s="226">
        <v>60.011000000000003</v>
      </c>
    </row>
    <row r="1003" spans="1:7" s="63" customFormat="1" ht="105" customHeight="1" x14ac:dyDescent="0.35">
      <c r="A1003" s="357" t="s">
        <v>430</v>
      </c>
      <c r="B1003" s="221" t="s">
        <v>1287</v>
      </c>
      <c r="C1003" s="69">
        <v>2022</v>
      </c>
      <c r="D1003" s="81">
        <v>10</v>
      </c>
      <c r="E1003" s="71">
        <v>1</v>
      </c>
      <c r="F1003" s="72">
        <v>15</v>
      </c>
      <c r="G1003" s="226">
        <v>15.260999999999999</v>
      </c>
    </row>
    <row r="1004" spans="1:7" s="63" customFormat="1" ht="105" customHeight="1" x14ac:dyDescent="0.35">
      <c r="A1004" s="357" t="s">
        <v>430</v>
      </c>
      <c r="B1004" s="222" t="s">
        <v>869</v>
      </c>
      <c r="C1004" s="69">
        <v>2022</v>
      </c>
      <c r="D1004" s="81">
        <v>10</v>
      </c>
      <c r="E1004" s="71">
        <v>1</v>
      </c>
      <c r="F1004" s="72">
        <v>15</v>
      </c>
      <c r="G1004" s="196">
        <v>28.672999999999998</v>
      </c>
    </row>
    <row r="1005" spans="1:7" s="63" customFormat="1" ht="105" customHeight="1" x14ac:dyDescent="0.35">
      <c r="A1005" s="357" t="s">
        <v>430</v>
      </c>
      <c r="B1005" s="118" t="s">
        <v>380</v>
      </c>
      <c r="C1005" s="69">
        <v>2022</v>
      </c>
      <c r="D1005" s="81">
        <v>10</v>
      </c>
      <c r="E1005" s="119">
        <f>1/3</f>
        <v>0.33333333333333331</v>
      </c>
      <c r="F1005" s="72">
        <v>15</v>
      </c>
      <c r="G1005" s="89">
        <f>7.89215/3</f>
        <v>2.6307166666666668</v>
      </c>
    </row>
    <row r="1006" spans="1:7" s="63" customFormat="1" ht="105" customHeight="1" x14ac:dyDescent="0.35">
      <c r="A1006" s="357" t="s">
        <v>430</v>
      </c>
      <c r="B1006" s="118" t="s">
        <v>380</v>
      </c>
      <c r="C1006" s="69">
        <v>2022</v>
      </c>
      <c r="D1006" s="81">
        <v>10</v>
      </c>
      <c r="E1006" s="119">
        <f>1/3</f>
        <v>0.33333333333333331</v>
      </c>
      <c r="F1006" s="72">
        <v>15</v>
      </c>
      <c r="G1006" s="89">
        <f>7.89215/3</f>
        <v>2.6307166666666668</v>
      </c>
    </row>
    <row r="1007" spans="1:7" s="63" customFormat="1" ht="105" customHeight="1" x14ac:dyDescent="0.35">
      <c r="A1007" s="357" t="s">
        <v>430</v>
      </c>
      <c r="B1007" s="118" t="s">
        <v>380</v>
      </c>
      <c r="C1007" s="69">
        <v>2022</v>
      </c>
      <c r="D1007" s="81">
        <v>10</v>
      </c>
      <c r="E1007" s="119">
        <f>1/3</f>
        <v>0.33333333333333331</v>
      </c>
      <c r="F1007" s="72">
        <v>15</v>
      </c>
      <c r="G1007" s="89">
        <f>7.89215/3</f>
        <v>2.6307166666666668</v>
      </c>
    </row>
    <row r="1008" spans="1:7" s="63" customFormat="1" ht="105" customHeight="1" x14ac:dyDescent="0.35">
      <c r="A1008" s="357" t="s">
        <v>430</v>
      </c>
      <c r="B1008" s="220" t="s">
        <v>881</v>
      </c>
      <c r="C1008" s="195">
        <v>2022</v>
      </c>
      <c r="D1008" s="243" t="s">
        <v>101</v>
      </c>
      <c r="E1008" s="245">
        <v>1</v>
      </c>
      <c r="F1008" s="242">
        <v>15</v>
      </c>
      <c r="G1008" s="196">
        <f>39.645</f>
        <v>39.645000000000003</v>
      </c>
    </row>
    <row r="1009" spans="1:7" s="63" customFormat="1" ht="117" customHeight="1" collapsed="1" x14ac:dyDescent="0.35">
      <c r="A1009" s="357" t="s">
        <v>430</v>
      </c>
      <c r="B1009" s="220" t="s">
        <v>1288</v>
      </c>
      <c r="C1009" s="195">
        <v>2022</v>
      </c>
      <c r="D1009" s="243">
        <v>10</v>
      </c>
      <c r="E1009" s="245">
        <v>2</v>
      </c>
      <c r="F1009" s="242">
        <v>15</v>
      </c>
      <c r="G1009" s="196">
        <f>45.504*2</f>
        <v>91.007999999999996</v>
      </c>
    </row>
    <row r="1010" spans="1:7" s="63" customFormat="1" ht="105" customHeight="1" collapsed="1" x14ac:dyDescent="0.35">
      <c r="A1010" s="357" t="s">
        <v>430</v>
      </c>
      <c r="B1010" s="220" t="s">
        <v>1289</v>
      </c>
      <c r="C1010" s="195">
        <v>2022</v>
      </c>
      <c r="D1010" s="243">
        <v>10</v>
      </c>
      <c r="E1010" s="245">
        <v>2</v>
      </c>
      <c r="F1010" s="242">
        <v>15</v>
      </c>
      <c r="G1010" s="196">
        <v>82.463999999999999</v>
      </c>
    </row>
    <row r="1011" spans="1:7" s="63" customFormat="1" ht="105" customHeight="1" collapsed="1" x14ac:dyDescent="0.35">
      <c r="A1011" s="357" t="s">
        <v>430</v>
      </c>
      <c r="B1011" s="220" t="s">
        <v>895</v>
      </c>
      <c r="C1011" s="195">
        <v>2022</v>
      </c>
      <c r="D1011" s="243">
        <v>10</v>
      </c>
      <c r="E1011" s="245">
        <v>2</v>
      </c>
      <c r="F1011" s="242">
        <v>15</v>
      </c>
      <c r="G1011" s="196">
        <v>95.47296</v>
      </c>
    </row>
    <row r="1012" spans="1:7" s="63" customFormat="1" ht="105" customHeight="1" collapsed="1" x14ac:dyDescent="0.35">
      <c r="A1012" s="357" t="s">
        <v>430</v>
      </c>
      <c r="B1012" s="220" t="s">
        <v>904</v>
      </c>
      <c r="C1012" s="195">
        <v>2022</v>
      </c>
      <c r="D1012" s="243">
        <v>10</v>
      </c>
      <c r="E1012" s="245">
        <v>1</v>
      </c>
      <c r="F1012" s="242">
        <v>15</v>
      </c>
      <c r="G1012" s="196">
        <v>9.3587500000000006</v>
      </c>
    </row>
    <row r="1013" spans="1:7" s="63" customFormat="1" ht="105" customHeight="1" collapsed="1" x14ac:dyDescent="0.35">
      <c r="A1013" s="357" t="s">
        <v>430</v>
      </c>
      <c r="B1013" s="220" t="s">
        <v>906</v>
      </c>
      <c r="C1013" s="195">
        <v>2022</v>
      </c>
      <c r="D1013" s="243">
        <v>10</v>
      </c>
      <c r="E1013" s="245">
        <v>1</v>
      </c>
      <c r="F1013" s="242">
        <v>30</v>
      </c>
      <c r="G1013" s="196">
        <v>12.698029999999999</v>
      </c>
    </row>
    <row r="1014" spans="1:7" s="63" customFormat="1" ht="105" customHeight="1" collapsed="1" x14ac:dyDescent="0.35">
      <c r="A1014" s="357" t="s">
        <v>430</v>
      </c>
      <c r="B1014" s="220" t="s">
        <v>905</v>
      </c>
      <c r="C1014" s="195">
        <v>2022</v>
      </c>
      <c r="D1014" s="243">
        <v>10</v>
      </c>
      <c r="E1014" s="245">
        <v>2</v>
      </c>
      <c r="F1014" s="242">
        <v>145</v>
      </c>
      <c r="G1014" s="196">
        <v>24.273430000000001</v>
      </c>
    </row>
    <row r="1015" spans="1:7" s="63" customFormat="1" ht="105" customHeight="1" x14ac:dyDescent="0.35">
      <c r="A1015" s="357" t="s">
        <v>430</v>
      </c>
      <c r="B1015" s="220" t="s">
        <v>1290</v>
      </c>
      <c r="C1015" s="195">
        <v>2022</v>
      </c>
      <c r="D1015" s="243" t="s">
        <v>101</v>
      </c>
      <c r="E1015" s="245">
        <v>2</v>
      </c>
      <c r="F1015" s="102">
        <v>228.8</v>
      </c>
      <c r="G1015" s="196">
        <v>28.43242</v>
      </c>
    </row>
    <row r="1016" spans="1:7" s="63" customFormat="1" ht="88.2" customHeight="1" x14ac:dyDescent="0.35">
      <c r="A1016" s="357" t="s">
        <v>430</v>
      </c>
      <c r="B1016" s="86" t="s">
        <v>913</v>
      </c>
      <c r="C1016" s="195">
        <v>2022</v>
      </c>
      <c r="D1016" s="243" t="s">
        <v>101</v>
      </c>
      <c r="E1016" s="71">
        <v>1</v>
      </c>
      <c r="F1016" s="72">
        <v>75</v>
      </c>
      <c r="G1016" s="73">
        <v>24.616</v>
      </c>
    </row>
    <row r="1017" spans="1:7" s="63" customFormat="1" ht="105" customHeight="1" x14ac:dyDescent="0.35">
      <c r="A1017" s="357" t="s">
        <v>430</v>
      </c>
      <c r="B1017" s="220" t="s">
        <v>1291</v>
      </c>
      <c r="C1017" s="195">
        <v>2022</v>
      </c>
      <c r="D1017" s="243" t="s">
        <v>101</v>
      </c>
      <c r="E1017" s="71">
        <v>1</v>
      </c>
      <c r="F1017" s="72">
        <v>15</v>
      </c>
      <c r="G1017" s="73">
        <v>9.5350900000000003</v>
      </c>
    </row>
    <row r="1018" spans="1:7" s="63" customFormat="1" ht="105" customHeight="1" x14ac:dyDescent="0.35">
      <c r="A1018" s="357" t="s">
        <v>430</v>
      </c>
      <c r="B1018" s="220" t="s">
        <v>1292</v>
      </c>
      <c r="C1018" s="195">
        <v>2022</v>
      </c>
      <c r="D1018" s="243" t="s">
        <v>101</v>
      </c>
      <c r="E1018" s="71">
        <v>1</v>
      </c>
      <c r="F1018" s="72">
        <v>150</v>
      </c>
      <c r="G1018" s="73">
        <v>9.0850899999999992</v>
      </c>
    </row>
    <row r="1019" spans="1:7" s="63" customFormat="1" ht="84" customHeight="1" x14ac:dyDescent="0.35">
      <c r="A1019" s="357" t="s">
        <v>430</v>
      </c>
      <c r="B1019" s="220" t="s">
        <v>930</v>
      </c>
      <c r="C1019" s="195">
        <v>2022</v>
      </c>
      <c r="D1019" s="243" t="s">
        <v>101</v>
      </c>
      <c r="E1019" s="245">
        <v>2</v>
      </c>
      <c r="F1019" s="102">
        <v>15</v>
      </c>
      <c r="G1019" s="196">
        <v>22.56673</v>
      </c>
    </row>
    <row r="1020" spans="1:7" s="63" customFormat="1" ht="82.95" customHeight="1" x14ac:dyDescent="0.35">
      <c r="A1020" s="357" t="s">
        <v>430</v>
      </c>
      <c r="B1020" s="222" t="s">
        <v>934</v>
      </c>
      <c r="C1020" s="195">
        <v>2022</v>
      </c>
      <c r="D1020" s="243" t="s">
        <v>101</v>
      </c>
      <c r="E1020" s="71">
        <v>1</v>
      </c>
      <c r="F1020" s="72">
        <v>37</v>
      </c>
      <c r="G1020" s="73">
        <v>9.5360899999999997</v>
      </c>
    </row>
    <row r="1021" spans="1:7" s="63" customFormat="1" ht="105" customHeight="1" x14ac:dyDescent="0.35">
      <c r="A1021" s="357" t="s">
        <v>430</v>
      </c>
      <c r="B1021" s="220" t="s">
        <v>935</v>
      </c>
      <c r="C1021" s="195">
        <v>2022</v>
      </c>
      <c r="D1021" s="243" t="s">
        <v>101</v>
      </c>
      <c r="E1021" s="245">
        <v>2</v>
      </c>
      <c r="F1021" s="102">
        <v>75</v>
      </c>
      <c r="G1021" s="196">
        <v>30.860379999999999</v>
      </c>
    </row>
    <row r="1022" spans="1:7" s="63" customFormat="1" ht="105" customHeight="1" x14ac:dyDescent="0.35">
      <c r="A1022" s="357" t="s">
        <v>430</v>
      </c>
      <c r="B1022" s="220" t="s">
        <v>1293</v>
      </c>
      <c r="C1022" s="195">
        <v>2022</v>
      </c>
      <c r="D1022" s="243" t="s">
        <v>101</v>
      </c>
      <c r="E1022" s="245">
        <v>1</v>
      </c>
      <c r="F1022" s="102">
        <v>125</v>
      </c>
      <c r="G1022" s="196">
        <v>35.868000000000002</v>
      </c>
    </row>
    <row r="1023" spans="1:7" s="63" customFormat="1" ht="88.2" customHeight="1" x14ac:dyDescent="0.35">
      <c r="A1023" s="357" t="s">
        <v>430</v>
      </c>
      <c r="B1023" s="219" t="s">
        <v>937</v>
      </c>
      <c r="C1023" s="195">
        <v>2022</v>
      </c>
      <c r="D1023" s="243" t="s">
        <v>101</v>
      </c>
      <c r="E1023" s="71">
        <v>4</v>
      </c>
      <c r="F1023" s="72">
        <v>125</v>
      </c>
      <c r="G1023" s="73">
        <v>170.06782000000001</v>
      </c>
    </row>
    <row r="1024" spans="1:7" s="63" customFormat="1" ht="100.2" customHeight="1" x14ac:dyDescent="0.35">
      <c r="A1024" s="357" t="s">
        <v>430</v>
      </c>
      <c r="B1024" s="219" t="s">
        <v>1294</v>
      </c>
      <c r="C1024" s="195">
        <v>2022</v>
      </c>
      <c r="D1024" s="243" t="s">
        <v>101</v>
      </c>
      <c r="E1024" s="103">
        <v>2</v>
      </c>
      <c r="F1024" s="102">
        <v>75</v>
      </c>
      <c r="G1024" s="104">
        <v>39.884999999999998</v>
      </c>
    </row>
    <row r="1025" spans="1:8" s="63" customFormat="1" ht="117" customHeight="1" x14ac:dyDescent="0.35">
      <c r="A1025" s="357" t="s">
        <v>430</v>
      </c>
      <c r="B1025" s="219" t="s">
        <v>940</v>
      </c>
      <c r="C1025" s="195">
        <v>2022</v>
      </c>
      <c r="D1025" s="243" t="s">
        <v>101</v>
      </c>
      <c r="E1025" s="103">
        <v>2</v>
      </c>
      <c r="F1025" s="102">
        <v>80</v>
      </c>
      <c r="G1025" s="104">
        <v>55.337000000000003</v>
      </c>
    </row>
    <row r="1026" spans="1:8" s="32" customFormat="1" ht="85.95" customHeight="1" x14ac:dyDescent="0.35">
      <c r="A1026" s="357" t="s">
        <v>430</v>
      </c>
      <c r="B1026" s="94" t="s">
        <v>1295</v>
      </c>
      <c r="C1026" s="34">
        <v>2023</v>
      </c>
      <c r="D1026" s="38">
        <v>10</v>
      </c>
      <c r="E1026" s="36">
        <v>3</v>
      </c>
      <c r="F1026" s="36">
        <f>500+50</f>
        <v>550</v>
      </c>
      <c r="G1026" s="37">
        <v>141.66810000000001</v>
      </c>
    </row>
    <row r="1027" spans="1:8" s="32" customFormat="1" ht="87" customHeight="1" x14ac:dyDescent="0.35">
      <c r="A1027" s="357" t="s">
        <v>430</v>
      </c>
      <c r="B1027" s="92" t="s">
        <v>481</v>
      </c>
      <c r="C1027" s="25">
        <v>2023</v>
      </c>
      <c r="D1027" s="49">
        <v>10</v>
      </c>
      <c r="E1027" s="39">
        <v>1</v>
      </c>
      <c r="F1027" s="43">
        <v>15</v>
      </c>
      <c r="G1027" s="40">
        <v>7.7950900000000001</v>
      </c>
    </row>
    <row r="1028" spans="1:8" s="32" customFormat="1" ht="82.2" customHeight="1" x14ac:dyDescent="0.35">
      <c r="A1028" s="357" t="s">
        <v>430</v>
      </c>
      <c r="B1028" s="93" t="s">
        <v>497</v>
      </c>
      <c r="C1028" s="25">
        <v>2023</v>
      </c>
      <c r="D1028" s="49">
        <v>10</v>
      </c>
      <c r="E1028" s="43">
        <v>1</v>
      </c>
      <c r="F1028" s="43">
        <v>150</v>
      </c>
      <c r="G1028" s="40">
        <v>11.87777</v>
      </c>
    </row>
    <row r="1029" spans="1:8" s="32" customFormat="1" ht="105" customHeight="1" x14ac:dyDescent="0.35">
      <c r="A1029" s="357" t="s">
        <v>430</v>
      </c>
      <c r="B1029" s="93" t="s">
        <v>498</v>
      </c>
      <c r="C1029" s="25">
        <v>2023</v>
      </c>
      <c r="D1029" s="49">
        <v>10</v>
      </c>
      <c r="E1029" s="43">
        <v>2</v>
      </c>
      <c r="F1029" s="43">
        <v>15</v>
      </c>
      <c r="G1029" s="40">
        <v>77.486879999999999</v>
      </c>
    </row>
    <row r="1030" spans="1:8" s="32" customFormat="1" ht="105" customHeight="1" x14ac:dyDescent="0.35">
      <c r="A1030" s="357" t="s">
        <v>430</v>
      </c>
      <c r="B1030" s="94" t="s">
        <v>955</v>
      </c>
      <c r="C1030" s="42">
        <v>2023</v>
      </c>
      <c r="D1030" s="49">
        <v>10</v>
      </c>
      <c r="E1030" s="43">
        <v>1</v>
      </c>
      <c r="F1030" s="43">
        <v>150</v>
      </c>
      <c r="G1030" s="40">
        <v>62.463549999999998</v>
      </c>
    </row>
    <row r="1031" spans="1:8" s="32" customFormat="1" ht="105" customHeight="1" x14ac:dyDescent="0.35">
      <c r="A1031" s="357" t="s">
        <v>430</v>
      </c>
      <c r="B1031" s="111" t="s">
        <v>959</v>
      </c>
      <c r="C1031" s="31">
        <v>2023</v>
      </c>
      <c r="D1031" s="31">
        <v>10</v>
      </c>
      <c r="E1031" s="31">
        <v>1</v>
      </c>
      <c r="F1031" s="31">
        <v>15</v>
      </c>
      <c r="G1031" s="48">
        <v>15.97498</v>
      </c>
    </row>
    <row r="1032" spans="1:8" s="32" customFormat="1" ht="88.2" customHeight="1" x14ac:dyDescent="0.35">
      <c r="A1032" s="357" t="s">
        <v>430</v>
      </c>
      <c r="B1032" s="111" t="s">
        <v>960</v>
      </c>
      <c r="C1032" s="31">
        <v>2023</v>
      </c>
      <c r="D1032" s="31">
        <v>10</v>
      </c>
      <c r="E1032" s="31">
        <v>1</v>
      </c>
      <c r="F1032" s="31">
        <v>15</v>
      </c>
      <c r="G1032" s="48">
        <v>17.067530000000001</v>
      </c>
    </row>
    <row r="1033" spans="1:8" s="32" customFormat="1" ht="88.2" customHeight="1" x14ac:dyDescent="0.35">
      <c r="A1033" s="357" t="s">
        <v>430</v>
      </c>
      <c r="B1033" s="111" t="s">
        <v>967</v>
      </c>
      <c r="C1033" s="31">
        <v>2023</v>
      </c>
      <c r="D1033" s="31">
        <v>10</v>
      </c>
      <c r="E1033" s="31">
        <v>1</v>
      </c>
      <c r="F1033" s="31">
        <v>14</v>
      </c>
      <c r="G1033" s="48">
        <v>15.16211</v>
      </c>
    </row>
    <row r="1034" spans="1:8" s="32" customFormat="1" ht="85.95" customHeight="1" x14ac:dyDescent="0.35">
      <c r="A1034" s="357" t="s">
        <v>430</v>
      </c>
      <c r="B1034" s="111" t="s">
        <v>968</v>
      </c>
      <c r="C1034" s="31">
        <v>2023</v>
      </c>
      <c r="D1034" s="31">
        <v>10</v>
      </c>
      <c r="E1034" s="31">
        <v>1</v>
      </c>
      <c r="F1034" s="31">
        <v>150</v>
      </c>
      <c r="G1034" s="48">
        <v>11.740970000000001</v>
      </c>
    </row>
    <row r="1035" spans="1:8" s="32" customFormat="1" ht="90" customHeight="1" x14ac:dyDescent="0.35">
      <c r="A1035" s="357" t="s">
        <v>430</v>
      </c>
      <c r="B1035" s="111" t="s">
        <v>1296</v>
      </c>
      <c r="C1035" s="31">
        <v>2023</v>
      </c>
      <c r="D1035" s="31">
        <v>10</v>
      </c>
      <c r="E1035" s="31">
        <v>1</v>
      </c>
      <c r="F1035" s="31">
        <v>40</v>
      </c>
      <c r="G1035" s="48">
        <v>12.86388</v>
      </c>
    </row>
    <row r="1036" spans="1:8" s="32" customFormat="1" ht="105" customHeight="1" x14ac:dyDescent="0.35">
      <c r="A1036" s="357" t="s">
        <v>430</v>
      </c>
      <c r="B1036" s="33" t="s">
        <v>970</v>
      </c>
      <c r="C1036" s="31">
        <v>2023</v>
      </c>
      <c r="D1036" s="31">
        <v>10</v>
      </c>
      <c r="E1036" s="31">
        <v>1</v>
      </c>
      <c r="F1036" s="31">
        <v>10</v>
      </c>
      <c r="G1036" s="48">
        <v>16.433309999999999</v>
      </c>
      <c r="H1036" s="45"/>
    </row>
    <row r="1037" spans="1:8" s="32" customFormat="1" ht="85.95" customHeight="1" x14ac:dyDescent="0.35">
      <c r="A1037" s="357" t="s">
        <v>430</v>
      </c>
      <c r="B1037" s="33" t="s">
        <v>977</v>
      </c>
      <c r="C1037" s="31">
        <v>2023</v>
      </c>
      <c r="D1037" s="31">
        <v>10</v>
      </c>
      <c r="E1037" s="31">
        <v>1</v>
      </c>
      <c r="F1037" s="31">
        <v>10</v>
      </c>
      <c r="G1037" s="48">
        <v>12.14939</v>
      </c>
    </row>
    <row r="1038" spans="1:8" s="32" customFormat="1" ht="105" customHeight="1" x14ac:dyDescent="0.35">
      <c r="A1038" s="357" t="s">
        <v>430</v>
      </c>
      <c r="B1038" s="94" t="s">
        <v>1297</v>
      </c>
      <c r="C1038" s="25">
        <v>2023</v>
      </c>
      <c r="D1038" s="27">
        <v>10</v>
      </c>
      <c r="E1038" s="39">
        <v>1</v>
      </c>
      <c r="F1038" s="28">
        <v>150</v>
      </c>
      <c r="G1038" s="40">
        <v>19.302949999999999</v>
      </c>
    </row>
    <row r="1039" spans="1:8" s="32" customFormat="1" ht="105" customHeight="1" x14ac:dyDescent="0.35">
      <c r="A1039" s="357" t="s">
        <v>430</v>
      </c>
      <c r="B1039" s="94" t="s">
        <v>987</v>
      </c>
      <c r="C1039" s="25">
        <v>2023</v>
      </c>
      <c r="D1039" s="26">
        <v>0.4</v>
      </c>
      <c r="E1039" s="39">
        <v>2</v>
      </c>
      <c r="F1039" s="28">
        <v>15</v>
      </c>
      <c r="G1039" s="40">
        <v>50.636000000000003</v>
      </c>
    </row>
    <row r="1040" spans="1:8" s="32" customFormat="1" ht="105" customHeight="1" x14ac:dyDescent="0.35">
      <c r="A1040" s="357" t="s">
        <v>430</v>
      </c>
      <c r="B1040" s="111" t="s">
        <v>1245</v>
      </c>
      <c r="C1040" s="31">
        <v>2023</v>
      </c>
      <c r="D1040" s="31">
        <v>10</v>
      </c>
      <c r="E1040" s="31">
        <v>1</v>
      </c>
      <c r="F1040" s="31">
        <v>200</v>
      </c>
      <c r="G1040" s="48">
        <v>16.941759999999999</v>
      </c>
    </row>
    <row r="1041" spans="1:8" s="32" customFormat="1" ht="82.2" customHeight="1" x14ac:dyDescent="0.35">
      <c r="A1041" s="357" t="s">
        <v>430</v>
      </c>
      <c r="B1041" s="111" t="s">
        <v>1246</v>
      </c>
      <c r="C1041" s="31">
        <v>2023</v>
      </c>
      <c r="D1041" s="31">
        <v>10</v>
      </c>
      <c r="E1041" s="31">
        <v>1</v>
      </c>
      <c r="F1041" s="31">
        <v>10</v>
      </c>
      <c r="G1041" s="48">
        <v>16.292570000000001</v>
      </c>
    </row>
    <row r="1042" spans="1:8" s="32" customFormat="1" ht="105" customHeight="1" x14ac:dyDescent="0.35">
      <c r="A1042" s="357" t="s">
        <v>430</v>
      </c>
      <c r="B1042" s="33" t="s">
        <v>1247</v>
      </c>
      <c r="C1042" s="31">
        <v>2023</v>
      </c>
      <c r="D1042" s="31">
        <v>10</v>
      </c>
      <c r="E1042" s="31">
        <v>1</v>
      </c>
      <c r="F1042" s="31">
        <v>360</v>
      </c>
      <c r="G1042" s="48">
        <v>14.2</v>
      </c>
    </row>
    <row r="1043" spans="1:8" s="32" customFormat="1" ht="105" customHeight="1" x14ac:dyDescent="0.35">
      <c r="A1043" s="357" t="s">
        <v>430</v>
      </c>
      <c r="B1043" s="92" t="s">
        <v>992</v>
      </c>
      <c r="C1043" s="25">
        <v>2023</v>
      </c>
      <c r="D1043" s="27">
        <v>10</v>
      </c>
      <c r="E1043" s="39">
        <v>1</v>
      </c>
      <c r="F1043" s="39">
        <v>7</v>
      </c>
      <c r="G1043" s="40">
        <v>13.19896</v>
      </c>
    </row>
    <row r="1044" spans="1:8" s="32" customFormat="1" ht="112.95" customHeight="1" x14ac:dyDescent="0.35">
      <c r="A1044" s="357" t="s">
        <v>430</v>
      </c>
      <c r="B1044" s="94" t="s">
        <v>999</v>
      </c>
      <c r="C1044" s="25">
        <v>2023</v>
      </c>
      <c r="D1044" s="98">
        <v>10</v>
      </c>
      <c r="E1044" s="39">
        <v>2</v>
      </c>
      <c r="F1044" s="39">
        <v>15</v>
      </c>
      <c r="G1044" s="40">
        <v>27.867889999999999</v>
      </c>
    </row>
    <row r="1045" spans="1:8" s="32" customFormat="1" ht="91.2" customHeight="1" x14ac:dyDescent="0.35">
      <c r="A1045" s="357" t="s">
        <v>430</v>
      </c>
      <c r="B1045" s="93" t="s">
        <v>1003</v>
      </c>
      <c r="C1045" s="25">
        <v>2023</v>
      </c>
      <c r="D1045" s="98">
        <v>10</v>
      </c>
      <c r="E1045" s="39">
        <v>2</v>
      </c>
      <c r="F1045" s="39">
        <v>15</v>
      </c>
      <c r="G1045" s="40">
        <v>69.364000000000004</v>
      </c>
    </row>
    <row r="1046" spans="1:8" s="32" customFormat="1" ht="91.2" customHeight="1" x14ac:dyDescent="0.35">
      <c r="A1046" s="357" t="s">
        <v>430</v>
      </c>
      <c r="B1046" s="93" t="s">
        <v>1005</v>
      </c>
      <c r="C1046" s="25">
        <v>2023</v>
      </c>
      <c r="D1046" s="98">
        <v>10</v>
      </c>
      <c r="E1046" s="39">
        <v>1</v>
      </c>
      <c r="F1046" s="43">
        <v>15</v>
      </c>
      <c r="G1046" s="40">
        <v>14.91591</v>
      </c>
    </row>
    <row r="1047" spans="1:8" s="32" customFormat="1" ht="66" customHeight="1" x14ac:dyDescent="0.35">
      <c r="A1047" s="357" t="s">
        <v>430</v>
      </c>
      <c r="B1047" s="93" t="s">
        <v>499</v>
      </c>
      <c r="C1047" s="25">
        <v>2023</v>
      </c>
      <c r="D1047" s="27">
        <v>10</v>
      </c>
      <c r="E1047" s="39">
        <v>1</v>
      </c>
      <c r="F1047" s="43">
        <v>15</v>
      </c>
      <c r="G1047" s="40">
        <v>22.29983</v>
      </c>
    </row>
    <row r="1048" spans="1:8" s="32" customFormat="1" ht="84" customHeight="1" x14ac:dyDescent="0.35">
      <c r="A1048" s="357" t="s">
        <v>430</v>
      </c>
      <c r="B1048" s="99" t="s">
        <v>508</v>
      </c>
      <c r="C1048" s="25">
        <v>2023</v>
      </c>
      <c r="D1048" s="27">
        <v>10</v>
      </c>
      <c r="E1048" s="39">
        <v>1</v>
      </c>
      <c r="F1048" s="43">
        <f>10+7+15+10</f>
        <v>42</v>
      </c>
      <c r="G1048" s="40">
        <v>20.067240000000002</v>
      </c>
    </row>
    <row r="1049" spans="1:8" s="32" customFormat="1" ht="105" customHeight="1" x14ac:dyDescent="0.35">
      <c r="A1049" s="357" t="s">
        <v>430</v>
      </c>
      <c r="B1049" s="93" t="s">
        <v>1006</v>
      </c>
      <c r="C1049" s="25">
        <v>2023</v>
      </c>
      <c r="D1049" s="27">
        <v>10</v>
      </c>
      <c r="E1049" s="39">
        <v>1</v>
      </c>
      <c r="F1049" s="43">
        <v>145</v>
      </c>
      <c r="G1049" s="56">
        <v>14.91591</v>
      </c>
    </row>
    <row r="1050" spans="1:8" s="32" customFormat="1" ht="105" customHeight="1" x14ac:dyDescent="0.35">
      <c r="A1050" s="357" t="s">
        <v>430</v>
      </c>
      <c r="B1050" s="94" t="s">
        <v>1008</v>
      </c>
      <c r="C1050" s="25">
        <v>2023</v>
      </c>
      <c r="D1050" s="27">
        <v>10</v>
      </c>
      <c r="E1050" s="55">
        <v>1</v>
      </c>
      <c r="F1050" s="43">
        <v>30</v>
      </c>
      <c r="G1050" s="56">
        <v>14.915889999999999</v>
      </c>
    </row>
    <row r="1051" spans="1:8" s="32" customFormat="1" ht="87" customHeight="1" x14ac:dyDescent="0.35">
      <c r="A1051" s="357" t="s">
        <v>430</v>
      </c>
      <c r="B1051" s="120" t="s">
        <v>1015</v>
      </c>
      <c r="C1051" s="54">
        <v>2023</v>
      </c>
      <c r="D1051" s="121">
        <v>10</v>
      </c>
      <c r="E1051" s="55">
        <v>1</v>
      </c>
      <c r="F1051" s="43">
        <v>7</v>
      </c>
      <c r="G1051" s="56">
        <v>44.893270000000001</v>
      </c>
    </row>
    <row r="1052" spans="1:8" s="32" customFormat="1" ht="90" customHeight="1" x14ac:dyDescent="0.35">
      <c r="A1052" s="357" t="s">
        <v>430</v>
      </c>
      <c r="B1052" s="93" t="s">
        <v>1298</v>
      </c>
      <c r="C1052" s="25">
        <v>2023</v>
      </c>
      <c r="D1052" s="27">
        <v>10</v>
      </c>
      <c r="E1052" s="39">
        <v>1</v>
      </c>
      <c r="F1052" s="43">
        <v>56</v>
      </c>
      <c r="G1052" s="40">
        <v>26.363890000000001</v>
      </c>
    </row>
    <row r="1053" spans="1:8" s="32" customFormat="1" ht="85.2" customHeight="1" x14ac:dyDescent="0.35">
      <c r="A1053" s="357" t="s">
        <v>430</v>
      </c>
      <c r="B1053" s="93" t="s">
        <v>1023</v>
      </c>
      <c r="C1053" s="25">
        <v>2023</v>
      </c>
      <c r="D1053" s="27">
        <v>10</v>
      </c>
      <c r="E1053" s="39">
        <v>1</v>
      </c>
      <c r="F1053" s="43">
        <v>42</v>
      </c>
      <c r="G1053" s="40">
        <v>37.89808</v>
      </c>
    </row>
    <row r="1054" spans="1:8" s="32" customFormat="1" ht="105" customHeight="1" x14ac:dyDescent="0.35">
      <c r="A1054" s="357" t="s">
        <v>430</v>
      </c>
      <c r="B1054" s="93" t="s">
        <v>1225</v>
      </c>
      <c r="C1054" s="25">
        <v>2023</v>
      </c>
      <c r="D1054" s="27">
        <v>10</v>
      </c>
      <c r="E1054" s="39">
        <v>1</v>
      </c>
      <c r="F1054" s="43">
        <v>150</v>
      </c>
      <c r="G1054" s="40">
        <v>16.076409999999999</v>
      </c>
    </row>
    <row r="1055" spans="1:8" s="32" customFormat="1" ht="105" customHeight="1" x14ac:dyDescent="0.35">
      <c r="A1055" s="357" t="s">
        <v>430</v>
      </c>
      <c r="B1055" s="93" t="s">
        <v>1025</v>
      </c>
      <c r="C1055" s="25">
        <v>2023</v>
      </c>
      <c r="D1055" s="27">
        <v>10</v>
      </c>
      <c r="E1055" s="39">
        <v>1</v>
      </c>
      <c r="F1055" s="43">
        <v>75</v>
      </c>
      <c r="G1055" s="40">
        <v>11.516629999999999</v>
      </c>
    </row>
    <row r="1056" spans="1:8" s="32" customFormat="1" ht="105" customHeight="1" x14ac:dyDescent="0.35">
      <c r="A1056" s="357" t="s">
        <v>430</v>
      </c>
      <c r="B1056" s="94" t="s">
        <v>1299</v>
      </c>
      <c r="C1056" s="25">
        <v>2023</v>
      </c>
      <c r="D1056" s="27">
        <v>10</v>
      </c>
      <c r="E1056" s="39">
        <v>1</v>
      </c>
      <c r="F1056" s="39">
        <v>150</v>
      </c>
      <c r="G1056" s="40">
        <v>33.614930000000001</v>
      </c>
      <c r="H1056" s="44"/>
    </row>
    <row r="1057" spans="1:7" s="32" customFormat="1" ht="105" customHeight="1" x14ac:dyDescent="0.35">
      <c r="A1057" s="357" t="s">
        <v>430</v>
      </c>
      <c r="B1057" s="94" t="s">
        <v>1250</v>
      </c>
      <c r="C1057" s="25">
        <v>2023</v>
      </c>
      <c r="D1057" s="27">
        <v>10</v>
      </c>
      <c r="E1057" s="39">
        <v>2</v>
      </c>
      <c r="F1057" s="39">
        <v>15</v>
      </c>
      <c r="G1057" s="40">
        <v>85.861699999999999</v>
      </c>
    </row>
    <row r="1058" spans="1:7" s="32" customFormat="1" ht="105" customHeight="1" x14ac:dyDescent="0.35">
      <c r="A1058" s="357" t="s">
        <v>430</v>
      </c>
      <c r="B1058" s="94" t="s">
        <v>1300</v>
      </c>
      <c r="C1058" s="25">
        <v>2023</v>
      </c>
      <c r="D1058" s="27">
        <v>10</v>
      </c>
      <c r="E1058" s="39">
        <v>2</v>
      </c>
      <c r="F1058" s="39">
        <v>120</v>
      </c>
      <c r="G1058" s="40">
        <v>85.861699999999999</v>
      </c>
    </row>
    <row r="1059" spans="1:7" s="32" customFormat="1" ht="105" customHeight="1" x14ac:dyDescent="0.35">
      <c r="A1059" s="357" t="s">
        <v>430</v>
      </c>
      <c r="B1059" s="94" t="s">
        <v>1036</v>
      </c>
      <c r="C1059" s="25">
        <v>2023</v>
      </c>
      <c r="D1059" s="27">
        <v>10</v>
      </c>
      <c r="E1059" s="39">
        <v>2</v>
      </c>
      <c r="F1059" s="39">
        <v>70</v>
      </c>
      <c r="G1059" s="40">
        <v>85.861699999999999</v>
      </c>
    </row>
    <row r="1060" spans="1:7" s="32" customFormat="1" ht="105" customHeight="1" x14ac:dyDescent="0.35">
      <c r="A1060" s="357" t="s">
        <v>430</v>
      </c>
      <c r="B1060" s="94" t="s">
        <v>1038</v>
      </c>
      <c r="C1060" s="25">
        <v>2023</v>
      </c>
      <c r="D1060" s="27">
        <v>10</v>
      </c>
      <c r="E1060" s="39">
        <v>2</v>
      </c>
      <c r="F1060" s="39">
        <v>80</v>
      </c>
      <c r="G1060" s="40">
        <v>111.35547</v>
      </c>
    </row>
    <row r="1061" spans="1:7" s="32" customFormat="1" ht="88.2" customHeight="1" x14ac:dyDescent="0.35">
      <c r="A1061" s="357" t="s">
        <v>430</v>
      </c>
      <c r="B1061" s="94" t="s">
        <v>1301</v>
      </c>
      <c r="C1061" s="25">
        <v>2023</v>
      </c>
      <c r="D1061" s="27">
        <v>10</v>
      </c>
      <c r="E1061" s="39">
        <v>1</v>
      </c>
      <c r="F1061" s="39">
        <v>15</v>
      </c>
      <c r="G1061" s="40">
        <v>11.58611</v>
      </c>
    </row>
    <row r="1062" spans="1:7" s="32" customFormat="1" ht="84" customHeight="1" x14ac:dyDescent="0.35">
      <c r="A1062" s="357" t="s">
        <v>430</v>
      </c>
      <c r="B1062" s="93" t="s">
        <v>1302</v>
      </c>
      <c r="C1062" s="25">
        <v>2023</v>
      </c>
      <c r="D1062" s="27">
        <v>10</v>
      </c>
      <c r="E1062" s="39">
        <v>1</v>
      </c>
      <c r="F1062" s="43">
        <v>12</v>
      </c>
      <c r="G1062" s="40">
        <v>11.686019999999999</v>
      </c>
    </row>
    <row r="1063" spans="1:7" s="32" customFormat="1" ht="105" customHeight="1" x14ac:dyDescent="0.35">
      <c r="A1063" s="357" t="s">
        <v>430</v>
      </c>
      <c r="B1063" s="94" t="s">
        <v>531</v>
      </c>
      <c r="C1063" s="25">
        <v>2023</v>
      </c>
      <c r="D1063" s="121">
        <v>10</v>
      </c>
      <c r="E1063" s="55">
        <v>1</v>
      </c>
      <c r="F1063" s="43">
        <v>10</v>
      </c>
      <c r="G1063" s="56">
        <v>10.345319999999999</v>
      </c>
    </row>
    <row r="1064" spans="1:7" s="32" customFormat="1" ht="81" customHeight="1" x14ac:dyDescent="0.35">
      <c r="A1064" s="357" t="s">
        <v>430</v>
      </c>
      <c r="B1064" s="94" t="s">
        <v>1303</v>
      </c>
      <c r="C1064" s="25">
        <v>2023</v>
      </c>
      <c r="D1064" s="121">
        <v>10</v>
      </c>
      <c r="E1064" s="55">
        <v>1</v>
      </c>
      <c r="F1064" s="52">
        <v>8</v>
      </c>
      <c r="G1064" s="56">
        <v>15.816000000000001</v>
      </c>
    </row>
    <row r="1065" spans="1:7" s="32" customFormat="1" ht="105" customHeight="1" x14ac:dyDescent="0.35">
      <c r="A1065" s="357" t="s">
        <v>430</v>
      </c>
      <c r="B1065" s="94" t="s">
        <v>554</v>
      </c>
      <c r="C1065" s="34">
        <v>2023</v>
      </c>
      <c r="D1065" s="46">
        <v>10</v>
      </c>
      <c r="E1065" s="36">
        <v>2</v>
      </c>
      <c r="F1065" s="36">
        <v>1250</v>
      </c>
      <c r="G1065" s="37">
        <v>90.216920000000002</v>
      </c>
    </row>
    <row r="1066" spans="1:7" s="32" customFormat="1" ht="67.95" customHeight="1" x14ac:dyDescent="0.35">
      <c r="A1066" s="357" t="s">
        <v>430</v>
      </c>
      <c r="B1066" s="94" t="s">
        <v>517</v>
      </c>
      <c r="C1066" s="34">
        <v>2023</v>
      </c>
      <c r="D1066" s="46">
        <v>10</v>
      </c>
      <c r="E1066" s="36">
        <v>1</v>
      </c>
      <c r="F1066" s="36">
        <v>15</v>
      </c>
      <c r="G1066" s="37">
        <v>22.513359999999999</v>
      </c>
    </row>
    <row r="1067" spans="1:7" s="32" customFormat="1" ht="105" customHeight="1" x14ac:dyDescent="0.35">
      <c r="A1067" s="357" t="s">
        <v>430</v>
      </c>
      <c r="B1067" s="94" t="s">
        <v>1256</v>
      </c>
      <c r="C1067" s="34">
        <v>2023</v>
      </c>
      <c r="D1067" s="46">
        <v>10</v>
      </c>
      <c r="E1067" s="36">
        <v>1</v>
      </c>
      <c r="F1067" s="36">
        <v>128</v>
      </c>
      <c r="G1067" s="50">
        <v>22.903359999999999</v>
      </c>
    </row>
    <row r="1068" spans="1:7" s="32" customFormat="1" ht="82.95" customHeight="1" x14ac:dyDescent="0.35">
      <c r="A1068" s="357" t="s">
        <v>430</v>
      </c>
      <c r="B1068" s="93" t="s">
        <v>1230</v>
      </c>
      <c r="C1068" s="34">
        <v>2023</v>
      </c>
      <c r="D1068" s="46">
        <v>10</v>
      </c>
      <c r="E1068" s="36">
        <v>1</v>
      </c>
      <c r="F1068" s="43">
        <v>15</v>
      </c>
      <c r="G1068" s="37">
        <v>15.81</v>
      </c>
    </row>
    <row r="1069" spans="1:7" s="32" customFormat="1" ht="105" customHeight="1" x14ac:dyDescent="0.35">
      <c r="A1069" s="357" t="s">
        <v>430</v>
      </c>
      <c r="B1069" s="93" t="s">
        <v>1232</v>
      </c>
      <c r="C1069" s="34">
        <v>2023</v>
      </c>
      <c r="D1069" s="38">
        <v>10</v>
      </c>
      <c r="E1069" s="36">
        <v>2</v>
      </c>
      <c r="F1069" s="43">
        <v>100</v>
      </c>
      <c r="G1069" s="37">
        <f>41.84749*2</f>
        <v>83.694980000000001</v>
      </c>
    </row>
    <row r="1070" spans="1:7" s="63" customFormat="1" ht="85.2" customHeight="1" x14ac:dyDescent="0.35">
      <c r="A1070" s="357" t="s">
        <v>430</v>
      </c>
      <c r="B1070" s="222" t="s">
        <v>1074</v>
      </c>
      <c r="C1070" s="69">
        <v>2023</v>
      </c>
      <c r="D1070" s="81">
        <v>10</v>
      </c>
      <c r="E1070" s="71">
        <v>1</v>
      </c>
      <c r="F1070" s="81">
        <v>35</v>
      </c>
      <c r="G1070" s="73">
        <v>22.036570000000001</v>
      </c>
    </row>
    <row r="1071" spans="1:7" s="63" customFormat="1" ht="105" customHeight="1" x14ac:dyDescent="0.35">
      <c r="A1071" s="357" t="s">
        <v>430</v>
      </c>
      <c r="B1071" s="222" t="s">
        <v>1099</v>
      </c>
      <c r="C1071" s="69">
        <v>2023</v>
      </c>
      <c r="D1071" s="81">
        <v>10</v>
      </c>
      <c r="E1071" s="71">
        <v>1</v>
      </c>
      <c r="F1071" s="81">
        <v>3</v>
      </c>
      <c r="G1071" s="73">
        <v>13.382070000000001</v>
      </c>
    </row>
    <row r="1072" spans="1:7" s="63" customFormat="1" ht="105" customHeight="1" x14ac:dyDescent="0.35">
      <c r="A1072" s="357" t="s">
        <v>430</v>
      </c>
      <c r="B1072" s="222" t="s">
        <v>1103</v>
      </c>
      <c r="C1072" s="69">
        <v>2023</v>
      </c>
      <c r="D1072" s="81">
        <v>10</v>
      </c>
      <c r="E1072" s="71">
        <v>2</v>
      </c>
      <c r="F1072" s="81">
        <v>70</v>
      </c>
      <c r="G1072" s="73">
        <v>30.10735</v>
      </c>
    </row>
    <row r="1073" spans="1:7" s="63" customFormat="1" ht="105" customHeight="1" x14ac:dyDescent="0.35">
      <c r="A1073" s="357" t="s">
        <v>430</v>
      </c>
      <c r="B1073" s="222" t="s">
        <v>1304</v>
      </c>
      <c r="C1073" s="69">
        <v>2023</v>
      </c>
      <c r="D1073" s="81">
        <v>10</v>
      </c>
      <c r="E1073" s="71">
        <v>1</v>
      </c>
      <c r="F1073" s="81">
        <v>15</v>
      </c>
      <c r="G1073" s="73">
        <v>48.167839999999998</v>
      </c>
    </row>
    <row r="1074" spans="1:7" s="63" customFormat="1" ht="84" customHeight="1" x14ac:dyDescent="0.35">
      <c r="A1074" s="357" t="s">
        <v>430</v>
      </c>
      <c r="B1074" s="222" t="s">
        <v>1305</v>
      </c>
      <c r="C1074" s="69">
        <v>2023</v>
      </c>
      <c r="D1074" s="81">
        <v>10</v>
      </c>
      <c r="E1074" s="71">
        <v>1</v>
      </c>
      <c r="F1074" s="81">
        <v>15</v>
      </c>
      <c r="G1074" s="73">
        <v>17.320430000000002</v>
      </c>
    </row>
    <row r="1075" spans="1:7" s="63" customFormat="1" ht="117" customHeight="1" x14ac:dyDescent="0.35">
      <c r="A1075" s="357" t="s">
        <v>430</v>
      </c>
      <c r="B1075" s="222" t="s">
        <v>1108</v>
      </c>
      <c r="C1075" s="69">
        <v>2023</v>
      </c>
      <c r="D1075" s="81">
        <v>10</v>
      </c>
      <c r="E1075" s="71">
        <v>1</v>
      </c>
      <c r="F1075" s="81">
        <v>10</v>
      </c>
      <c r="G1075" s="73">
        <v>14.01347</v>
      </c>
    </row>
    <row r="1076" spans="1:7" s="63" customFormat="1" ht="105" customHeight="1" x14ac:dyDescent="0.35">
      <c r="A1076" s="357" t="s">
        <v>430</v>
      </c>
      <c r="B1076" s="222" t="s">
        <v>1110</v>
      </c>
      <c r="C1076" s="69">
        <v>2023</v>
      </c>
      <c r="D1076" s="81">
        <v>10</v>
      </c>
      <c r="E1076" s="71">
        <v>1</v>
      </c>
      <c r="F1076" s="81">
        <v>15</v>
      </c>
      <c r="G1076" s="73">
        <v>23.335249999999998</v>
      </c>
    </row>
    <row r="1077" spans="1:7" s="63" customFormat="1" ht="121.2" customHeight="1" x14ac:dyDescent="0.35">
      <c r="A1077" s="357" t="s">
        <v>430</v>
      </c>
      <c r="B1077" s="222" t="s">
        <v>1306</v>
      </c>
      <c r="C1077" s="69">
        <v>2023</v>
      </c>
      <c r="D1077" s="81">
        <v>10</v>
      </c>
      <c r="E1077" s="71">
        <v>1</v>
      </c>
      <c r="F1077" s="81">
        <v>15</v>
      </c>
      <c r="G1077" s="73">
        <v>15.103109999999999</v>
      </c>
    </row>
    <row r="1078" spans="1:7" s="63" customFormat="1" ht="105" customHeight="1" x14ac:dyDescent="0.35">
      <c r="A1078" s="357" t="s">
        <v>430</v>
      </c>
      <c r="B1078" s="222" t="s">
        <v>1113</v>
      </c>
      <c r="C1078" s="69">
        <v>2023</v>
      </c>
      <c r="D1078" s="81">
        <v>10</v>
      </c>
      <c r="E1078" s="71">
        <v>1</v>
      </c>
      <c r="F1078" s="81">
        <v>0</v>
      </c>
      <c r="G1078" s="73">
        <v>23.31251</v>
      </c>
    </row>
    <row r="1079" spans="1:7" s="63" customFormat="1" ht="111" customHeight="1" x14ac:dyDescent="0.35">
      <c r="A1079" s="357" t="s">
        <v>430</v>
      </c>
      <c r="B1079" s="222" t="s">
        <v>520</v>
      </c>
      <c r="C1079" s="69">
        <v>2023</v>
      </c>
      <c r="D1079" s="81">
        <v>10</v>
      </c>
      <c r="E1079" s="71">
        <v>1</v>
      </c>
      <c r="F1079" s="81">
        <v>383</v>
      </c>
      <c r="G1079" s="73">
        <v>41.122770000000003</v>
      </c>
    </row>
    <row r="1080" spans="1:7" s="63" customFormat="1" ht="105" customHeight="1" x14ac:dyDescent="0.35">
      <c r="A1080" s="357" t="s">
        <v>430</v>
      </c>
      <c r="B1080" s="222" t="s">
        <v>1082</v>
      </c>
      <c r="C1080" s="69">
        <v>2023</v>
      </c>
      <c r="D1080" s="81">
        <v>10</v>
      </c>
      <c r="E1080" s="71">
        <v>1</v>
      </c>
      <c r="F1080" s="81">
        <v>15</v>
      </c>
      <c r="G1080" s="73">
        <v>18.663260000000001</v>
      </c>
    </row>
    <row r="1081" spans="1:7" s="63" customFormat="1" ht="105" customHeight="1" x14ac:dyDescent="0.35">
      <c r="A1081" s="357" t="s">
        <v>430</v>
      </c>
      <c r="B1081" s="222" t="s">
        <v>1085</v>
      </c>
      <c r="C1081" s="69">
        <v>2023</v>
      </c>
      <c r="D1081" s="81">
        <v>10</v>
      </c>
      <c r="E1081" s="71">
        <v>1</v>
      </c>
      <c r="F1081" s="71">
        <v>45</v>
      </c>
      <c r="G1081" s="73">
        <v>43.298000000000002</v>
      </c>
    </row>
    <row r="1082" spans="1:7" s="63" customFormat="1" ht="105" customHeight="1" x14ac:dyDescent="0.35">
      <c r="A1082" s="357" t="s">
        <v>430</v>
      </c>
      <c r="B1082" s="222" t="s">
        <v>1086</v>
      </c>
      <c r="C1082" s="69">
        <v>2023</v>
      </c>
      <c r="D1082" s="81">
        <v>10</v>
      </c>
      <c r="E1082" s="71">
        <v>1</v>
      </c>
      <c r="F1082" s="71">
        <v>15</v>
      </c>
      <c r="G1082" s="73">
        <v>21.39</v>
      </c>
    </row>
    <row r="1083" spans="1:7" s="63" customFormat="1" ht="105" customHeight="1" x14ac:dyDescent="0.35">
      <c r="A1083" s="357" t="s">
        <v>430</v>
      </c>
      <c r="B1083" s="222" t="s">
        <v>1088</v>
      </c>
      <c r="C1083" s="69">
        <v>2023</v>
      </c>
      <c r="D1083" s="81">
        <v>10</v>
      </c>
      <c r="E1083" s="71">
        <v>2</v>
      </c>
      <c r="F1083" s="71">
        <v>40</v>
      </c>
      <c r="G1083" s="73">
        <v>86.675820000000002</v>
      </c>
    </row>
    <row r="1084" spans="1:7" s="63" customFormat="1" ht="105" customHeight="1" x14ac:dyDescent="0.35">
      <c r="A1084" s="357" t="s">
        <v>430</v>
      </c>
      <c r="B1084" s="222" t="s">
        <v>1089</v>
      </c>
      <c r="C1084" s="69">
        <v>2023</v>
      </c>
      <c r="D1084" s="81">
        <v>10</v>
      </c>
      <c r="E1084" s="71">
        <v>2</v>
      </c>
      <c r="F1084" s="71">
        <v>50</v>
      </c>
      <c r="G1084" s="73">
        <v>108.7709</v>
      </c>
    </row>
    <row r="1085" spans="1:7" s="63" customFormat="1" ht="117" customHeight="1" x14ac:dyDescent="0.35">
      <c r="A1085" s="357" t="s">
        <v>430</v>
      </c>
      <c r="B1085" s="222" t="s">
        <v>1307</v>
      </c>
      <c r="C1085" s="69">
        <v>2023</v>
      </c>
      <c r="D1085" s="81">
        <v>10</v>
      </c>
      <c r="E1085" s="71">
        <v>2</v>
      </c>
      <c r="F1085" s="71">
        <v>30</v>
      </c>
      <c r="G1085" s="73">
        <v>116.80565</v>
      </c>
    </row>
    <row r="1086" spans="1:7" s="63" customFormat="1" ht="114" customHeight="1" x14ac:dyDescent="0.35">
      <c r="A1086" s="357" t="s">
        <v>430</v>
      </c>
      <c r="B1086" s="222" t="s">
        <v>1308</v>
      </c>
      <c r="C1086" s="69">
        <v>2023</v>
      </c>
      <c r="D1086" s="81">
        <v>10</v>
      </c>
      <c r="E1086" s="71">
        <v>1</v>
      </c>
      <c r="F1086" s="71">
        <v>15</v>
      </c>
      <c r="G1086" s="73">
        <v>11.739699999999999</v>
      </c>
    </row>
    <row r="1087" spans="1:7" s="63" customFormat="1" ht="105" customHeight="1" x14ac:dyDescent="0.35">
      <c r="A1087" s="357" t="s">
        <v>430</v>
      </c>
      <c r="B1087" s="222" t="s">
        <v>1260</v>
      </c>
      <c r="C1087" s="69">
        <v>2023</v>
      </c>
      <c r="D1087" s="81">
        <v>10</v>
      </c>
      <c r="E1087" s="71">
        <v>1</v>
      </c>
      <c r="F1087" s="71">
        <v>1200</v>
      </c>
      <c r="G1087" s="73">
        <v>46.229230000000001</v>
      </c>
    </row>
    <row r="1088" spans="1:7" s="63" customFormat="1" ht="184.2" customHeight="1" x14ac:dyDescent="0.35">
      <c r="A1088" s="357" t="s">
        <v>430</v>
      </c>
      <c r="B1088" s="222" t="s">
        <v>1093</v>
      </c>
      <c r="C1088" s="69">
        <v>2023</v>
      </c>
      <c r="D1088" s="81">
        <v>10</v>
      </c>
      <c r="E1088" s="71">
        <v>1</v>
      </c>
      <c r="F1088" s="72">
        <v>164.7</v>
      </c>
      <c r="G1088" s="73">
        <v>62.499110000000002</v>
      </c>
    </row>
    <row r="1089" spans="1:7" s="63" customFormat="1" ht="105" customHeight="1" x14ac:dyDescent="0.35">
      <c r="A1089" s="357" t="s">
        <v>430</v>
      </c>
      <c r="B1089" s="219" t="s">
        <v>1234</v>
      </c>
      <c r="C1089" s="69">
        <v>2023</v>
      </c>
      <c r="D1089" s="81">
        <v>10</v>
      </c>
      <c r="E1089" s="71">
        <v>1</v>
      </c>
      <c r="F1089" s="71">
        <v>400</v>
      </c>
      <c r="G1089" s="73">
        <v>33.50788</v>
      </c>
    </row>
    <row r="1090" spans="1:7" s="63" customFormat="1" ht="105" customHeight="1" x14ac:dyDescent="0.35">
      <c r="A1090" s="357" t="s">
        <v>430</v>
      </c>
      <c r="B1090" s="222" t="s">
        <v>521</v>
      </c>
      <c r="C1090" s="69">
        <v>2023</v>
      </c>
      <c r="D1090" s="81">
        <v>10</v>
      </c>
      <c r="E1090" s="71">
        <v>2</v>
      </c>
      <c r="F1090" s="71">
        <v>30</v>
      </c>
      <c r="G1090" s="73">
        <v>93.730189999999993</v>
      </c>
    </row>
    <row r="1091" spans="1:7" s="63" customFormat="1" ht="105" customHeight="1" x14ac:dyDescent="0.35">
      <c r="A1091" s="357" t="s">
        <v>430</v>
      </c>
      <c r="B1091" s="222" t="s">
        <v>534</v>
      </c>
      <c r="C1091" s="69">
        <v>2023</v>
      </c>
      <c r="D1091" s="81">
        <v>10</v>
      </c>
      <c r="E1091" s="71">
        <v>1</v>
      </c>
      <c r="F1091" s="71">
        <v>120</v>
      </c>
      <c r="G1091" s="73">
        <v>46.16084</v>
      </c>
    </row>
    <row r="1092" spans="1:7" s="63" customFormat="1" ht="91.2" customHeight="1" x14ac:dyDescent="0.35">
      <c r="A1092" s="357" t="s">
        <v>430</v>
      </c>
      <c r="B1092" s="222" t="s">
        <v>523</v>
      </c>
      <c r="C1092" s="69">
        <v>2023</v>
      </c>
      <c r="D1092" s="81">
        <v>10</v>
      </c>
      <c r="E1092" s="71">
        <v>1</v>
      </c>
      <c r="F1092" s="71">
        <v>120</v>
      </c>
      <c r="G1092" s="73">
        <v>38.927399999999999</v>
      </c>
    </row>
    <row r="1093" spans="1:7" s="63" customFormat="1" ht="91.2" customHeight="1" x14ac:dyDescent="0.35">
      <c r="A1093" s="357" t="s">
        <v>430</v>
      </c>
      <c r="B1093" s="219" t="s">
        <v>1309</v>
      </c>
      <c r="C1093" s="69">
        <v>2023</v>
      </c>
      <c r="D1093" s="81">
        <v>10</v>
      </c>
      <c r="E1093" s="71">
        <v>1</v>
      </c>
      <c r="F1093" s="71">
        <v>30</v>
      </c>
      <c r="G1093" s="73">
        <v>19.832000000000001</v>
      </c>
    </row>
    <row r="1094" spans="1:7" s="63" customFormat="1" ht="88.95" customHeight="1" x14ac:dyDescent="0.35">
      <c r="A1094" s="357" t="s">
        <v>430</v>
      </c>
      <c r="B1094" s="222" t="s">
        <v>1130</v>
      </c>
      <c r="C1094" s="69">
        <v>2023</v>
      </c>
      <c r="D1094" s="81">
        <v>10</v>
      </c>
      <c r="E1094" s="71">
        <v>1</v>
      </c>
      <c r="F1094" s="71">
        <v>72</v>
      </c>
      <c r="G1094" s="73">
        <v>20.113</v>
      </c>
    </row>
    <row r="1095" spans="1:7" s="63" customFormat="1" ht="87" customHeight="1" x14ac:dyDescent="0.35">
      <c r="A1095" s="357" t="s">
        <v>430</v>
      </c>
      <c r="B1095" s="222" t="s">
        <v>1132</v>
      </c>
      <c r="C1095" s="69">
        <v>2023</v>
      </c>
      <c r="D1095" s="81">
        <v>10</v>
      </c>
      <c r="E1095" s="71">
        <v>1</v>
      </c>
      <c r="F1095" s="71">
        <v>100</v>
      </c>
      <c r="G1095" s="73">
        <v>18.925999999999998</v>
      </c>
    </row>
    <row r="1096" spans="1:7" s="63" customFormat="1" ht="118.95" customHeight="1" x14ac:dyDescent="0.35">
      <c r="A1096" s="357" t="s">
        <v>430</v>
      </c>
      <c r="B1096" s="222" t="s">
        <v>535</v>
      </c>
      <c r="C1096" s="69">
        <v>2023</v>
      </c>
      <c r="D1096" s="81">
        <v>10</v>
      </c>
      <c r="E1096" s="71">
        <v>1</v>
      </c>
      <c r="F1096" s="71">
        <v>555</v>
      </c>
      <c r="G1096" s="73">
        <v>43.167920000000002</v>
      </c>
    </row>
    <row r="1097" spans="1:7" s="63" customFormat="1" ht="105" customHeight="1" x14ac:dyDescent="0.35">
      <c r="A1097" s="357" t="s">
        <v>430</v>
      </c>
      <c r="B1097" s="84" t="s">
        <v>525</v>
      </c>
      <c r="C1097" s="69">
        <v>2023</v>
      </c>
      <c r="D1097" s="69">
        <v>10</v>
      </c>
      <c r="E1097" s="71">
        <v>2</v>
      </c>
      <c r="F1097" s="71">
        <v>98</v>
      </c>
      <c r="G1097" s="73">
        <v>105.83462</v>
      </c>
    </row>
    <row r="1098" spans="1:7" s="63" customFormat="1" ht="84" customHeight="1" x14ac:dyDescent="0.35">
      <c r="A1098" s="357" t="s">
        <v>430</v>
      </c>
      <c r="B1098" s="222" t="s">
        <v>527</v>
      </c>
      <c r="C1098" s="69">
        <v>2023</v>
      </c>
      <c r="D1098" s="81">
        <v>10</v>
      </c>
      <c r="E1098" s="71">
        <v>2</v>
      </c>
      <c r="F1098" s="71">
        <v>600</v>
      </c>
      <c r="G1098" s="73">
        <v>27.587510000000002</v>
      </c>
    </row>
    <row r="1099" spans="1:7" s="63" customFormat="1" ht="87" customHeight="1" x14ac:dyDescent="0.35">
      <c r="A1099" s="357" t="s">
        <v>430</v>
      </c>
      <c r="B1099" s="222" t="s">
        <v>1138</v>
      </c>
      <c r="C1099" s="69">
        <v>2023</v>
      </c>
      <c r="D1099" s="71">
        <v>10</v>
      </c>
      <c r="E1099" s="71">
        <v>1</v>
      </c>
      <c r="F1099" s="71">
        <v>15</v>
      </c>
      <c r="G1099" s="73">
        <v>7.7950900000000001</v>
      </c>
    </row>
    <row r="1100" spans="1:7" s="63" customFormat="1" ht="87" customHeight="1" x14ac:dyDescent="0.35">
      <c r="A1100" s="357" t="s">
        <v>430</v>
      </c>
      <c r="B1100" s="222" t="s">
        <v>1252</v>
      </c>
      <c r="C1100" s="69">
        <v>2023</v>
      </c>
      <c r="D1100" s="81">
        <v>10</v>
      </c>
      <c r="E1100" s="71">
        <v>1</v>
      </c>
      <c r="F1100" s="71">
        <v>5</v>
      </c>
      <c r="G1100" s="73">
        <v>13.410220000000001</v>
      </c>
    </row>
    <row r="1101" spans="1:7" s="63" customFormat="1" ht="85.95" customHeight="1" x14ac:dyDescent="0.35">
      <c r="A1101" s="357" t="s">
        <v>430</v>
      </c>
      <c r="B1101" s="222" t="s">
        <v>1310</v>
      </c>
      <c r="C1101" s="69">
        <v>2023</v>
      </c>
      <c r="D1101" s="81">
        <v>10</v>
      </c>
      <c r="E1101" s="71">
        <v>1</v>
      </c>
      <c r="F1101" s="71">
        <v>10</v>
      </c>
      <c r="G1101" s="73">
        <v>7.7950999999999997</v>
      </c>
    </row>
    <row r="1102" spans="1:7" s="63" customFormat="1" ht="105" customHeight="1" x14ac:dyDescent="0.35">
      <c r="A1102" s="357" t="s">
        <v>430</v>
      </c>
      <c r="B1102" s="222" t="s">
        <v>1311</v>
      </c>
      <c r="C1102" s="69">
        <v>2023</v>
      </c>
      <c r="D1102" s="81">
        <v>10</v>
      </c>
      <c r="E1102" s="71">
        <v>1</v>
      </c>
      <c r="F1102" s="71">
        <v>150</v>
      </c>
      <c r="G1102" s="73">
        <v>15.63982</v>
      </c>
    </row>
    <row r="1103" spans="1:7" s="63" customFormat="1" ht="88.2" customHeight="1" x14ac:dyDescent="0.35">
      <c r="A1103" s="357" t="s">
        <v>430</v>
      </c>
      <c r="B1103" s="222" t="s">
        <v>1236</v>
      </c>
      <c r="C1103" s="69">
        <v>2023</v>
      </c>
      <c r="D1103" s="81">
        <v>10</v>
      </c>
      <c r="E1103" s="71">
        <v>1</v>
      </c>
      <c r="F1103" s="71">
        <v>50</v>
      </c>
      <c r="G1103" s="73">
        <v>11.48189</v>
      </c>
    </row>
    <row r="1104" spans="1:7" s="63" customFormat="1" ht="73.95" customHeight="1" x14ac:dyDescent="0.35">
      <c r="A1104" s="357" t="s">
        <v>430</v>
      </c>
      <c r="B1104" s="222" t="s">
        <v>1312</v>
      </c>
      <c r="C1104" s="69">
        <v>2023</v>
      </c>
      <c r="D1104" s="81">
        <v>10</v>
      </c>
      <c r="E1104" s="71">
        <v>1</v>
      </c>
      <c r="F1104" s="71">
        <v>1208</v>
      </c>
      <c r="G1104" s="73">
        <v>51.96678</v>
      </c>
    </row>
    <row r="1105" spans="1:7" s="63" customFormat="1" ht="70.95" customHeight="1" x14ac:dyDescent="0.35">
      <c r="A1105" s="357" t="s">
        <v>430</v>
      </c>
      <c r="B1105" s="222" t="s">
        <v>1313</v>
      </c>
      <c r="C1105" s="69">
        <v>2023</v>
      </c>
      <c r="D1105" s="81">
        <v>10</v>
      </c>
      <c r="E1105" s="71">
        <v>1</v>
      </c>
      <c r="F1105" s="71">
        <v>475</v>
      </c>
      <c r="G1105" s="73">
        <v>14.99302</v>
      </c>
    </row>
    <row r="1106" spans="1:7" s="63" customFormat="1" ht="105" customHeight="1" x14ac:dyDescent="0.35">
      <c r="A1106" s="357" t="s">
        <v>430</v>
      </c>
      <c r="B1106" s="219" t="s">
        <v>1314</v>
      </c>
      <c r="C1106" s="100">
        <v>2023</v>
      </c>
      <c r="D1106" s="101">
        <v>10</v>
      </c>
      <c r="E1106" s="103">
        <v>1</v>
      </c>
      <c r="F1106" s="22">
        <v>80</v>
      </c>
      <c r="G1106" s="104">
        <v>16.61591</v>
      </c>
    </row>
    <row r="1107" spans="1:7" s="63" customFormat="1" ht="91.2" customHeight="1" x14ac:dyDescent="0.35">
      <c r="A1107" s="357" t="s">
        <v>430</v>
      </c>
      <c r="B1107" s="105" t="s">
        <v>1147</v>
      </c>
      <c r="C1107" s="100">
        <v>2023</v>
      </c>
      <c r="D1107" s="101">
        <v>10</v>
      </c>
      <c r="E1107" s="103">
        <v>1</v>
      </c>
      <c r="F1107" s="102">
        <v>80</v>
      </c>
      <c r="G1107" s="104">
        <v>16.487970000000001</v>
      </c>
    </row>
    <row r="1108" spans="1:7" s="63" customFormat="1" ht="87" customHeight="1" x14ac:dyDescent="0.35">
      <c r="A1108" s="357" t="s">
        <v>430</v>
      </c>
      <c r="B1108" s="85" t="s">
        <v>1315</v>
      </c>
      <c r="C1108" s="100">
        <v>2023</v>
      </c>
      <c r="D1108" s="101">
        <v>10</v>
      </c>
      <c r="E1108" s="103">
        <v>1</v>
      </c>
      <c r="F1108" s="22">
        <v>3</v>
      </c>
      <c r="G1108" s="104">
        <v>15.8795</v>
      </c>
    </row>
    <row r="1109" spans="1:7" s="63" customFormat="1" ht="91.2" customHeight="1" x14ac:dyDescent="0.35">
      <c r="A1109" s="357" t="s">
        <v>430</v>
      </c>
      <c r="B1109" s="85" t="s">
        <v>1239</v>
      </c>
      <c r="C1109" s="100">
        <v>2023</v>
      </c>
      <c r="D1109" s="101">
        <v>10</v>
      </c>
      <c r="E1109" s="103">
        <v>5.5</v>
      </c>
      <c r="F1109" s="22">
        <v>350</v>
      </c>
      <c r="G1109" s="104">
        <v>41.960999999999999</v>
      </c>
    </row>
    <row r="1110" spans="1:7" s="63" customFormat="1" ht="105" customHeight="1" x14ac:dyDescent="0.35">
      <c r="A1110" s="357" t="s">
        <v>430</v>
      </c>
      <c r="B1110" s="85" t="s">
        <v>1154</v>
      </c>
      <c r="C1110" s="100">
        <v>2023</v>
      </c>
      <c r="D1110" s="101">
        <v>10</v>
      </c>
      <c r="E1110" s="103">
        <v>1</v>
      </c>
      <c r="F1110" s="22">
        <v>10</v>
      </c>
      <c r="G1110" s="104">
        <v>16.487919999999999</v>
      </c>
    </row>
    <row r="1111" spans="1:7" s="63" customFormat="1" ht="73.2" customHeight="1" x14ac:dyDescent="0.35">
      <c r="A1111" s="357" t="s">
        <v>430</v>
      </c>
      <c r="B1111" s="219" t="s">
        <v>1316</v>
      </c>
      <c r="C1111" s="22">
        <v>2023</v>
      </c>
      <c r="D1111" s="62">
        <v>10</v>
      </c>
      <c r="E1111" s="107">
        <v>1</v>
      </c>
      <c r="F1111" s="107">
        <v>5</v>
      </c>
      <c r="G1111" s="108">
        <v>19.816410000000001</v>
      </c>
    </row>
    <row r="1112" spans="1:7" s="63" customFormat="1" ht="85.2" customHeight="1" x14ac:dyDescent="0.35">
      <c r="A1112" s="357" t="s">
        <v>430</v>
      </c>
      <c r="B1112" s="219" t="s">
        <v>1173</v>
      </c>
      <c r="C1112" s="22">
        <v>2023</v>
      </c>
      <c r="D1112" s="62">
        <v>10</v>
      </c>
      <c r="E1112" s="107">
        <v>6</v>
      </c>
      <c r="F1112" s="109">
        <v>348.8</v>
      </c>
      <c r="G1112" s="108">
        <f>58.5612+29.28061</f>
        <v>87.841809999999995</v>
      </c>
    </row>
    <row r="1113" spans="1:7" s="63" customFormat="1" ht="94.95" customHeight="1" x14ac:dyDescent="0.35">
      <c r="A1113" s="357" t="s">
        <v>430</v>
      </c>
      <c r="B1113" s="219" t="s">
        <v>1175</v>
      </c>
      <c r="C1113" s="100">
        <v>2023</v>
      </c>
      <c r="D1113" s="101">
        <v>10</v>
      </c>
      <c r="E1113" s="103">
        <v>2</v>
      </c>
      <c r="F1113" s="102">
        <v>15</v>
      </c>
      <c r="G1113" s="104">
        <v>35.426299999999998</v>
      </c>
    </row>
    <row r="1114" spans="1:7" s="68" customFormat="1" ht="56.25" customHeight="1" x14ac:dyDescent="0.35">
      <c r="A1114" s="358" t="s">
        <v>431</v>
      </c>
      <c r="B1114" s="217" t="s">
        <v>119</v>
      </c>
      <c r="C1114" s="264"/>
      <c r="D1114" s="253"/>
      <c r="E1114" s="197">
        <f>SUM(E1115:E1120)</f>
        <v>9</v>
      </c>
      <c r="F1114" s="237">
        <f>SUM(F1115:F1120)</f>
        <v>13442.5</v>
      </c>
      <c r="G1114" s="198">
        <f>SUM(G1115:G1120)</f>
        <v>2001.64031</v>
      </c>
    </row>
    <row r="1115" spans="1:7" s="63" customFormat="1" ht="126" customHeight="1" x14ac:dyDescent="0.35">
      <c r="A1115" s="357" t="s">
        <v>431</v>
      </c>
      <c r="B1115" s="220" t="s">
        <v>379</v>
      </c>
      <c r="C1115" s="195">
        <v>2022</v>
      </c>
      <c r="D1115" s="243">
        <v>10</v>
      </c>
      <c r="E1115" s="245">
        <v>3</v>
      </c>
      <c r="F1115" s="242">
        <v>10</v>
      </c>
      <c r="G1115" s="196">
        <v>112.9843</v>
      </c>
    </row>
    <row r="1116" spans="1:7" s="32" customFormat="1" ht="85.95" customHeight="1" x14ac:dyDescent="0.35">
      <c r="A1116" s="357" t="s">
        <v>431</v>
      </c>
      <c r="B1116" s="94" t="s">
        <v>539</v>
      </c>
      <c r="C1116" s="25">
        <v>2023</v>
      </c>
      <c r="D1116" s="27">
        <v>35</v>
      </c>
      <c r="E1116" s="39">
        <v>1</v>
      </c>
      <c r="F1116" s="28">
        <v>706.5</v>
      </c>
      <c r="G1116" s="37">
        <v>920.72217999999998</v>
      </c>
    </row>
    <row r="1117" spans="1:7" s="32" customFormat="1" ht="105" customHeight="1" x14ac:dyDescent="0.35">
      <c r="A1117" s="357" t="s">
        <v>431</v>
      </c>
      <c r="B1117" s="94" t="s">
        <v>555</v>
      </c>
      <c r="C1117" s="34">
        <v>2023</v>
      </c>
      <c r="D1117" s="34">
        <v>10</v>
      </c>
      <c r="E1117" s="36">
        <v>1</v>
      </c>
      <c r="F1117" s="46">
        <v>90</v>
      </c>
      <c r="G1117" s="37">
        <v>15.3019</v>
      </c>
    </row>
    <row r="1118" spans="1:7" s="32" customFormat="1" ht="91.95" customHeight="1" x14ac:dyDescent="0.35">
      <c r="A1118" s="357" t="s">
        <v>431</v>
      </c>
      <c r="B1118" s="93" t="s">
        <v>1317</v>
      </c>
      <c r="C1118" s="34">
        <v>2023</v>
      </c>
      <c r="D1118" s="34">
        <v>10</v>
      </c>
      <c r="E1118" s="36">
        <v>2</v>
      </c>
      <c r="F1118" s="46">
        <v>9000</v>
      </c>
      <c r="G1118" s="37">
        <v>106.422</v>
      </c>
    </row>
    <row r="1119" spans="1:7" s="63" customFormat="1" ht="105" customHeight="1" x14ac:dyDescent="0.35">
      <c r="A1119" s="357" t="s">
        <v>431</v>
      </c>
      <c r="B1119" s="219" t="s">
        <v>1273</v>
      </c>
      <c r="C1119" s="100">
        <v>2023</v>
      </c>
      <c r="D1119" s="101">
        <v>35</v>
      </c>
      <c r="E1119" s="103">
        <v>1</v>
      </c>
      <c r="F1119" s="103">
        <v>2709</v>
      </c>
      <c r="G1119" s="104">
        <v>448.83706000000001</v>
      </c>
    </row>
    <row r="1120" spans="1:7" s="63" customFormat="1" ht="112.95" customHeight="1" x14ac:dyDescent="0.35">
      <c r="A1120" s="357" t="s">
        <v>431</v>
      </c>
      <c r="B1120" s="219" t="s">
        <v>1272</v>
      </c>
      <c r="C1120" s="100">
        <v>2023</v>
      </c>
      <c r="D1120" s="101">
        <v>35</v>
      </c>
      <c r="E1120" s="103">
        <v>1</v>
      </c>
      <c r="F1120" s="103">
        <v>927</v>
      </c>
      <c r="G1120" s="104">
        <v>397.37286999999998</v>
      </c>
    </row>
    <row r="1121" spans="1:7" s="63" customFormat="1" ht="25.2" customHeight="1" x14ac:dyDescent="0.35">
      <c r="A1121" s="355" t="s">
        <v>165</v>
      </c>
      <c r="B1121" s="445" t="s">
        <v>556</v>
      </c>
      <c r="C1121" s="446"/>
      <c r="D1121" s="446"/>
      <c r="E1121" s="446"/>
      <c r="F1121" s="446"/>
      <c r="G1121" s="447"/>
    </row>
    <row r="1122" spans="1:7" s="63" customFormat="1" ht="25.2" customHeight="1" x14ac:dyDescent="0.35">
      <c r="A1122" s="355"/>
      <c r="B1122" s="122" t="s">
        <v>123</v>
      </c>
      <c r="C1122" s="262"/>
      <c r="D1122" s="262"/>
      <c r="E1122" s="262"/>
      <c r="F1122" s="262"/>
      <c r="G1122" s="263"/>
    </row>
    <row r="1123" spans="1:7" s="63" customFormat="1" ht="25.2" customHeight="1" outlineLevel="1" x14ac:dyDescent="0.35">
      <c r="A1123" s="355" t="s">
        <v>432</v>
      </c>
      <c r="B1123" s="448" t="s">
        <v>121</v>
      </c>
      <c r="C1123" s="449"/>
      <c r="D1123" s="449"/>
      <c r="E1123" s="449"/>
      <c r="F1123" s="449"/>
      <c r="G1123" s="450"/>
    </row>
    <row r="1124" spans="1:7" s="63" customFormat="1" ht="25.2" customHeight="1" outlineLevel="1" x14ac:dyDescent="0.35">
      <c r="A1124" s="355" t="s">
        <v>129</v>
      </c>
      <c r="B1124" s="436" t="s">
        <v>557</v>
      </c>
      <c r="C1124" s="437"/>
      <c r="D1124" s="437"/>
      <c r="E1124" s="437"/>
      <c r="F1124" s="437"/>
      <c r="G1124" s="438"/>
    </row>
    <row r="1125" spans="1:7" s="68" customFormat="1" ht="25.2" customHeight="1" outlineLevel="1" x14ac:dyDescent="0.35">
      <c r="A1125" s="358" t="s">
        <v>558</v>
      </c>
      <c r="B1125" s="223" t="s">
        <v>163</v>
      </c>
      <c r="C1125" s="264"/>
      <c r="D1125" s="264"/>
      <c r="E1125" s="197">
        <f>SUM(E1126:E1176)</f>
        <v>51</v>
      </c>
      <c r="F1125" s="237">
        <f>SUM(F1126:F1176)</f>
        <v>1057.8</v>
      </c>
      <c r="G1125" s="198">
        <f>SUM(G1126:G1176)</f>
        <v>24831.881090000014</v>
      </c>
    </row>
    <row r="1126" spans="1:7" s="32" customFormat="1" ht="84" customHeight="1" x14ac:dyDescent="0.35">
      <c r="A1126" s="357" t="s">
        <v>558</v>
      </c>
      <c r="B1126" s="92" t="s">
        <v>481</v>
      </c>
      <c r="C1126" s="25">
        <v>2023</v>
      </c>
      <c r="D1126" s="49" t="s">
        <v>123</v>
      </c>
      <c r="E1126" s="39">
        <v>1</v>
      </c>
      <c r="F1126" s="43">
        <f>25*0.93</f>
        <v>23.25</v>
      </c>
      <c r="G1126" s="40">
        <v>584.12652000000003</v>
      </c>
    </row>
    <row r="1127" spans="1:7" s="32" customFormat="1" ht="105" customHeight="1" x14ac:dyDescent="0.35">
      <c r="A1127" s="357" t="s">
        <v>558</v>
      </c>
      <c r="B1127" s="111" t="s">
        <v>958</v>
      </c>
      <c r="C1127" s="31">
        <v>2023</v>
      </c>
      <c r="D1127" s="96" t="s">
        <v>123</v>
      </c>
      <c r="E1127" s="31">
        <v>1</v>
      </c>
      <c r="F1127" s="43">
        <f t="shared" ref="F1127:F1132" si="2">25*0.93</f>
        <v>23.25</v>
      </c>
      <c r="G1127" s="48">
        <v>556.51877000000002</v>
      </c>
    </row>
    <row r="1128" spans="1:7" s="32" customFormat="1" ht="105" customHeight="1" x14ac:dyDescent="0.35">
      <c r="A1128" s="357" t="s">
        <v>558</v>
      </c>
      <c r="B1128" s="111" t="s">
        <v>1318</v>
      </c>
      <c r="C1128" s="31">
        <v>2023</v>
      </c>
      <c r="D1128" s="96" t="s">
        <v>123</v>
      </c>
      <c r="E1128" s="31">
        <v>1</v>
      </c>
      <c r="F1128" s="43">
        <f t="shared" si="2"/>
        <v>23.25</v>
      </c>
      <c r="G1128" s="48">
        <v>558.61905000000002</v>
      </c>
    </row>
    <row r="1129" spans="1:7" s="32" customFormat="1" ht="105" customHeight="1" x14ac:dyDescent="0.35">
      <c r="A1129" s="357" t="s">
        <v>558</v>
      </c>
      <c r="B1129" s="33" t="s">
        <v>971</v>
      </c>
      <c r="C1129" s="31">
        <v>2023</v>
      </c>
      <c r="D1129" s="96" t="s">
        <v>123</v>
      </c>
      <c r="E1129" s="31">
        <v>1</v>
      </c>
      <c r="F1129" s="43">
        <f t="shared" si="2"/>
        <v>23.25</v>
      </c>
      <c r="G1129" s="48">
        <v>575.22001999999998</v>
      </c>
    </row>
    <row r="1130" spans="1:7" s="32" customFormat="1" ht="90" customHeight="1" x14ac:dyDescent="0.35">
      <c r="A1130" s="357" t="s">
        <v>558</v>
      </c>
      <c r="B1130" s="33" t="s">
        <v>978</v>
      </c>
      <c r="C1130" s="31">
        <v>2023</v>
      </c>
      <c r="D1130" s="96" t="s">
        <v>123</v>
      </c>
      <c r="E1130" s="31">
        <v>1</v>
      </c>
      <c r="F1130" s="43">
        <f t="shared" si="2"/>
        <v>23.25</v>
      </c>
      <c r="G1130" s="48">
        <v>611.49158</v>
      </c>
    </row>
    <row r="1131" spans="1:7" s="32" customFormat="1" ht="105" customHeight="1" x14ac:dyDescent="0.35">
      <c r="A1131" s="357" t="s">
        <v>558</v>
      </c>
      <c r="B1131" s="94" t="s">
        <v>987</v>
      </c>
      <c r="C1131" s="25">
        <v>2023</v>
      </c>
      <c r="D1131" s="25" t="s">
        <v>123</v>
      </c>
      <c r="E1131" s="39">
        <v>1</v>
      </c>
      <c r="F1131" s="43">
        <f t="shared" si="2"/>
        <v>23.25</v>
      </c>
      <c r="G1131" s="40">
        <v>653.41470000000004</v>
      </c>
    </row>
    <row r="1132" spans="1:7" s="32" customFormat="1" ht="88.95" customHeight="1" x14ac:dyDescent="0.35">
      <c r="A1132" s="357" t="s">
        <v>558</v>
      </c>
      <c r="B1132" s="111" t="s">
        <v>1319</v>
      </c>
      <c r="C1132" s="31">
        <v>2023</v>
      </c>
      <c r="D1132" s="96" t="s">
        <v>123</v>
      </c>
      <c r="E1132" s="31">
        <v>1</v>
      </c>
      <c r="F1132" s="43">
        <f t="shared" si="2"/>
        <v>23.25</v>
      </c>
      <c r="G1132" s="48">
        <v>574.18466999999998</v>
      </c>
    </row>
    <row r="1133" spans="1:7" s="32" customFormat="1" ht="105" customHeight="1" x14ac:dyDescent="0.35">
      <c r="A1133" s="357" t="s">
        <v>558</v>
      </c>
      <c r="B1133" s="92" t="s">
        <v>992</v>
      </c>
      <c r="C1133" s="25">
        <v>2023</v>
      </c>
      <c r="D1133" s="26" t="s">
        <v>123</v>
      </c>
      <c r="E1133" s="39">
        <v>1</v>
      </c>
      <c r="F1133" s="40">
        <f>25*0.93</f>
        <v>23.25</v>
      </c>
      <c r="G1133" s="40">
        <v>364.34586000000002</v>
      </c>
    </row>
    <row r="1134" spans="1:7" s="32" customFormat="1" ht="88.2" customHeight="1" x14ac:dyDescent="0.35">
      <c r="A1134" s="357" t="s">
        <v>558</v>
      </c>
      <c r="B1134" s="93" t="s">
        <v>1320</v>
      </c>
      <c r="C1134" s="25">
        <v>2023</v>
      </c>
      <c r="D1134" s="26" t="s">
        <v>123</v>
      </c>
      <c r="E1134" s="39">
        <v>1</v>
      </c>
      <c r="F1134" s="40">
        <f t="shared" ref="F1134:F1140" si="3">25*0.93</f>
        <v>23.25</v>
      </c>
      <c r="G1134" s="40">
        <v>568.33621000000005</v>
      </c>
    </row>
    <row r="1135" spans="1:7" s="32" customFormat="1" ht="73.2" customHeight="1" x14ac:dyDescent="0.35">
      <c r="A1135" s="357" t="s">
        <v>558</v>
      </c>
      <c r="B1135" s="93" t="s">
        <v>499</v>
      </c>
      <c r="C1135" s="25">
        <v>2023</v>
      </c>
      <c r="D1135" s="27" t="s">
        <v>123</v>
      </c>
      <c r="E1135" s="39">
        <v>1</v>
      </c>
      <c r="F1135" s="40">
        <f t="shared" si="3"/>
        <v>23.25</v>
      </c>
      <c r="G1135" s="40">
        <v>497.86862000000002</v>
      </c>
    </row>
    <row r="1136" spans="1:7" s="32" customFormat="1" ht="81" customHeight="1" x14ac:dyDescent="0.35">
      <c r="A1136" s="357" t="s">
        <v>558</v>
      </c>
      <c r="B1136" s="94" t="s">
        <v>1321</v>
      </c>
      <c r="C1136" s="25">
        <v>2023</v>
      </c>
      <c r="D1136" s="26" t="s">
        <v>123</v>
      </c>
      <c r="E1136" s="39">
        <v>1</v>
      </c>
      <c r="F1136" s="40">
        <f t="shared" si="3"/>
        <v>23.25</v>
      </c>
      <c r="G1136" s="40">
        <v>387.67272000000003</v>
      </c>
    </row>
    <row r="1137" spans="1:7" s="32" customFormat="1" ht="105" customHeight="1" x14ac:dyDescent="0.35">
      <c r="A1137" s="357" t="s">
        <v>558</v>
      </c>
      <c r="B1137" s="94" t="s">
        <v>1250</v>
      </c>
      <c r="C1137" s="25">
        <v>2023</v>
      </c>
      <c r="D1137" s="26" t="s">
        <v>123</v>
      </c>
      <c r="E1137" s="39">
        <v>1</v>
      </c>
      <c r="F1137" s="40">
        <f t="shared" si="3"/>
        <v>23.25</v>
      </c>
      <c r="G1137" s="40">
        <v>593.29256999999996</v>
      </c>
    </row>
    <row r="1138" spans="1:7" s="32" customFormat="1" ht="112.2" customHeight="1" x14ac:dyDescent="0.35">
      <c r="A1138" s="357" t="s">
        <v>558</v>
      </c>
      <c r="B1138" s="93" t="s">
        <v>1322</v>
      </c>
      <c r="C1138" s="25">
        <v>2023</v>
      </c>
      <c r="D1138" s="25" t="s">
        <v>123</v>
      </c>
      <c r="E1138" s="39">
        <v>1</v>
      </c>
      <c r="F1138" s="40">
        <f t="shared" si="3"/>
        <v>23.25</v>
      </c>
      <c r="G1138" s="40">
        <v>492.40356000000003</v>
      </c>
    </row>
    <row r="1139" spans="1:7" s="32" customFormat="1" ht="82.2" customHeight="1" x14ac:dyDescent="0.35">
      <c r="A1139" s="357" t="s">
        <v>558</v>
      </c>
      <c r="B1139" s="93" t="s">
        <v>1003</v>
      </c>
      <c r="C1139" s="25">
        <v>2023</v>
      </c>
      <c r="D1139" s="25" t="s">
        <v>123</v>
      </c>
      <c r="E1139" s="39">
        <v>1</v>
      </c>
      <c r="F1139" s="40">
        <f t="shared" si="3"/>
        <v>23.25</v>
      </c>
      <c r="G1139" s="40">
        <v>693.24</v>
      </c>
    </row>
    <row r="1140" spans="1:7" s="32" customFormat="1" ht="88.2" customHeight="1" x14ac:dyDescent="0.35">
      <c r="A1140" s="357" t="s">
        <v>558</v>
      </c>
      <c r="B1140" s="93" t="s">
        <v>1323</v>
      </c>
      <c r="C1140" s="25">
        <v>2023</v>
      </c>
      <c r="D1140" s="26" t="s">
        <v>123</v>
      </c>
      <c r="E1140" s="39">
        <v>1</v>
      </c>
      <c r="F1140" s="40">
        <f t="shared" si="3"/>
        <v>23.25</v>
      </c>
      <c r="G1140" s="40">
        <v>374.79136</v>
      </c>
    </row>
    <row r="1141" spans="1:7" s="63" customFormat="1" ht="93" customHeight="1" x14ac:dyDescent="0.35">
      <c r="A1141" s="357" t="s">
        <v>558</v>
      </c>
      <c r="B1141" s="222" t="s">
        <v>1099</v>
      </c>
      <c r="C1141" s="69">
        <v>2023</v>
      </c>
      <c r="D1141" s="81" t="s">
        <v>123</v>
      </c>
      <c r="E1141" s="71">
        <v>1</v>
      </c>
      <c r="F1141" s="71">
        <v>3</v>
      </c>
      <c r="G1141" s="73">
        <v>573.89913999999999</v>
      </c>
    </row>
    <row r="1142" spans="1:7" s="63" customFormat="1" ht="105" customHeight="1" x14ac:dyDescent="0.35">
      <c r="A1142" s="357" t="s">
        <v>558</v>
      </c>
      <c r="B1142" s="222" t="s">
        <v>1104</v>
      </c>
      <c r="C1142" s="69">
        <v>2023</v>
      </c>
      <c r="D1142" s="81" t="s">
        <v>123</v>
      </c>
      <c r="E1142" s="71">
        <v>1</v>
      </c>
      <c r="F1142" s="71">
        <v>15</v>
      </c>
      <c r="G1142" s="73">
        <v>574.48198000000002</v>
      </c>
    </row>
    <row r="1143" spans="1:7" s="63" customFormat="1" ht="82.2" customHeight="1" x14ac:dyDescent="0.35">
      <c r="A1143" s="357" t="s">
        <v>558</v>
      </c>
      <c r="B1143" s="222" t="s">
        <v>1106</v>
      </c>
      <c r="C1143" s="69">
        <v>2023</v>
      </c>
      <c r="D1143" s="81" t="s">
        <v>123</v>
      </c>
      <c r="E1143" s="71">
        <v>1</v>
      </c>
      <c r="F1143" s="71">
        <v>15</v>
      </c>
      <c r="G1143" s="73">
        <v>582.10065999999995</v>
      </c>
    </row>
    <row r="1144" spans="1:7" s="63" customFormat="1" ht="105" customHeight="1" x14ac:dyDescent="0.35">
      <c r="A1144" s="357" t="s">
        <v>558</v>
      </c>
      <c r="B1144" s="222" t="s">
        <v>1324</v>
      </c>
      <c r="C1144" s="69">
        <v>2023</v>
      </c>
      <c r="D1144" s="81" t="s">
        <v>123</v>
      </c>
      <c r="E1144" s="71">
        <v>1</v>
      </c>
      <c r="F1144" s="71">
        <v>15</v>
      </c>
      <c r="G1144" s="73">
        <v>580.67715999999996</v>
      </c>
    </row>
    <row r="1145" spans="1:7" s="63" customFormat="1" ht="121.95" customHeight="1" x14ac:dyDescent="0.35">
      <c r="A1145" s="357" t="s">
        <v>558</v>
      </c>
      <c r="B1145" s="222" t="s">
        <v>1112</v>
      </c>
      <c r="C1145" s="69">
        <v>2023</v>
      </c>
      <c r="D1145" s="81" t="s">
        <v>123</v>
      </c>
      <c r="E1145" s="71">
        <v>1</v>
      </c>
      <c r="F1145" s="71">
        <v>15</v>
      </c>
      <c r="G1145" s="73">
        <v>579.98958000000005</v>
      </c>
    </row>
    <row r="1146" spans="1:7" s="63" customFormat="1" ht="105" customHeight="1" x14ac:dyDescent="0.35">
      <c r="A1146" s="357" t="s">
        <v>558</v>
      </c>
      <c r="B1146" s="222" t="s">
        <v>1114</v>
      </c>
      <c r="C1146" s="69">
        <v>2023</v>
      </c>
      <c r="D1146" s="81" t="s">
        <v>123</v>
      </c>
      <c r="E1146" s="71">
        <v>1</v>
      </c>
      <c r="F1146" s="71">
        <v>0</v>
      </c>
      <c r="G1146" s="73">
        <v>577.22608000000002</v>
      </c>
    </row>
    <row r="1147" spans="1:7" s="63" customFormat="1" ht="105" customHeight="1" x14ac:dyDescent="0.35">
      <c r="A1147" s="357" t="s">
        <v>558</v>
      </c>
      <c r="B1147" s="222" t="s">
        <v>1082</v>
      </c>
      <c r="C1147" s="69">
        <v>2023</v>
      </c>
      <c r="D1147" s="69" t="s">
        <v>123</v>
      </c>
      <c r="E1147" s="71">
        <v>1</v>
      </c>
      <c r="F1147" s="71">
        <v>15</v>
      </c>
      <c r="G1147" s="73">
        <v>568.71964000000003</v>
      </c>
    </row>
    <row r="1148" spans="1:7" s="63" customFormat="1" ht="114" customHeight="1" x14ac:dyDescent="0.35">
      <c r="A1148" s="357" t="s">
        <v>558</v>
      </c>
      <c r="B1148" s="222" t="s">
        <v>1325</v>
      </c>
      <c r="C1148" s="69">
        <v>2023</v>
      </c>
      <c r="D1148" s="69" t="s">
        <v>123</v>
      </c>
      <c r="E1148" s="71">
        <v>1</v>
      </c>
      <c r="F1148" s="71">
        <v>15</v>
      </c>
      <c r="G1148" s="73">
        <v>553.39178000000004</v>
      </c>
    </row>
    <row r="1149" spans="1:7" s="63" customFormat="1" ht="82.2" customHeight="1" x14ac:dyDescent="0.35">
      <c r="A1149" s="357" t="s">
        <v>558</v>
      </c>
      <c r="B1149" s="222" t="s">
        <v>1252</v>
      </c>
      <c r="C1149" s="69">
        <v>2023</v>
      </c>
      <c r="D1149" s="81" t="s">
        <v>123</v>
      </c>
      <c r="E1149" s="71">
        <v>1</v>
      </c>
      <c r="F1149" s="71">
        <v>5</v>
      </c>
      <c r="G1149" s="73">
        <v>560.07387000000006</v>
      </c>
    </row>
    <row r="1150" spans="1:7" s="63" customFormat="1" ht="84" customHeight="1" x14ac:dyDescent="0.35">
      <c r="A1150" s="357" t="s">
        <v>558</v>
      </c>
      <c r="B1150" s="219" t="s">
        <v>1326</v>
      </c>
      <c r="C1150" s="100">
        <v>2023</v>
      </c>
      <c r="D1150" s="110" t="s">
        <v>123</v>
      </c>
      <c r="E1150" s="103">
        <v>1</v>
      </c>
      <c r="F1150" s="103">
        <v>10</v>
      </c>
      <c r="G1150" s="104">
        <v>636.25233000000003</v>
      </c>
    </row>
    <row r="1151" spans="1:7" s="63" customFormat="1" ht="82.95" customHeight="1" x14ac:dyDescent="0.35">
      <c r="A1151" s="357" t="s">
        <v>558</v>
      </c>
      <c r="B1151" s="85" t="s">
        <v>1315</v>
      </c>
      <c r="C1151" s="100">
        <v>2023</v>
      </c>
      <c r="D1151" s="101" t="s">
        <v>559</v>
      </c>
      <c r="E1151" s="103">
        <v>1</v>
      </c>
      <c r="F1151" s="22">
        <v>3</v>
      </c>
      <c r="G1151" s="104">
        <v>403.79225000000002</v>
      </c>
    </row>
    <row r="1152" spans="1:7" s="63" customFormat="1" ht="82.95" customHeight="1" x14ac:dyDescent="0.35">
      <c r="A1152" s="357" t="s">
        <v>558</v>
      </c>
      <c r="B1152" s="105" t="s">
        <v>1146</v>
      </c>
      <c r="C1152" s="100">
        <v>2023</v>
      </c>
      <c r="D1152" s="100" t="s">
        <v>123</v>
      </c>
      <c r="E1152" s="103">
        <v>1</v>
      </c>
      <c r="F1152" s="103">
        <v>15</v>
      </c>
      <c r="G1152" s="104">
        <v>566.48352</v>
      </c>
    </row>
    <row r="1153" spans="1:7" s="63" customFormat="1" ht="105" customHeight="1" x14ac:dyDescent="0.35">
      <c r="A1153" s="357" t="s">
        <v>558</v>
      </c>
      <c r="B1153" s="85" t="s">
        <v>1154</v>
      </c>
      <c r="C1153" s="100">
        <v>2023</v>
      </c>
      <c r="D1153" s="101" t="s">
        <v>123</v>
      </c>
      <c r="E1153" s="103">
        <v>1</v>
      </c>
      <c r="F1153" s="107">
        <v>10</v>
      </c>
      <c r="G1153" s="104">
        <v>582.47923000000003</v>
      </c>
    </row>
    <row r="1154" spans="1:7" s="63" customFormat="1" ht="64.95" customHeight="1" x14ac:dyDescent="0.35">
      <c r="A1154" s="357" t="s">
        <v>558</v>
      </c>
      <c r="B1154" s="219" t="s">
        <v>1316</v>
      </c>
      <c r="C1154" s="22">
        <v>2023</v>
      </c>
      <c r="D1154" s="22" t="s">
        <v>123</v>
      </c>
      <c r="E1154" s="107">
        <v>1</v>
      </c>
      <c r="F1154" s="107">
        <v>25</v>
      </c>
      <c r="G1154" s="108">
        <v>560.94610999999998</v>
      </c>
    </row>
    <row r="1155" spans="1:7" s="63" customFormat="1" ht="82.2" customHeight="1" x14ac:dyDescent="0.35">
      <c r="A1155" s="357" t="s">
        <v>558</v>
      </c>
      <c r="B1155" s="219" t="s">
        <v>1175</v>
      </c>
      <c r="C1155" s="100">
        <v>2023</v>
      </c>
      <c r="D1155" s="100">
        <v>0.4</v>
      </c>
      <c r="E1155" s="103">
        <v>1</v>
      </c>
      <c r="F1155" s="103">
        <v>15</v>
      </c>
      <c r="G1155" s="104">
        <v>487.14242999999999</v>
      </c>
    </row>
    <row r="1156" spans="1:7" s="63" customFormat="1" ht="85.95" customHeight="1" x14ac:dyDescent="0.35">
      <c r="A1156" s="357" t="s">
        <v>558</v>
      </c>
      <c r="B1156" s="219" t="s">
        <v>1178</v>
      </c>
      <c r="C1156" s="100">
        <v>2023</v>
      </c>
      <c r="D1156" s="100">
        <v>0.4</v>
      </c>
      <c r="E1156" s="103">
        <v>1</v>
      </c>
      <c r="F1156" s="103">
        <v>5</v>
      </c>
      <c r="G1156" s="104">
        <v>597.79462999999998</v>
      </c>
    </row>
    <row r="1157" spans="1:7" s="63" customFormat="1" ht="124.2" customHeight="1" x14ac:dyDescent="0.35">
      <c r="A1157" s="357" t="s">
        <v>558</v>
      </c>
      <c r="B1157" s="219" t="s">
        <v>174</v>
      </c>
      <c r="C1157" s="69">
        <v>2021</v>
      </c>
      <c r="D1157" s="69" t="s">
        <v>123</v>
      </c>
      <c r="E1157" s="243">
        <v>1</v>
      </c>
      <c r="F1157" s="72">
        <v>23.5</v>
      </c>
      <c r="G1157" s="73">
        <v>272.39553999999998</v>
      </c>
    </row>
    <row r="1158" spans="1:7" s="63" customFormat="1" ht="69" customHeight="1" x14ac:dyDescent="0.35">
      <c r="A1158" s="357" t="s">
        <v>558</v>
      </c>
      <c r="B1158" s="219" t="s">
        <v>176</v>
      </c>
      <c r="C1158" s="69">
        <v>2021</v>
      </c>
      <c r="D1158" s="69" t="s">
        <v>123</v>
      </c>
      <c r="E1158" s="243">
        <v>1</v>
      </c>
      <c r="F1158" s="72">
        <v>23.25</v>
      </c>
      <c r="G1158" s="73">
        <v>319.37439999999998</v>
      </c>
    </row>
    <row r="1159" spans="1:7" s="63" customFormat="1" ht="72" customHeight="1" x14ac:dyDescent="0.35">
      <c r="A1159" s="357" t="s">
        <v>558</v>
      </c>
      <c r="B1159" s="219" t="s">
        <v>180</v>
      </c>
      <c r="C1159" s="69">
        <v>2021</v>
      </c>
      <c r="D1159" s="69" t="s">
        <v>123</v>
      </c>
      <c r="E1159" s="243">
        <v>1</v>
      </c>
      <c r="F1159" s="72">
        <v>23.25</v>
      </c>
      <c r="G1159" s="73">
        <v>485.25486999999998</v>
      </c>
    </row>
    <row r="1160" spans="1:7" s="63" customFormat="1" ht="72" customHeight="1" x14ac:dyDescent="0.35">
      <c r="A1160" s="357" t="s">
        <v>558</v>
      </c>
      <c r="B1160" s="219" t="s">
        <v>189</v>
      </c>
      <c r="C1160" s="69">
        <v>2021</v>
      </c>
      <c r="D1160" s="69" t="s">
        <v>126</v>
      </c>
      <c r="E1160" s="243">
        <v>1</v>
      </c>
      <c r="F1160" s="72">
        <v>23.25</v>
      </c>
      <c r="G1160" s="73">
        <v>213.26104000000001</v>
      </c>
    </row>
    <row r="1161" spans="1:7" s="63" customFormat="1" ht="69" customHeight="1" x14ac:dyDescent="0.35">
      <c r="A1161" s="357" t="s">
        <v>558</v>
      </c>
      <c r="B1161" s="219" t="s">
        <v>190</v>
      </c>
      <c r="C1161" s="69">
        <v>2021</v>
      </c>
      <c r="D1161" s="69" t="s">
        <v>123</v>
      </c>
      <c r="E1161" s="243">
        <v>1</v>
      </c>
      <c r="F1161" s="72">
        <v>23.3</v>
      </c>
      <c r="G1161" s="73">
        <v>213.12959000000001</v>
      </c>
    </row>
    <row r="1162" spans="1:7" s="63" customFormat="1" ht="118.2" customHeight="1" x14ac:dyDescent="0.35">
      <c r="A1162" s="357" t="s">
        <v>558</v>
      </c>
      <c r="B1162" s="219" t="s">
        <v>193</v>
      </c>
      <c r="C1162" s="69">
        <v>2021</v>
      </c>
      <c r="D1162" s="69" t="s">
        <v>123</v>
      </c>
      <c r="E1162" s="243">
        <v>1</v>
      </c>
      <c r="F1162" s="72">
        <v>94</v>
      </c>
      <c r="G1162" s="73">
        <v>748.55483000000004</v>
      </c>
    </row>
    <row r="1163" spans="1:7" s="63" customFormat="1" ht="120" customHeight="1" x14ac:dyDescent="0.35">
      <c r="A1163" s="357" t="s">
        <v>558</v>
      </c>
      <c r="B1163" s="219" t="s">
        <v>284</v>
      </c>
      <c r="C1163" s="69">
        <v>2021</v>
      </c>
      <c r="D1163" s="69" t="s">
        <v>123</v>
      </c>
      <c r="E1163" s="243">
        <v>1</v>
      </c>
      <c r="F1163" s="72">
        <v>23.5</v>
      </c>
      <c r="G1163" s="73">
        <v>288.91449</v>
      </c>
    </row>
    <row r="1164" spans="1:7" s="63" customFormat="1" ht="120" customHeight="1" x14ac:dyDescent="0.35">
      <c r="A1164" s="357" t="s">
        <v>558</v>
      </c>
      <c r="B1164" s="219" t="s">
        <v>204</v>
      </c>
      <c r="C1164" s="69">
        <v>2021</v>
      </c>
      <c r="D1164" s="69" t="s">
        <v>123</v>
      </c>
      <c r="E1164" s="243">
        <v>1</v>
      </c>
      <c r="F1164" s="72">
        <v>15</v>
      </c>
      <c r="G1164" s="73">
        <v>200.01024000000001</v>
      </c>
    </row>
    <row r="1165" spans="1:7" s="63" customFormat="1" ht="105" customHeight="1" x14ac:dyDescent="0.35">
      <c r="A1165" s="357" t="s">
        <v>558</v>
      </c>
      <c r="B1165" s="219" t="s">
        <v>738</v>
      </c>
      <c r="C1165" s="69">
        <v>2021</v>
      </c>
      <c r="D1165" s="69" t="s">
        <v>123</v>
      </c>
      <c r="E1165" s="243">
        <v>1</v>
      </c>
      <c r="F1165" s="72">
        <v>23.25</v>
      </c>
      <c r="G1165" s="73">
        <v>266.81849</v>
      </c>
    </row>
    <row r="1166" spans="1:7" s="63" customFormat="1" ht="81" customHeight="1" x14ac:dyDescent="0.35">
      <c r="A1166" s="357" t="s">
        <v>558</v>
      </c>
      <c r="B1166" s="219" t="s">
        <v>742</v>
      </c>
      <c r="C1166" s="69">
        <v>2021</v>
      </c>
      <c r="D1166" s="69" t="s">
        <v>123</v>
      </c>
      <c r="E1166" s="243">
        <v>1</v>
      </c>
      <c r="F1166" s="72">
        <v>23.25</v>
      </c>
      <c r="G1166" s="73">
        <v>209.32326</v>
      </c>
    </row>
    <row r="1167" spans="1:7" s="63" customFormat="1" ht="133.19999999999999" customHeight="1" x14ac:dyDescent="0.35">
      <c r="A1167" s="357" t="s">
        <v>558</v>
      </c>
      <c r="B1167" s="219" t="s">
        <v>1327</v>
      </c>
      <c r="C1167" s="69">
        <v>2021</v>
      </c>
      <c r="D1167" s="69" t="s">
        <v>123</v>
      </c>
      <c r="E1167" s="243">
        <v>1</v>
      </c>
      <c r="F1167" s="72">
        <v>23.25</v>
      </c>
      <c r="G1167" s="73">
        <v>622.31425999999999</v>
      </c>
    </row>
    <row r="1168" spans="1:7" s="63" customFormat="1" ht="67.2" customHeight="1" x14ac:dyDescent="0.35">
      <c r="A1168" s="357" t="s">
        <v>558</v>
      </c>
      <c r="B1168" s="219" t="s">
        <v>277</v>
      </c>
      <c r="C1168" s="69">
        <v>2021</v>
      </c>
      <c r="D1168" s="69" t="s">
        <v>123</v>
      </c>
      <c r="E1168" s="243">
        <v>1</v>
      </c>
      <c r="F1168" s="72">
        <v>23.25</v>
      </c>
      <c r="G1168" s="73">
        <v>216.71831</v>
      </c>
    </row>
    <row r="1169" spans="1:7" s="63" customFormat="1" ht="121.95" customHeight="1" x14ac:dyDescent="0.35">
      <c r="A1169" s="357" t="s">
        <v>558</v>
      </c>
      <c r="B1169" s="219" t="s">
        <v>536</v>
      </c>
      <c r="C1169" s="69">
        <v>2021</v>
      </c>
      <c r="D1169" s="69" t="s">
        <v>123</v>
      </c>
      <c r="E1169" s="243">
        <v>1</v>
      </c>
      <c r="F1169" s="72">
        <v>23.25</v>
      </c>
      <c r="G1169" s="73">
        <v>385.94384000000002</v>
      </c>
    </row>
    <row r="1170" spans="1:7" s="63" customFormat="1" ht="126" customHeight="1" x14ac:dyDescent="0.35">
      <c r="A1170" s="357" t="s">
        <v>558</v>
      </c>
      <c r="B1170" s="220" t="s">
        <v>354</v>
      </c>
      <c r="C1170" s="195">
        <v>2022</v>
      </c>
      <c r="D1170" s="100" t="s">
        <v>123</v>
      </c>
      <c r="E1170" s="243">
        <v>1</v>
      </c>
      <c r="F1170" s="72">
        <v>23.25</v>
      </c>
      <c r="G1170" s="261">
        <v>574.28817000000004</v>
      </c>
    </row>
    <row r="1171" spans="1:7" s="63" customFormat="1" ht="67.95" customHeight="1" x14ac:dyDescent="0.35">
      <c r="A1171" s="357" t="s">
        <v>558</v>
      </c>
      <c r="B1171" s="222" t="s">
        <v>766</v>
      </c>
      <c r="C1171" s="69">
        <v>2022</v>
      </c>
      <c r="D1171" s="100" t="s">
        <v>123</v>
      </c>
      <c r="E1171" s="81">
        <v>1</v>
      </c>
      <c r="F1171" s="72">
        <v>23.25</v>
      </c>
      <c r="G1171" s="82">
        <v>235.18054000000001</v>
      </c>
    </row>
    <row r="1172" spans="1:7" s="63" customFormat="1" ht="70.2" customHeight="1" x14ac:dyDescent="0.35">
      <c r="A1172" s="357" t="s">
        <v>558</v>
      </c>
      <c r="B1172" s="85" t="s">
        <v>371</v>
      </c>
      <c r="C1172" s="100">
        <v>2022</v>
      </c>
      <c r="D1172" s="100" t="s">
        <v>123</v>
      </c>
      <c r="E1172" s="110">
        <v>1</v>
      </c>
      <c r="F1172" s="102">
        <v>23.25</v>
      </c>
      <c r="G1172" s="104">
        <v>579.97011999999995</v>
      </c>
    </row>
    <row r="1173" spans="1:7" s="63" customFormat="1" ht="105" customHeight="1" x14ac:dyDescent="0.35">
      <c r="A1173" s="357" t="s">
        <v>558</v>
      </c>
      <c r="B1173" s="222" t="s">
        <v>868</v>
      </c>
      <c r="C1173" s="69">
        <v>2022</v>
      </c>
      <c r="D1173" s="69" t="s">
        <v>123</v>
      </c>
      <c r="E1173" s="71">
        <v>1</v>
      </c>
      <c r="F1173" s="72">
        <f>25*0.93</f>
        <v>23.25</v>
      </c>
      <c r="G1173" s="73">
        <v>311.83940000000001</v>
      </c>
    </row>
    <row r="1174" spans="1:7" s="91" customFormat="1" ht="105" customHeight="1" x14ac:dyDescent="0.35">
      <c r="A1174" s="357" t="s">
        <v>558</v>
      </c>
      <c r="B1174" s="220" t="s">
        <v>1328</v>
      </c>
      <c r="C1174" s="195">
        <v>2022</v>
      </c>
      <c r="D1174" s="244" t="s">
        <v>123</v>
      </c>
      <c r="E1174" s="245">
        <v>1</v>
      </c>
      <c r="F1174" s="72">
        <f>25*0.93</f>
        <v>23.25</v>
      </c>
      <c r="G1174" s="196">
        <f>605.52151+32.22439</f>
        <v>637.74590000000001</v>
      </c>
    </row>
    <row r="1175" spans="1:7" s="91" customFormat="1" ht="105" customHeight="1" collapsed="1" x14ac:dyDescent="0.35">
      <c r="A1175" s="357" t="s">
        <v>558</v>
      </c>
      <c r="B1175" s="220" t="s">
        <v>904</v>
      </c>
      <c r="C1175" s="195">
        <v>2022</v>
      </c>
      <c r="D1175" s="244" t="s">
        <v>123</v>
      </c>
      <c r="E1175" s="245">
        <v>1</v>
      </c>
      <c r="F1175" s="72">
        <f>25*0.93</f>
        <v>23.25</v>
      </c>
      <c r="G1175" s="196">
        <v>372.02620000000002</v>
      </c>
    </row>
    <row r="1176" spans="1:7" s="91" customFormat="1" ht="112.95" customHeight="1" x14ac:dyDescent="0.35">
      <c r="A1176" s="357" t="s">
        <v>558</v>
      </c>
      <c r="B1176" s="220" t="s">
        <v>1329</v>
      </c>
      <c r="C1176" s="195">
        <v>2022</v>
      </c>
      <c r="D1176" s="244" t="s">
        <v>123</v>
      </c>
      <c r="E1176" s="245">
        <v>1</v>
      </c>
      <c r="F1176" s="72">
        <f>25*0.93</f>
        <v>23.25</v>
      </c>
      <c r="G1176" s="196">
        <f>579.498+28.343</f>
        <v>607.84100000000001</v>
      </c>
    </row>
    <row r="1177" spans="1:7" s="68" customFormat="1" ht="25.2" customHeight="1" outlineLevel="1" x14ac:dyDescent="0.35">
      <c r="A1177" s="356" t="s">
        <v>290</v>
      </c>
      <c r="B1177" s="216" t="s">
        <v>164</v>
      </c>
      <c r="C1177" s="264"/>
      <c r="D1177" s="264"/>
      <c r="E1177" s="197">
        <f>SUM(E1178)</f>
        <v>1</v>
      </c>
      <c r="F1177" s="237">
        <f>SUM(F1178)</f>
        <v>15</v>
      </c>
      <c r="G1177" s="198">
        <f>SUM(G1178)</f>
        <v>770.29584999999997</v>
      </c>
    </row>
    <row r="1178" spans="1:7" s="63" customFormat="1" ht="105" customHeight="1" x14ac:dyDescent="0.35">
      <c r="A1178" s="357" t="s">
        <v>290</v>
      </c>
      <c r="B1178" s="222" t="s">
        <v>1086</v>
      </c>
      <c r="C1178" s="69">
        <v>2023</v>
      </c>
      <c r="D1178" s="69" t="s">
        <v>123</v>
      </c>
      <c r="E1178" s="71">
        <v>1</v>
      </c>
      <c r="F1178" s="71">
        <v>15</v>
      </c>
      <c r="G1178" s="73">
        <v>770.29584999999997</v>
      </c>
    </row>
    <row r="1179" spans="1:7" s="63" customFormat="1" ht="25.2" customHeight="1" x14ac:dyDescent="0.35">
      <c r="A1179" s="355" t="s">
        <v>130</v>
      </c>
      <c r="B1179" s="439" t="s">
        <v>125</v>
      </c>
      <c r="C1179" s="440"/>
      <c r="D1179" s="440"/>
      <c r="E1179" s="440"/>
      <c r="F1179" s="440"/>
      <c r="G1179" s="441"/>
    </row>
    <row r="1180" spans="1:7" s="68" customFormat="1" ht="25.2" customHeight="1" x14ac:dyDescent="0.35">
      <c r="A1180" s="356" t="s">
        <v>291</v>
      </c>
      <c r="B1180" s="223" t="s">
        <v>163</v>
      </c>
      <c r="C1180" s="264"/>
      <c r="D1180" s="264"/>
      <c r="E1180" s="197">
        <f>SUM(E1181:E1239)</f>
        <v>57</v>
      </c>
      <c r="F1180" s="237">
        <f>SUM(F1181:F1239)</f>
        <v>3727.5299999999993</v>
      </c>
      <c r="G1180" s="198">
        <f>SUM(G1181:G1239)</f>
        <v>26518.069929999998</v>
      </c>
    </row>
    <row r="1181" spans="1:7" s="63" customFormat="1" ht="64.95" customHeight="1" x14ac:dyDescent="0.35">
      <c r="A1181" s="357" t="s">
        <v>291</v>
      </c>
      <c r="B1181" s="219" t="s">
        <v>288</v>
      </c>
      <c r="C1181" s="69">
        <v>2021</v>
      </c>
      <c r="D1181" s="69" t="s">
        <v>123</v>
      </c>
      <c r="E1181" s="245">
        <v>1</v>
      </c>
      <c r="F1181" s="72">
        <v>93</v>
      </c>
      <c r="G1181" s="73">
        <v>415.37455999999997</v>
      </c>
    </row>
    <row r="1182" spans="1:7" s="63" customFormat="1" ht="58.2" customHeight="1" x14ac:dyDescent="0.35">
      <c r="A1182" s="357" t="s">
        <v>291</v>
      </c>
      <c r="B1182" s="219" t="s">
        <v>175</v>
      </c>
      <c r="C1182" s="69">
        <v>2021</v>
      </c>
      <c r="D1182" s="69" t="s">
        <v>123</v>
      </c>
      <c r="E1182" s="245">
        <v>1</v>
      </c>
      <c r="F1182" s="72">
        <v>58.6</v>
      </c>
      <c r="G1182" s="73">
        <v>406.40267</v>
      </c>
    </row>
    <row r="1183" spans="1:7" s="63" customFormat="1" ht="70.2" customHeight="1" x14ac:dyDescent="0.35">
      <c r="A1183" s="357" t="s">
        <v>291</v>
      </c>
      <c r="B1183" s="219" t="s">
        <v>276</v>
      </c>
      <c r="C1183" s="69">
        <v>2021</v>
      </c>
      <c r="D1183" s="69" t="s">
        <v>123</v>
      </c>
      <c r="E1183" s="245">
        <v>1</v>
      </c>
      <c r="F1183" s="72">
        <v>58.59</v>
      </c>
      <c r="G1183" s="73">
        <v>410.71199999999999</v>
      </c>
    </row>
    <row r="1184" spans="1:7" s="63" customFormat="1" ht="73.95" customHeight="1" x14ac:dyDescent="0.35">
      <c r="A1184" s="357" t="s">
        <v>291</v>
      </c>
      <c r="B1184" s="219" t="s">
        <v>181</v>
      </c>
      <c r="C1184" s="69">
        <v>2021</v>
      </c>
      <c r="D1184" s="69" t="s">
        <v>123</v>
      </c>
      <c r="E1184" s="245">
        <v>1</v>
      </c>
      <c r="F1184" s="72">
        <v>37.200000000000003</v>
      </c>
      <c r="G1184" s="73">
        <v>336.69213000000002</v>
      </c>
    </row>
    <row r="1185" spans="1:7" s="63" customFormat="1" ht="66" customHeight="1" x14ac:dyDescent="0.35">
      <c r="A1185" s="357" t="s">
        <v>291</v>
      </c>
      <c r="B1185" s="219" t="s">
        <v>187</v>
      </c>
      <c r="C1185" s="69">
        <v>2021</v>
      </c>
      <c r="D1185" s="69" t="s">
        <v>123</v>
      </c>
      <c r="E1185" s="245">
        <v>1</v>
      </c>
      <c r="F1185" s="72">
        <v>70</v>
      </c>
      <c r="G1185" s="73">
        <v>426.44409999999999</v>
      </c>
    </row>
    <row r="1186" spans="1:7" s="63" customFormat="1" ht="70.2" customHeight="1" x14ac:dyDescent="0.35">
      <c r="A1186" s="357" t="s">
        <v>291</v>
      </c>
      <c r="B1186" s="219" t="s">
        <v>205</v>
      </c>
      <c r="C1186" s="69">
        <v>2021</v>
      </c>
      <c r="D1186" s="69" t="s">
        <v>123</v>
      </c>
      <c r="E1186" s="245">
        <v>1</v>
      </c>
      <c r="F1186" s="72">
        <v>95</v>
      </c>
      <c r="G1186" s="73">
        <v>365.47719999999998</v>
      </c>
    </row>
    <row r="1187" spans="1:7" s="63" customFormat="1" ht="70.2" customHeight="1" x14ac:dyDescent="0.35">
      <c r="A1187" s="357" t="s">
        <v>291</v>
      </c>
      <c r="B1187" s="219" t="s">
        <v>1201</v>
      </c>
      <c r="C1187" s="69">
        <v>2021</v>
      </c>
      <c r="D1187" s="69" t="s">
        <v>123</v>
      </c>
      <c r="E1187" s="245">
        <v>1</v>
      </c>
      <c r="F1187" s="72">
        <v>37.200000000000003</v>
      </c>
      <c r="G1187" s="73">
        <v>333.00923999999998</v>
      </c>
    </row>
    <row r="1188" spans="1:7" s="63" customFormat="1" ht="67.95" customHeight="1" x14ac:dyDescent="0.35">
      <c r="A1188" s="357" t="s">
        <v>291</v>
      </c>
      <c r="B1188" s="219" t="s">
        <v>743</v>
      </c>
      <c r="C1188" s="69">
        <v>2021</v>
      </c>
      <c r="D1188" s="69" t="s">
        <v>123</v>
      </c>
      <c r="E1188" s="245">
        <v>1</v>
      </c>
      <c r="F1188" s="72">
        <v>37.200000000000003</v>
      </c>
      <c r="G1188" s="73">
        <v>407.49509</v>
      </c>
    </row>
    <row r="1189" spans="1:7" s="63" customFormat="1" ht="61.95" customHeight="1" x14ac:dyDescent="0.35">
      <c r="A1189" s="357" t="s">
        <v>291</v>
      </c>
      <c r="B1189" s="219" t="s">
        <v>225</v>
      </c>
      <c r="C1189" s="69">
        <v>2021</v>
      </c>
      <c r="D1189" s="69" t="s">
        <v>123</v>
      </c>
      <c r="E1189" s="245">
        <v>1</v>
      </c>
      <c r="F1189" s="72">
        <v>59.22</v>
      </c>
      <c r="G1189" s="73">
        <v>294.15134999999998</v>
      </c>
    </row>
    <row r="1190" spans="1:7" s="63" customFormat="1" ht="135" customHeight="1" x14ac:dyDescent="0.35">
      <c r="A1190" s="357" t="s">
        <v>291</v>
      </c>
      <c r="B1190" s="219" t="s">
        <v>260</v>
      </c>
      <c r="C1190" s="69">
        <v>2021</v>
      </c>
      <c r="D1190" s="69" t="s">
        <v>123</v>
      </c>
      <c r="E1190" s="245">
        <v>1</v>
      </c>
      <c r="F1190" s="72">
        <v>37.200000000000003</v>
      </c>
      <c r="G1190" s="73">
        <v>288.76396</v>
      </c>
    </row>
    <row r="1191" spans="1:7" s="63" customFormat="1" ht="132" customHeight="1" x14ac:dyDescent="0.35">
      <c r="A1191" s="357" t="s">
        <v>291</v>
      </c>
      <c r="B1191" s="219" t="s">
        <v>282</v>
      </c>
      <c r="C1191" s="69">
        <v>2021</v>
      </c>
      <c r="D1191" s="69" t="s">
        <v>123</v>
      </c>
      <c r="E1191" s="245">
        <v>1</v>
      </c>
      <c r="F1191" s="72">
        <v>30</v>
      </c>
      <c r="G1191" s="73">
        <v>292.60735</v>
      </c>
    </row>
    <row r="1192" spans="1:7" s="63" customFormat="1" ht="121.95" customHeight="1" x14ac:dyDescent="0.35">
      <c r="A1192" s="357" t="s">
        <v>291</v>
      </c>
      <c r="B1192" s="219" t="s">
        <v>206</v>
      </c>
      <c r="C1192" s="69">
        <v>2021</v>
      </c>
      <c r="D1192" s="69" t="s">
        <v>123</v>
      </c>
      <c r="E1192" s="71">
        <v>1</v>
      </c>
      <c r="F1192" s="72">
        <v>60</v>
      </c>
      <c r="G1192" s="73">
        <v>786.01062999999999</v>
      </c>
    </row>
    <row r="1193" spans="1:7" s="63" customFormat="1" ht="67.2" customHeight="1" x14ac:dyDescent="0.35">
      <c r="A1193" s="357" t="s">
        <v>291</v>
      </c>
      <c r="B1193" s="222" t="s">
        <v>1242</v>
      </c>
      <c r="C1193" s="69">
        <v>2022</v>
      </c>
      <c r="D1193" s="70" t="s">
        <v>123</v>
      </c>
      <c r="E1193" s="81">
        <v>1</v>
      </c>
      <c r="F1193" s="72">
        <v>37.200000000000003</v>
      </c>
      <c r="G1193" s="82">
        <v>255.56244000000001</v>
      </c>
    </row>
    <row r="1194" spans="1:7" s="63" customFormat="1" ht="87" customHeight="1" x14ac:dyDescent="0.35">
      <c r="A1194" s="357" t="s">
        <v>291</v>
      </c>
      <c r="B1194" s="222" t="s">
        <v>1330</v>
      </c>
      <c r="C1194" s="69">
        <v>2022</v>
      </c>
      <c r="D1194" s="70" t="s">
        <v>123</v>
      </c>
      <c r="E1194" s="81">
        <v>1</v>
      </c>
      <c r="F1194" s="72">
        <v>58.59</v>
      </c>
      <c r="G1194" s="82">
        <v>288.02139</v>
      </c>
    </row>
    <row r="1195" spans="1:7" s="63" customFormat="1" ht="84" customHeight="1" x14ac:dyDescent="0.35">
      <c r="A1195" s="357" t="s">
        <v>291</v>
      </c>
      <c r="B1195" s="222" t="s">
        <v>764</v>
      </c>
      <c r="C1195" s="69">
        <v>2022</v>
      </c>
      <c r="D1195" s="70" t="s">
        <v>123</v>
      </c>
      <c r="E1195" s="81">
        <v>1</v>
      </c>
      <c r="F1195" s="72">
        <v>37.200000000000003</v>
      </c>
      <c r="G1195" s="82">
        <v>556.36688000000004</v>
      </c>
    </row>
    <row r="1196" spans="1:7" s="63" customFormat="1" ht="85.95" customHeight="1" x14ac:dyDescent="0.35">
      <c r="A1196" s="357" t="s">
        <v>291</v>
      </c>
      <c r="B1196" s="222" t="s">
        <v>800</v>
      </c>
      <c r="C1196" s="69">
        <v>2022</v>
      </c>
      <c r="D1196" s="70" t="s">
        <v>123</v>
      </c>
      <c r="E1196" s="71">
        <v>1</v>
      </c>
      <c r="F1196" s="72">
        <v>93</v>
      </c>
      <c r="G1196" s="73">
        <v>344.13771000000003</v>
      </c>
    </row>
    <row r="1197" spans="1:7" s="63" customFormat="1" ht="105" customHeight="1" x14ac:dyDescent="0.35">
      <c r="A1197" s="357" t="s">
        <v>291</v>
      </c>
      <c r="B1197" s="222" t="s">
        <v>1331</v>
      </c>
      <c r="C1197" s="69">
        <v>2022</v>
      </c>
      <c r="D1197" s="70" t="s">
        <v>123</v>
      </c>
      <c r="E1197" s="71">
        <v>1</v>
      </c>
      <c r="F1197" s="72">
        <v>93</v>
      </c>
      <c r="G1197" s="73">
        <v>446.08465000000001</v>
      </c>
    </row>
    <row r="1198" spans="1:7" s="63" customFormat="1" ht="85.95" customHeight="1" x14ac:dyDescent="0.35">
      <c r="A1198" s="357" t="s">
        <v>291</v>
      </c>
      <c r="B1198" s="222" t="s">
        <v>1209</v>
      </c>
      <c r="C1198" s="69">
        <v>2022</v>
      </c>
      <c r="D1198" s="70" t="s">
        <v>123</v>
      </c>
      <c r="E1198" s="71">
        <v>1</v>
      </c>
      <c r="F1198" s="72">
        <v>37.200000000000003</v>
      </c>
      <c r="G1198" s="73">
        <v>283.26276999999999</v>
      </c>
    </row>
    <row r="1199" spans="1:7" s="63" customFormat="1" ht="82.95" customHeight="1" x14ac:dyDescent="0.35">
      <c r="A1199" s="357" t="s">
        <v>291</v>
      </c>
      <c r="B1199" s="222" t="s">
        <v>1211</v>
      </c>
      <c r="C1199" s="69">
        <v>2022</v>
      </c>
      <c r="D1199" s="70" t="s">
        <v>123</v>
      </c>
      <c r="E1199" s="71">
        <v>1</v>
      </c>
      <c r="F1199" s="72">
        <v>58.59</v>
      </c>
      <c r="G1199" s="73">
        <v>308.22843</v>
      </c>
    </row>
    <row r="1200" spans="1:7" s="63" customFormat="1" ht="105" customHeight="1" x14ac:dyDescent="0.35">
      <c r="A1200" s="357" t="s">
        <v>291</v>
      </c>
      <c r="B1200" s="219" t="s">
        <v>359</v>
      </c>
      <c r="C1200" s="100">
        <v>2022</v>
      </c>
      <c r="D1200" s="100" t="s">
        <v>123</v>
      </c>
      <c r="E1200" s="103">
        <v>1</v>
      </c>
      <c r="F1200" s="72">
        <v>58.59</v>
      </c>
      <c r="G1200" s="104">
        <v>309.76794999999998</v>
      </c>
    </row>
    <row r="1201" spans="1:7" s="63" customFormat="1" ht="105" customHeight="1" x14ac:dyDescent="0.35">
      <c r="A1201" s="357" t="s">
        <v>291</v>
      </c>
      <c r="B1201" s="219" t="s">
        <v>360</v>
      </c>
      <c r="C1201" s="100">
        <v>2022</v>
      </c>
      <c r="D1201" s="100" t="s">
        <v>123</v>
      </c>
      <c r="E1201" s="103">
        <v>1</v>
      </c>
      <c r="F1201" s="72">
        <v>58.59</v>
      </c>
      <c r="G1201" s="104">
        <v>303.31029999999998</v>
      </c>
    </row>
    <row r="1202" spans="1:7" s="63" customFormat="1" ht="87" customHeight="1" x14ac:dyDescent="0.35">
      <c r="A1202" s="357" t="s">
        <v>291</v>
      </c>
      <c r="B1202" s="222" t="s">
        <v>1284</v>
      </c>
      <c r="C1202" s="69">
        <v>2022</v>
      </c>
      <c r="D1202" s="70" t="s">
        <v>123</v>
      </c>
      <c r="E1202" s="71">
        <v>1</v>
      </c>
      <c r="F1202" s="72">
        <v>93</v>
      </c>
      <c r="G1202" s="73">
        <v>444.33042</v>
      </c>
    </row>
    <row r="1203" spans="1:7" s="63" customFormat="1" ht="85.2" customHeight="1" x14ac:dyDescent="0.35">
      <c r="A1203" s="357" t="s">
        <v>291</v>
      </c>
      <c r="B1203" s="85" t="s">
        <v>808</v>
      </c>
      <c r="C1203" s="195">
        <v>2022</v>
      </c>
      <c r="D1203" s="195" t="s">
        <v>123</v>
      </c>
      <c r="E1203" s="245">
        <v>1</v>
      </c>
      <c r="F1203" s="242">
        <v>93</v>
      </c>
      <c r="G1203" s="196">
        <v>410.21722999999997</v>
      </c>
    </row>
    <row r="1204" spans="1:7" s="63" customFormat="1" ht="105" customHeight="1" x14ac:dyDescent="0.35">
      <c r="A1204" s="357" t="s">
        <v>291</v>
      </c>
      <c r="B1204" s="124" t="s">
        <v>830</v>
      </c>
      <c r="C1204" s="195">
        <v>2022</v>
      </c>
      <c r="D1204" s="195" t="s">
        <v>123</v>
      </c>
      <c r="E1204" s="245">
        <v>1</v>
      </c>
      <c r="F1204" s="242">
        <v>58.59</v>
      </c>
      <c r="G1204" s="265">
        <v>393.63247000000001</v>
      </c>
    </row>
    <row r="1205" spans="1:7" s="63" customFormat="1" ht="88.95" customHeight="1" x14ac:dyDescent="0.35">
      <c r="A1205" s="357" t="s">
        <v>291</v>
      </c>
      <c r="B1205" s="219" t="s">
        <v>1332</v>
      </c>
      <c r="C1205" s="69">
        <v>2022</v>
      </c>
      <c r="D1205" s="70" t="s">
        <v>123</v>
      </c>
      <c r="E1205" s="184">
        <v>1</v>
      </c>
      <c r="F1205" s="72">
        <v>37.200000000000003</v>
      </c>
      <c r="G1205" s="73">
        <v>271.75490000000002</v>
      </c>
    </row>
    <row r="1206" spans="1:7" s="63" customFormat="1" ht="85.2" customHeight="1" x14ac:dyDescent="0.35">
      <c r="A1206" s="357" t="s">
        <v>291</v>
      </c>
      <c r="B1206" s="220" t="s">
        <v>835</v>
      </c>
      <c r="C1206" s="69">
        <v>2022</v>
      </c>
      <c r="D1206" s="70" t="s">
        <v>123</v>
      </c>
      <c r="E1206" s="71">
        <v>1</v>
      </c>
      <c r="F1206" s="242">
        <v>58.59</v>
      </c>
      <c r="G1206" s="227">
        <v>192.33386999999999</v>
      </c>
    </row>
    <row r="1207" spans="1:7" s="63" customFormat="1" ht="84" customHeight="1" x14ac:dyDescent="0.35">
      <c r="A1207" s="357" t="s">
        <v>291</v>
      </c>
      <c r="B1207" s="85" t="s">
        <v>842</v>
      </c>
      <c r="C1207" s="69">
        <v>2022</v>
      </c>
      <c r="D1207" s="70" t="s">
        <v>123</v>
      </c>
      <c r="E1207" s="71">
        <v>1</v>
      </c>
      <c r="F1207" s="242">
        <v>58.59</v>
      </c>
      <c r="G1207" s="226">
        <v>150.98374000000001</v>
      </c>
    </row>
    <row r="1208" spans="1:7" s="63" customFormat="1" ht="105" customHeight="1" x14ac:dyDescent="0.35">
      <c r="A1208" s="357" t="s">
        <v>291</v>
      </c>
      <c r="B1208" s="220" t="s">
        <v>1333</v>
      </c>
      <c r="C1208" s="69">
        <v>2022</v>
      </c>
      <c r="D1208" s="70" t="s">
        <v>123</v>
      </c>
      <c r="E1208" s="71">
        <v>1</v>
      </c>
      <c r="F1208" s="72">
        <v>37.200000000000003</v>
      </c>
      <c r="G1208" s="226">
        <v>453.82177999999999</v>
      </c>
    </row>
    <row r="1209" spans="1:7" s="63" customFormat="1" ht="117" customHeight="1" x14ac:dyDescent="0.35">
      <c r="A1209" s="357" t="s">
        <v>291</v>
      </c>
      <c r="B1209" s="222" t="s">
        <v>379</v>
      </c>
      <c r="C1209" s="69">
        <v>2022</v>
      </c>
      <c r="D1209" s="70" t="s">
        <v>123</v>
      </c>
      <c r="E1209" s="71">
        <v>1</v>
      </c>
      <c r="F1209" s="72">
        <f>40*0.93</f>
        <v>37.200000000000003</v>
      </c>
      <c r="G1209" s="73">
        <v>570.48959000000002</v>
      </c>
    </row>
    <row r="1210" spans="1:7" s="63" customFormat="1" ht="105" customHeight="1" x14ac:dyDescent="0.35">
      <c r="A1210" s="357" t="s">
        <v>291</v>
      </c>
      <c r="B1210" s="87" t="s">
        <v>380</v>
      </c>
      <c r="C1210" s="69">
        <v>2022</v>
      </c>
      <c r="D1210" s="70" t="s">
        <v>123</v>
      </c>
      <c r="E1210" s="89">
        <f>1/3</f>
        <v>0.33333333333333331</v>
      </c>
      <c r="F1210" s="242">
        <f>100*0.93</f>
        <v>93</v>
      </c>
      <c r="G1210" s="89">
        <f>411.22168/3</f>
        <v>137.07389333333333</v>
      </c>
    </row>
    <row r="1211" spans="1:7" s="63" customFormat="1" ht="105" customHeight="1" x14ac:dyDescent="0.35">
      <c r="A1211" s="357" t="s">
        <v>291</v>
      </c>
      <c r="B1211" s="87" t="s">
        <v>380</v>
      </c>
      <c r="C1211" s="69">
        <v>2022</v>
      </c>
      <c r="D1211" s="70" t="s">
        <v>123</v>
      </c>
      <c r="E1211" s="89">
        <f>1/3</f>
        <v>0.33333333333333331</v>
      </c>
      <c r="F1211" s="242">
        <f>100*0.93</f>
        <v>93</v>
      </c>
      <c r="G1211" s="89">
        <f>411.22168/3</f>
        <v>137.07389333333333</v>
      </c>
    </row>
    <row r="1212" spans="1:7" s="63" customFormat="1" ht="105" customHeight="1" x14ac:dyDescent="0.35">
      <c r="A1212" s="357" t="s">
        <v>291</v>
      </c>
      <c r="B1212" s="87" t="s">
        <v>380</v>
      </c>
      <c r="C1212" s="69">
        <v>2022</v>
      </c>
      <c r="D1212" s="70" t="s">
        <v>123</v>
      </c>
      <c r="E1212" s="89">
        <f>1/3</f>
        <v>0.33333333333333331</v>
      </c>
      <c r="F1212" s="242">
        <f>100*0.93</f>
        <v>93</v>
      </c>
      <c r="G1212" s="89">
        <f>411.22168/3</f>
        <v>137.07389333333333</v>
      </c>
    </row>
    <row r="1213" spans="1:7" s="91" customFormat="1" ht="105" customHeight="1" collapsed="1" x14ac:dyDescent="0.35">
      <c r="A1213" s="357" t="s">
        <v>291</v>
      </c>
      <c r="B1213" s="220" t="s">
        <v>906</v>
      </c>
      <c r="C1213" s="69">
        <v>2022</v>
      </c>
      <c r="D1213" s="70" t="s">
        <v>123</v>
      </c>
      <c r="E1213" s="245">
        <v>1</v>
      </c>
      <c r="F1213" s="242">
        <v>37.200000000000003</v>
      </c>
      <c r="G1213" s="196">
        <v>321.08524999999997</v>
      </c>
    </row>
    <row r="1214" spans="1:7" s="91" customFormat="1" ht="105" customHeight="1" collapsed="1" x14ac:dyDescent="0.35">
      <c r="A1214" s="357" t="s">
        <v>291</v>
      </c>
      <c r="B1214" s="220" t="s">
        <v>905</v>
      </c>
      <c r="C1214" s="195">
        <v>2022</v>
      </c>
      <c r="D1214" s="244" t="s">
        <v>123</v>
      </c>
      <c r="E1214" s="245">
        <v>1</v>
      </c>
      <c r="F1214" s="242">
        <f>100*0.93</f>
        <v>93</v>
      </c>
      <c r="G1214" s="196">
        <v>413.90424000000002</v>
      </c>
    </row>
    <row r="1215" spans="1:7" s="63" customFormat="1" ht="87" customHeight="1" x14ac:dyDescent="0.35">
      <c r="A1215" s="357" t="s">
        <v>291</v>
      </c>
      <c r="B1215" s="220" t="s">
        <v>930</v>
      </c>
      <c r="C1215" s="195">
        <v>2022</v>
      </c>
      <c r="D1215" s="244" t="s">
        <v>123</v>
      </c>
      <c r="E1215" s="245">
        <v>1</v>
      </c>
      <c r="F1215" s="242">
        <f>100*0.93</f>
        <v>93</v>
      </c>
      <c r="G1215" s="196">
        <v>411.60073999999997</v>
      </c>
    </row>
    <row r="1216" spans="1:7" s="63" customFormat="1" ht="85.95" customHeight="1" x14ac:dyDescent="0.35">
      <c r="A1216" s="357" t="s">
        <v>291</v>
      </c>
      <c r="B1216" s="222" t="s">
        <v>934</v>
      </c>
      <c r="C1216" s="195">
        <v>2022</v>
      </c>
      <c r="D1216" s="244" t="s">
        <v>123</v>
      </c>
      <c r="E1216" s="71">
        <v>1</v>
      </c>
      <c r="F1216" s="72">
        <v>37</v>
      </c>
      <c r="G1216" s="73">
        <v>334.75936999999999</v>
      </c>
    </row>
    <row r="1217" spans="1:7" s="32" customFormat="1" ht="105" customHeight="1" outlineLevel="1" x14ac:dyDescent="0.35">
      <c r="A1217" s="357" t="s">
        <v>291</v>
      </c>
      <c r="B1217" s="94" t="s">
        <v>537</v>
      </c>
      <c r="C1217" s="34">
        <v>2023</v>
      </c>
      <c r="D1217" s="34" t="s">
        <v>123</v>
      </c>
      <c r="E1217" s="36">
        <v>1</v>
      </c>
      <c r="F1217" s="46">
        <v>90</v>
      </c>
      <c r="G1217" s="37">
        <v>396.33015999999998</v>
      </c>
    </row>
    <row r="1218" spans="1:7" s="32" customFormat="1" ht="105" customHeight="1" x14ac:dyDescent="0.35">
      <c r="A1218" s="357" t="s">
        <v>291</v>
      </c>
      <c r="B1218" s="93" t="s">
        <v>1334</v>
      </c>
      <c r="C1218" s="25">
        <v>2023</v>
      </c>
      <c r="D1218" s="25" t="s">
        <v>123</v>
      </c>
      <c r="E1218" s="39">
        <v>1</v>
      </c>
      <c r="F1218" s="40">
        <f>100*0.93</f>
        <v>93</v>
      </c>
      <c r="G1218" s="40">
        <v>433.91117000000003</v>
      </c>
    </row>
    <row r="1219" spans="1:7" s="32" customFormat="1" ht="105" customHeight="1" x14ac:dyDescent="0.35">
      <c r="A1219" s="357" t="s">
        <v>291</v>
      </c>
      <c r="B1219" s="94" t="s">
        <v>1008</v>
      </c>
      <c r="C1219" s="25">
        <v>2023</v>
      </c>
      <c r="D1219" s="26" t="s">
        <v>123</v>
      </c>
      <c r="E1219" s="39">
        <v>1</v>
      </c>
      <c r="F1219" s="40">
        <v>37.200000000000003</v>
      </c>
      <c r="G1219" s="40">
        <v>563.67771000000005</v>
      </c>
    </row>
    <row r="1220" spans="1:7" s="32" customFormat="1" ht="82.95" customHeight="1" x14ac:dyDescent="0.35">
      <c r="A1220" s="357" t="s">
        <v>291</v>
      </c>
      <c r="B1220" s="99" t="s">
        <v>508</v>
      </c>
      <c r="C1220" s="25">
        <v>2023</v>
      </c>
      <c r="D1220" s="25" t="s">
        <v>123</v>
      </c>
      <c r="E1220" s="39">
        <v>1</v>
      </c>
      <c r="F1220" s="40">
        <f>100*0.93</f>
        <v>93</v>
      </c>
      <c r="G1220" s="40">
        <v>576.91144999999995</v>
      </c>
    </row>
    <row r="1221" spans="1:7" s="32" customFormat="1" ht="88.95" customHeight="1" x14ac:dyDescent="0.35">
      <c r="A1221" s="357" t="s">
        <v>291</v>
      </c>
      <c r="B1221" s="93" t="s">
        <v>1335</v>
      </c>
      <c r="C1221" s="25">
        <v>2023</v>
      </c>
      <c r="D1221" s="26" t="s">
        <v>123</v>
      </c>
      <c r="E1221" s="39">
        <v>1</v>
      </c>
      <c r="F1221" s="40">
        <f>100*0.93</f>
        <v>93</v>
      </c>
      <c r="G1221" s="40">
        <v>439.22032999999999</v>
      </c>
    </row>
    <row r="1222" spans="1:7" s="32" customFormat="1" ht="85.95" customHeight="1" x14ac:dyDescent="0.35">
      <c r="A1222" s="357" t="s">
        <v>291</v>
      </c>
      <c r="B1222" s="93" t="s">
        <v>1336</v>
      </c>
      <c r="C1222" s="25">
        <v>2023</v>
      </c>
      <c r="D1222" s="26" t="s">
        <v>123</v>
      </c>
      <c r="E1222" s="39">
        <v>1</v>
      </c>
      <c r="F1222" s="40">
        <v>37.200000000000003</v>
      </c>
      <c r="G1222" s="40">
        <v>945.77881000000002</v>
      </c>
    </row>
    <row r="1223" spans="1:7" s="32" customFormat="1" ht="105" customHeight="1" outlineLevel="1" x14ac:dyDescent="0.35">
      <c r="A1223" s="357" t="s">
        <v>291</v>
      </c>
      <c r="B1223" s="94" t="s">
        <v>1036</v>
      </c>
      <c r="C1223" s="25">
        <v>2023</v>
      </c>
      <c r="D1223" s="26" t="s">
        <v>123</v>
      </c>
      <c r="E1223" s="39">
        <v>1</v>
      </c>
      <c r="F1223" s="40">
        <f>100*0.93</f>
        <v>93</v>
      </c>
      <c r="G1223" s="40">
        <v>828.10185000000001</v>
      </c>
    </row>
    <row r="1224" spans="1:7" s="32" customFormat="1" ht="105" customHeight="1" outlineLevel="1" x14ac:dyDescent="0.35">
      <c r="A1224" s="357" t="s">
        <v>291</v>
      </c>
      <c r="B1224" s="94" t="s">
        <v>1038</v>
      </c>
      <c r="C1224" s="25">
        <v>2023</v>
      </c>
      <c r="D1224" s="26" t="s">
        <v>123</v>
      </c>
      <c r="E1224" s="39">
        <v>1</v>
      </c>
      <c r="F1224" s="40">
        <f>100*0.93</f>
        <v>93</v>
      </c>
      <c r="G1224" s="40">
        <v>820.20317999999997</v>
      </c>
    </row>
    <row r="1225" spans="1:7" s="32" customFormat="1" ht="85.95" customHeight="1" outlineLevel="1" x14ac:dyDescent="0.35">
      <c r="A1225" s="357" t="s">
        <v>291</v>
      </c>
      <c r="B1225" s="94" t="str">
        <f>B1061</f>
        <v>Реконструкция ВЛ 10 кВ Ф-412 ПС 330 кВ Ильенко, строительство ТП-10/0,4 кВ и ВЛ 0,4 кВ для технологического присоединения энергопринимающих устройств садового дома в СТ Курортное, уч. 12</v>
      </c>
      <c r="C1225" s="25">
        <v>2023</v>
      </c>
      <c r="D1225" s="26" t="s">
        <v>123</v>
      </c>
      <c r="E1225" s="39">
        <v>1</v>
      </c>
      <c r="F1225" s="40">
        <v>58.6</v>
      </c>
      <c r="G1225" s="40">
        <v>401.43684999999999</v>
      </c>
    </row>
    <row r="1226" spans="1:7" s="32" customFormat="1" ht="100.2" customHeight="1" x14ac:dyDescent="0.35">
      <c r="A1226" s="357" t="s">
        <v>291</v>
      </c>
      <c r="B1226" s="93" t="s">
        <v>1337</v>
      </c>
      <c r="C1226" s="25">
        <v>2023</v>
      </c>
      <c r="D1226" s="26" t="s">
        <v>123</v>
      </c>
      <c r="E1226" s="39">
        <v>1</v>
      </c>
      <c r="F1226" s="40">
        <f>100*0.93</f>
        <v>93</v>
      </c>
      <c r="G1226" s="40">
        <v>195.97540000000001</v>
      </c>
    </row>
    <row r="1227" spans="1:7" s="32" customFormat="1" ht="84" customHeight="1" x14ac:dyDescent="0.35">
      <c r="A1227" s="357" t="s">
        <v>291</v>
      </c>
      <c r="B1227" s="94" t="s">
        <v>1267</v>
      </c>
      <c r="C1227" s="34">
        <v>2023</v>
      </c>
      <c r="D1227" s="25" t="s">
        <v>123</v>
      </c>
      <c r="E1227" s="39">
        <v>1</v>
      </c>
      <c r="F1227" s="40">
        <f>100*0.93</f>
        <v>93</v>
      </c>
      <c r="G1227" s="40">
        <v>819.42888000000005</v>
      </c>
    </row>
    <row r="1228" spans="1:7" s="32" customFormat="1" ht="105" customHeight="1" x14ac:dyDescent="0.35">
      <c r="A1228" s="357" t="s">
        <v>291</v>
      </c>
      <c r="B1228" s="93" t="s">
        <v>498</v>
      </c>
      <c r="C1228" s="25">
        <v>2023</v>
      </c>
      <c r="D1228" s="49" t="s">
        <v>123</v>
      </c>
      <c r="E1228" s="43">
        <v>1</v>
      </c>
      <c r="F1228" s="40">
        <f>63*0.93</f>
        <v>58.59</v>
      </c>
      <c r="G1228" s="40">
        <v>745.80182000000002</v>
      </c>
    </row>
    <row r="1229" spans="1:7" s="32" customFormat="1" ht="79.2" customHeight="1" x14ac:dyDescent="0.35">
      <c r="A1229" s="357" t="s">
        <v>291</v>
      </c>
      <c r="B1229" s="304" t="s">
        <v>961</v>
      </c>
      <c r="C1229" s="31">
        <v>2023</v>
      </c>
      <c r="D1229" s="96" t="s">
        <v>123</v>
      </c>
      <c r="E1229" s="31">
        <v>1</v>
      </c>
      <c r="F1229" s="41">
        <f>40*0.93</f>
        <v>37.200000000000003</v>
      </c>
      <c r="G1229" s="48">
        <v>580.19480999999996</v>
      </c>
    </row>
    <row r="1230" spans="1:7" s="63" customFormat="1" ht="90" customHeight="1" x14ac:dyDescent="0.35">
      <c r="A1230" s="357" t="s">
        <v>291</v>
      </c>
      <c r="B1230" s="222" t="s">
        <v>1074</v>
      </c>
      <c r="C1230" s="69">
        <v>2023</v>
      </c>
      <c r="D1230" s="69" t="s">
        <v>123</v>
      </c>
      <c r="E1230" s="71">
        <v>1</v>
      </c>
      <c r="F1230" s="71">
        <v>35</v>
      </c>
      <c r="G1230" s="73">
        <v>573.77121</v>
      </c>
    </row>
    <row r="1231" spans="1:7" s="63" customFormat="1" ht="105" customHeight="1" x14ac:dyDescent="0.35">
      <c r="A1231" s="357" t="s">
        <v>291</v>
      </c>
      <c r="B1231" s="222" t="s">
        <v>1103</v>
      </c>
      <c r="C1231" s="69">
        <v>2023</v>
      </c>
      <c r="D1231" s="81" t="s">
        <v>123</v>
      </c>
      <c r="E1231" s="71">
        <v>1</v>
      </c>
      <c r="F1231" s="71">
        <v>70</v>
      </c>
      <c r="G1231" s="73">
        <v>422.19979999999998</v>
      </c>
    </row>
    <row r="1232" spans="1:7" s="63" customFormat="1" ht="105" customHeight="1" x14ac:dyDescent="0.35">
      <c r="A1232" s="357" t="s">
        <v>291</v>
      </c>
      <c r="B1232" s="222" t="s">
        <v>1090</v>
      </c>
      <c r="C1232" s="69">
        <v>2023</v>
      </c>
      <c r="D1232" s="69" t="s">
        <v>123</v>
      </c>
      <c r="E1232" s="71">
        <v>1</v>
      </c>
      <c r="F1232" s="71">
        <v>50</v>
      </c>
      <c r="G1232" s="73">
        <v>791.63378999999998</v>
      </c>
    </row>
    <row r="1233" spans="1:7" s="63" customFormat="1" ht="115.2" customHeight="1" x14ac:dyDescent="0.35">
      <c r="A1233" s="357" t="s">
        <v>291</v>
      </c>
      <c r="B1233" s="222" t="s">
        <v>1307</v>
      </c>
      <c r="C1233" s="69">
        <v>2023</v>
      </c>
      <c r="D1233" s="69" t="s">
        <v>123</v>
      </c>
      <c r="E1233" s="71">
        <v>1</v>
      </c>
      <c r="F1233" s="71">
        <v>30</v>
      </c>
      <c r="G1233" s="196">
        <v>766.60961999999995</v>
      </c>
    </row>
    <row r="1234" spans="1:7" s="63" customFormat="1" ht="105" customHeight="1" x14ac:dyDescent="0.35">
      <c r="A1234" s="357" t="s">
        <v>291</v>
      </c>
      <c r="B1234" s="222" t="s">
        <v>521</v>
      </c>
      <c r="C1234" s="69">
        <v>2023</v>
      </c>
      <c r="D1234" s="69" t="s">
        <v>123</v>
      </c>
      <c r="E1234" s="71">
        <v>1</v>
      </c>
      <c r="F1234" s="71">
        <v>30</v>
      </c>
      <c r="G1234" s="73">
        <v>798.85100999999997</v>
      </c>
    </row>
    <row r="1235" spans="1:7" s="63" customFormat="1" ht="85.2" customHeight="1" x14ac:dyDescent="0.35">
      <c r="A1235" s="357" t="s">
        <v>291</v>
      </c>
      <c r="B1235" s="222" t="s">
        <v>1131</v>
      </c>
      <c r="C1235" s="69">
        <v>2023</v>
      </c>
      <c r="D1235" s="81" t="s">
        <v>123</v>
      </c>
      <c r="E1235" s="71">
        <v>1</v>
      </c>
      <c r="F1235" s="71">
        <v>100</v>
      </c>
      <c r="G1235" s="73">
        <v>711.35838000000001</v>
      </c>
    </row>
    <row r="1236" spans="1:7" s="63" customFormat="1" ht="88.95" customHeight="1" x14ac:dyDescent="0.35">
      <c r="A1236" s="357" t="s">
        <v>291</v>
      </c>
      <c r="B1236" s="222" t="s">
        <v>1338</v>
      </c>
      <c r="C1236" s="69">
        <v>2023</v>
      </c>
      <c r="D1236" s="71" t="s">
        <v>123</v>
      </c>
      <c r="E1236" s="71">
        <v>1</v>
      </c>
      <c r="F1236" s="71">
        <v>15</v>
      </c>
      <c r="G1236" s="73">
        <v>436.18110000000001</v>
      </c>
    </row>
    <row r="1237" spans="1:7" s="63" customFormat="1" ht="87" customHeight="1" x14ac:dyDescent="0.35">
      <c r="A1237" s="357" t="s">
        <v>291</v>
      </c>
      <c r="B1237" s="222" t="s">
        <v>1236</v>
      </c>
      <c r="C1237" s="69">
        <v>2023</v>
      </c>
      <c r="D1237" s="81">
        <v>10</v>
      </c>
      <c r="E1237" s="71">
        <v>1</v>
      </c>
      <c r="F1237" s="71">
        <v>50</v>
      </c>
      <c r="G1237" s="73">
        <v>455.32785999999999</v>
      </c>
    </row>
    <row r="1238" spans="1:7" s="63" customFormat="1" ht="105" customHeight="1" x14ac:dyDescent="0.35">
      <c r="A1238" s="357" t="s">
        <v>291</v>
      </c>
      <c r="B1238" s="219" t="s">
        <v>1314</v>
      </c>
      <c r="C1238" s="100">
        <v>2023</v>
      </c>
      <c r="D1238" s="100" t="s">
        <v>123</v>
      </c>
      <c r="E1238" s="103">
        <v>1</v>
      </c>
      <c r="F1238" s="103">
        <v>80</v>
      </c>
      <c r="G1238" s="104">
        <v>439.22602000000001</v>
      </c>
    </row>
    <row r="1239" spans="1:7" s="63" customFormat="1" ht="85.95" customHeight="1" x14ac:dyDescent="0.35">
      <c r="A1239" s="357" t="s">
        <v>291</v>
      </c>
      <c r="B1239" s="105" t="s">
        <v>1339</v>
      </c>
      <c r="C1239" s="100">
        <v>2023</v>
      </c>
      <c r="D1239" s="100" t="s">
        <v>123</v>
      </c>
      <c r="E1239" s="103">
        <v>1</v>
      </c>
      <c r="F1239" s="103">
        <v>80</v>
      </c>
      <c r="G1239" s="104">
        <v>737.92064000000005</v>
      </c>
    </row>
    <row r="1240" spans="1:7" s="68" customFormat="1" ht="25.2" customHeight="1" outlineLevel="1" x14ac:dyDescent="0.35">
      <c r="A1240" s="357" t="s">
        <v>291</v>
      </c>
      <c r="B1240" s="223" t="s">
        <v>164</v>
      </c>
      <c r="C1240" s="264"/>
      <c r="D1240" s="264"/>
      <c r="E1240" s="197">
        <f>SUM(E1241)</f>
        <v>1</v>
      </c>
      <c r="F1240" s="237">
        <f>SUM(F1241)</f>
        <v>45</v>
      </c>
      <c r="G1240" s="198">
        <f>SUM(G1241)</f>
        <v>888.43399999999997</v>
      </c>
    </row>
    <row r="1241" spans="1:7" s="63" customFormat="1" ht="105" customHeight="1" x14ac:dyDescent="0.35">
      <c r="A1241" s="357" t="s">
        <v>291</v>
      </c>
      <c r="B1241" s="222" t="s">
        <v>1084</v>
      </c>
      <c r="C1241" s="69">
        <v>2023</v>
      </c>
      <c r="D1241" s="69" t="s">
        <v>123</v>
      </c>
      <c r="E1241" s="71">
        <v>1</v>
      </c>
      <c r="F1241" s="71">
        <v>45</v>
      </c>
      <c r="G1241" s="73">
        <v>888.43399999999997</v>
      </c>
    </row>
    <row r="1242" spans="1:7" s="68" customFormat="1" ht="25.2" customHeight="1" outlineLevel="1" x14ac:dyDescent="0.35">
      <c r="A1242" s="356" t="s">
        <v>292</v>
      </c>
      <c r="B1242" s="125" t="s">
        <v>285</v>
      </c>
      <c r="C1242" s="266"/>
      <c r="D1242" s="266"/>
      <c r="E1242" s="267">
        <f>SUM(E1243)</f>
        <v>2</v>
      </c>
      <c r="F1242" s="268">
        <f>SUM(F1243)</f>
        <v>93</v>
      </c>
      <c r="G1242" s="269">
        <f>SUM(G1243)</f>
        <v>2370.2511100000002</v>
      </c>
    </row>
    <row r="1243" spans="1:7" s="63" customFormat="1" ht="88.95" customHeight="1" outlineLevel="1" x14ac:dyDescent="0.35">
      <c r="A1243" s="357" t="s">
        <v>292</v>
      </c>
      <c r="B1243" s="219" t="s">
        <v>1340</v>
      </c>
      <c r="C1243" s="195">
        <v>2022</v>
      </c>
      <c r="D1243" s="244" t="s">
        <v>123</v>
      </c>
      <c r="E1243" s="71">
        <v>2</v>
      </c>
      <c r="F1243" s="242">
        <f>100*0.93</f>
        <v>93</v>
      </c>
      <c r="G1243" s="73">
        <v>2370.2511100000002</v>
      </c>
    </row>
    <row r="1244" spans="1:7" s="63" customFormat="1" ht="25.2" customHeight="1" x14ac:dyDescent="0.35">
      <c r="A1244" s="355" t="s">
        <v>433</v>
      </c>
      <c r="B1244" s="421" t="s">
        <v>127</v>
      </c>
      <c r="C1244" s="422"/>
      <c r="D1244" s="422"/>
      <c r="E1244" s="422"/>
      <c r="F1244" s="422"/>
      <c r="G1244" s="423"/>
    </row>
    <row r="1245" spans="1:7" s="68" customFormat="1" ht="25.2" customHeight="1" outlineLevel="1" x14ac:dyDescent="0.35">
      <c r="A1245" s="356" t="s">
        <v>434</v>
      </c>
      <c r="B1245" s="223" t="s">
        <v>163</v>
      </c>
      <c r="C1245" s="264"/>
      <c r="D1245" s="264"/>
      <c r="E1245" s="197">
        <f>SUM(E1246:E1272)</f>
        <v>27</v>
      </c>
      <c r="F1245" s="237">
        <f>SUM(F1246:F1272)</f>
        <v>3843.0000000000005</v>
      </c>
      <c r="G1245" s="198">
        <f>SUM(G1246:G1272)</f>
        <v>21323.152290000005</v>
      </c>
    </row>
    <row r="1246" spans="1:7" s="63" customFormat="1" ht="70.95" customHeight="1" outlineLevel="1" x14ac:dyDescent="0.35">
      <c r="A1246" s="357" t="s">
        <v>434</v>
      </c>
      <c r="B1246" s="219" t="s">
        <v>734</v>
      </c>
      <c r="C1246" s="69">
        <v>2021</v>
      </c>
      <c r="D1246" s="69" t="s">
        <v>123</v>
      </c>
      <c r="E1246" s="71">
        <v>1</v>
      </c>
      <c r="F1246" s="72">
        <v>148.80000000000001</v>
      </c>
      <c r="G1246" s="73">
        <v>378.27764000000002</v>
      </c>
    </row>
    <row r="1247" spans="1:7" s="63" customFormat="1" ht="159" customHeight="1" outlineLevel="1" x14ac:dyDescent="0.35">
      <c r="A1247" s="357" t="s">
        <v>434</v>
      </c>
      <c r="B1247" s="219" t="s">
        <v>1205</v>
      </c>
      <c r="C1247" s="69">
        <v>2021</v>
      </c>
      <c r="D1247" s="69" t="s">
        <v>123</v>
      </c>
      <c r="E1247" s="71">
        <v>1</v>
      </c>
      <c r="F1247" s="72">
        <v>148.80000000000001</v>
      </c>
      <c r="G1247" s="73">
        <v>836.11869999999999</v>
      </c>
    </row>
    <row r="1248" spans="1:7" s="63" customFormat="1" ht="147.6" customHeight="1" outlineLevel="1" x14ac:dyDescent="0.35">
      <c r="A1248" s="357" t="s">
        <v>434</v>
      </c>
      <c r="B1248" s="219" t="s">
        <v>745</v>
      </c>
      <c r="C1248" s="69">
        <v>2021</v>
      </c>
      <c r="D1248" s="69" t="s">
        <v>123</v>
      </c>
      <c r="E1248" s="71">
        <v>1</v>
      </c>
      <c r="F1248" s="72">
        <v>148.80000000000001</v>
      </c>
      <c r="G1248" s="73">
        <v>850.08997999999997</v>
      </c>
    </row>
    <row r="1249" spans="1:7" s="63" customFormat="1" ht="105" customHeight="1" outlineLevel="1" x14ac:dyDescent="0.35">
      <c r="A1249" s="357" t="s">
        <v>434</v>
      </c>
      <c r="B1249" s="219" t="s">
        <v>221</v>
      </c>
      <c r="C1249" s="69">
        <v>2021</v>
      </c>
      <c r="D1249" s="69" t="s">
        <v>123</v>
      </c>
      <c r="E1249" s="71">
        <v>1</v>
      </c>
      <c r="F1249" s="72">
        <v>150.39999999999998</v>
      </c>
      <c r="G1249" s="73">
        <v>906.60923000000003</v>
      </c>
    </row>
    <row r="1250" spans="1:7" s="63" customFormat="1" ht="88.2" customHeight="1" outlineLevel="1" x14ac:dyDescent="0.35">
      <c r="A1250" s="357" t="s">
        <v>434</v>
      </c>
      <c r="B1250" s="219" t="s">
        <v>270</v>
      </c>
      <c r="C1250" s="69">
        <v>2021</v>
      </c>
      <c r="D1250" s="69" t="s">
        <v>123</v>
      </c>
      <c r="E1250" s="71">
        <v>1</v>
      </c>
      <c r="F1250" s="72">
        <v>148.80000000000001</v>
      </c>
      <c r="G1250" s="73">
        <v>347.0521</v>
      </c>
    </row>
    <row r="1251" spans="1:7" s="63" customFormat="1" ht="87" customHeight="1" outlineLevel="1" x14ac:dyDescent="0.35">
      <c r="A1251" s="357" t="s">
        <v>434</v>
      </c>
      <c r="B1251" s="222" t="s">
        <v>805</v>
      </c>
      <c r="C1251" s="69">
        <v>2022</v>
      </c>
      <c r="D1251" s="70" t="s">
        <v>123</v>
      </c>
      <c r="E1251" s="71">
        <v>1</v>
      </c>
      <c r="F1251" s="72">
        <v>148.80000000000001</v>
      </c>
      <c r="G1251" s="73">
        <v>677.4991</v>
      </c>
    </row>
    <row r="1252" spans="1:7" s="126" customFormat="1" ht="142.94999999999999" customHeight="1" outlineLevel="1" x14ac:dyDescent="0.35">
      <c r="A1252" s="357" t="s">
        <v>434</v>
      </c>
      <c r="B1252" s="219" t="s">
        <v>1210</v>
      </c>
      <c r="C1252" s="100">
        <v>2022</v>
      </c>
      <c r="D1252" s="101" t="s">
        <v>123</v>
      </c>
      <c r="E1252" s="103">
        <v>1</v>
      </c>
      <c r="F1252" s="72">
        <v>148.80000000000001</v>
      </c>
      <c r="G1252" s="104">
        <v>723.44794999999999</v>
      </c>
    </row>
    <row r="1253" spans="1:7" s="63" customFormat="1" ht="79.95" customHeight="1" outlineLevel="1" x14ac:dyDescent="0.35">
      <c r="A1253" s="357" t="s">
        <v>434</v>
      </c>
      <c r="B1253" s="86" t="s">
        <v>913</v>
      </c>
      <c r="C1253" s="195">
        <v>2022</v>
      </c>
      <c r="D1253" s="244" t="s">
        <v>123</v>
      </c>
      <c r="E1253" s="71">
        <v>1</v>
      </c>
      <c r="F1253" s="72">
        <f>160*0.93</f>
        <v>148.80000000000001</v>
      </c>
      <c r="G1253" s="73">
        <v>846.48199999999997</v>
      </c>
    </row>
    <row r="1254" spans="1:7" s="63" customFormat="1" ht="105" customHeight="1" outlineLevel="1" x14ac:dyDescent="0.35">
      <c r="A1254" s="357" t="s">
        <v>434</v>
      </c>
      <c r="B1254" s="220" t="s">
        <v>921</v>
      </c>
      <c r="C1254" s="195">
        <v>2022</v>
      </c>
      <c r="D1254" s="244" t="s">
        <v>123</v>
      </c>
      <c r="E1254" s="71">
        <v>1</v>
      </c>
      <c r="F1254" s="72">
        <f>160*0.93</f>
        <v>148.80000000000001</v>
      </c>
      <c r="G1254" s="73">
        <v>543.37031000000002</v>
      </c>
    </row>
    <row r="1255" spans="1:7" s="63" customFormat="1" ht="105" customHeight="1" outlineLevel="1" x14ac:dyDescent="0.35">
      <c r="A1255" s="357" t="s">
        <v>434</v>
      </c>
      <c r="B1255" s="220" t="s">
        <v>922</v>
      </c>
      <c r="C1255" s="195">
        <v>2022</v>
      </c>
      <c r="D1255" s="244" t="s">
        <v>123</v>
      </c>
      <c r="E1255" s="71">
        <v>1</v>
      </c>
      <c r="F1255" s="72">
        <f>160*0.93</f>
        <v>148.80000000000001</v>
      </c>
      <c r="G1255" s="73">
        <v>553.65387999999996</v>
      </c>
    </row>
    <row r="1256" spans="1:7" s="63" customFormat="1" ht="105" customHeight="1" outlineLevel="1" x14ac:dyDescent="0.35">
      <c r="A1256" s="357" t="s">
        <v>434</v>
      </c>
      <c r="B1256" s="219" t="s">
        <v>1293</v>
      </c>
      <c r="C1256" s="100">
        <v>2022</v>
      </c>
      <c r="D1256" s="101" t="s">
        <v>123</v>
      </c>
      <c r="E1256" s="103">
        <v>1</v>
      </c>
      <c r="F1256" s="72">
        <f>160*0.93</f>
        <v>148.80000000000001</v>
      </c>
      <c r="G1256" s="104">
        <v>1043.6179999999999</v>
      </c>
    </row>
    <row r="1257" spans="1:7" s="63" customFormat="1" ht="105" customHeight="1" outlineLevel="1" x14ac:dyDescent="0.35">
      <c r="A1257" s="357" t="s">
        <v>434</v>
      </c>
      <c r="B1257" s="219" t="s">
        <v>939</v>
      </c>
      <c r="C1257" s="195">
        <v>2022</v>
      </c>
      <c r="D1257" s="244" t="s">
        <v>123</v>
      </c>
      <c r="E1257" s="103">
        <v>1</v>
      </c>
      <c r="F1257" s="72">
        <f>160*0.93</f>
        <v>148.80000000000001</v>
      </c>
      <c r="G1257" s="104">
        <v>902.49261999999999</v>
      </c>
    </row>
    <row r="1258" spans="1:7" s="63" customFormat="1" ht="112.2" customHeight="1" outlineLevel="1" x14ac:dyDescent="0.35">
      <c r="A1258" s="357" t="s">
        <v>434</v>
      </c>
      <c r="B1258" s="219" t="s">
        <v>1341</v>
      </c>
      <c r="C1258" s="195">
        <v>2022</v>
      </c>
      <c r="D1258" s="244" t="s">
        <v>123</v>
      </c>
      <c r="E1258" s="103">
        <v>1</v>
      </c>
      <c r="F1258" s="242">
        <f>250*0.93</f>
        <v>232.5</v>
      </c>
      <c r="G1258" s="104">
        <v>1046.8556000000001</v>
      </c>
    </row>
    <row r="1259" spans="1:7" s="32" customFormat="1" ht="85.95" customHeight="1" outlineLevel="1" x14ac:dyDescent="0.35">
      <c r="A1259" s="357" t="s">
        <v>434</v>
      </c>
      <c r="B1259" s="93" t="s">
        <v>1230</v>
      </c>
      <c r="C1259" s="34">
        <v>2023</v>
      </c>
      <c r="D1259" s="34" t="s">
        <v>123</v>
      </c>
      <c r="E1259" s="36">
        <v>1</v>
      </c>
      <c r="F1259" s="43">
        <v>15</v>
      </c>
      <c r="G1259" s="37">
        <v>236.29228000000001</v>
      </c>
    </row>
    <row r="1260" spans="1:7" s="32" customFormat="1" ht="105" customHeight="1" x14ac:dyDescent="0.35">
      <c r="A1260" s="357" t="s">
        <v>434</v>
      </c>
      <c r="B1260" s="93" t="s">
        <v>1342</v>
      </c>
      <c r="C1260" s="25">
        <v>2023</v>
      </c>
      <c r="D1260" s="26" t="s">
        <v>123</v>
      </c>
      <c r="E1260" s="39">
        <v>1</v>
      </c>
      <c r="F1260" s="51">
        <f t="shared" ref="F1260:F1265" si="4">160*0.93</f>
        <v>148.80000000000001</v>
      </c>
      <c r="G1260" s="40">
        <v>670.35712000000001</v>
      </c>
    </row>
    <row r="1261" spans="1:7" s="32" customFormat="1" ht="105" customHeight="1" x14ac:dyDescent="0.35">
      <c r="A1261" s="357" t="s">
        <v>434</v>
      </c>
      <c r="B1261" s="94" t="s">
        <v>1343</v>
      </c>
      <c r="C1261" s="25">
        <v>2023</v>
      </c>
      <c r="D1261" s="26" t="s">
        <v>123</v>
      </c>
      <c r="E1261" s="39">
        <v>1</v>
      </c>
      <c r="F1261" s="51">
        <f t="shared" si="4"/>
        <v>148.80000000000001</v>
      </c>
      <c r="G1261" s="40">
        <v>718.86287000000004</v>
      </c>
    </row>
    <row r="1262" spans="1:7" s="32" customFormat="1" ht="105" customHeight="1" x14ac:dyDescent="0.35">
      <c r="A1262" s="357" t="s">
        <v>434</v>
      </c>
      <c r="B1262" s="94" t="s">
        <v>1300</v>
      </c>
      <c r="C1262" s="25">
        <v>2023</v>
      </c>
      <c r="D1262" s="26" t="s">
        <v>123</v>
      </c>
      <c r="E1262" s="39">
        <v>1</v>
      </c>
      <c r="F1262" s="51">
        <f t="shared" si="4"/>
        <v>148.80000000000001</v>
      </c>
      <c r="G1262" s="40">
        <v>891.72175000000004</v>
      </c>
    </row>
    <row r="1263" spans="1:7" s="32" customFormat="1" ht="105" customHeight="1" x14ac:dyDescent="0.35">
      <c r="A1263" s="357" t="s">
        <v>434</v>
      </c>
      <c r="B1263" s="94" t="s">
        <v>1344</v>
      </c>
      <c r="C1263" s="25">
        <v>2023</v>
      </c>
      <c r="D1263" s="25" t="s">
        <v>123</v>
      </c>
      <c r="E1263" s="39">
        <v>1</v>
      </c>
      <c r="F1263" s="51">
        <f t="shared" si="4"/>
        <v>148.80000000000001</v>
      </c>
      <c r="G1263" s="40">
        <v>679.17354</v>
      </c>
    </row>
    <row r="1264" spans="1:7" s="32" customFormat="1" ht="91.95" customHeight="1" x14ac:dyDescent="0.35">
      <c r="A1264" s="357" t="s">
        <v>434</v>
      </c>
      <c r="B1264" s="93" t="s">
        <v>497</v>
      </c>
      <c r="C1264" s="25">
        <v>2023</v>
      </c>
      <c r="D1264" s="49" t="s">
        <v>123</v>
      </c>
      <c r="E1264" s="43">
        <v>1</v>
      </c>
      <c r="F1264" s="127">
        <f t="shared" si="4"/>
        <v>148.80000000000001</v>
      </c>
      <c r="G1264" s="40">
        <v>697.05789000000004</v>
      </c>
    </row>
    <row r="1265" spans="1:7" s="32" customFormat="1" ht="105" customHeight="1" x14ac:dyDescent="0.35">
      <c r="A1265" s="357" t="s">
        <v>434</v>
      </c>
      <c r="B1265" s="93" t="s">
        <v>945</v>
      </c>
      <c r="C1265" s="25">
        <v>2023</v>
      </c>
      <c r="D1265" s="26" t="s">
        <v>123</v>
      </c>
      <c r="E1265" s="39">
        <v>1</v>
      </c>
      <c r="F1265" s="127">
        <f t="shared" si="4"/>
        <v>148.80000000000001</v>
      </c>
      <c r="G1265" s="40">
        <v>753.40953000000002</v>
      </c>
    </row>
    <row r="1266" spans="1:7" s="32" customFormat="1" ht="84" customHeight="1" x14ac:dyDescent="0.35">
      <c r="A1266" s="357" t="s">
        <v>434</v>
      </c>
      <c r="B1266" s="94" t="s">
        <v>955</v>
      </c>
      <c r="C1266" s="42">
        <v>2023</v>
      </c>
      <c r="D1266" s="34" t="s">
        <v>123</v>
      </c>
      <c r="E1266" s="36">
        <v>1</v>
      </c>
      <c r="F1266" s="35">
        <f>250*0.93</f>
        <v>232.5</v>
      </c>
      <c r="G1266" s="37">
        <f>1424.42691+15.57455+74.31635</f>
        <v>1514.31781</v>
      </c>
    </row>
    <row r="1267" spans="1:7" s="32" customFormat="1" ht="105" customHeight="1" x14ac:dyDescent="0.35">
      <c r="A1267" s="357" t="s">
        <v>434</v>
      </c>
      <c r="B1267" s="94" t="s">
        <v>1297</v>
      </c>
      <c r="C1267" s="25">
        <v>2023</v>
      </c>
      <c r="D1267" s="26" t="s">
        <v>123</v>
      </c>
      <c r="E1267" s="39">
        <v>1</v>
      </c>
      <c r="F1267" s="35">
        <f>250*0.93</f>
        <v>232.5</v>
      </c>
      <c r="G1267" s="40">
        <v>747.06682000000001</v>
      </c>
    </row>
    <row r="1268" spans="1:7" s="32" customFormat="1" ht="79.95" customHeight="1" x14ac:dyDescent="0.35">
      <c r="A1268" s="357" t="s">
        <v>434</v>
      </c>
      <c r="B1268" s="311" t="s">
        <v>1245</v>
      </c>
      <c r="C1268" s="31">
        <v>2023</v>
      </c>
      <c r="D1268" s="96" t="s">
        <v>123</v>
      </c>
      <c r="E1268" s="31">
        <v>1</v>
      </c>
      <c r="F1268" s="35">
        <f>250*0.93</f>
        <v>232.5</v>
      </c>
      <c r="G1268" s="48">
        <v>940.10694000000001</v>
      </c>
    </row>
    <row r="1269" spans="1:7" s="63" customFormat="1" ht="105" customHeight="1" outlineLevel="1" x14ac:dyDescent="0.35">
      <c r="A1269" s="357" t="s">
        <v>434</v>
      </c>
      <c r="B1269" s="222" t="s">
        <v>1345</v>
      </c>
      <c r="C1269" s="69">
        <v>2023</v>
      </c>
      <c r="D1269" s="81" t="s">
        <v>123</v>
      </c>
      <c r="E1269" s="71">
        <v>1</v>
      </c>
      <c r="F1269" s="248"/>
      <c r="G1269" s="73">
        <v>818.38888999999995</v>
      </c>
    </row>
    <row r="1270" spans="1:7" s="63" customFormat="1" ht="105" customHeight="1" outlineLevel="1" x14ac:dyDescent="0.35">
      <c r="A1270" s="357" t="s">
        <v>434</v>
      </c>
      <c r="B1270" s="222" t="s">
        <v>534</v>
      </c>
      <c r="C1270" s="69">
        <v>2023</v>
      </c>
      <c r="D1270" s="69" t="s">
        <v>123</v>
      </c>
      <c r="E1270" s="71">
        <v>1</v>
      </c>
      <c r="F1270" s="71">
        <v>120</v>
      </c>
      <c r="G1270" s="73">
        <v>951.18052</v>
      </c>
    </row>
    <row r="1271" spans="1:7" s="63" customFormat="1" ht="105" customHeight="1" outlineLevel="1" x14ac:dyDescent="0.35">
      <c r="A1271" s="357" t="s">
        <v>434</v>
      </c>
      <c r="B1271" s="84" t="s">
        <v>525</v>
      </c>
      <c r="C1271" s="69">
        <v>2023</v>
      </c>
      <c r="D1271" s="69" t="s">
        <v>123</v>
      </c>
      <c r="E1271" s="71">
        <v>1</v>
      </c>
      <c r="F1271" s="71">
        <v>98</v>
      </c>
      <c r="G1271" s="73">
        <v>1081.8983800000001</v>
      </c>
    </row>
    <row r="1272" spans="1:7" s="63" customFormat="1" ht="67.95" customHeight="1" outlineLevel="1" x14ac:dyDescent="0.35">
      <c r="A1272" s="357" t="s">
        <v>434</v>
      </c>
      <c r="B1272" s="222" t="s">
        <v>1346</v>
      </c>
      <c r="C1272" s="69">
        <v>2023</v>
      </c>
      <c r="D1272" s="69" t="s">
        <v>123</v>
      </c>
      <c r="E1272" s="71">
        <v>1</v>
      </c>
      <c r="F1272" s="71">
        <v>0</v>
      </c>
      <c r="G1272" s="73">
        <v>967.75084000000004</v>
      </c>
    </row>
    <row r="1273" spans="1:7" s="68" customFormat="1" ht="25.2" customHeight="1" x14ac:dyDescent="0.35">
      <c r="A1273" s="356" t="s">
        <v>435</v>
      </c>
      <c r="B1273" s="223" t="s">
        <v>164</v>
      </c>
      <c r="C1273" s="264"/>
      <c r="D1273" s="264"/>
      <c r="E1273" s="197">
        <f>SUM(E1274:E1279)</f>
        <v>6</v>
      </c>
      <c r="F1273" s="237">
        <f>SUM(F1274:F1279)</f>
        <v>974.5</v>
      </c>
      <c r="G1273" s="198">
        <f>SUM(G1274:G1279)</f>
        <v>5579.7905400000009</v>
      </c>
    </row>
    <row r="1274" spans="1:7" s="63" customFormat="1" ht="87" customHeight="1" x14ac:dyDescent="0.35">
      <c r="A1274" s="357" t="s">
        <v>435</v>
      </c>
      <c r="B1274" s="219" t="s">
        <v>272</v>
      </c>
      <c r="C1274" s="69">
        <v>2021</v>
      </c>
      <c r="D1274" s="69" t="s">
        <v>123</v>
      </c>
      <c r="E1274" s="71">
        <v>1</v>
      </c>
      <c r="F1274" s="72">
        <v>232.5</v>
      </c>
      <c r="G1274" s="73">
        <v>550.56924000000004</v>
      </c>
    </row>
    <row r="1275" spans="1:7" s="63" customFormat="1" ht="105" customHeight="1" x14ac:dyDescent="0.35">
      <c r="A1275" s="357" t="s">
        <v>435</v>
      </c>
      <c r="B1275" s="222" t="s">
        <v>1347</v>
      </c>
      <c r="C1275" s="69">
        <v>2022</v>
      </c>
      <c r="D1275" s="70" t="s">
        <v>123</v>
      </c>
      <c r="E1275" s="81">
        <v>1</v>
      </c>
      <c r="F1275" s="72">
        <f>150*0.93</f>
        <v>139.5</v>
      </c>
      <c r="G1275" s="82">
        <v>758.01413000000002</v>
      </c>
    </row>
    <row r="1276" spans="1:7" s="91" customFormat="1" ht="105" customHeight="1" x14ac:dyDescent="0.35">
      <c r="A1276" s="357" t="s">
        <v>435</v>
      </c>
      <c r="B1276" s="220" t="s">
        <v>1289</v>
      </c>
      <c r="C1276" s="195">
        <v>2022</v>
      </c>
      <c r="D1276" s="244" t="s">
        <v>123</v>
      </c>
      <c r="E1276" s="245">
        <v>1</v>
      </c>
      <c r="F1276" s="242">
        <f>250*0.93</f>
        <v>232.5</v>
      </c>
      <c r="G1276" s="196">
        <v>1267.076</v>
      </c>
    </row>
    <row r="1277" spans="1:7" s="32" customFormat="1" ht="105" customHeight="1" outlineLevel="1" x14ac:dyDescent="0.35">
      <c r="A1277" s="357" t="s">
        <v>435</v>
      </c>
      <c r="B1277" s="93" t="s">
        <v>1231</v>
      </c>
      <c r="C1277" s="34">
        <v>2023</v>
      </c>
      <c r="D1277" s="34" t="s">
        <v>123</v>
      </c>
      <c r="E1277" s="36">
        <v>1</v>
      </c>
      <c r="F1277" s="36">
        <v>100</v>
      </c>
      <c r="G1277" s="37">
        <v>1057.53332</v>
      </c>
    </row>
    <row r="1278" spans="1:7" s="63" customFormat="1" ht="91.95" customHeight="1" x14ac:dyDescent="0.35">
      <c r="A1278" s="357" t="s">
        <v>435</v>
      </c>
      <c r="B1278" s="222" t="s">
        <v>523</v>
      </c>
      <c r="C1278" s="69">
        <v>2023</v>
      </c>
      <c r="D1278" s="69" t="s">
        <v>124</v>
      </c>
      <c r="E1278" s="71">
        <v>1</v>
      </c>
      <c r="F1278" s="71">
        <v>120</v>
      </c>
      <c r="G1278" s="73">
        <v>930.35019999999997</v>
      </c>
    </row>
    <row r="1279" spans="1:7" s="63" customFormat="1" ht="97.2" customHeight="1" x14ac:dyDescent="0.35">
      <c r="A1279" s="357" t="s">
        <v>435</v>
      </c>
      <c r="B1279" s="222" t="s">
        <v>1311</v>
      </c>
      <c r="C1279" s="69">
        <v>2023</v>
      </c>
      <c r="D1279" s="81" t="s">
        <v>123</v>
      </c>
      <c r="E1279" s="71">
        <v>1</v>
      </c>
      <c r="F1279" s="71">
        <v>150</v>
      </c>
      <c r="G1279" s="73">
        <v>1016.24765</v>
      </c>
    </row>
    <row r="1280" spans="1:7" s="63" customFormat="1" ht="25.2" customHeight="1" outlineLevel="1" x14ac:dyDescent="0.35">
      <c r="A1280" s="355" t="s">
        <v>436</v>
      </c>
      <c r="B1280" s="424" t="s">
        <v>133</v>
      </c>
      <c r="C1280" s="425"/>
      <c r="D1280" s="425"/>
      <c r="E1280" s="425"/>
      <c r="F1280" s="425"/>
      <c r="G1280" s="426"/>
    </row>
    <row r="1281" spans="1:7" s="68" customFormat="1" ht="25.2" customHeight="1" outlineLevel="1" x14ac:dyDescent="0.35">
      <c r="A1281" s="356" t="s">
        <v>437</v>
      </c>
      <c r="B1281" s="223" t="s">
        <v>163</v>
      </c>
      <c r="C1281" s="264"/>
      <c r="D1281" s="264"/>
      <c r="E1281" s="197">
        <f>SUM(E1282:E1283)</f>
        <v>2</v>
      </c>
      <c r="F1281" s="237">
        <f>SUM(F1282:F1283)</f>
        <v>381.3</v>
      </c>
      <c r="G1281" s="198">
        <f>SUM(G1282:G1283)</f>
        <v>1296.2027700000001</v>
      </c>
    </row>
    <row r="1282" spans="1:7" s="63" customFormat="1" ht="67.95" customHeight="1" outlineLevel="1" x14ac:dyDescent="0.35">
      <c r="A1282" s="357" t="s">
        <v>437</v>
      </c>
      <c r="B1282" s="219" t="s">
        <v>186</v>
      </c>
      <c r="C1282" s="69">
        <v>2021</v>
      </c>
      <c r="D1282" s="69" t="s">
        <v>123</v>
      </c>
      <c r="E1282" s="71">
        <v>1</v>
      </c>
      <c r="F1282" s="72">
        <v>148.80000000000001</v>
      </c>
      <c r="G1282" s="73">
        <v>407.19711000000001</v>
      </c>
    </row>
    <row r="1283" spans="1:7" s="63" customFormat="1" ht="122.4" customHeight="1" outlineLevel="1" x14ac:dyDescent="0.35">
      <c r="A1283" s="357" t="s">
        <v>437</v>
      </c>
      <c r="B1283" s="219" t="s">
        <v>217</v>
      </c>
      <c r="C1283" s="69">
        <v>2021</v>
      </c>
      <c r="D1283" s="69" t="s">
        <v>123</v>
      </c>
      <c r="E1283" s="71">
        <v>1</v>
      </c>
      <c r="F1283" s="72">
        <v>232.5</v>
      </c>
      <c r="G1283" s="73">
        <v>889.00566000000003</v>
      </c>
    </row>
    <row r="1284" spans="1:7" s="68" customFormat="1" ht="25.2" customHeight="1" outlineLevel="1" x14ac:dyDescent="0.35">
      <c r="A1284" s="356" t="s">
        <v>438</v>
      </c>
      <c r="B1284" s="223" t="s">
        <v>164</v>
      </c>
      <c r="C1284" s="264"/>
      <c r="D1284" s="264"/>
      <c r="E1284" s="197">
        <f>SUM(E1285:E1289)</f>
        <v>5</v>
      </c>
      <c r="F1284" s="237">
        <f>SUM(F1285:F1289)</f>
        <v>1671</v>
      </c>
      <c r="G1284" s="198">
        <f>SUM(G1285:G1289)</f>
        <v>6990.0450600000004</v>
      </c>
    </row>
    <row r="1285" spans="1:7" s="63" customFormat="1" ht="88.2" customHeight="1" outlineLevel="1" x14ac:dyDescent="0.35">
      <c r="A1285" s="357" t="s">
        <v>438</v>
      </c>
      <c r="B1285" s="222" t="s">
        <v>782</v>
      </c>
      <c r="C1285" s="69">
        <v>2022</v>
      </c>
      <c r="D1285" s="69" t="s">
        <v>123</v>
      </c>
      <c r="E1285" s="81">
        <v>1</v>
      </c>
      <c r="F1285" s="72">
        <v>372</v>
      </c>
      <c r="G1285" s="82">
        <v>1194.86663</v>
      </c>
    </row>
    <row r="1286" spans="1:7" s="63" customFormat="1" ht="121.2" customHeight="1" outlineLevel="1" x14ac:dyDescent="0.35">
      <c r="A1286" s="357" t="s">
        <v>438</v>
      </c>
      <c r="B1286" s="128" t="s">
        <v>356</v>
      </c>
      <c r="C1286" s="100">
        <v>2022</v>
      </c>
      <c r="D1286" s="69" t="s">
        <v>123</v>
      </c>
      <c r="E1286" s="100">
        <v>1</v>
      </c>
      <c r="F1286" s="72">
        <v>372</v>
      </c>
      <c r="G1286" s="115">
        <v>875.35749999999996</v>
      </c>
    </row>
    <row r="1287" spans="1:7" s="32" customFormat="1" ht="82.2" customHeight="1" outlineLevel="1" x14ac:dyDescent="0.35">
      <c r="A1287" s="357" t="s">
        <v>438</v>
      </c>
      <c r="B1287" s="93" t="s">
        <v>1348</v>
      </c>
      <c r="C1287" s="25">
        <v>2023</v>
      </c>
      <c r="D1287" s="26" t="s">
        <v>123</v>
      </c>
      <c r="E1287" s="39">
        <v>1</v>
      </c>
      <c r="F1287" s="51">
        <f>400*0.93</f>
        <v>372</v>
      </c>
      <c r="G1287" s="40">
        <v>1331.76154</v>
      </c>
    </row>
    <row r="1288" spans="1:7" s="63" customFormat="1" ht="109.95" customHeight="1" outlineLevel="1" x14ac:dyDescent="0.35">
      <c r="A1288" s="357" t="s">
        <v>438</v>
      </c>
      <c r="B1288" s="222" t="s">
        <v>535</v>
      </c>
      <c r="C1288" s="69">
        <v>2023</v>
      </c>
      <c r="D1288" s="81" t="s">
        <v>123</v>
      </c>
      <c r="E1288" s="71">
        <v>1</v>
      </c>
      <c r="F1288" s="71">
        <v>555</v>
      </c>
      <c r="G1288" s="73">
        <v>1836.42752</v>
      </c>
    </row>
    <row r="1289" spans="1:7" s="63" customFormat="1" ht="58.95" customHeight="1" outlineLevel="1" x14ac:dyDescent="0.35">
      <c r="A1289" s="357" t="s">
        <v>438</v>
      </c>
      <c r="B1289" s="221" t="s">
        <v>1235</v>
      </c>
      <c r="C1289" s="69">
        <v>2023</v>
      </c>
      <c r="D1289" s="69" t="s">
        <v>123</v>
      </c>
      <c r="E1289" s="71">
        <v>1</v>
      </c>
      <c r="F1289" s="71">
        <v>0</v>
      </c>
      <c r="G1289" s="73">
        <v>1751.6318699999999</v>
      </c>
    </row>
    <row r="1290" spans="1:7" s="63" customFormat="1" ht="25.2" customHeight="1" outlineLevel="1" x14ac:dyDescent="0.35">
      <c r="A1290" s="355" t="s">
        <v>439</v>
      </c>
      <c r="B1290" s="427" t="s">
        <v>286</v>
      </c>
      <c r="C1290" s="428"/>
      <c r="D1290" s="428"/>
      <c r="E1290" s="428"/>
      <c r="F1290" s="428"/>
      <c r="G1290" s="429"/>
    </row>
    <row r="1291" spans="1:7" s="63" customFormat="1" ht="25.2" customHeight="1" outlineLevel="1" x14ac:dyDescent="0.35">
      <c r="A1291" s="355" t="s">
        <v>440</v>
      </c>
      <c r="B1291" s="219" t="s">
        <v>163</v>
      </c>
      <c r="C1291" s="69"/>
      <c r="D1291" s="69"/>
      <c r="E1291" s="71"/>
      <c r="F1291" s="72"/>
      <c r="G1291" s="73"/>
    </row>
    <row r="1292" spans="1:7" s="68" customFormat="1" ht="25.2" customHeight="1" outlineLevel="1" x14ac:dyDescent="0.35">
      <c r="A1292" s="356" t="s">
        <v>441</v>
      </c>
      <c r="B1292" s="223" t="s">
        <v>164</v>
      </c>
      <c r="C1292" s="264"/>
      <c r="D1292" s="264"/>
      <c r="E1292" s="197">
        <f>SUM(E1293:E1297)</f>
        <v>5</v>
      </c>
      <c r="F1292" s="237">
        <f>SUM(F1293:F1297)</f>
        <v>2949.9</v>
      </c>
      <c r="G1292" s="198">
        <f>SUM(G1293:G1297)</f>
        <v>6983.8850899999998</v>
      </c>
    </row>
    <row r="1293" spans="1:7" s="63" customFormat="1" ht="115.2" customHeight="1" outlineLevel="1" x14ac:dyDescent="0.35">
      <c r="A1293" s="357" t="s">
        <v>441</v>
      </c>
      <c r="B1293" s="219" t="s">
        <v>196</v>
      </c>
      <c r="C1293" s="69">
        <v>2021</v>
      </c>
      <c r="D1293" s="69" t="s">
        <v>123</v>
      </c>
      <c r="E1293" s="71">
        <v>1</v>
      </c>
      <c r="F1293" s="72">
        <v>592.19999999999993</v>
      </c>
      <c r="G1293" s="73">
        <v>1103.0167300000001</v>
      </c>
    </row>
    <row r="1294" spans="1:7" s="63" customFormat="1" ht="73.2" customHeight="1" outlineLevel="1" x14ac:dyDescent="0.35">
      <c r="A1294" s="357" t="s">
        <v>441</v>
      </c>
      <c r="B1294" s="219" t="s">
        <v>1349</v>
      </c>
      <c r="C1294" s="100">
        <v>2022</v>
      </c>
      <c r="D1294" s="100" t="s">
        <v>123</v>
      </c>
      <c r="E1294" s="103">
        <v>1</v>
      </c>
      <c r="F1294" s="102">
        <f>630*0.93</f>
        <v>585.9</v>
      </c>
      <c r="G1294" s="104">
        <v>1024.4891</v>
      </c>
    </row>
    <row r="1295" spans="1:7" s="129" customFormat="1" ht="105" customHeight="1" outlineLevel="1" x14ac:dyDescent="0.35">
      <c r="A1295" s="357" t="s">
        <v>441</v>
      </c>
      <c r="B1295" s="220" t="s">
        <v>935</v>
      </c>
      <c r="C1295" s="195">
        <v>2022</v>
      </c>
      <c r="D1295" s="244" t="s">
        <v>123</v>
      </c>
      <c r="E1295" s="245">
        <v>1</v>
      </c>
      <c r="F1295" s="102">
        <f>630*0.93</f>
        <v>585.9</v>
      </c>
      <c r="G1295" s="196">
        <v>1138.76152</v>
      </c>
    </row>
    <row r="1296" spans="1:7" s="63" customFormat="1" ht="94.95" customHeight="1" outlineLevel="1" x14ac:dyDescent="0.35">
      <c r="A1296" s="357" t="s">
        <v>441</v>
      </c>
      <c r="B1296" s="222" t="s">
        <v>942</v>
      </c>
      <c r="C1296" s="195">
        <v>2022</v>
      </c>
      <c r="D1296" s="244" t="s">
        <v>123</v>
      </c>
      <c r="E1296" s="103">
        <v>1</v>
      </c>
      <c r="F1296" s="102">
        <f>630*0.93</f>
        <v>585.9</v>
      </c>
      <c r="G1296" s="104">
        <v>2937.3689800000002</v>
      </c>
    </row>
    <row r="1297" spans="1:7" s="63" customFormat="1" ht="91.2" customHeight="1" outlineLevel="1" x14ac:dyDescent="0.35">
      <c r="A1297" s="357" t="s">
        <v>441</v>
      </c>
      <c r="B1297" s="222" t="s">
        <v>527</v>
      </c>
      <c r="C1297" s="69">
        <v>2023</v>
      </c>
      <c r="D1297" s="81" t="s">
        <v>123</v>
      </c>
      <c r="E1297" s="71">
        <v>1</v>
      </c>
      <c r="F1297" s="81">
        <v>600</v>
      </c>
      <c r="G1297" s="73">
        <v>780.24875999999995</v>
      </c>
    </row>
    <row r="1298" spans="1:7" s="63" customFormat="1" ht="25.2" customHeight="1" outlineLevel="1" x14ac:dyDescent="0.35">
      <c r="A1298" s="355" t="s">
        <v>442</v>
      </c>
      <c r="B1298" s="427" t="s">
        <v>287</v>
      </c>
      <c r="C1298" s="428"/>
      <c r="D1298" s="428"/>
      <c r="E1298" s="428"/>
      <c r="F1298" s="428"/>
      <c r="G1298" s="429"/>
    </row>
    <row r="1299" spans="1:7" s="68" customFormat="1" ht="25.2" customHeight="1" outlineLevel="1" x14ac:dyDescent="0.35">
      <c r="A1299" s="356" t="s">
        <v>443</v>
      </c>
      <c r="B1299" s="430" t="s">
        <v>164</v>
      </c>
      <c r="C1299" s="431"/>
      <c r="D1299" s="432"/>
      <c r="E1299" s="197">
        <f>SUM(E1300:E1301)</f>
        <v>2</v>
      </c>
      <c r="F1299" s="237">
        <f>SUM(F1300:F1301)</f>
        <v>383</v>
      </c>
      <c r="G1299" s="198">
        <f>SUM(G1300:G1301)</f>
        <v>4058.2708400000001</v>
      </c>
    </row>
    <row r="1300" spans="1:7" s="63" customFormat="1" ht="115.2" customHeight="1" x14ac:dyDescent="0.35">
      <c r="A1300" s="357" t="s">
        <v>443</v>
      </c>
      <c r="B1300" s="222" t="s">
        <v>520</v>
      </c>
      <c r="C1300" s="69">
        <v>2023</v>
      </c>
      <c r="D1300" s="81" t="s">
        <v>123</v>
      </c>
      <c r="E1300" s="71">
        <v>1</v>
      </c>
      <c r="F1300" s="71">
        <v>383</v>
      </c>
      <c r="G1300" s="73">
        <v>1901.0333700000001</v>
      </c>
    </row>
    <row r="1301" spans="1:7" s="63" customFormat="1" ht="175.2" customHeight="1" x14ac:dyDescent="0.35">
      <c r="A1301" s="357" t="s">
        <v>443</v>
      </c>
      <c r="B1301" s="222" t="s">
        <v>1093</v>
      </c>
      <c r="C1301" s="69">
        <v>2023</v>
      </c>
      <c r="D1301" s="81" t="s">
        <v>123</v>
      </c>
      <c r="E1301" s="71">
        <v>1</v>
      </c>
      <c r="F1301" s="71"/>
      <c r="G1301" s="73">
        <v>2157.23747</v>
      </c>
    </row>
    <row r="1302" spans="1:7" s="63" customFormat="1" ht="25.2" customHeight="1" outlineLevel="1" x14ac:dyDescent="0.35">
      <c r="A1302" s="355" t="s">
        <v>166</v>
      </c>
      <c r="B1302" s="433" t="s">
        <v>128</v>
      </c>
      <c r="C1302" s="434"/>
      <c r="D1302" s="434"/>
      <c r="E1302" s="434"/>
      <c r="F1302" s="434"/>
      <c r="G1302" s="435"/>
    </row>
    <row r="1303" spans="1:7" s="63" customFormat="1" ht="25.2" customHeight="1" outlineLevel="1" x14ac:dyDescent="0.35">
      <c r="A1303" s="355" t="s">
        <v>446</v>
      </c>
      <c r="B1303" s="427" t="s">
        <v>133</v>
      </c>
      <c r="C1303" s="428"/>
      <c r="D1303" s="428"/>
      <c r="E1303" s="428"/>
      <c r="F1303" s="428"/>
      <c r="G1303" s="429"/>
    </row>
    <row r="1304" spans="1:7" s="68" customFormat="1" ht="25.2" customHeight="1" outlineLevel="1" x14ac:dyDescent="0.35">
      <c r="A1304" s="356" t="s">
        <v>447</v>
      </c>
      <c r="B1304" s="223" t="s">
        <v>164</v>
      </c>
      <c r="C1304" s="264"/>
      <c r="D1304" s="264"/>
      <c r="E1304" s="197">
        <f>SUM(E1305:E1306)</f>
        <v>3</v>
      </c>
      <c r="F1304" s="237">
        <f>SUM(F1305:F1306)</f>
        <v>1092.8</v>
      </c>
      <c r="G1304" s="198">
        <f>SUM(G1305:G1306)</f>
        <v>4757.1512400000001</v>
      </c>
    </row>
    <row r="1305" spans="1:7" s="63" customFormat="1" ht="99" customHeight="1" outlineLevel="1" x14ac:dyDescent="0.35">
      <c r="A1305" s="357" t="s">
        <v>447</v>
      </c>
      <c r="B1305" s="220" t="s">
        <v>1214</v>
      </c>
      <c r="C1305" s="195">
        <v>2022</v>
      </c>
      <c r="D1305" s="244" t="s">
        <v>123</v>
      </c>
      <c r="E1305" s="245">
        <v>2</v>
      </c>
      <c r="F1305" s="102">
        <f>(400*2)*0.93</f>
        <v>744</v>
      </c>
      <c r="G1305" s="196">
        <v>2386.9214999999999</v>
      </c>
    </row>
    <row r="1306" spans="1:7" s="63" customFormat="1" ht="88.95" customHeight="1" outlineLevel="1" x14ac:dyDescent="0.35">
      <c r="A1306" s="357" t="s">
        <v>447</v>
      </c>
      <c r="B1306" s="128" t="s">
        <v>1173</v>
      </c>
      <c r="C1306" s="22">
        <v>2023</v>
      </c>
      <c r="D1306" s="62" t="s">
        <v>123</v>
      </c>
      <c r="E1306" s="107">
        <v>1</v>
      </c>
      <c r="F1306" s="109">
        <v>348.8</v>
      </c>
      <c r="G1306" s="108">
        <f>2286.59027+83.63947</f>
        <v>2370.2297400000002</v>
      </c>
    </row>
    <row r="1307" spans="1:7" s="63" customFormat="1" ht="25.2" customHeight="1" outlineLevel="4" x14ac:dyDescent="0.35">
      <c r="A1307" s="365" t="s">
        <v>448</v>
      </c>
      <c r="B1307" s="418" t="s">
        <v>560</v>
      </c>
      <c r="C1307" s="419"/>
      <c r="D1307" s="419"/>
      <c r="E1307" s="419"/>
      <c r="F1307" s="419"/>
      <c r="G1307" s="420"/>
    </row>
    <row r="1308" spans="1:7" s="63" customFormat="1" ht="25.2" customHeight="1" x14ac:dyDescent="0.35">
      <c r="A1308" s="365" t="s">
        <v>449</v>
      </c>
      <c r="B1308" s="418" t="s">
        <v>81</v>
      </c>
      <c r="C1308" s="419"/>
      <c r="D1308" s="419"/>
      <c r="E1308" s="419"/>
      <c r="F1308" s="419"/>
      <c r="G1308" s="420"/>
    </row>
    <row r="1309" spans="1:7" s="63" customFormat="1" ht="25.2" customHeight="1" x14ac:dyDescent="0.35">
      <c r="A1309" s="361" t="s">
        <v>450</v>
      </c>
      <c r="B1309" s="218" t="s">
        <v>131</v>
      </c>
      <c r="C1309" s="270"/>
      <c r="D1309" s="270"/>
      <c r="E1309" s="271"/>
      <c r="F1309" s="271"/>
      <c r="G1309" s="272"/>
    </row>
    <row r="1310" spans="1:7" s="68" customFormat="1" ht="25.2" customHeight="1" x14ac:dyDescent="0.35">
      <c r="A1310" s="366" t="s">
        <v>451</v>
      </c>
      <c r="B1310" s="223" t="s">
        <v>82</v>
      </c>
      <c r="C1310" s="264"/>
      <c r="D1310" s="273"/>
      <c r="E1310" s="197">
        <f>SUM(E1311:E3969)</f>
        <v>2825</v>
      </c>
      <c r="F1310" s="237">
        <f>SUM(F1311:F3969)</f>
        <v>27867.799999999996</v>
      </c>
      <c r="G1310" s="198">
        <f>SUM(G1311:G3969)</f>
        <v>33944.474277838905</v>
      </c>
    </row>
    <row r="1311" spans="1:7" s="63" customFormat="1" ht="79.95" customHeight="1" x14ac:dyDescent="0.35">
      <c r="A1311" s="367" t="s">
        <v>451</v>
      </c>
      <c r="B1311" s="130" t="s">
        <v>293</v>
      </c>
      <c r="C1311" s="69">
        <v>2021</v>
      </c>
      <c r="D1311" s="174" t="s">
        <v>101</v>
      </c>
      <c r="E1311" s="71">
        <v>1</v>
      </c>
      <c r="F1311" s="71">
        <v>25</v>
      </c>
      <c r="G1311" s="73">
        <v>12.42792</v>
      </c>
    </row>
    <row r="1312" spans="1:7" s="63" customFormat="1" ht="79.95" customHeight="1" x14ac:dyDescent="0.35">
      <c r="A1312" s="367" t="s">
        <v>451</v>
      </c>
      <c r="B1312" s="130" t="s">
        <v>294</v>
      </c>
      <c r="C1312" s="69">
        <v>2021</v>
      </c>
      <c r="D1312" s="174" t="s">
        <v>295</v>
      </c>
      <c r="E1312" s="71">
        <v>1</v>
      </c>
      <c r="F1312" s="71">
        <v>1</v>
      </c>
      <c r="G1312" s="73">
        <v>12.894080000000001</v>
      </c>
    </row>
    <row r="1313" spans="1:7" s="63" customFormat="1" ht="79.95" customHeight="1" x14ac:dyDescent="0.35">
      <c r="A1313" s="367" t="s">
        <v>451</v>
      </c>
      <c r="B1313" s="130" t="s">
        <v>294</v>
      </c>
      <c r="C1313" s="69">
        <v>2021</v>
      </c>
      <c r="D1313" s="174" t="s">
        <v>295</v>
      </c>
      <c r="E1313" s="71">
        <v>1</v>
      </c>
      <c r="F1313" s="71">
        <v>1</v>
      </c>
      <c r="G1313" s="73">
        <v>12.89409</v>
      </c>
    </row>
    <row r="1314" spans="1:7" s="63" customFormat="1" ht="79.95" customHeight="1" x14ac:dyDescent="0.35">
      <c r="A1314" s="367" t="s">
        <v>451</v>
      </c>
      <c r="B1314" s="130" t="s">
        <v>294</v>
      </c>
      <c r="C1314" s="69">
        <v>2021</v>
      </c>
      <c r="D1314" s="174" t="s">
        <v>295</v>
      </c>
      <c r="E1314" s="71">
        <v>1</v>
      </c>
      <c r="F1314" s="71">
        <v>5</v>
      </c>
      <c r="G1314" s="73">
        <v>10.430099999999999</v>
      </c>
    </row>
    <row r="1315" spans="1:7" s="63" customFormat="1" ht="79.95" customHeight="1" x14ac:dyDescent="0.35">
      <c r="A1315" s="367" t="s">
        <v>451</v>
      </c>
      <c r="B1315" s="130" t="s">
        <v>296</v>
      </c>
      <c r="C1315" s="69">
        <v>2021</v>
      </c>
      <c r="D1315" s="174" t="s">
        <v>100</v>
      </c>
      <c r="E1315" s="71">
        <v>1</v>
      </c>
      <c r="F1315" s="71">
        <v>10</v>
      </c>
      <c r="G1315" s="73">
        <v>9.1578800000000005</v>
      </c>
    </row>
    <row r="1316" spans="1:7" s="63" customFormat="1" ht="79.95" customHeight="1" x14ac:dyDescent="0.35">
      <c r="A1316" s="367" t="s">
        <v>451</v>
      </c>
      <c r="B1316" s="130" t="s">
        <v>296</v>
      </c>
      <c r="C1316" s="69">
        <v>2021</v>
      </c>
      <c r="D1316" s="174" t="s">
        <v>295</v>
      </c>
      <c r="E1316" s="71">
        <v>1</v>
      </c>
      <c r="F1316" s="71">
        <v>5</v>
      </c>
      <c r="G1316" s="73">
        <v>7.1883499999999998</v>
      </c>
    </row>
    <row r="1317" spans="1:7" s="63" customFormat="1" ht="79.95" customHeight="1" x14ac:dyDescent="0.35">
      <c r="A1317" s="367" t="s">
        <v>451</v>
      </c>
      <c r="B1317" s="130" t="s">
        <v>296</v>
      </c>
      <c r="C1317" s="69">
        <v>2021</v>
      </c>
      <c r="D1317" s="174" t="s">
        <v>295</v>
      </c>
      <c r="E1317" s="71">
        <v>4</v>
      </c>
      <c r="F1317" s="71">
        <v>14</v>
      </c>
      <c r="G1317" s="73">
        <v>30.817800000000002</v>
      </c>
    </row>
    <row r="1318" spans="1:7" s="63" customFormat="1" ht="79.95" customHeight="1" x14ac:dyDescent="0.35">
      <c r="A1318" s="367" t="s">
        <v>451</v>
      </c>
      <c r="B1318" s="130" t="s">
        <v>297</v>
      </c>
      <c r="C1318" s="69">
        <v>2021</v>
      </c>
      <c r="D1318" s="174" t="s">
        <v>295</v>
      </c>
      <c r="E1318" s="71">
        <v>1</v>
      </c>
      <c r="F1318" s="71">
        <v>15</v>
      </c>
      <c r="G1318" s="73">
        <v>9.9558099999999996</v>
      </c>
    </row>
    <row r="1319" spans="1:7" s="63" customFormat="1" ht="79.95" customHeight="1" x14ac:dyDescent="0.35">
      <c r="A1319" s="367" t="s">
        <v>451</v>
      </c>
      <c r="B1319" s="130" t="s">
        <v>298</v>
      </c>
      <c r="C1319" s="69">
        <v>2021</v>
      </c>
      <c r="D1319" s="174" t="s">
        <v>295</v>
      </c>
      <c r="E1319" s="71">
        <v>1</v>
      </c>
      <c r="F1319" s="71">
        <v>15</v>
      </c>
      <c r="G1319" s="73">
        <v>9.3431200000000008</v>
      </c>
    </row>
    <row r="1320" spans="1:7" s="63" customFormat="1" ht="79.95" customHeight="1" x14ac:dyDescent="0.35">
      <c r="A1320" s="367" t="s">
        <v>451</v>
      </c>
      <c r="B1320" s="130" t="s">
        <v>298</v>
      </c>
      <c r="C1320" s="69">
        <v>2021</v>
      </c>
      <c r="D1320" s="174" t="s">
        <v>295</v>
      </c>
      <c r="E1320" s="71">
        <v>1</v>
      </c>
      <c r="F1320" s="71">
        <v>15</v>
      </c>
      <c r="G1320" s="73">
        <v>9.3430999999999997</v>
      </c>
    </row>
    <row r="1321" spans="1:7" s="63" customFormat="1" ht="79.95" customHeight="1" x14ac:dyDescent="0.35">
      <c r="A1321" s="367" t="s">
        <v>451</v>
      </c>
      <c r="B1321" s="130" t="s">
        <v>298</v>
      </c>
      <c r="C1321" s="69">
        <v>2021</v>
      </c>
      <c r="D1321" s="174" t="s">
        <v>295</v>
      </c>
      <c r="E1321" s="71">
        <v>1</v>
      </c>
      <c r="F1321" s="71">
        <v>15</v>
      </c>
      <c r="G1321" s="73">
        <v>4.17117</v>
      </c>
    </row>
    <row r="1322" spans="1:7" s="63" customFormat="1" ht="79.95" customHeight="1" x14ac:dyDescent="0.35">
      <c r="A1322" s="367" t="s">
        <v>451</v>
      </c>
      <c r="B1322" s="130" t="s">
        <v>298</v>
      </c>
      <c r="C1322" s="69">
        <v>2021</v>
      </c>
      <c r="D1322" s="174" t="s">
        <v>295</v>
      </c>
      <c r="E1322" s="71">
        <v>1</v>
      </c>
      <c r="F1322" s="71">
        <v>15</v>
      </c>
      <c r="G1322" s="73">
        <v>4.17117</v>
      </c>
    </row>
    <row r="1323" spans="1:7" s="63" customFormat="1" ht="79.95" customHeight="1" x14ac:dyDescent="0.35">
      <c r="A1323" s="367" t="s">
        <v>451</v>
      </c>
      <c r="B1323" s="130" t="s">
        <v>298</v>
      </c>
      <c r="C1323" s="69">
        <v>2021</v>
      </c>
      <c r="D1323" s="174" t="s">
        <v>295</v>
      </c>
      <c r="E1323" s="71">
        <v>1</v>
      </c>
      <c r="F1323" s="71">
        <v>15</v>
      </c>
      <c r="G1323" s="73">
        <v>4.17117</v>
      </c>
    </row>
    <row r="1324" spans="1:7" s="63" customFormat="1" ht="79.95" customHeight="1" x14ac:dyDescent="0.35">
      <c r="A1324" s="367" t="s">
        <v>451</v>
      </c>
      <c r="B1324" s="130" t="s">
        <v>298</v>
      </c>
      <c r="C1324" s="69">
        <v>2021</v>
      </c>
      <c r="D1324" s="174" t="s">
        <v>295</v>
      </c>
      <c r="E1324" s="71">
        <v>1</v>
      </c>
      <c r="F1324" s="71">
        <v>15</v>
      </c>
      <c r="G1324" s="73">
        <v>4.17117</v>
      </c>
    </row>
    <row r="1325" spans="1:7" s="63" customFormat="1" ht="79.95" customHeight="1" x14ac:dyDescent="0.35">
      <c r="A1325" s="367" t="s">
        <v>451</v>
      </c>
      <c r="B1325" s="130" t="s">
        <v>298</v>
      </c>
      <c r="C1325" s="69">
        <v>2021</v>
      </c>
      <c r="D1325" s="174" t="s">
        <v>295</v>
      </c>
      <c r="E1325" s="71">
        <v>1</v>
      </c>
      <c r="F1325" s="71">
        <v>15</v>
      </c>
      <c r="G1325" s="73">
        <v>4.17117</v>
      </c>
    </row>
    <row r="1326" spans="1:7" s="63" customFormat="1" ht="79.95" customHeight="1" x14ac:dyDescent="0.35">
      <c r="A1326" s="367" t="s">
        <v>451</v>
      </c>
      <c r="B1326" s="130" t="s">
        <v>298</v>
      </c>
      <c r="C1326" s="69">
        <v>2021</v>
      </c>
      <c r="D1326" s="174" t="s">
        <v>295</v>
      </c>
      <c r="E1326" s="71">
        <v>1</v>
      </c>
      <c r="F1326" s="71">
        <v>15</v>
      </c>
      <c r="G1326" s="73">
        <v>4.17117</v>
      </c>
    </row>
    <row r="1327" spans="1:7" s="63" customFormat="1" ht="79.95" customHeight="1" x14ac:dyDescent="0.35">
      <c r="A1327" s="367" t="s">
        <v>451</v>
      </c>
      <c r="B1327" s="130" t="s">
        <v>298</v>
      </c>
      <c r="C1327" s="69">
        <v>2021</v>
      </c>
      <c r="D1327" s="174" t="s">
        <v>295</v>
      </c>
      <c r="E1327" s="71">
        <v>1</v>
      </c>
      <c r="F1327" s="71">
        <v>15</v>
      </c>
      <c r="G1327" s="73">
        <v>4.17117</v>
      </c>
    </row>
    <row r="1328" spans="1:7" s="63" customFormat="1" ht="79.95" customHeight="1" x14ac:dyDescent="0.35">
      <c r="A1328" s="367" t="s">
        <v>451</v>
      </c>
      <c r="B1328" s="130" t="s">
        <v>298</v>
      </c>
      <c r="C1328" s="69">
        <v>2021</v>
      </c>
      <c r="D1328" s="174" t="s">
        <v>295</v>
      </c>
      <c r="E1328" s="71">
        <v>1</v>
      </c>
      <c r="F1328" s="71">
        <v>15</v>
      </c>
      <c r="G1328" s="73">
        <v>4.17117</v>
      </c>
    </row>
    <row r="1329" spans="1:7" s="63" customFormat="1" ht="79.95" customHeight="1" x14ac:dyDescent="0.35">
      <c r="A1329" s="367" t="s">
        <v>451</v>
      </c>
      <c r="B1329" s="130" t="s">
        <v>298</v>
      </c>
      <c r="C1329" s="69">
        <v>2021</v>
      </c>
      <c r="D1329" s="174" t="s">
        <v>295</v>
      </c>
      <c r="E1329" s="71">
        <v>1</v>
      </c>
      <c r="F1329" s="71">
        <v>15</v>
      </c>
      <c r="G1329" s="73">
        <v>4.17117</v>
      </c>
    </row>
    <row r="1330" spans="1:7" s="63" customFormat="1" ht="79.95" customHeight="1" x14ac:dyDescent="0.35">
      <c r="A1330" s="367" t="s">
        <v>451</v>
      </c>
      <c r="B1330" s="130" t="s">
        <v>298</v>
      </c>
      <c r="C1330" s="69">
        <v>2021</v>
      </c>
      <c r="D1330" s="174" t="s">
        <v>295</v>
      </c>
      <c r="E1330" s="71">
        <v>1</v>
      </c>
      <c r="F1330" s="71">
        <v>15</v>
      </c>
      <c r="G1330" s="73">
        <v>4.17117</v>
      </c>
    </row>
    <row r="1331" spans="1:7" s="63" customFormat="1" ht="79.95" customHeight="1" x14ac:dyDescent="0.35">
      <c r="A1331" s="367" t="s">
        <v>451</v>
      </c>
      <c r="B1331" s="130" t="s">
        <v>298</v>
      </c>
      <c r="C1331" s="69">
        <v>2021</v>
      </c>
      <c r="D1331" s="174" t="s">
        <v>295</v>
      </c>
      <c r="E1331" s="71">
        <v>1</v>
      </c>
      <c r="F1331" s="71">
        <v>15</v>
      </c>
      <c r="G1331" s="73">
        <v>4.17117</v>
      </c>
    </row>
    <row r="1332" spans="1:7" s="63" customFormat="1" ht="79.95" customHeight="1" x14ac:dyDescent="0.35">
      <c r="A1332" s="367" t="s">
        <v>451</v>
      </c>
      <c r="B1332" s="130" t="s">
        <v>298</v>
      </c>
      <c r="C1332" s="69">
        <v>2021</v>
      </c>
      <c r="D1332" s="174" t="s">
        <v>295</v>
      </c>
      <c r="E1332" s="71">
        <v>1</v>
      </c>
      <c r="F1332" s="71">
        <v>15</v>
      </c>
      <c r="G1332" s="73">
        <v>4.17117</v>
      </c>
    </row>
    <row r="1333" spans="1:7" s="63" customFormat="1" ht="79.95" customHeight="1" x14ac:dyDescent="0.35">
      <c r="A1333" s="367" t="s">
        <v>451</v>
      </c>
      <c r="B1333" s="130" t="s">
        <v>299</v>
      </c>
      <c r="C1333" s="69">
        <v>2021</v>
      </c>
      <c r="D1333" s="174" t="s">
        <v>295</v>
      </c>
      <c r="E1333" s="71">
        <v>1</v>
      </c>
      <c r="F1333" s="71">
        <v>15</v>
      </c>
      <c r="G1333" s="73">
        <v>4.17117</v>
      </c>
    </row>
    <row r="1334" spans="1:7" s="63" customFormat="1" ht="79.95" customHeight="1" x14ac:dyDescent="0.35">
      <c r="A1334" s="367" t="s">
        <v>451</v>
      </c>
      <c r="B1334" s="130" t="s">
        <v>298</v>
      </c>
      <c r="C1334" s="69">
        <v>2021</v>
      </c>
      <c r="D1334" s="174" t="s">
        <v>295</v>
      </c>
      <c r="E1334" s="71">
        <v>1</v>
      </c>
      <c r="F1334" s="71">
        <v>15</v>
      </c>
      <c r="G1334" s="73">
        <v>4.17117</v>
      </c>
    </row>
    <row r="1335" spans="1:7" s="63" customFormat="1" ht="79.95" customHeight="1" x14ac:dyDescent="0.35">
      <c r="A1335" s="367" t="s">
        <v>451</v>
      </c>
      <c r="B1335" s="130" t="s">
        <v>298</v>
      </c>
      <c r="C1335" s="69">
        <v>2021</v>
      </c>
      <c r="D1335" s="174" t="s">
        <v>295</v>
      </c>
      <c r="E1335" s="71">
        <v>1</v>
      </c>
      <c r="F1335" s="71">
        <v>15</v>
      </c>
      <c r="G1335" s="73">
        <v>4.17117</v>
      </c>
    </row>
    <row r="1336" spans="1:7" s="63" customFormat="1" ht="79.95" customHeight="1" x14ac:dyDescent="0.35">
      <c r="A1336" s="367" t="s">
        <v>451</v>
      </c>
      <c r="B1336" s="130" t="s">
        <v>298</v>
      </c>
      <c r="C1336" s="69">
        <v>2021</v>
      </c>
      <c r="D1336" s="174" t="s">
        <v>295</v>
      </c>
      <c r="E1336" s="71">
        <v>1</v>
      </c>
      <c r="F1336" s="71">
        <v>15</v>
      </c>
      <c r="G1336" s="73">
        <v>4.17117</v>
      </c>
    </row>
    <row r="1337" spans="1:7" s="63" customFormat="1" ht="79.95" customHeight="1" x14ac:dyDescent="0.35">
      <c r="A1337" s="367" t="s">
        <v>451</v>
      </c>
      <c r="B1337" s="130" t="s">
        <v>298</v>
      </c>
      <c r="C1337" s="69">
        <v>2021</v>
      </c>
      <c r="D1337" s="174" t="s">
        <v>295</v>
      </c>
      <c r="E1337" s="71">
        <v>1</v>
      </c>
      <c r="F1337" s="71">
        <v>15</v>
      </c>
      <c r="G1337" s="73">
        <v>4.17117</v>
      </c>
    </row>
    <row r="1338" spans="1:7" s="63" customFormat="1" ht="79.95" customHeight="1" x14ac:dyDescent="0.35">
      <c r="A1338" s="367" t="s">
        <v>451</v>
      </c>
      <c r="B1338" s="130" t="s">
        <v>298</v>
      </c>
      <c r="C1338" s="69">
        <v>2021</v>
      </c>
      <c r="D1338" s="174" t="s">
        <v>295</v>
      </c>
      <c r="E1338" s="71">
        <v>1</v>
      </c>
      <c r="F1338" s="71">
        <v>15</v>
      </c>
      <c r="G1338" s="73">
        <v>4.17117</v>
      </c>
    </row>
    <row r="1339" spans="1:7" s="63" customFormat="1" ht="79.95" customHeight="1" x14ac:dyDescent="0.35">
      <c r="A1339" s="367" t="s">
        <v>451</v>
      </c>
      <c r="B1339" s="130" t="s">
        <v>298</v>
      </c>
      <c r="C1339" s="69">
        <v>2021</v>
      </c>
      <c r="D1339" s="174" t="s">
        <v>295</v>
      </c>
      <c r="E1339" s="71">
        <v>1</v>
      </c>
      <c r="F1339" s="71">
        <v>15</v>
      </c>
      <c r="G1339" s="73">
        <v>4.17117</v>
      </c>
    </row>
    <row r="1340" spans="1:7" s="63" customFormat="1" ht="79.95" customHeight="1" x14ac:dyDescent="0.35">
      <c r="A1340" s="367" t="s">
        <v>451</v>
      </c>
      <c r="B1340" s="130" t="s">
        <v>298</v>
      </c>
      <c r="C1340" s="69">
        <v>2021</v>
      </c>
      <c r="D1340" s="174" t="s">
        <v>295</v>
      </c>
      <c r="E1340" s="71">
        <v>1</v>
      </c>
      <c r="F1340" s="71">
        <v>15</v>
      </c>
      <c r="G1340" s="73">
        <v>4.17117</v>
      </c>
    </row>
    <row r="1341" spans="1:7" s="63" customFormat="1" ht="79.95" customHeight="1" x14ac:dyDescent="0.35">
      <c r="A1341" s="367" t="s">
        <v>451</v>
      </c>
      <c r="B1341" s="130" t="s">
        <v>298</v>
      </c>
      <c r="C1341" s="69">
        <v>2021</v>
      </c>
      <c r="D1341" s="174" t="s">
        <v>295</v>
      </c>
      <c r="E1341" s="71">
        <v>1</v>
      </c>
      <c r="F1341" s="71">
        <v>15</v>
      </c>
      <c r="G1341" s="73">
        <v>4.17117</v>
      </c>
    </row>
    <row r="1342" spans="1:7" s="63" customFormat="1" ht="79.95" customHeight="1" x14ac:dyDescent="0.35">
      <c r="A1342" s="367" t="s">
        <v>451</v>
      </c>
      <c r="B1342" s="130" t="s">
        <v>298</v>
      </c>
      <c r="C1342" s="69">
        <v>2021</v>
      </c>
      <c r="D1342" s="174" t="s">
        <v>295</v>
      </c>
      <c r="E1342" s="71">
        <v>1</v>
      </c>
      <c r="F1342" s="71">
        <v>15</v>
      </c>
      <c r="G1342" s="73">
        <v>4.17117</v>
      </c>
    </row>
    <row r="1343" spans="1:7" s="63" customFormat="1" ht="79.95" customHeight="1" x14ac:dyDescent="0.35">
      <c r="A1343" s="367" t="s">
        <v>451</v>
      </c>
      <c r="B1343" s="130" t="s">
        <v>298</v>
      </c>
      <c r="C1343" s="69">
        <v>2021</v>
      </c>
      <c r="D1343" s="174" t="s">
        <v>295</v>
      </c>
      <c r="E1343" s="71">
        <v>1</v>
      </c>
      <c r="F1343" s="71">
        <v>15</v>
      </c>
      <c r="G1343" s="73">
        <v>4.17117</v>
      </c>
    </row>
    <row r="1344" spans="1:7" s="63" customFormat="1" ht="79.95" customHeight="1" x14ac:dyDescent="0.35">
      <c r="A1344" s="367" t="s">
        <v>451</v>
      </c>
      <c r="B1344" s="130" t="s">
        <v>298</v>
      </c>
      <c r="C1344" s="69">
        <v>2021</v>
      </c>
      <c r="D1344" s="174" t="s">
        <v>295</v>
      </c>
      <c r="E1344" s="71">
        <v>1</v>
      </c>
      <c r="F1344" s="71">
        <v>15</v>
      </c>
      <c r="G1344" s="73">
        <v>4.17117</v>
      </c>
    </row>
    <row r="1345" spans="1:7" s="63" customFormat="1" ht="79.95" customHeight="1" x14ac:dyDescent="0.35">
      <c r="A1345" s="367" t="s">
        <v>451</v>
      </c>
      <c r="B1345" s="130" t="s">
        <v>298</v>
      </c>
      <c r="C1345" s="69">
        <v>2021</v>
      </c>
      <c r="D1345" s="174" t="s">
        <v>295</v>
      </c>
      <c r="E1345" s="71">
        <v>1</v>
      </c>
      <c r="F1345" s="71">
        <v>15</v>
      </c>
      <c r="G1345" s="73">
        <v>4.17117</v>
      </c>
    </row>
    <row r="1346" spans="1:7" s="63" customFormat="1" ht="79.95" customHeight="1" x14ac:dyDescent="0.35">
      <c r="A1346" s="367" t="s">
        <v>451</v>
      </c>
      <c r="B1346" s="130" t="s">
        <v>298</v>
      </c>
      <c r="C1346" s="69">
        <v>2021</v>
      </c>
      <c r="D1346" s="174" t="s">
        <v>295</v>
      </c>
      <c r="E1346" s="71">
        <v>1</v>
      </c>
      <c r="F1346" s="71">
        <v>15</v>
      </c>
      <c r="G1346" s="73">
        <v>4.17117</v>
      </c>
    </row>
    <row r="1347" spans="1:7" s="63" customFormat="1" ht="79.95" customHeight="1" x14ac:dyDescent="0.35">
      <c r="A1347" s="367" t="s">
        <v>451</v>
      </c>
      <c r="B1347" s="130" t="s">
        <v>298</v>
      </c>
      <c r="C1347" s="69">
        <v>2021</v>
      </c>
      <c r="D1347" s="174" t="s">
        <v>295</v>
      </c>
      <c r="E1347" s="71">
        <v>1</v>
      </c>
      <c r="F1347" s="71">
        <v>15</v>
      </c>
      <c r="G1347" s="73">
        <v>4.17117</v>
      </c>
    </row>
    <row r="1348" spans="1:7" s="63" customFormat="1" ht="79.95" customHeight="1" x14ac:dyDescent="0.35">
      <c r="A1348" s="367" t="s">
        <v>451</v>
      </c>
      <c r="B1348" s="130" t="s">
        <v>298</v>
      </c>
      <c r="C1348" s="69">
        <v>2021</v>
      </c>
      <c r="D1348" s="174" t="s">
        <v>295</v>
      </c>
      <c r="E1348" s="71">
        <v>1</v>
      </c>
      <c r="F1348" s="71">
        <v>15</v>
      </c>
      <c r="G1348" s="73">
        <v>4.17117</v>
      </c>
    </row>
    <row r="1349" spans="1:7" s="63" customFormat="1" ht="79.95" customHeight="1" x14ac:dyDescent="0.35">
      <c r="A1349" s="367" t="s">
        <v>451</v>
      </c>
      <c r="B1349" s="130" t="s">
        <v>298</v>
      </c>
      <c r="C1349" s="69">
        <v>2021</v>
      </c>
      <c r="D1349" s="174" t="s">
        <v>295</v>
      </c>
      <c r="E1349" s="71">
        <v>1</v>
      </c>
      <c r="F1349" s="71">
        <v>15</v>
      </c>
      <c r="G1349" s="73">
        <v>4.17117</v>
      </c>
    </row>
    <row r="1350" spans="1:7" s="63" customFormat="1" ht="79.95" customHeight="1" x14ac:dyDescent="0.35">
      <c r="A1350" s="367" t="s">
        <v>451</v>
      </c>
      <c r="B1350" s="130" t="s">
        <v>298</v>
      </c>
      <c r="C1350" s="69">
        <v>2021</v>
      </c>
      <c r="D1350" s="174" t="s">
        <v>295</v>
      </c>
      <c r="E1350" s="71">
        <v>1</v>
      </c>
      <c r="F1350" s="71">
        <v>15</v>
      </c>
      <c r="G1350" s="73">
        <v>4.2006100000000002</v>
      </c>
    </row>
    <row r="1351" spans="1:7" s="63" customFormat="1" ht="79.95" customHeight="1" x14ac:dyDescent="0.35">
      <c r="A1351" s="367" t="s">
        <v>451</v>
      </c>
      <c r="B1351" s="130" t="s">
        <v>298</v>
      </c>
      <c r="C1351" s="69">
        <v>2021</v>
      </c>
      <c r="D1351" s="174" t="s">
        <v>295</v>
      </c>
      <c r="E1351" s="71">
        <v>1</v>
      </c>
      <c r="F1351" s="71">
        <v>15</v>
      </c>
      <c r="G1351" s="73">
        <v>4.2005999999999997</v>
      </c>
    </row>
    <row r="1352" spans="1:7" s="63" customFormat="1" ht="79.95" customHeight="1" x14ac:dyDescent="0.35">
      <c r="A1352" s="367" t="s">
        <v>451</v>
      </c>
      <c r="B1352" s="130" t="s">
        <v>298</v>
      </c>
      <c r="C1352" s="69">
        <v>2021</v>
      </c>
      <c r="D1352" s="174" t="s">
        <v>300</v>
      </c>
      <c r="E1352" s="71">
        <v>1</v>
      </c>
      <c r="F1352" s="71">
        <v>15</v>
      </c>
      <c r="G1352" s="73">
        <v>8.3700600000000005</v>
      </c>
    </row>
    <row r="1353" spans="1:7" s="63" customFormat="1" ht="79.95" customHeight="1" x14ac:dyDescent="0.35">
      <c r="A1353" s="367" t="s">
        <v>451</v>
      </c>
      <c r="B1353" s="130" t="s">
        <v>298</v>
      </c>
      <c r="C1353" s="69">
        <v>2021</v>
      </c>
      <c r="D1353" s="174" t="s">
        <v>301</v>
      </c>
      <c r="E1353" s="71">
        <v>1</v>
      </c>
      <c r="F1353" s="71">
        <v>15</v>
      </c>
      <c r="G1353" s="73">
        <v>10.389709999999999</v>
      </c>
    </row>
    <row r="1354" spans="1:7" s="63" customFormat="1" ht="79.95" customHeight="1" x14ac:dyDescent="0.35">
      <c r="A1354" s="367" t="s">
        <v>451</v>
      </c>
      <c r="B1354" s="130" t="s">
        <v>302</v>
      </c>
      <c r="C1354" s="69">
        <v>2021</v>
      </c>
      <c r="D1354" s="174" t="s">
        <v>295</v>
      </c>
      <c r="E1354" s="71">
        <v>1</v>
      </c>
      <c r="F1354" s="71">
        <v>15</v>
      </c>
      <c r="G1354" s="73">
        <v>9.5225500000000007</v>
      </c>
    </row>
    <row r="1355" spans="1:7" s="63" customFormat="1" ht="79.95" customHeight="1" x14ac:dyDescent="0.35">
      <c r="A1355" s="367" t="s">
        <v>451</v>
      </c>
      <c r="B1355" s="130" t="s">
        <v>302</v>
      </c>
      <c r="C1355" s="69">
        <v>2021</v>
      </c>
      <c r="D1355" s="174" t="s">
        <v>295</v>
      </c>
      <c r="E1355" s="71">
        <v>1</v>
      </c>
      <c r="F1355" s="71">
        <v>15</v>
      </c>
      <c r="G1355" s="73">
        <v>9.5225500000000007</v>
      </c>
    </row>
    <row r="1356" spans="1:7" s="63" customFormat="1" ht="79.95" customHeight="1" x14ac:dyDescent="0.35">
      <c r="A1356" s="367" t="s">
        <v>451</v>
      </c>
      <c r="B1356" s="130" t="s">
        <v>302</v>
      </c>
      <c r="C1356" s="69">
        <v>2021</v>
      </c>
      <c r="D1356" s="174" t="s">
        <v>295</v>
      </c>
      <c r="E1356" s="71">
        <v>1</v>
      </c>
      <c r="F1356" s="71">
        <v>15</v>
      </c>
      <c r="G1356" s="73">
        <v>9.5225500000000007</v>
      </c>
    </row>
    <row r="1357" spans="1:7" s="63" customFormat="1" ht="79.95" customHeight="1" x14ac:dyDescent="0.35">
      <c r="A1357" s="367" t="s">
        <v>451</v>
      </c>
      <c r="B1357" s="130" t="s">
        <v>302</v>
      </c>
      <c r="C1357" s="69">
        <v>2021</v>
      </c>
      <c r="D1357" s="174" t="s">
        <v>295</v>
      </c>
      <c r="E1357" s="71">
        <v>1</v>
      </c>
      <c r="F1357" s="71">
        <v>15</v>
      </c>
      <c r="G1357" s="73">
        <v>9.5225500000000007</v>
      </c>
    </row>
    <row r="1358" spans="1:7" s="63" customFormat="1" ht="79.95" customHeight="1" x14ac:dyDescent="0.35">
      <c r="A1358" s="367" t="s">
        <v>451</v>
      </c>
      <c r="B1358" s="130" t="s">
        <v>302</v>
      </c>
      <c r="C1358" s="69">
        <v>2021</v>
      </c>
      <c r="D1358" s="174" t="s">
        <v>295</v>
      </c>
      <c r="E1358" s="71">
        <v>1</v>
      </c>
      <c r="F1358" s="71">
        <v>15</v>
      </c>
      <c r="G1358" s="73">
        <v>9.5225500000000007</v>
      </c>
    </row>
    <row r="1359" spans="1:7" s="63" customFormat="1" ht="79.95" customHeight="1" x14ac:dyDescent="0.35">
      <c r="A1359" s="367" t="s">
        <v>451</v>
      </c>
      <c r="B1359" s="130" t="s">
        <v>302</v>
      </c>
      <c r="C1359" s="69">
        <v>2021</v>
      </c>
      <c r="D1359" s="174" t="s">
        <v>295</v>
      </c>
      <c r="E1359" s="71">
        <v>1</v>
      </c>
      <c r="F1359" s="71">
        <v>15</v>
      </c>
      <c r="G1359" s="73">
        <v>9.5225500000000007</v>
      </c>
    </row>
    <row r="1360" spans="1:7" s="63" customFormat="1" ht="79.95" customHeight="1" x14ac:dyDescent="0.35">
      <c r="A1360" s="367" t="s">
        <v>451</v>
      </c>
      <c r="B1360" s="130" t="s">
        <v>302</v>
      </c>
      <c r="C1360" s="69">
        <v>2021</v>
      </c>
      <c r="D1360" s="174" t="s">
        <v>295</v>
      </c>
      <c r="E1360" s="71">
        <v>1</v>
      </c>
      <c r="F1360" s="71">
        <v>15</v>
      </c>
      <c r="G1360" s="73">
        <v>9.5225500000000007</v>
      </c>
    </row>
    <row r="1361" spans="1:7" s="63" customFormat="1" ht="79.95" customHeight="1" x14ac:dyDescent="0.35">
      <c r="A1361" s="367" t="s">
        <v>451</v>
      </c>
      <c r="B1361" s="130" t="s">
        <v>302</v>
      </c>
      <c r="C1361" s="69">
        <v>2021</v>
      </c>
      <c r="D1361" s="174" t="s">
        <v>295</v>
      </c>
      <c r="E1361" s="71">
        <v>2</v>
      </c>
      <c r="F1361" s="71">
        <v>15</v>
      </c>
      <c r="G1361" s="73">
        <v>19.045100000000001</v>
      </c>
    </row>
    <row r="1362" spans="1:7" s="63" customFormat="1" ht="79.95" customHeight="1" x14ac:dyDescent="0.35">
      <c r="A1362" s="367" t="s">
        <v>451</v>
      </c>
      <c r="B1362" s="130" t="s">
        <v>303</v>
      </c>
      <c r="C1362" s="69">
        <v>2021</v>
      </c>
      <c r="D1362" s="174" t="s">
        <v>295</v>
      </c>
      <c r="E1362" s="71">
        <v>1</v>
      </c>
      <c r="F1362" s="71">
        <v>5</v>
      </c>
      <c r="G1362" s="73">
        <v>9.7937100000000008</v>
      </c>
    </row>
    <row r="1363" spans="1:7" s="63" customFormat="1" ht="79.95" customHeight="1" x14ac:dyDescent="0.35">
      <c r="A1363" s="367" t="s">
        <v>451</v>
      </c>
      <c r="B1363" s="130" t="s">
        <v>303</v>
      </c>
      <c r="C1363" s="69">
        <v>2021</v>
      </c>
      <c r="D1363" s="174" t="s">
        <v>295</v>
      </c>
      <c r="E1363" s="71">
        <v>1</v>
      </c>
      <c r="F1363" s="71">
        <v>5</v>
      </c>
      <c r="G1363" s="73">
        <v>9.7937100000000008</v>
      </c>
    </row>
    <row r="1364" spans="1:7" s="63" customFormat="1" ht="79.95" customHeight="1" x14ac:dyDescent="0.35">
      <c r="A1364" s="367" t="s">
        <v>451</v>
      </c>
      <c r="B1364" s="130" t="s">
        <v>304</v>
      </c>
      <c r="C1364" s="69">
        <v>2022</v>
      </c>
      <c r="D1364" s="174" t="s">
        <v>300</v>
      </c>
      <c r="E1364" s="71">
        <v>1</v>
      </c>
      <c r="F1364" s="71">
        <v>5</v>
      </c>
      <c r="G1364" s="73">
        <v>8.9671000000000003</v>
      </c>
    </row>
    <row r="1365" spans="1:7" s="63" customFormat="1" ht="79.95" customHeight="1" x14ac:dyDescent="0.35">
      <c r="A1365" s="367" t="s">
        <v>451</v>
      </c>
      <c r="B1365" s="130" t="s">
        <v>305</v>
      </c>
      <c r="C1365" s="69">
        <v>2021</v>
      </c>
      <c r="D1365" s="174" t="s">
        <v>295</v>
      </c>
      <c r="E1365" s="71">
        <v>1</v>
      </c>
      <c r="F1365" s="71">
        <v>5</v>
      </c>
      <c r="G1365" s="73">
        <v>7.9954299999999998</v>
      </c>
    </row>
    <row r="1366" spans="1:7" s="63" customFormat="1" ht="79.95" customHeight="1" x14ac:dyDescent="0.35">
      <c r="A1366" s="367" t="s">
        <v>451</v>
      </c>
      <c r="B1366" s="130" t="s">
        <v>305</v>
      </c>
      <c r="C1366" s="69">
        <v>2021</v>
      </c>
      <c r="D1366" s="174" t="s">
        <v>295</v>
      </c>
      <c r="E1366" s="71">
        <v>1</v>
      </c>
      <c r="F1366" s="71">
        <v>5</v>
      </c>
      <c r="G1366" s="73">
        <v>7.9954299999999998</v>
      </c>
    </row>
    <row r="1367" spans="1:7" s="63" customFormat="1" ht="79.95" customHeight="1" x14ac:dyDescent="0.35">
      <c r="A1367" s="367" t="s">
        <v>451</v>
      </c>
      <c r="B1367" s="130" t="s">
        <v>305</v>
      </c>
      <c r="C1367" s="69">
        <v>2021</v>
      </c>
      <c r="D1367" s="174" t="s">
        <v>295</v>
      </c>
      <c r="E1367" s="71">
        <v>1</v>
      </c>
      <c r="F1367" s="71">
        <v>5</v>
      </c>
      <c r="G1367" s="73">
        <v>7.6120900000000002</v>
      </c>
    </row>
    <row r="1368" spans="1:7" s="63" customFormat="1" ht="79.95" customHeight="1" x14ac:dyDescent="0.35">
      <c r="A1368" s="367" t="s">
        <v>451</v>
      </c>
      <c r="B1368" s="130" t="s">
        <v>306</v>
      </c>
      <c r="C1368" s="69">
        <v>2021</v>
      </c>
      <c r="D1368" s="174" t="s">
        <v>295</v>
      </c>
      <c r="E1368" s="71">
        <v>1</v>
      </c>
      <c r="F1368" s="71">
        <v>10</v>
      </c>
      <c r="G1368" s="73">
        <v>8.0130199999999991</v>
      </c>
    </row>
    <row r="1369" spans="1:7" s="63" customFormat="1" ht="79.95" customHeight="1" x14ac:dyDescent="0.35">
      <c r="A1369" s="367" t="s">
        <v>451</v>
      </c>
      <c r="B1369" s="130" t="s">
        <v>306</v>
      </c>
      <c r="C1369" s="69">
        <v>2021</v>
      </c>
      <c r="D1369" s="174" t="s">
        <v>295</v>
      </c>
      <c r="E1369" s="71">
        <v>1</v>
      </c>
      <c r="F1369" s="71">
        <v>10</v>
      </c>
      <c r="G1369" s="73">
        <v>8.0130400000000002</v>
      </c>
    </row>
    <row r="1370" spans="1:7" s="63" customFormat="1" ht="79.95" customHeight="1" x14ac:dyDescent="0.35">
      <c r="A1370" s="367" t="s">
        <v>451</v>
      </c>
      <c r="B1370" s="130" t="s">
        <v>306</v>
      </c>
      <c r="C1370" s="69">
        <v>2021</v>
      </c>
      <c r="D1370" s="174" t="s">
        <v>295</v>
      </c>
      <c r="E1370" s="71">
        <v>1</v>
      </c>
      <c r="F1370" s="71">
        <v>10</v>
      </c>
      <c r="G1370" s="73">
        <v>8.0130400000000002</v>
      </c>
    </row>
    <row r="1371" spans="1:7" s="63" customFormat="1" ht="79.95" customHeight="1" x14ac:dyDescent="0.35">
      <c r="A1371" s="367" t="s">
        <v>451</v>
      </c>
      <c r="B1371" s="130" t="s">
        <v>306</v>
      </c>
      <c r="C1371" s="69">
        <v>2021</v>
      </c>
      <c r="D1371" s="174" t="s">
        <v>295</v>
      </c>
      <c r="E1371" s="71">
        <v>1</v>
      </c>
      <c r="F1371" s="71">
        <v>5</v>
      </c>
      <c r="G1371" s="73">
        <v>8.0130400000000002</v>
      </c>
    </row>
    <row r="1372" spans="1:7" s="63" customFormat="1" ht="79.95" customHeight="1" x14ac:dyDescent="0.35">
      <c r="A1372" s="367" t="s">
        <v>451</v>
      </c>
      <c r="B1372" s="130" t="s">
        <v>306</v>
      </c>
      <c r="C1372" s="69">
        <v>2021</v>
      </c>
      <c r="D1372" s="174" t="s">
        <v>295</v>
      </c>
      <c r="E1372" s="71">
        <v>1</v>
      </c>
      <c r="F1372" s="71">
        <v>10</v>
      </c>
      <c r="G1372" s="73">
        <v>8.0130400000000002</v>
      </c>
    </row>
    <row r="1373" spans="1:7" s="63" customFormat="1" ht="79.95" customHeight="1" x14ac:dyDescent="0.35">
      <c r="A1373" s="367" t="s">
        <v>451</v>
      </c>
      <c r="B1373" s="130" t="s">
        <v>306</v>
      </c>
      <c r="C1373" s="69">
        <v>2021</v>
      </c>
      <c r="D1373" s="174" t="s">
        <v>295</v>
      </c>
      <c r="E1373" s="71">
        <v>1</v>
      </c>
      <c r="F1373" s="71">
        <v>7</v>
      </c>
      <c r="G1373" s="73">
        <v>8.0130400000000002</v>
      </c>
    </row>
    <row r="1374" spans="1:7" s="63" customFormat="1" ht="79.95" customHeight="1" x14ac:dyDescent="0.35">
      <c r="A1374" s="367" t="s">
        <v>451</v>
      </c>
      <c r="B1374" s="130" t="s">
        <v>306</v>
      </c>
      <c r="C1374" s="69">
        <v>2021</v>
      </c>
      <c r="D1374" s="174" t="s">
        <v>295</v>
      </c>
      <c r="E1374" s="71">
        <v>1</v>
      </c>
      <c r="F1374" s="71">
        <v>10</v>
      </c>
      <c r="G1374" s="73">
        <v>8.0130400000000002</v>
      </c>
    </row>
    <row r="1375" spans="1:7" s="63" customFormat="1" ht="79.95" customHeight="1" x14ac:dyDescent="0.35">
      <c r="A1375" s="367" t="s">
        <v>451</v>
      </c>
      <c r="B1375" s="130" t="s">
        <v>306</v>
      </c>
      <c r="C1375" s="69">
        <v>2021</v>
      </c>
      <c r="D1375" s="174" t="s">
        <v>295</v>
      </c>
      <c r="E1375" s="71">
        <v>1</v>
      </c>
      <c r="F1375" s="71">
        <v>10</v>
      </c>
      <c r="G1375" s="73">
        <v>8.0130400000000002</v>
      </c>
    </row>
    <row r="1376" spans="1:7" s="63" customFormat="1" ht="79.95" customHeight="1" x14ac:dyDescent="0.35">
      <c r="A1376" s="367" t="s">
        <v>451</v>
      </c>
      <c r="B1376" s="130" t="s">
        <v>306</v>
      </c>
      <c r="C1376" s="69">
        <v>2021</v>
      </c>
      <c r="D1376" s="174" t="s">
        <v>295</v>
      </c>
      <c r="E1376" s="71">
        <v>1</v>
      </c>
      <c r="F1376" s="71">
        <v>10</v>
      </c>
      <c r="G1376" s="73">
        <v>8.35562</v>
      </c>
    </row>
    <row r="1377" spans="1:7" s="63" customFormat="1" ht="79.95" customHeight="1" x14ac:dyDescent="0.35">
      <c r="A1377" s="367" t="s">
        <v>451</v>
      </c>
      <c r="B1377" s="130" t="s">
        <v>306</v>
      </c>
      <c r="C1377" s="69">
        <v>2021</v>
      </c>
      <c r="D1377" s="174" t="s">
        <v>295</v>
      </c>
      <c r="E1377" s="71">
        <v>1</v>
      </c>
      <c r="F1377" s="71">
        <v>15</v>
      </c>
      <c r="G1377" s="73">
        <v>8.35562</v>
      </c>
    </row>
    <row r="1378" spans="1:7" s="63" customFormat="1" ht="79.95" customHeight="1" x14ac:dyDescent="0.35">
      <c r="A1378" s="367" t="s">
        <v>451</v>
      </c>
      <c r="B1378" s="130" t="s">
        <v>306</v>
      </c>
      <c r="C1378" s="69">
        <v>2021</v>
      </c>
      <c r="D1378" s="174" t="s">
        <v>295</v>
      </c>
      <c r="E1378" s="71">
        <v>1</v>
      </c>
      <c r="F1378" s="71">
        <v>2</v>
      </c>
      <c r="G1378" s="73">
        <v>8.3556100000000004</v>
      </c>
    </row>
    <row r="1379" spans="1:7" s="63" customFormat="1" ht="79.95" customHeight="1" x14ac:dyDescent="0.35">
      <c r="A1379" s="367" t="s">
        <v>451</v>
      </c>
      <c r="B1379" s="130" t="s">
        <v>307</v>
      </c>
      <c r="C1379" s="69">
        <v>2021</v>
      </c>
      <c r="D1379" s="174" t="s">
        <v>295</v>
      </c>
      <c r="E1379" s="71">
        <v>1</v>
      </c>
      <c r="F1379" s="71">
        <v>4.5</v>
      </c>
      <c r="G1379" s="73">
        <v>9.2033400000000007</v>
      </c>
    </row>
    <row r="1380" spans="1:7" s="63" customFormat="1" ht="79.95" customHeight="1" x14ac:dyDescent="0.35">
      <c r="A1380" s="367" t="s">
        <v>451</v>
      </c>
      <c r="B1380" s="130" t="s">
        <v>307</v>
      </c>
      <c r="C1380" s="69">
        <v>2021</v>
      </c>
      <c r="D1380" s="174" t="s">
        <v>295</v>
      </c>
      <c r="E1380" s="71">
        <v>1</v>
      </c>
      <c r="F1380" s="71">
        <v>4.5</v>
      </c>
      <c r="G1380" s="73">
        <v>9.2033400000000007</v>
      </c>
    </row>
    <row r="1381" spans="1:7" s="63" customFormat="1" ht="79.95" customHeight="1" x14ac:dyDescent="0.35">
      <c r="A1381" s="367" t="s">
        <v>451</v>
      </c>
      <c r="B1381" s="130" t="s">
        <v>307</v>
      </c>
      <c r="C1381" s="69">
        <v>2021</v>
      </c>
      <c r="D1381" s="174" t="s">
        <v>295</v>
      </c>
      <c r="E1381" s="71">
        <v>1</v>
      </c>
      <c r="F1381" s="71">
        <v>4.5</v>
      </c>
      <c r="G1381" s="73">
        <v>8.7901500000000006</v>
      </c>
    </row>
    <row r="1382" spans="1:7" s="63" customFormat="1" ht="79.95" customHeight="1" x14ac:dyDescent="0.35">
      <c r="A1382" s="367" t="s">
        <v>451</v>
      </c>
      <c r="B1382" s="130" t="s">
        <v>307</v>
      </c>
      <c r="C1382" s="69">
        <v>2021</v>
      </c>
      <c r="D1382" s="174" t="s">
        <v>295</v>
      </c>
      <c r="E1382" s="71">
        <v>1</v>
      </c>
      <c r="F1382" s="71">
        <v>4.5</v>
      </c>
      <c r="G1382" s="73">
        <v>8.8746200000000002</v>
      </c>
    </row>
    <row r="1383" spans="1:7" s="63" customFormat="1" ht="79.95" customHeight="1" x14ac:dyDescent="0.35">
      <c r="A1383" s="367" t="s">
        <v>451</v>
      </c>
      <c r="B1383" s="130" t="s">
        <v>307</v>
      </c>
      <c r="C1383" s="69">
        <v>2021</v>
      </c>
      <c r="D1383" s="174" t="s">
        <v>295</v>
      </c>
      <c r="E1383" s="71">
        <v>2</v>
      </c>
      <c r="F1383" s="71">
        <v>3</v>
      </c>
      <c r="G1383" s="73">
        <v>17.562649999999998</v>
      </c>
    </row>
    <row r="1384" spans="1:7" s="63" customFormat="1" ht="79.95" customHeight="1" x14ac:dyDescent="0.35">
      <c r="A1384" s="367" t="s">
        <v>451</v>
      </c>
      <c r="B1384" s="130" t="s">
        <v>307</v>
      </c>
      <c r="C1384" s="69">
        <v>2021</v>
      </c>
      <c r="D1384" s="174" t="s">
        <v>295</v>
      </c>
      <c r="E1384" s="71">
        <v>1</v>
      </c>
      <c r="F1384" s="71">
        <v>4.5</v>
      </c>
      <c r="G1384" s="73">
        <v>8.7782599999999995</v>
      </c>
    </row>
    <row r="1385" spans="1:7" s="63" customFormat="1" ht="79.95" customHeight="1" x14ac:dyDescent="0.35">
      <c r="A1385" s="367" t="s">
        <v>451</v>
      </c>
      <c r="B1385" s="130" t="s">
        <v>307</v>
      </c>
      <c r="C1385" s="69">
        <v>2021</v>
      </c>
      <c r="D1385" s="174" t="s">
        <v>295</v>
      </c>
      <c r="E1385" s="71">
        <v>1</v>
      </c>
      <c r="F1385" s="71">
        <v>4.5</v>
      </c>
      <c r="G1385" s="73">
        <v>8.7482799999999994</v>
      </c>
    </row>
    <row r="1386" spans="1:7" s="63" customFormat="1" ht="79.95" customHeight="1" x14ac:dyDescent="0.35">
      <c r="A1386" s="367" t="s">
        <v>451</v>
      </c>
      <c r="B1386" s="130" t="s">
        <v>307</v>
      </c>
      <c r="C1386" s="69">
        <v>2021</v>
      </c>
      <c r="D1386" s="174" t="s">
        <v>295</v>
      </c>
      <c r="E1386" s="71">
        <v>1</v>
      </c>
      <c r="F1386" s="71">
        <v>4.5</v>
      </c>
      <c r="G1386" s="73">
        <v>7.9583700000000004</v>
      </c>
    </row>
    <row r="1387" spans="1:7" s="63" customFormat="1" ht="79.95" customHeight="1" x14ac:dyDescent="0.35">
      <c r="A1387" s="367" t="s">
        <v>451</v>
      </c>
      <c r="B1387" s="130" t="s">
        <v>307</v>
      </c>
      <c r="C1387" s="69">
        <v>2021</v>
      </c>
      <c r="D1387" s="174" t="s">
        <v>295</v>
      </c>
      <c r="E1387" s="71">
        <v>1</v>
      </c>
      <c r="F1387" s="71">
        <v>4.5</v>
      </c>
      <c r="G1387" s="73">
        <v>7.94794</v>
      </c>
    </row>
    <row r="1388" spans="1:7" s="63" customFormat="1" ht="79.95" customHeight="1" x14ac:dyDescent="0.35">
      <c r="A1388" s="367" t="s">
        <v>451</v>
      </c>
      <c r="B1388" s="130" t="s">
        <v>307</v>
      </c>
      <c r="C1388" s="69">
        <v>2021</v>
      </c>
      <c r="D1388" s="174" t="s">
        <v>100</v>
      </c>
      <c r="E1388" s="71">
        <v>1</v>
      </c>
      <c r="F1388" s="71">
        <v>20</v>
      </c>
      <c r="G1388" s="73">
        <v>8.0399200000000004</v>
      </c>
    </row>
    <row r="1389" spans="1:7" s="63" customFormat="1" ht="79.95" customHeight="1" x14ac:dyDescent="0.35">
      <c r="A1389" s="367" t="s">
        <v>451</v>
      </c>
      <c r="B1389" s="130" t="s">
        <v>307</v>
      </c>
      <c r="C1389" s="69">
        <v>2021</v>
      </c>
      <c r="D1389" s="174" t="s">
        <v>295</v>
      </c>
      <c r="E1389" s="71">
        <v>1</v>
      </c>
      <c r="F1389" s="71">
        <v>4.5</v>
      </c>
      <c r="G1389" s="73">
        <v>7.8821899999999996</v>
      </c>
    </row>
    <row r="1390" spans="1:7" s="63" customFormat="1" ht="79.95" customHeight="1" x14ac:dyDescent="0.35">
      <c r="A1390" s="367" t="s">
        <v>451</v>
      </c>
      <c r="B1390" s="130" t="s">
        <v>307</v>
      </c>
      <c r="C1390" s="69">
        <v>2021</v>
      </c>
      <c r="D1390" s="174" t="s">
        <v>295</v>
      </c>
      <c r="E1390" s="71">
        <v>1</v>
      </c>
      <c r="F1390" s="71">
        <v>4.5</v>
      </c>
      <c r="G1390" s="73">
        <v>8.2537199999999995</v>
      </c>
    </row>
    <row r="1391" spans="1:7" s="63" customFormat="1" ht="79.95" customHeight="1" x14ac:dyDescent="0.35">
      <c r="A1391" s="367" t="s">
        <v>451</v>
      </c>
      <c r="B1391" s="130" t="s">
        <v>307</v>
      </c>
      <c r="C1391" s="69">
        <v>2021</v>
      </c>
      <c r="D1391" s="174" t="s">
        <v>295</v>
      </c>
      <c r="E1391" s="71">
        <v>1</v>
      </c>
      <c r="F1391" s="71">
        <v>4.5</v>
      </c>
      <c r="G1391" s="73">
        <v>8.2537000000000003</v>
      </c>
    </row>
    <row r="1392" spans="1:7" s="63" customFormat="1" ht="79.95" customHeight="1" x14ac:dyDescent="0.35">
      <c r="A1392" s="367" t="s">
        <v>451</v>
      </c>
      <c r="B1392" s="130" t="s">
        <v>307</v>
      </c>
      <c r="C1392" s="69">
        <v>2021</v>
      </c>
      <c r="D1392" s="174" t="s">
        <v>295</v>
      </c>
      <c r="E1392" s="71">
        <v>1</v>
      </c>
      <c r="F1392" s="71">
        <v>4.5</v>
      </c>
      <c r="G1392" s="73">
        <v>8.5758899999999993</v>
      </c>
    </row>
    <row r="1393" spans="1:7" s="63" customFormat="1" ht="79.95" customHeight="1" x14ac:dyDescent="0.35">
      <c r="A1393" s="367" t="s">
        <v>451</v>
      </c>
      <c r="B1393" s="130" t="s">
        <v>307</v>
      </c>
      <c r="C1393" s="69">
        <v>2021</v>
      </c>
      <c r="D1393" s="174" t="s">
        <v>295</v>
      </c>
      <c r="E1393" s="71">
        <v>1</v>
      </c>
      <c r="F1393" s="71">
        <v>4.5</v>
      </c>
      <c r="G1393" s="73">
        <v>7.9813000000000001</v>
      </c>
    </row>
    <row r="1394" spans="1:7" s="63" customFormat="1" ht="79.95" customHeight="1" x14ac:dyDescent="0.35">
      <c r="A1394" s="367" t="s">
        <v>451</v>
      </c>
      <c r="B1394" s="130" t="s">
        <v>307</v>
      </c>
      <c r="C1394" s="69">
        <v>2021</v>
      </c>
      <c r="D1394" s="174" t="s">
        <v>295</v>
      </c>
      <c r="E1394" s="71">
        <v>1</v>
      </c>
      <c r="F1394" s="71">
        <v>4.5</v>
      </c>
      <c r="G1394" s="73">
        <v>8.5503199999999993</v>
      </c>
    </row>
    <row r="1395" spans="1:7" s="63" customFormat="1" ht="79.95" customHeight="1" x14ac:dyDescent="0.35">
      <c r="A1395" s="367" t="s">
        <v>451</v>
      </c>
      <c r="B1395" s="130" t="s">
        <v>307</v>
      </c>
      <c r="C1395" s="69">
        <v>2021</v>
      </c>
      <c r="D1395" s="174" t="s">
        <v>295</v>
      </c>
      <c r="E1395" s="71">
        <v>4</v>
      </c>
      <c r="F1395" s="71">
        <v>6</v>
      </c>
      <c r="G1395" s="73">
        <v>34.258540000000004</v>
      </c>
    </row>
    <row r="1396" spans="1:7" s="63" customFormat="1" ht="79.95" customHeight="1" x14ac:dyDescent="0.35">
      <c r="A1396" s="367" t="s">
        <v>451</v>
      </c>
      <c r="B1396" s="130" t="s">
        <v>307</v>
      </c>
      <c r="C1396" s="69">
        <v>2021</v>
      </c>
      <c r="D1396" s="174" t="s">
        <v>295</v>
      </c>
      <c r="E1396" s="71">
        <v>1</v>
      </c>
      <c r="F1396" s="71">
        <v>3</v>
      </c>
      <c r="G1396" s="73">
        <v>8.7843800000000005</v>
      </c>
    </row>
    <row r="1397" spans="1:7" s="63" customFormat="1" ht="79.95" customHeight="1" x14ac:dyDescent="0.35">
      <c r="A1397" s="367" t="s">
        <v>451</v>
      </c>
      <c r="B1397" s="130" t="s">
        <v>308</v>
      </c>
      <c r="C1397" s="69">
        <v>2021</v>
      </c>
      <c r="D1397" s="174" t="s">
        <v>295</v>
      </c>
      <c r="E1397" s="71">
        <v>1</v>
      </c>
      <c r="F1397" s="71">
        <v>5</v>
      </c>
      <c r="G1397" s="73">
        <v>9.4553999999999991</v>
      </c>
    </row>
    <row r="1398" spans="1:7" s="63" customFormat="1" ht="79.95" customHeight="1" x14ac:dyDescent="0.35">
      <c r="A1398" s="367" t="s">
        <v>451</v>
      </c>
      <c r="B1398" s="130" t="s">
        <v>308</v>
      </c>
      <c r="C1398" s="69">
        <v>2021</v>
      </c>
      <c r="D1398" s="174" t="s">
        <v>295</v>
      </c>
      <c r="E1398" s="71">
        <v>1</v>
      </c>
      <c r="F1398" s="71">
        <v>5</v>
      </c>
      <c r="G1398" s="73">
        <v>15.6875</v>
      </c>
    </row>
    <row r="1399" spans="1:7" s="63" customFormat="1" ht="79.95" customHeight="1" x14ac:dyDescent="0.35">
      <c r="A1399" s="367" t="s">
        <v>451</v>
      </c>
      <c r="B1399" s="130" t="s">
        <v>309</v>
      </c>
      <c r="C1399" s="69">
        <v>2021</v>
      </c>
      <c r="D1399" s="174" t="s">
        <v>295</v>
      </c>
      <c r="E1399" s="71">
        <v>1</v>
      </c>
      <c r="F1399" s="71">
        <v>5</v>
      </c>
      <c r="G1399" s="73">
        <v>8.8823000000000008</v>
      </c>
    </row>
    <row r="1400" spans="1:7" s="63" customFormat="1" ht="79.95" customHeight="1" x14ac:dyDescent="0.35">
      <c r="A1400" s="367" t="s">
        <v>451</v>
      </c>
      <c r="B1400" s="130" t="s">
        <v>310</v>
      </c>
      <c r="C1400" s="69">
        <v>2021</v>
      </c>
      <c r="D1400" s="174" t="s">
        <v>295</v>
      </c>
      <c r="E1400" s="71">
        <v>1</v>
      </c>
      <c r="F1400" s="71">
        <v>3</v>
      </c>
      <c r="G1400" s="73">
        <v>11.029680000000001</v>
      </c>
    </row>
    <row r="1401" spans="1:7" s="63" customFormat="1" ht="79.95" customHeight="1" x14ac:dyDescent="0.35">
      <c r="A1401" s="367" t="s">
        <v>451</v>
      </c>
      <c r="B1401" s="130" t="s">
        <v>310</v>
      </c>
      <c r="C1401" s="69">
        <v>2021</v>
      </c>
      <c r="D1401" s="174" t="s">
        <v>295</v>
      </c>
      <c r="E1401" s="71">
        <v>1</v>
      </c>
      <c r="F1401" s="71">
        <v>3</v>
      </c>
      <c r="G1401" s="73">
        <v>9.3209</v>
      </c>
    </row>
    <row r="1402" spans="1:7" s="63" customFormat="1" ht="79.95" customHeight="1" x14ac:dyDescent="0.35">
      <c r="A1402" s="367" t="s">
        <v>451</v>
      </c>
      <c r="B1402" s="130" t="s">
        <v>311</v>
      </c>
      <c r="C1402" s="69">
        <v>2021</v>
      </c>
      <c r="D1402" s="174" t="s">
        <v>295</v>
      </c>
      <c r="E1402" s="71">
        <v>1</v>
      </c>
      <c r="F1402" s="71">
        <v>2</v>
      </c>
      <c r="G1402" s="73">
        <v>13.167960000000001</v>
      </c>
    </row>
    <row r="1403" spans="1:7" s="63" customFormat="1" ht="79.95" customHeight="1" x14ac:dyDescent="0.35">
      <c r="A1403" s="367" t="s">
        <v>451</v>
      </c>
      <c r="B1403" s="130" t="s">
        <v>311</v>
      </c>
      <c r="C1403" s="69">
        <v>2021</v>
      </c>
      <c r="D1403" s="174" t="s">
        <v>100</v>
      </c>
      <c r="E1403" s="71">
        <v>1</v>
      </c>
      <c r="F1403" s="71">
        <v>14</v>
      </c>
      <c r="G1403" s="73">
        <v>10.219329999999999</v>
      </c>
    </row>
    <row r="1404" spans="1:7" s="63" customFormat="1" ht="79.95" customHeight="1" x14ac:dyDescent="0.35">
      <c r="A1404" s="367" t="s">
        <v>451</v>
      </c>
      <c r="B1404" s="130" t="s">
        <v>311</v>
      </c>
      <c r="C1404" s="69">
        <v>2021</v>
      </c>
      <c r="D1404" s="174" t="s">
        <v>295</v>
      </c>
      <c r="E1404" s="71">
        <v>1</v>
      </c>
      <c r="F1404" s="71">
        <v>7</v>
      </c>
      <c r="G1404" s="73">
        <v>10.09164</v>
      </c>
    </row>
    <row r="1405" spans="1:7" s="63" customFormat="1" ht="79.95" customHeight="1" x14ac:dyDescent="0.35">
      <c r="A1405" s="367" t="s">
        <v>451</v>
      </c>
      <c r="B1405" s="130" t="s">
        <v>311</v>
      </c>
      <c r="C1405" s="69">
        <v>2021</v>
      </c>
      <c r="D1405" s="174" t="s">
        <v>100</v>
      </c>
      <c r="E1405" s="71">
        <v>1</v>
      </c>
      <c r="F1405" s="71">
        <v>10</v>
      </c>
      <c r="G1405" s="73">
        <v>9.80579</v>
      </c>
    </row>
    <row r="1406" spans="1:7" s="63" customFormat="1" ht="79.95" customHeight="1" x14ac:dyDescent="0.35">
      <c r="A1406" s="367" t="s">
        <v>451</v>
      </c>
      <c r="B1406" s="130" t="s">
        <v>311</v>
      </c>
      <c r="C1406" s="69">
        <v>2021</v>
      </c>
      <c r="D1406" s="174" t="s">
        <v>100</v>
      </c>
      <c r="E1406" s="71">
        <v>1</v>
      </c>
      <c r="F1406" s="71">
        <v>14</v>
      </c>
      <c r="G1406" s="73">
        <v>8.7548999999999992</v>
      </c>
    </row>
    <row r="1407" spans="1:7" s="63" customFormat="1" ht="79.95" customHeight="1" x14ac:dyDescent="0.35">
      <c r="A1407" s="367" t="s">
        <v>451</v>
      </c>
      <c r="B1407" s="130" t="s">
        <v>311</v>
      </c>
      <c r="C1407" s="69">
        <v>2021</v>
      </c>
      <c r="D1407" s="174" t="s">
        <v>100</v>
      </c>
      <c r="E1407" s="71">
        <v>1</v>
      </c>
      <c r="F1407" s="71">
        <v>10</v>
      </c>
      <c r="G1407" s="73">
        <v>10.735329999999999</v>
      </c>
    </row>
    <row r="1408" spans="1:7" s="63" customFormat="1" ht="79.95" customHeight="1" x14ac:dyDescent="0.35">
      <c r="A1408" s="367" t="s">
        <v>451</v>
      </c>
      <c r="B1408" s="130" t="s">
        <v>311</v>
      </c>
      <c r="C1408" s="69">
        <v>2021</v>
      </c>
      <c r="D1408" s="174" t="s">
        <v>100</v>
      </c>
      <c r="E1408" s="71">
        <v>1</v>
      </c>
      <c r="F1408" s="71">
        <v>14</v>
      </c>
      <c r="G1408" s="73">
        <v>11.31054</v>
      </c>
    </row>
    <row r="1409" spans="1:7" s="63" customFormat="1" ht="79.95" customHeight="1" x14ac:dyDescent="0.35">
      <c r="A1409" s="367" t="s">
        <v>451</v>
      </c>
      <c r="B1409" s="130" t="s">
        <v>311</v>
      </c>
      <c r="C1409" s="69">
        <v>2021</v>
      </c>
      <c r="D1409" s="174" t="s">
        <v>295</v>
      </c>
      <c r="E1409" s="71">
        <v>1</v>
      </c>
      <c r="F1409" s="71">
        <v>7</v>
      </c>
      <c r="G1409" s="73">
        <v>10.21932</v>
      </c>
    </row>
    <row r="1410" spans="1:7" s="63" customFormat="1" ht="79.95" customHeight="1" x14ac:dyDescent="0.35">
      <c r="A1410" s="367" t="s">
        <v>451</v>
      </c>
      <c r="B1410" s="130" t="s">
        <v>311</v>
      </c>
      <c r="C1410" s="69">
        <v>2021</v>
      </c>
      <c r="D1410" s="174" t="s">
        <v>100</v>
      </c>
      <c r="E1410" s="71">
        <v>1</v>
      </c>
      <c r="F1410" s="71">
        <v>10</v>
      </c>
      <c r="G1410" s="73">
        <v>9.5598799999999997</v>
      </c>
    </row>
    <row r="1411" spans="1:7" s="63" customFormat="1" ht="79.95" customHeight="1" x14ac:dyDescent="0.35">
      <c r="A1411" s="367" t="s">
        <v>451</v>
      </c>
      <c r="B1411" s="130" t="s">
        <v>311</v>
      </c>
      <c r="C1411" s="69">
        <v>2021</v>
      </c>
      <c r="D1411" s="174" t="s">
        <v>100</v>
      </c>
      <c r="E1411" s="71">
        <v>1</v>
      </c>
      <c r="F1411" s="71">
        <v>10</v>
      </c>
      <c r="G1411" s="73">
        <v>10.47781</v>
      </c>
    </row>
    <row r="1412" spans="1:7" s="63" customFormat="1" ht="79.95" customHeight="1" x14ac:dyDescent="0.35">
      <c r="A1412" s="367" t="s">
        <v>451</v>
      </c>
      <c r="B1412" s="130" t="s">
        <v>311</v>
      </c>
      <c r="C1412" s="69">
        <v>2021</v>
      </c>
      <c r="D1412" s="174" t="s">
        <v>295</v>
      </c>
      <c r="E1412" s="71">
        <v>1</v>
      </c>
      <c r="F1412" s="71">
        <v>7</v>
      </c>
      <c r="G1412" s="73">
        <v>7.7656400000000003</v>
      </c>
    </row>
    <row r="1413" spans="1:7" s="63" customFormat="1" ht="79.95" customHeight="1" x14ac:dyDescent="0.35">
      <c r="A1413" s="367" t="s">
        <v>451</v>
      </c>
      <c r="B1413" s="130" t="s">
        <v>311</v>
      </c>
      <c r="C1413" s="69">
        <v>2021</v>
      </c>
      <c r="D1413" s="174" t="s">
        <v>295</v>
      </c>
      <c r="E1413" s="71">
        <v>1</v>
      </c>
      <c r="F1413" s="71">
        <v>1</v>
      </c>
      <c r="G1413" s="73">
        <v>9.4020700000000001</v>
      </c>
    </row>
    <row r="1414" spans="1:7" s="63" customFormat="1" ht="79.95" customHeight="1" x14ac:dyDescent="0.35">
      <c r="A1414" s="367" t="s">
        <v>451</v>
      </c>
      <c r="B1414" s="130" t="s">
        <v>312</v>
      </c>
      <c r="C1414" s="69">
        <v>2021</v>
      </c>
      <c r="D1414" s="174" t="s">
        <v>295</v>
      </c>
      <c r="E1414" s="71">
        <v>1</v>
      </c>
      <c r="F1414" s="71">
        <v>7</v>
      </c>
      <c r="G1414" s="73">
        <v>7.9661200000000001</v>
      </c>
    </row>
    <row r="1415" spans="1:7" s="63" customFormat="1" ht="79.95" customHeight="1" x14ac:dyDescent="0.35">
      <c r="A1415" s="367" t="s">
        <v>451</v>
      </c>
      <c r="B1415" s="130" t="s">
        <v>312</v>
      </c>
      <c r="C1415" s="69">
        <v>2021</v>
      </c>
      <c r="D1415" s="174" t="s">
        <v>295</v>
      </c>
      <c r="E1415" s="71">
        <v>1</v>
      </c>
      <c r="F1415" s="71">
        <v>7</v>
      </c>
      <c r="G1415" s="73">
        <v>8.0409799999999994</v>
      </c>
    </row>
    <row r="1416" spans="1:7" s="63" customFormat="1" ht="79.95" customHeight="1" x14ac:dyDescent="0.35">
      <c r="A1416" s="367" t="s">
        <v>451</v>
      </c>
      <c r="B1416" s="130" t="s">
        <v>312</v>
      </c>
      <c r="C1416" s="69">
        <v>2021</v>
      </c>
      <c r="D1416" s="174" t="s">
        <v>295</v>
      </c>
      <c r="E1416" s="71">
        <v>3</v>
      </c>
      <c r="F1416" s="71">
        <v>9</v>
      </c>
      <c r="G1416" s="73">
        <v>24.053829999999998</v>
      </c>
    </row>
    <row r="1417" spans="1:7" s="63" customFormat="1" ht="79.95" customHeight="1" x14ac:dyDescent="0.35">
      <c r="A1417" s="367" t="s">
        <v>451</v>
      </c>
      <c r="B1417" s="130" t="s">
        <v>312</v>
      </c>
      <c r="C1417" s="69">
        <v>2021</v>
      </c>
      <c r="D1417" s="174" t="s">
        <v>295</v>
      </c>
      <c r="E1417" s="71">
        <v>1</v>
      </c>
      <c r="F1417" s="71">
        <v>5</v>
      </c>
      <c r="G1417" s="73">
        <v>8.1618300000000001</v>
      </c>
    </row>
    <row r="1418" spans="1:7" s="63" customFormat="1" ht="79.95" customHeight="1" x14ac:dyDescent="0.35">
      <c r="A1418" s="367" t="s">
        <v>451</v>
      </c>
      <c r="B1418" s="130" t="s">
        <v>312</v>
      </c>
      <c r="C1418" s="69">
        <v>2021</v>
      </c>
      <c r="D1418" s="174" t="s">
        <v>295</v>
      </c>
      <c r="E1418" s="71">
        <v>1</v>
      </c>
      <c r="F1418" s="71">
        <v>5</v>
      </c>
      <c r="G1418" s="73">
        <v>8.0551499999999994</v>
      </c>
    </row>
    <row r="1419" spans="1:7" s="63" customFormat="1" ht="79.95" customHeight="1" x14ac:dyDescent="0.35">
      <c r="A1419" s="367" t="s">
        <v>451</v>
      </c>
      <c r="B1419" s="130" t="s">
        <v>312</v>
      </c>
      <c r="C1419" s="69">
        <v>2021</v>
      </c>
      <c r="D1419" s="174" t="s">
        <v>295</v>
      </c>
      <c r="E1419" s="71">
        <v>1</v>
      </c>
      <c r="F1419" s="71">
        <v>5</v>
      </c>
      <c r="G1419" s="73">
        <v>7.9597499999999997</v>
      </c>
    </row>
    <row r="1420" spans="1:7" s="63" customFormat="1" ht="79.95" customHeight="1" x14ac:dyDescent="0.35">
      <c r="A1420" s="367" t="s">
        <v>451</v>
      </c>
      <c r="B1420" s="130" t="s">
        <v>312</v>
      </c>
      <c r="C1420" s="69">
        <v>2021</v>
      </c>
      <c r="D1420" s="174" t="s">
        <v>295</v>
      </c>
      <c r="E1420" s="71">
        <v>1</v>
      </c>
      <c r="F1420" s="71">
        <v>5</v>
      </c>
      <c r="G1420" s="73">
        <v>8.0328900000000001</v>
      </c>
    </row>
    <row r="1421" spans="1:7" s="63" customFormat="1" ht="79.95" customHeight="1" x14ac:dyDescent="0.35">
      <c r="A1421" s="367" t="s">
        <v>451</v>
      </c>
      <c r="B1421" s="130" t="s">
        <v>312</v>
      </c>
      <c r="C1421" s="69">
        <v>2021</v>
      </c>
      <c r="D1421" s="174" t="s">
        <v>295</v>
      </c>
      <c r="E1421" s="71">
        <v>1</v>
      </c>
      <c r="F1421" s="71">
        <v>5</v>
      </c>
      <c r="G1421" s="73">
        <v>8.0269700000000004</v>
      </c>
    </row>
    <row r="1422" spans="1:7" s="63" customFormat="1" ht="79.95" customHeight="1" x14ac:dyDescent="0.35">
      <c r="A1422" s="367" t="s">
        <v>451</v>
      </c>
      <c r="B1422" s="130" t="s">
        <v>312</v>
      </c>
      <c r="C1422" s="69">
        <v>2021</v>
      </c>
      <c r="D1422" s="174" t="s">
        <v>295</v>
      </c>
      <c r="E1422" s="71">
        <v>6</v>
      </c>
      <c r="F1422" s="71">
        <v>12</v>
      </c>
      <c r="G1422" s="73">
        <v>48.055130000000005</v>
      </c>
    </row>
    <row r="1423" spans="1:7" s="63" customFormat="1" ht="79.95" customHeight="1" x14ac:dyDescent="0.35">
      <c r="A1423" s="367" t="s">
        <v>451</v>
      </c>
      <c r="B1423" s="130" t="s">
        <v>312</v>
      </c>
      <c r="C1423" s="69">
        <v>2021</v>
      </c>
      <c r="D1423" s="174" t="s">
        <v>295</v>
      </c>
      <c r="E1423" s="71">
        <v>1</v>
      </c>
      <c r="F1423" s="71">
        <v>5</v>
      </c>
      <c r="G1423" s="73">
        <v>8.0248100000000004</v>
      </c>
    </row>
    <row r="1424" spans="1:7" s="63" customFormat="1" ht="79.95" customHeight="1" x14ac:dyDescent="0.35">
      <c r="A1424" s="367" t="s">
        <v>451</v>
      </c>
      <c r="B1424" s="130" t="s">
        <v>312</v>
      </c>
      <c r="C1424" s="69">
        <v>2021</v>
      </c>
      <c r="D1424" s="174" t="s">
        <v>295</v>
      </c>
      <c r="E1424" s="71">
        <v>1</v>
      </c>
      <c r="F1424" s="71">
        <v>7</v>
      </c>
      <c r="G1424" s="73">
        <v>7.96007</v>
      </c>
    </row>
    <row r="1425" spans="1:7" s="63" customFormat="1" ht="79.95" customHeight="1" x14ac:dyDescent="0.35">
      <c r="A1425" s="367" t="s">
        <v>451</v>
      </c>
      <c r="B1425" s="130" t="s">
        <v>312</v>
      </c>
      <c r="C1425" s="69">
        <v>2021</v>
      </c>
      <c r="D1425" s="174" t="s">
        <v>295</v>
      </c>
      <c r="E1425" s="71">
        <v>1</v>
      </c>
      <c r="F1425" s="71">
        <v>5</v>
      </c>
      <c r="G1425" s="73">
        <v>8.1293600000000001</v>
      </c>
    </row>
    <row r="1426" spans="1:7" s="63" customFormat="1" ht="79.95" customHeight="1" x14ac:dyDescent="0.35">
      <c r="A1426" s="367" t="s">
        <v>451</v>
      </c>
      <c r="B1426" s="130" t="s">
        <v>312</v>
      </c>
      <c r="C1426" s="69">
        <v>2021</v>
      </c>
      <c r="D1426" s="174" t="s">
        <v>295</v>
      </c>
      <c r="E1426" s="71">
        <v>1</v>
      </c>
      <c r="F1426" s="71">
        <v>5</v>
      </c>
      <c r="G1426" s="73">
        <v>8.0381599999999995</v>
      </c>
    </row>
    <row r="1427" spans="1:7" s="63" customFormat="1" ht="79.95" customHeight="1" x14ac:dyDescent="0.35">
      <c r="A1427" s="367" t="s">
        <v>451</v>
      </c>
      <c r="B1427" s="130" t="s">
        <v>312</v>
      </c>
      <c r="C1427" s="69">
        <v>2021</v>
      </c>
      <c r="D1427" s="174" t="s">
        <v>295</v>
      </c>
      <c r="E1427" s="71">
        <v>1</v>
      </c>
      <c r="F1427" s="71">
        <v>5</v>
      </c>
      <c r="G1427" s="73">
        <v>7.9630799999999997</v>
      </c>
    </row>
    <row r="1428" spans="1:7" s="63" customFormat="1" ht="79.95" customHeight="1" x14ac:dyDescent="0.35">
      <c r="A1428" s="367" t="s">
        <v>451</v>
      </c>
      <c r="B1428" s="130" t="s">
        <v>312</v>
      </c>
      <c r="C1428" s="69">
        <v>2021</v>
      </c>
      <c r="D1428" s="174" t="s">
        <v>295</v>
      </c>
      <c r="E1428" s="71">
        <v>1</v>
      </c>
      <c r="F1428" s="71">
        <v>7</v>
      </c>
      <c r="G1428" s="73">
        <v>8.2820900000000002</v>
      </c>
    </row>
    <row r="1429" spans="1:7" s="63" customFormat="1" ht="79.95" customHeight="1" x14ac:dyDescent="0.35">
      <c r="A1429" s="367" t="s">
        <v>451</v>
      </c>
      <c r="B1429" s="130" t="s">
        <v>312</v>
      </c>
      <c r="C1429" s="69">
        <v>2021</v>
      </c>
      <c r="D1429" s="174" t="s">
        <v>295</v>
      </c>
      <c r="E1429" s="71">
        <v>1</v>
      </c>
      <c r="F1429" s="71">
        <v>7</v>
      </c>
      <c r="G1429" s="73">
        <v>8.0248299999999997</v>
      </c>
    </row>
    <row r="1430" spans="1:7" s="63" customFormat="1" ht="79.95" customHeight="1" x14ac:dyDescent="0.35">
      <c r="A1430" s="367" t="s">
        <v>451</v>
      </c>
      <c r="B1430" s="130" t="s">
        <v>313</v>
      </c>
      <c r="C1430" s="69">
        <v>2021</v>
      </c>
      <c r="D1430" s="174" t="s">
        <v>295</v>
      </c>
      <c r="E1430" s="71">
        <v>1</v>
      </c>
      <c r="F1430" s="71">
        <v>7</v>
      </c>
      <c r="G1430" s="73">
        <v>8.4418199999999999</v>
      </c>
    </row>
    <row r="1431" spans="1:7" s="63" customFormat="1" ht="79.95" customHeight="1" x14ac:dyDescent="0.35">
      <c r="A1431" s="367" t="s">
        <v>451</v>
      </c>
      <c r="B1431" s="130" t="s">
        <v>313</v>
      </c>
      <c r="C1431" s="69">
        <v>2021</v>
      </c>
      <c r="D1431" s="174" t="s">
        <v>295</v>
      </c>
      <c r="E1431" s="71">
        <v>1</v>
      </c>
      <c r="F1431" s="71">
        <v>7</v>
      </c>
      <c r="G1431" s="73">
        <v>8.4418199999999999</v>
      </c>
    </row>
    <row r="1432" spans="1:7" s="63" customFormat="1" ht="79.95" customHeight="1" x14ac:dyDescent="0.35">
      <c r="A1432" s="367" t="s">
        <v>451</v>
      </c>
      <c r="B1432" s="130" t="s">
        <v>313</v>
      </c>
      <c r="C1432" s="69">
        <v>2021</v>
      </c>
      <c r="D1432" s="174" t="s">
        <v>295</v>
      </c>
      <c r="E1432" s="71">
        <v>1</v>
      </c>
      <c r="F1432" s="71">
        <v>7</v>
      </c>
      <c r="G1432" s="73">
        <v>8.4418100000000003</v>
      </c>
    </row>
    <row r="1433" spans="1:7" s="63" customFormat="1" ht="25.2" customHeight="1" x14ac:dyDescent="0.35">
      <c r="A1433" s="367" t="s">
        <v>451</v>
      </c>
      <c r="B1433" s="87" t="s">
        <v>561</v>
      </c>
      <c r="C1433" s="69">
        <v>2022</v>
      </c>
      <c r="D1433" s="174" t="s">
        <v>295</v>
      </c>
      <c r="E1433" s="71">
        <v>1</v>
      </c>
      <c r="F1433" s="71">
        <v>5</v>
      </c>
      <c r="G1433" s="73">
        <v>11.63749</v>
      </c>
    </row>
    <row r="1434" spans="1:7" s="63" customFormat="1" ht="25.2" customHeight="1" x14ac:dyDescent="0.35">
      <c r="A1434" s="367" t="s">
        <v>451</v>
      </c>
      <c r="B1434" s="87" t="s">
        <v>561</v>
      </c>
      <c r="C1434" s="69">
        <v>2022</v>
      </c>
      <c r="D1434" s="174" t="s">
        <v>295</v>
      </c>
      <c r="E1434" s="71">
        <v>1</v>
      </c>
      <c r="F1434" s="71">
        <v>3</v>
      </c>
      <c r="G1434" s="73">
        <v>13.105</v>
      </c>
    </row>
    <row r="1435" spans="1:7" s="63" customFormat="1" ht="25.2" customHeight="1" x14ac:dyDescent="0.35">
      <c r="A1435" s="367" t="s">
        <v>451</v>
      </c>
      <c r="B1435" s="87" t="s">
        <v>562</v>
      </c>
      <c r="C1435" s="69">
        <v>2022</v>
      </c>
      <c r="D1435" s="174" t="s">
        <v>295</v>
      </c>
      <c r="E1435" s="71">
        <v>1</v>
      </c>
      <c r="F1435" s="71">
        <v>3</v>
      </c>
      <c r="G1435" s="73">
        <v>3.6846399999999999</v>
      </c>
    </row>
    <row r="1436" spans="1:7" s="63" customFormat="1" ht="25.2" customHeight="1" x14ac:dyDescent="0.35">
      <c r="A1436" s="367" t="s">
        <v>451</v>
      </c>
      <c r="B1436" s="87" t="s">
        <v>562</v>
      </c>
      <c r="C1436" s="69">
        <v>2022</v>
      </c>
      <c r="D1436" s="174" t="s">
        <v>295</v>
      </c>
      <c r="E1436" s="71">
        <v>1</v>
      </c>
      <c r="F1436" s="71">
        <v>3</v>
      </c>
      <c r="G1436" s="73">
        <v>10.288360000000001</v>
      </c>
    </row>
    <row r="1437" spans="1:7" s="63" customFormat="1" ht="25.2" customHeight="1" x14ac:dyDescent="0.35">
      <c r="A1437" s="367" t="s">
        <v>451</v>
      </c>
      <c r="B1437" s="87" t="s">
        <v>563</v>
      </c>
      <c r="C1437" s="69">
        <v>2022</v>
      </c>
      <c r="D1437" s="174" t="s">
        <v>295</v>
      </c>
      <c r="E1437" s="71">
        <v>1</v>
      </c>
      <c r="F1437" s="71">
        <v>3</v>
      </c>
      <c r="G1437" s="73">
        <v>13.33338</v>
      </c>
    </row>
    <row r="1438" spans="1:7" s="63" customFormat="1" ht="25.2" customHeight="1" x14ac:dyDescent="0.35">
      <c r="A1438" s="367" t="s">
        <v>451</v>
      </c>
      <c r="B1438" s="87" t="s">
        <v>563</v>
      </c>
      <c r="C1438" s="69">
        <v>2022</v>
      </c>
      <c r="D1438" s="174" t="s">
        <v>295</v>
      </c>
      <c r="E1438" s="71">
        <v>1</v>
      </c>
      <c r="F1438" s="71">
        <v>2</v>
      </c>
      <c r="G1438" s="73">
        <v>13.31723</v>
      </c>
    </row>
    <row r="1439" spans="1:7" s="63" customFormat="1" ht="25.2" customHeight="1" x14ac:dyDescent="0.35">
      <c r="A1439" s="367" t="s">
        <v>451</v>
      </c>
      <c r="B1439" s="87" t="s">
        <v>564</v>
      </c>
      <c r="C1439" s="69">
        <v>2022</v>
      </c>
      <c r="D1439" s="174" t="s">
        <v>295</v>
      </c>
      <c r="E1439" s="71">
        <v>1</v>
      </c>
      <c r="F1439" s="71">
        <v>1</v>
      </c>
      <c r="G1439" s="73">
        <v>9.4286600000000007</v>
      </c>
    </row>
    <row r="1440" spans="1:7" s="63" customFormat="1" ht="25.2" customHeight="1" x14ac:dyDescent="0.35">
      <c r="A1440" s="367" t="s">
        <v>451</v>
      </c>
      <c r="B1440" s="87" t="s">
        <v>564</v>
      </c>
      <c r="C1440" s="69">
        <v>2022</v>
      </c>
      <c r="D1440" s="174" t="s">
        <v>295</v>
      </c>
      <c r="E1440" s="71">
        <v>1</v>
      </c>
      <c r="F1440" s="71">
        <v>2</v>
      </c>
      <c r="G1440" s="73">
        <v>9.4286499999999993</v>
      </c>
    </row>
    <row r="1441" spans="1:7" s="63" customFormat="1" ht="25.2" customHeight="1" x14ac:dyDescent="0.35">
      <c r="A1441" s="367" t="s">
        <v>451</v>
      </c>
      <c r="B1441" s="87" t="s">
        <v>564</v>
      </c>
      <c r="C1441" s="69">
        <v>2022</v>
      </c>
      <c r="D1441" s="174" t="s">
        <v>295</v>
      </c>
      <c r="E1441" s="71">
        <v>1</v>
      </c>
      <c r="F1441" s="71">
        <v>1</v>
      </c>
      <c r="G1441" s="73">
        <v>9.4286600000000007</v>
      </c>
    </row>
    <row r="1442" spans="1:7" s="63" customFormat="1" ht="25.2" customHeight="1" x14ac:dyDescent="0.35">
      <c r="A1442" s="367" t="s">
        <v>451</v>
      </c>
      <c r="B1442" s="87" t="s">
        <v>564</v>
      </c>
      <c r="C1442" s="69">
        <v>2022</v>
      </c>
      <c r="D1442" s="174" t="s">
        <v>295</v>
      </c>
      <c r="E1442" s="71">
        <v>1</v>
      </c>
      <c r="F1442" s="71">
        <v>8</v>
      </c>
      <c r="G1442" s="73">
        <v>5.4923500000000001</v>
      </c>
    </row>
    <row r="1443" spans="1:7" s="63" customFormat="1" ht="25.2" customHeight="1" x14ac:dyDescent="0.35">
      <c r="A1443" s="367" t="s">
        <v>451</v>
      </c>
      <c r="B1443" s="86" t="s">
        <v>565</v>
      </c>
      <c r="C1443" s="69">
        <v>2022</v>
      </c>
      <c r="D1443" s="174" t="s">
        <v>295</v>
      </c>
      <c r="E1443" s="71">
        <v>1</v>
      </c>
      <c r="F1443" s="71">
        <v>3</v>
      </c>
      <c r="G1443" s="73">
        <v>19.57978</v>
      </c>
    </row>
    <row r="1444" spans="1:7" s="63" customFormat="1" ht="25.2" customHeight="1" x14ac:dyDescent="0.35">
      <c r="A1444" s="367" t="s">
        <v>451</v>
      </c>
      <c r="B1444" s="87" t="s">
        <v>566</v>
      </c>
      <c r="C1444" s="69">
        <v>2022</v>
      </c>
      <c r="D1444" s="70">
        <v>0.4</v>
      </c>
      <c r="E1444" s="71">
        <v>1</v>
      </c>
      <c r="F1444" s="71">
        <v>7</v>
      </c>
      <c r="G1444" s="73">
        <v>9.4367099999999997</v>
      </c>
    </row>
    <row r="1445" spans="1:7" s="63" customFormat="1" ht="25.2" customHeight="1" x14ac:dyDescent="0.35">
      <c r="A1445" s="367" t="s">
        <v>451</v>
      </c>
      <c r="B1445" s="87" t="s">
        <v>566</v>
      </c>
      <c r="C1445" s="69">
        <v>2022</v>
      </c>
      <c r="D1445" s="82">
        <v>0.22</v>
      </c>
      <c r="E1445" s="71">
        <v>1</v>
      </c>
      <c r="F1445" s="71">
        <v>7</v>
      </c>
      <c r="G1445" s="131">
        <v>11.133520000000001</v>
      </c>
    </row>
    <row r="1446" spans="1:7" s="63" customFormat="1" ht="25.2" customHeight="1" x14ac:dyDescent="0.35">
      <c r="A1446" s="367" t="s">
        <v>451</v>
      </c>
      <c r="B1446" s="87" t="s">
        <v>567</v>
      </c>
      <c r="C1446" s="69">
        <v>2022</v>
      </c>
      <c r="D1446" s="82">
        <v>0.22</v>
      </c>
      <c r="E1446" s="71">
        <v>1</v>
      </c>
      <c r="F1446" s="71">
        <v>3</v>
      </c>
      <c r="G1446" s="137">
        <v>13.40512</v>
      </c>
    </row>
    <row r="1447" spans="1:7" s="63" customFormat="1" ht="25.2" customHeight="1" x14ac:dyDescent="0.35">
      <c r="A1447" s="367" t="s">
        <v>451</v>
      </c>
      <c r="B1447" s="87" t="s">
        <v>567</v>
      </c>
      <c r="C1447" s="69">
        <v>2022</v>
      </c>
      <c r="D1447" s="82">
        <v>0.22</v>
      </c>
      <c r="E1447" s="71">
        <v>1</v>
      </c>
      <c r="F1447" s="71">
        <v>3</v>
      </c>
      <c r="G1447" s="137">
        <v>13.405099999999999</v>
      </c>
    </row>
    <row r="1448" spans="1:7" s="63" customFormat="1" ht="25.2" customHeight="1" x14ac:dyDescent="0.35">
      <c r="A1448" s="367" t="s">
        <v>451</v>
      </c>
      <c r="B1448" s="87" t="s">
        <v>567</v>
      </c>
      <c r="C1448" s="69">
        <v>2022</v>
      </c>
      <c r="D1448" s="82">
        <v>0.22</v>
      </c>
      <c r="E1448" s="71">
        <v>1</v>
      </c>
      <c r="F1448" s="71">
        <v>1</v>
      </c>
      <c r="G1448" s="178">
        <v>13.405099999999999</v>
      </c>
    </row>
    <row r="1449" spans="1:7" s="63" customFormat="1" ht="25.2" customHeight="1" x14ac:dyDescent="0.35">
      <c r="A1449" s="367" t="s">
        <v>451</v>
      </c>
      <c r="B1449" s="87" t="s">
        <v>567</v>
      </c>
      <c r="C1449" s="69">
        <v>2022</v>
      </c>
      <c r="D1449" s="82">
        <v>0.22</v>
      </c>
      <c r="E1449" s="71">
        <v>1</v>
      </c>
      <c r="F1449" s="71">
        <v>2</v>
      </c>
      <c r="G1449" s="178">
        <v>13.5458</v>
      </c>
    </row>
    <row r="1450" spans="1:7" s="132" customFormat="1" ht="25.2" customHeight="1" x14ac:dyDescent="0.35">
      <c r="A1450" s="367" t="s">
        <v>451</v>
      </c>
      <c r="B1450" s="87" t="s">
        <v>567</v>
      </c>
      <c r="C1450" s="100">
        <v>2022</v>
      </c>
      <c r="D1450" s="115" t="s">
        <v>452</v>
      </c>
      <c r="E1450" s="103">
        <v>1</v>
      </c>
      <c r="F1450" s="103">
        <v>7</v>
      </c>
      <c r="G1450" s="108">
        <v>11.30283</v>
      </c>
    </row>
    <row r="1451" spans="1:7" s="63" customFormat="1" ht="25.2" customHeight="1" x14ac:dyDescent="0.35">
      <c r="A1451" s="367" t="s">
        <v>451</v>
      </c>
      <c r="B1451" s="87" t="s">
        <v>567</v>
      </c>
      <c r="C1451" s="69">
        <v>2022</v>
      </c>
      <c r="D1451" s="81">
        <v>10</v>
      </c>
      <c r="E1451" s="71">
        <v>1</v>
      </c>
      <c r="F1451" s="71">
        <v>5</v>
      </c>
      <c r="G1451" s="178">
        <v>12.5078</v>
      </c>
    </row>
    <row r="1452" spans="1:7" s="63" customFormat="1" ht="25.2" customHeight="1" x14ac:dyDescent="0.35">
      <c r="A1452" s="367" t="s">
        <v>451</v>
      </c>
      <c r="B1452" s="87" t="s">
        <v>568</v>
      </c>
      <c r="C1452" s="69">
        <v>2022</v>
      </c>
      <c r="D1452" s="133">
        <v>0.4</v>
      </c>
      <c r="E1452" s="71">
        <v>1</v>
      </c>
      <c r="F1452" s="134">
        <v>3</v>
      </c>
      <c r="G1452" s="274">
        <v>2.05714</v>
      </c>
    </row>
    <row r="1453" spans="1:7" s="63" customFormat="1" ht="25.2" customHeight="1" x14ac:dyDescent="0.35">
      <c r="A1453" s="367" t="s">
        <v>451</v>
      </c>
      <c r="B1453" s="87" t="s">
        <v>568</v>
      </c>
      <c r="C1453" s="69">
        <v>2022</v>
      </c>
      <c r="D1453" s="133">
        <v>0.4</v>
      </c>
      <c r="E1453" s="71">
        <v>1</v>
      </c>
      <c r="F1453" s="133">
        <v>15</v>
      </c>
      <c r="G1453" s="274">
        <v>10.29584</v>
      </c>
    </row>
    <row r="1454" spans="1:7" s="63" customFormat="1" ht="25.2" customHeight="1" x14ac:dyDescent="0.35">
      <c r="A1454" s="367" t="s">
        <v>451</v>
      </c>
      <c r="B1454" s="87" t="s">
        <v>568</v>
      </c>
      <c r="C1454" s="69">
        <v>2022</v>
      </c>
      <c r="D1454" s="184">
        <v>0.4</v>
      </c>
      <c r="E1454" s="275">
        <v>1</v>
      </c>
      <c r="F1454" s="136">
        <v>5</v>
      </c>
      <c r="G1454" s="135">
        <v>1.7236199999999999</v>
      </c>
    </row>
    <row r="1455" spans="1:7" s="63" customFormat="1" ht="25.2" customHeight="1" x14ac:dyDescent="0.35">
      <c r="A1455" s="367" t="s">
        <v>451</v>
      </c>
      <c r="B1455" s="87" t="s">
        <v>568</v>
      </c>
      <c r="C1455" s="69">
        <v>2022</v>
      </c>
      <c r="D1455" s="184">
        <v>0.4</v>
      </c>
      <c r="E1455" s="275">
        <v>1</v>
      </c>
      <c r="F1455" s="136">
        <v>5</v>
      </c>
      <c r="G1455" s="135">
        <v>1.7236199999999999</v>
      </c>
    </row>
    <row r="1456" spans="1:7" s="63" customFormat="1" ht="25.2" customHeight="1" x14ac:dyDescent="0.35">
      <c r="A1456" s="367" t="s">
        <v>451</v>
      </c>
      <c r="B1456" s="87" t="s">
        <v>568</v>
      </c>
      <c r="C1456" s="69">
        <v>2022</v>
      </c>
      <c r="D1456" s="184">
        <v>0.4</v>
      </c>
      <c r="E1456" s="71">
        <v>1</v>
      </c>
      <c r="F1456" s="23">
        <v>3</v>
      </c>
      <c r="G1456" s="137">
        <v>1.80209</v>
      </c>
    </row>
    <row r="1457" spans="1:7" s="63" customFormat="1" ht="25.2" customHeight="1" x14ac:dyDescent="0.35">
      <c r="A1457" s="367" t="s">
        <v>451</v>
      </c>
      <c r="B1457" s="87" t="s">
        <v>569</v>
      </c>
      <c r="C1457" s="69">
        <v>2022</v>
      </c>
      <c r="D1457" s="134">
        <v>0.4</v>
      </c>
      <c r="E1457" s="71">
        <v>1</v>
      </c>
      <c r="F1457" s="136">
        <v>5</v>
      </c>
      <c r="G1457" s="137">
        <v>10.29138</v>
      </c>
    </row>
    <row r="1458" spans="1:7" s="63" customFormat="1" ht="25.2" customHeight="1" x14ac:dyDescent="0.35">
      <c r="A1458" s="367" t="s">
        <v>451</v>
      </c>
      <c r="B1458" s="87" t="s">
        <v>569</v>
      </c>
      <c r="C1458" s="69">
        <v>2022</v>
      </c>
      <c r="D1458" s="184">
        <v>0.4</v>
      </c>
      <c r="E1458" s="71">
        <v>1</v>
      </c>
      <c r="F1458" s="136">
        <v>1</v>
      </c>
      <c r="G1458" s="137">
        <v>1.8128500000000001</v>
      </c>
    </row>
    <row r="1459" spans="1:7" s="63" customFormat="1" ht="25.2" customHeight="1" x14ac:dyDescent="0.35">
      <c r="A1459" s="367" t="s">
        <v>451</v>
      </c>
      <c r="B1459" s="87" t="s">
        <v>569</v>
      </c>
      <c r="C1459" s="69">
        <v>2022</v>
      </c>
      <c r="D1459" s="134">
        <v>0.4</v>
      </c>
      <c r="E1459" s="71">
        <v>1</v>
      </c>
      <c r="F1459" s="136">
        <v>5</v>
      </c>
      <c r="G1459" s="137">
        <v>1.8128500000000001</v>
      </c>
    </row>
    <row r="1460" spans="1:7" s="63" customFormat="1" ht="25.2" customHeight="1" x14ac:dyDescent="0.35">
      <c r="A1460" s="367" t="s">
        <v>451</v>
      </c>
      <c r="B1460" s="87" t="s">
        <v>569</v>
      </c>
      <c r="C1460" s="69">
        <v>2022</v>
      </c>
      <c r="D1460" s="184">
        <v>0.4</v>
      </c>
      <c r="E1460" s="71">
        <v>1</v>
      </c>
      <c r="F1460" s="136">
        <v>10</v>
      </c>
      <c r="G1460" s="137">
        <v>1.8128500000000001</v>
      </c>
    </row>
    <row r="1461" spans="1:7" s="63" customFormat="1" ht="25.2" customHeight="1" x14ac:dyDescent="0.35">
      <c r="A1461" s="367" t="s">
        <v>451</v>
      </c>
      <c r="B1461" s="87" t="s">
        <v>569</v>
      </c>
      <c r="C1461" s="69">
        <v>2022</v>
      </c>
      <c r="D1461" s="134">
        <v>0.4</v>
      </c>
      <c r="E1461" s="71">
        <v>1</v>
      </c>
      <c r="F1461" s="136">
        <v>3</v>
      </c>
      <c r="G1461" s="137">
        <v>4.8926699999999999</v>
      </c>
    </row>
    <row r="1462" spans="1:7" s="63" customFormat="1" ht="25.2" customHeight="1" x14ac:dyDescent="0.35">
      <c r="A1462" s="367" t="s">
        <v>451</v>
      </c>
      <c r="B1462" s="87" t="s">
        <v>569</v>
      </c>
      <c r="C1462" s="69">
        <v>2022</v>
      </c>
      <c r="D1462" s="184">
        <v>0.4</v>
      </c>
      <c r="E1462" s="71">
        <v>1</v>
      </c>
      <c r="F1462" s="136">
        <v>1</v>
      </c>
      <c r="G1462" s="137">
        <v>4.8926699999999999</v>
      </c>
    </row>
    <row r="1463" spans="1:7" s="63" customFormat="1" ht="25.2" customHeight="1" x14ac:dyDescent="0.35">
      <c r="A1463" s="367" t="s">
        <v>451</v>
      </c>
      <c r="B1463" s="87" t="s">
        <v>570</v>
      </c>
      <c r="C1463" s="69">
        <v>2022</v>
      </c>
      <c r="D1463" s="134">
        <v>0.4</v>
      </c>
      <c r="E1463" s="71">
        <v>1</v>
      </c>
      <c r="F1463" s="136">
        <v>5</v>
      </c>
      <c r="G1463" s="137">
        <v>2.9868199999999998</v>
      </c>
    </row>
    <row r="1464" spans="1:7" s="63" customFormat="1" ht="25.2" customHeight="1" x14ac:dyDescent="0.35">
      <c r="A1464" s="367" t="s">
        <v>451</v>
      </c>
      <c r="B1464" s="87" t="s">
        <v>570</v>
      </c>
      <c r="C1464" s="69">
        <v>2022</v>
      </c>
      <c r="D1464" s="134">
        <v>0.4</v>
      </c>
      <c r="E1464" s="71">
        <v>1</v>
      </c>
      <c r="F1464" s="136">
        <v>5</v>
      </c>
      <c r="G1464" s="137">
        <v>9.1034799999999994</v>
      </c>
    </row>
    <row r="1465" spans="1:7" s="63" customFormat="1" ht="25.2" customHeight="1" x14ac:dyDescent="0.35">
      <c r="A1465" s="367" t="s">
        <v>451</v>
      </c>
      <c r="B1465" s="87" t="s">
        <v>570</v>
      </c>
      <c r="C1465" s="69">
        <v>2022</v>
      </c>
      <c r="D1465" s="134">
        <v>0.4</v>
      </c>
      <c r="E1465" s="275">
        <v>1</v>
      </c>
      <c r="F1465" s="23">
        <v>5</v>
      </c>
      <c r="G1465" s="135">
        <v>2.9704299999999999</v>
      </c>
    </row>
    <row r="1466" spans="1:7" s="63" customFormat="1" ht="25.2" customHeight="1" x14ac:dyDescent="0.35">
      <c r="A1466" s="367" t="s">
        <v>451</v>
      </c>
      <c r="B1466" s="87" t="s">
        <v>570</v>
      </c>
      <c r="C1466" s="69">
        <v>2022</v>
      </c>
      <c r="D1466" s="134">
        <v>0.4</v>
      </c>
      <c r="E1466" s="275">
        <v>1</v>
      </c>
      <c r="F1466" s="23">
        <v>5</v>
      </c>
      <c r="G1466" s="135">
        <v>3.4462600000000001</v>
      </c>
    </row>
    <row r="1467" spans="1:7" s="63" customFormat="1" ht="25.2" customHeight="1" x14ac:dyDescent="0.35">
      <c r="A1467" s="367" t="s">
        <v>451</v>
      </c>
      <c r="B1467" s="87" t="s">
        <v>570</v>
      </c>
      <c r="C1467" s="69">
        <v>2022</v>
      </c>
      <c r="D1467" s="134">
        <v>0.4</v>
      </c>
      <c r="E1467" s="275">
        <v>1</v>
      </c>
      <c r="F1467" s="23">
        <v>5</v>
      </c>
      <c r="G1467" s="135">
        <v>9.5629299999999997</v>
      </c>
    </row>
    <row r="1468" spans="1:7" s="63" customFormat="1" ht="25.2" customHeight="1" x14ac:dyDescent="0.35">
      <c r="A1468" s="367" t="s">
        <v>451</v>
      </c>
      <c r="B1468" s="87" t="s">
        <v>570</v>
      </c>
      <c r="C1468" s="299">
        <v>2022</v>
      </c>
      <c r="D1468" s="134">
        <v>0.4</v>
      </c>
      <c r="E1468" s="275">
        <v>1</v>
      </c>
      <c r="F1468" s="23">
        <v>5</v>
      </c>
      <c r="G1468" s="135">
        <v>2.7299899999999999</v>
      </c>
    </row>
    <row r="1469" spans="1:7" s="63" customFormat="1" ht="25.2" customHeight="1" x14ac:dyDescent="0.35">
      <c r="A1469" s="367" t="s">
        <v>451</v>
      </c>
      <c r="B1469" s="87" t="s">
        <v>570</v>
      </c>
      <c r="C1469" s="299">
        <v>2022</v>
      </c>
      <c r="D1469" s="134">
        <v>0.4</v>
      </c>
      <c r="E1469" s="275">
        <v>1</v>
      </c>
      <c r="F1469" s="23">
        <v>5</v>
      </c>
      <c r="G1469" s="135">
        <v>2.7299899999999999</v>
      </c>
    </row>
    <row r="1470" spans="1:7" s="63" customFormat="1" ht="25.2" customHeight="1" x14ac:dyDescent="0.35">
      <c r="A1470" s="367" t="s">
        <v>451</v>
      </c>
      <c r="B1470" s="87" t="s">
        <v>570</v>
      </c>
      <c r="C1470" s="299">
        <v>2022</v>
      </c>
      <c r="D1470" s="134">
        <v>0.4</v>
      </c>
      <c r="E1470" s="275">
        <v>1</v>
      </c>
      <c r="F1470" s="23">
        <v>1</v>
      </c>
      <c r="G1470" s="135">
        <v>2.7299899999999999</v>
      </c>
    </row>
    <row r="1471" spans="1:7" s="63" customFormat="1" ht="25.2" customHeight="1" x14ac:dyDescent="0.35">
      <c r="A1471" s="367" t="s">
        <v>451</v>
      </c>
      <c r="B1471" s="87" t="s">
        <v>570</v>
      </c>
      <c r="C1471" s="299">
        <v>2022</v>
      </c>
      <c r="D1471" s="134">
        <v>0.4</v>
      </c>
      <c r="E1471" s="275">
        <v>1</v>
      </c>
      <c r="F1471" s="23">
        <v>5</v>
      </c>
      <c r="G1471" s="135">
        <v>2.7299899999999999</v>
      </c>
    </row>
    <row r="1472" spans="1:7" s="63" customFormat="1" ht="25.2" customHeight="1" x14ac:dyDescent="0.35">
      <c r="A1472" s="367" t="s">
        <v>451</v>
      </c>
      <c r="B1472" s="87" t="s">
        <v>570</v>
      </c>
      <c r="C1472" s="299">
        <v>2022</v>
      </c>
      <c r="D1472" s="134">
        <v>0.4</v>
      </c>
      <c r="E1472" s="275">
        <v>1</v>
      </c>
      <c r="F1472" s="23">
        <v>5</v>
      </c>
      <c r="G1472" s="135">
        <v>14.211370000000001</v>
      </c>
    </row>
    <row r="1473" spans="1:8" s="63" customFormat="1" ht="25.2" customHeight="1" x14ac:dyDescent="0.35">
      <c r="A1473" s="367" t="s">
        <v>451</v>
      </c>
      <c r="B1473" s="87" t="s">
        <v>570</v>
      </c>
      <c r="C1473" s="299">
        <v>2022</v>
      </c>
      <c r="D1473" s="134">
        <v>0.4</v>
      </c>
      <c r="E1473" s="275">
        <v>1</v>
      </c>
      <c r="F1473" s="23">
        <v>5</v>
      </c>
      <c r="G1473" s="135">
        <v>10.96204</v>
      </c>
    </row>
    <row r="1474" spans="1:8" s="63" customFormat="1" ht="25.2" customHeight="1" x14ac:dyDescent="0.35">
      <c r="A1474" s="367" t="s">
        <v>451</v>
      </c>
      <c r="B1474" s="87" t="s">
        <v>570</v>
      </c>
      <c r="C1474" s="299">
        <v>2022</v>
      </c>
      <c r="D1474" s="134">
        <v>0.4</v>
      </c>
      <c r="E1474" s="275">
        <v>1</v>
      </c>
      <c r="F1474" s="23">
        <v>5</v>
      </c>
      <c r="G1474" s="135">
        <v>3.4771000000000001</v>
      </c>
    </row>
    <row r="1475" spans="1:8" s="63" customFormat="1" ht="25.2" customHeight="1" x14ac:dyDescent="0.35">
      <c r="A1475" s="367" t="s">
        <v>451</v>
      </c>
      <c r="B1475" s="87" t="s">
        <v>571</v>
      </c>
      <c r="C1475" s="299">
        <v>2022</v>
      </c>
      <c r="D1475" s="134">
        <v>0.4</v>
      </c>
      <c r="E1475" s="71">
        <v>1</v>
      </c>
      <c r="F1475" s="22">
        <v>5</v>
      </c>
      <c r="G1475" s="138">
        <v>1.8852199999999999</v>
      </c>
    </row>
    <row r="1476" spans="1:8" s="63" customFormat="1" ht="25.2" customHeight="1" x14ac:dyDescent="0.35">
      <c r="A1476" s="367" t="s">
        <v>451</v>
      </c>
      <c r="B1476" s="87" t="s">
        <v>571</v>
      </c>
      <c r="C1476" s="299">
        <v>2022</v>
      </c>
      <c r="D1476" s="134">
        <v>0.4</v>
      </c>
      <c r="E1476" s="71">
        <v>1</v>
      </c>
      <c r="F1476" s="22">
        <v>2</v>
      </c>
      <c r="G1476" s="138">
        <v>7.6616600000000004</v>
      </c>
    </row>
    <row r="1477" spans="1:8" s="63" customFormat="1" ht="25.2" customHeight="1" x14ac:dyDescent="0.35">
      <c r="A1477" s="367" t="s">
        <v>451</v>
      </c>
      <c r="B1477" s="87" t="s">
        <v>571</v>
      </c>
      <c r="C1477" s="299">
        <v>2022</v>
      </c>
      <c r="D1477" s="134">
        <v>0.4</v>
      </c>
      <c r="E1477" s="71">
        <v>1</v>
      </c>
      <c r="F1477" s="22">
        <v>10</v>
      </c>
      <c r="G1477" s="138">
        <v>7.6616600000000004</v>
      </c>
    </row>
    <row r="1478" spans="1:8" s="63" customFormat="1" ht="25.2" customHeight="1" x14ac:dyDescent="0.35">
      <c r="A1478" s="367" t="s">
        <v>451</v>
      </c>
      <c r="B1478" s="87" t="s">
        <v>571</v>
      </c>
      <c r="C1478" s="299">
        <v>2022</v>
      </c>
      <c r="D1478" s="134">
        <v>0.4</v>
      </c>
      <c r="E1478" s="71">
        <v>1</v>
      </c>
      <c r="F1478" s="22">
        <v>10</v>
      </c>
      <c r="G1478" s="138">
        <v>7.6616600000000004</v>
      </c>
    </row>
    <row r="1479" spans="1:8" s="63" customFormat="1" ht="25.2" customHeight="1" x14ac:dyDescent="0.35">
      <c r="A1479" s="367" t="s">
        <v>451</v>
      </c>
      <c r="B1479" s="87" t="s">
        <v>571</v>
      </c>
      <c r="C1479" s="299">
        <v>2022</v>
      </c>
      <c r="D1479" s="134">
        <v>0.4</v>
      </c>
      <c r="E1479" s="71">
        <v>1</v>
      </c>
      <c r="F1479" s="22">
        <v>10</v>
      </c>
      <c r="G1479" s="138">
        <v>7.6616600000000004</v>
      </c>
    </row>
    <row r="1480" spans="1:8" s="63" customFormat="1" ht="25.2" customHeight="1" x14ac:dyDescent="0.35">
      <c r="A1480" s="367" t="s">
        <v>451</v>
      </c>
      <c r="B1480" s="87" t="s">
        <v>571</v>
      </c>
      <c r="C1480" s="299">
        <v>2022</v>
      </c>
      <c r="D1480" s="134">
        <v>0.4</v>
      </c>
      <c r="E1480" s="71">
        <v>1</v>
      </c>
      <c r="F1480" s="22">
        <v>10</v>
      </c>
      <c r="G1480" s="138">
        <v>7.7745899999999999</v>
      </c>
    </row>
    <row r="1481" spans="1:8" s="63" customFormat="1" ht="25.2" customHeight="1" x14ac:dyDescent="0.35">
      <c r="A1481" s="367" t="s">
        <v>451</v>
      </c>
      <c r="B1481" s="87" t="s">
        <v>571</v>
      </c>
      <c r="C1481" s="299">
        <v>2022</v>
      </c>
      <c r="D1481" s="134">
        <v>0.4</v>
      </c>
      <c r="E1481" s="71">
        <v>1</v>
      </c>
      <c r="F1481" s="22">
        <v>10</v>
      </c>
      <c r="G1481" s="138">
        <v>7.7745899999999999</v>
      </c>
    </row>
    <row r="1482" spans="1:8" s="63" customFormat="1" ht="25.2" customHeight="1" x14ac:dyDescent="0.35">
      <c r="A1482" s="367" t="s">
        <v>451</v>
      </c>
      <c r="B1482" s="87" t="s">
        <v>571</v>
      </c>
      <c r="C1482" s="299">
        <v>2022</v>
      </c>
      <c r="D1482" s="134">
        <v>0.4</v>
      </c>
      <c r="E1482" s="71">
        <v>1</v>
      </c>
      <c r="F1482" s="22">
        <v>10</v>
      </c>
      <c r="G1482" s="138">
        <v>7.7745899999999999</v>
      </c>
    </row>
    <row r="1483" spans="1:8" s="63" customFormat="1" ht="25.2" customHeight="1" x14ac:dyDescent="0.35">
      <c r="A1483" s="367" t="s">
        <v>451</v>
      </c>
      <c r="B1483" s="87" t="s">
        <v>571</v>
      </c>
      <c r="C1483" s="299">
        <v>2022</v>
      </c>
      <c r="D1483" s="134">
        <v>0.4</v>
      </c>
      <c r="E1483" s="71">
        <v>1</v>
      </c>
      <c r="F1483" s="22">
        <v>10</v>
      </c>
      <c r="G1483" s="138">
        <v>7.7745899999999999</v>
      </c>
    </row>
    <row r="1484" spans="1:8" s="63" customFormat="1" ht="25.2" customHeight="1" x14ac:dyDescent="0.35">
      <c r="A1484" s="367" t="s">
        <v>451</v>
      </c>
      <c r="B1484" s="87" t="s">
        <v>571</v>
      </c>
      <c r="C1484" s="299">
        <v>2022</v>
      </c>
      <c r="D1484" s="134">
        <v>0.4</v>
      </c>
      <c r="E1484" s="71">
        <v>1</v>
      </c>
      <c r="F1484" s="22">
        <v>10</v>
      </c>
      <c r="G1484" s="138">
        <v>7.7745899999999999</v>
      </c>
    </row>
    <row r="1485" spans="1:8" s="63" customFormat="1" ht="25.2" customHeight="1" x14ac:dyDescent="0.35">
      <c r="A1485" s="367" t="s">
        <v>451</v>
      </c>
      <c r="B1485" s="87" t="s">
        <v>571</v>
      </c>
      <c r="C1485" s="299">
        <v>2022</v>
      </c>
      <c r="D1485" s="134">
        <v>0.4</v>
      </c>
      <c r="E1485" s="71">
        <v>1</v>
      </c>
      <c r="F1485" s="22">
        <v>10</v>
      </c>
      <c r="G1485" s="138">
        <v>7.7745899999999999</v>
      </c>
    </row>
    <row r="1486" spans="1:8" s="63" customFormat="1" ht="25.2" customHeight="1" x14ac:dyDescent="0.35">
      <c r="A1486" s="367" t="s">
        <v>451</v>
      </c>
      <c r="B1486" s="118" t="s">
        <v>572</v>
      </c>
      <c r="C1486" s="100">
        <v>2022</v>
      </c>
      <c r="D1486" s="100">
        <v>0.22</v>
      </c>
      <c r="E1486" s="103">
        <v>1</v>
      </c>
      <c r="F1486" s="103">
        <v>7</v>
      </c>
      <c r="G1486" s="104">
        <v>10.153409999999999</v>
      </c>
      <c r="H1486" s="139"/>
    </row>
    <row r="1487" spans="1:8" s="63" customFormat="1" ht="25.2" customHeight="1" x14ac:dyDescent="0.35">
      <c r="A1487" s="367" t="s">
        <v>451</v>
      </c>
      <c r="B1487" s="118" t="s">
        <v>572</v>
      </c>
      <c r="C1487" s="100">
        <v>2022</v>
      </c>
      <c r="D1487" s="100">
        <v>0.22</v>
      </c>
      <c r="E1487" s="103">
        <v>1</v>
      </c>
      <c r="F1487" s="103">
        <v>7</v>
      </c>
      <c r="G1487" s="104">
        <v>10.371370000000001</v>
      </c>
      <c r="H1487" s="139"/>
    </row>
    <row r="1488" spans="1:8" s="63" customFormat="1" ht="25.2" customHeight="1" x14ac:dyDescent="0.35">
      <c r="A1488" s="367" t="s">
        <v>451</v>
      </c>
      <c r="B1488" s="118" t="s">
        <v>572</v>
      </c>
      <c r="C1488" s="100">
        <v>2022</v>
      </c>
      <c r="D1488" s="100">
        <v>0.22</v>
      </c>
      <c r="E1488" s="103">
        <v>1</v>
      </c>
      <c r="F1488" s="103">
        <v>7</v>
      </c>
      <c r="G1488" s="104">
        <v>4.9320599999999999</v>
      </c>
      <c r="H1488" s="139"/>
    </row>
    <row r="1489" spans="1:8" s="63" customFormat="1" ht="25.2" customHeight="1" x14ac:dyDescent="0.35">
      <c r="A1489" s="367" t="s">
        <v>451</v>
      </c>
      <c r="B1489" s="118" t="s">
        <v>572</v>
      </c>
      <c r="C1489" s="100">
        <v>2022</v>
      </c>
      <c r="D1489" s="100">
        <v>0.22</v>
      </c>
      <c r="E1489" s="103">
        <v>1</v>
      </c>
      <c r="F1489" s="103">
        <v>7</v>
      </c>
      <c r="G1489" s="104">
        <v>1.88561</v>
      </c>
      <c r="H1489" s="139"/>
    </row>
    <row r="1490" spans="1:8" s="63" customFormat="1" ht="25.2" customHeight="1" x14ac:dyDescent="0.35">
      <c r="A1490" s="367" t="s">
        <v>451</v>
      </c>
      <c r="B1490" s="118" t="s">
        <v>572</v>
      </c>
      <c r="C1490" s="100">
        <v>2022</v>
      </c>
      <c r="D1490" s="100">
        <v>0.22</v>
      </c>
      <c r="E1490" s="103">
        <v>1</v>
      </c>
      <c r="F1490" s="103">
        <v>7</v>
      </c>
      <c r="G1490" s="104">
        <v>7.9357499999999996</v>
      </c>
      <c r="H1490" s="139"/>
    </row>
    <row r="1491" spans="1:8" s="63" customFormat="1" ht="25.2" customHeight="1" x14ac:dyDescent="0.35">
      <c r="A1491" s="367" t="s">
        <v>451</v>
      </c>
      <c r="B1491" s="118" t="s">
        <v>572</v>
      </c>
      <c r="C1491" s="100">
        <v>2022</v>
      </c>
      <c r="D1491" s="100">
        <v>0.22</v>
      </c>
      <c r="E1491" s="103">
        <v>1</v>
      </c>
      <c r="F1491" s="103">
        <v>1</v>
      </c>
      <c r="G1491" s="104">
        <v>4.5193399999999997</v>
      </c>
      <c r="H1491" s="139"/>
    </row>
    <row r="1492" spans="1:8" s="63" customFormat="1" ht="25.2" customHeight="1" x14ac:dyDescent="0.35">
      <c r="A1492" s="367" t="s">
        <v>451</v>
      </c>
      <c r="B1492" s="118" t="s">
        <v>572</v>
      </c>
      <c r="C1492" s="100">
        <v>2022</v>
      </c>
      <c r="D1492" s="100">
        <v>0.22</v>
      </c>
      <c r="E1492" s="103">
        <v>1</v>
      </c>
      <c r="F1492" s="103">
        <v>5</v>
      </c>
      <c r="G1492" s="104">
        <v>1.7343500000000001</v>
      </c>
      <c r="H1492" s="139"/>
    </row>
    <row r="1493" spans="1:8" s="63" customFormat="1" ht="25.2" customHeight="1" x14ac:dyDescent="0.35">
      <c r="A1493" s="367" t="s">
        <v>451</v>
      </c>
      <c r="B1493" s="118" t="s">
        <v>572</v>
      </c>
      <c r="C1493" s="100">
        <v>2022</v>
      </c>
      <c r="D1493" s="100">
        <v>0.22</v>
      </c>
      <c r="E1493" s="103">
        <v>1</v>
      </c>
      <c r="F1493" s="103">
        <v>5</v>
      </c>
      <c r="G1493" s="104">
        <v>5.0165100000000002</v>
      </c>
      <c r="H1493" s="139"/>
    </row>
    <row r="1494" spans="1:8" s="63" customFormat="1" ht="25.2" customHeight="1" x14ac:dyDescent="0.35">
      <c r="A1494" s="367" t="s">
        <v>451</v>
      </c>
      <c r="B1494" s="118" t="s">
        <v>572</v>
      </c>
      <c r="C1494" s="100">
        <v>2022</v>
      </c>
      <c r="D1494" s="100">
        <v>0.22</v>
      </c>
      <c r="E1494" s="103">
        <v>1</v>
      </c>
      <c r="F1494" s="103">
        <v>2</v>
      </c>
      <c r="G1494" s="104">
        <f>10.39104</f>
        <v>10.39104</v>
      </c>
      <c r="H1494" s="139"/>
    </row>
    <row r="1495" spans="1:8" s="63" customFormat="1" ht="25.2" customHeight="1" x14ac:dyDescent="0.35">
      <c r="A1495" s="367" t="s">
        <v>451</v>
      </c>
      <c r="B1495" s="118" t="s">
        <v>572</v>
      </c>
      <c r="C1495" s="100">
        <v>2022</v>
      </c>
      <c r="D1495" s="100">
        <v>0.22</v>
      </c>
      <c r="E1495" s="103">
        <v>1</v>
      </c>
      <c r="F1495" s="103">
        <v>2</v>
      </c>
      <c r="G1495" s="104">
        <f>10.39104</f>
        <v>10.39104</v>
      </c>
      <c r="H1495" s="139"/>
    </row>
    <row r="1496" spans="1:8" s="63" customFormat="1" ht="25.2" customHeight="1" x14ac:dyDescent="0.35">
      <c r="A1496" s="367" t="s">
        <v>451</v>
      </c>
      <c r="B1496" s="118" t="s">
        <v>572</v>
      </c>
      <c r="C1496" s="100">
        <v>2022</v>
      </c>
      <c r="D1496" s="100">
        <v>0.22</v>
      </c>
      <c r="E1496" s="103">
        <v>1</v>
      </c>
      <c r="F1496" s="103">
        <v>5</v>
      </c>
      <c r="G1496" s="104">
        <v>1.71427</v>
      </c>
      <c r="H1496" s="139"/>
    </row>
    <row r="1497" spans="1:8" s="63" customFormat="1" ht="25.2" customHeight="1" x14ac:dyDescent="0.35">
      <c r="A1497" s="367" t="s">
        <v>451</v>
      </c>
      <c r="B1497" s="118" t="s">
        <v>572</v>
      </c>
      <c r="C1497" s="100">
        <v>2022</v>
      </c>
      <c r="D1497" s="100">
        <v>0.22</v>
      </c>
      <c r="E1497" s="103">
        <v>1</v>
      </c>
      <c r="F1497" s="103">
        <v>7</v>
      </c>
      <c r="G1497" s="104">
        <f>1.66794</f>
        <v>1.66794</v>
      </c>
      <c r="H1497" s="139"/>
    </row>
    <row r="1498" spans="1:8" s="63" customFormat="1" ht="25.2" customHeight="1" x14ac:dyDescent="0.35">
      <c r="A1498" s="367" t="s">
        <v>451</v>
      </c>
      <c r="B1498" s="118" t="s">
        <v>572</v>
      </c>
      <c r="C1498" s="100">
        <v>2022</v>
      </c>
      <c r="D1498" s="100">
        <v>0.22</v>
      </c>
      <c r="E1498" s="103">
        <v>1</v>
      </c>
      <c r="F1498" s="103">
        <v>7</v>
      </c>
      <c r="G1498" s="104">
        <f>1.66794</f>
        <v>1.66794</v>
      </c>
      <c r="H1498" s="139"/>
    </row>
    <row r="1499" spans="1:8" s="63" customFormat="1" ht="25.2" customHeight="1" x14ac:dyDescent="0.35">
      <c r="A1499" s="367" t="s">
        <v>451</v>
      </c>
      <c r="B1499" s="118" t="s">
        <v>572</v>
      </c>
      <c r="C1499" s="100">
        <v>2022</v>
      </c>
      <c r="D1499" s="100">
        <v>0.22</v>
      </c>
      <c r="E1499" s="103">
        <v>1</v>
      </c>
      <c r="F1499" s="103">
        <v>5</v>
      </c>
      <c r="G1499" s="104">
        <v>20.55359</v>
      </c>
      <c r="H1499" s="139"/>
    </row>
    <row r="1500" spans="1:8" s="63" customFormat="1" ht="25.2" customHeight="1" x14ac:dyDescent="0.35">
      <c r="A1500" s="367" t="s">
        <v>451</v>
      </c>
      <c r="B1500" s="118" t="s">
        <v>572</v>
      </c>
      <c r="C1500" s="100">
        <v>2022</v>
      </c>
      <c r="D1500" s="100">
        <v>0.22</v>
      </c>
      <c r="E1500" s="103">
        <v>1</v>
      </c>
      <c r="F1500" s="103">
        <v>5</v>
      </c>
      <c r="G1500" s="104">
        <v>10.022740000000001</v>
      </c>
      <c r="H1500" s="139"/>
    </row>
    <row r="1501" spans="1:8" s="63" customFormat="1" ht="25.2" customHeight="1" x14ac:dyDescent="0.35">
      <c r="A1501" s="367" t="s">
        <v>451</v>
      </c>
      <c r="B1501" s="118" t="s">
        <v>572</v>
      </c>
      <c r="C1501" s="100">
        <v>2022</v>
      </c>
      <c r="D1501" s="100">
        <v>0.22</v>
      </c>
      <c r="E1501" s="103">
        <v>1</v>
      </c>
      <c r="F1501" s="103">
        <v>7</v>
      </c>
      <c r="G1501" s="104">
        <v>20.55359</v>
      </c>
      <c r="H1501" s="139"/>
    </row>
    <row r="1502" spans="1:8" s="63" customFormat="1" ht="25.2" customHeight="1" x14ac:dyDescent="0.35">
      <c r="A1502" s="367" t="s">
        <v>451</v>
      </c>
      <c r="B1502" s="118" t="s">
        <v>572</v>
      </c>
      <c r="C1502" s="100">
        <v>2022</v>
      </c>
      <c r="D1502" s="100">
        <v>0.22</v>
      </c>
      <c r="E1502" s="103">
        <v>1</v>
      </c>
      <c r="F1502" s="103">
        <v>7</v>
      </c>
      <c r="G1502" s="104">
        <v>8.1157599999999999</v>
      </c>
      <c r="H1502" s="139"/>
    </row>
    <row r="1503" spans="1:8" s="63" customFormat="1" ht="25.2" customHeight="1" x14ac:dyDescent="0.35">
      <c r="A1503" s="367" t="s">
        <v>451</v>
      </c>
      <c r="B1503" s="118" t="s">
        <v>572</v>
      </c>
      <c r="C1503" s="100">
        <v>2022</v>
      </c>
      <c r="D1503" s="100">
        <v>0.22</v>
      </c>
      <c r="E1503" s="103">
        <v>1</v>
      </c>
      <c r="F1503" s="103">
        <v>5</v>
      </c>
      <c r="G1503" s="104">
        <v>8.0183700000000009</v>
      </c>
      <c r="H1503" s="139"/>
    </row>
    <row r="1504" spans="1:8" s="63" customFormat="1" ht="25.2" customHeight="1" x14ac:dyDescent="0.35">
      <c r="A1504" s="367" t="s">
        <v>451</v>
      </c>
      <c r="B1504" s="118" t="s">
        <v>572</v>
      </c>
      <c r="C1504" s="100">
        <v>2022</v>
      </c>
      <c r="D1504" s="100">
        <v>0.22</v>
      </c>
      <c r="E1504" s="103">
        <v>1</v>
      </c>
      <c r="F1504" s="103">
        <v>3</v>
      </c>
      <c r="G1504" s="104">
        <v>8.0183700000000009</v>
      </c>
      <c r="H1504" s="139"/>
    </row>
    <row r="1505" spans="1:7" s="63" customFormat="1" ht="25.2" customHeight="1" x14ac:dyDescent="0.35">
      <c r="A1505" s="367" t="s">
        <v>451</v>
      </c>
      <c r="B1505" s="118" t="s">
        <v>573</v>
      </c>
      <c r="C1505" s="276">
        <v>2022</v>
      </c>
      <c r="D1505" s="276">
        <v>0.22</v>
      </c>
      <c r="E1505" s="277">
        <v>1</v>
      </c>
      <c r="F1505" s="277">
        <v>5</v>
      </c>
      <c r="G1505" s="278">
        <v>20.4529</v>
      </c>
    </row>
    <row r="1506" spans="1:7" s="63" customFormat="1" ht="25.2" customHeight="1" x14ac:dyDescent="0.35">
      <c r="A1506" s="367" t="s">
        <v>451</v>
      </c>
      <c r="B1506" s="118" t="s">
        <v>573</v>
      </c>
      <c r="C1506" s="100">
        <v>2022</v>
      </c>
      <c r="D1506" s="100">
        <v>0.22</v>
      </c>
      <c r="E1506" s="103">
        <v>1</v>
      </c>
      <c r="F1506" s="103">
        <v>5</v>
      </c>
      <c r="G1506" s="104">
        <v>23.106909999999999</v>
      </c>
    </row>
    <row r="1507" spans="1:7" s="63" customFormat="1" ht="25.2" customHeight="1" x14ac:dyDescent="0.35">
      <c r="A1507" s="367" t="s">
        <v>451</v>
      </c>
      <c r="B1507" s="118" t="s">
        <v>573</v>
      </c>
      <c r="C1507" s="100">
        <v>2022</v>
      </c>
      <c r="D1507" s="100">
        <v>0.22</v>
      </c>
      <c r="E1507" s="103">
        <v>1</v>
      </c>
      <c r="F1507" s="103">
        <v>5</v>
      </c>
      <c r="G1507" s="104">
        <v>23.067019999999999</v>
      </c>
    </row>
    <row r="1508" spans="1:7" s="63" customFormat="1" ht="25.2" customHeight="1" x14ac:dyDescent="0.35">
      <c r="A1508" s="367" t="s">
        <v>451</v>
      </c>
      <c r="B1508" s="118" t="s">
        <v>573</v>
      </c>
      <c r="C1508" s="100">
        <v>2022</v>
      </c>
      <c r="D1508" s="100">
        <v>0.22</v>
      </c>
      <c r="E1508" s="103">
        <v>1</v>
      </c>
      <c r="F1508" s="103">
        <v>5</v>
      </c>
      <c r="G1508" s="104">
        <v>23.237590000000001</v>
      </c>
    </row>
    <row r="1509" spans="1:7" s="139" customFormat="1" ht="25.2" customHeight="1" x14ac:dyDescent="0.35">
      <c r="A1509" s="367" t="s">
        <v>451</v>
      </c>
      <c r="B1509" s="118" t="s">
        <v>574</v>
      </c>
      <c r="C1509" s="100">
        <v>2022</v>
      </c>
      <c r="D1509" s="100">
        <v>0.22</v>
      </c>
      <c r="E1509" s="103">
        <v>1</v>
      </c>
      <c r="F1509" s="103">
        <v>10</v>
      </c>
      <c r="G1509" s="104">
        <v>30.681560000000001</v>
      </c>
    </row>
    <row r="1510" spans="1:7" s="139" customFormat="1" ht="25.2" customHeight="1" x14ac:dyDescent="0.35">
      <c r="A1510" s="367" t="s">
        <v>451</v>
      </c>
      <c r="B1510" s="118" t="s">
        <v>574</v>
      </c>
      <c r="C1510" s="100">
        <v>2022</v>
      </c>
      <c r="D1510" s="100">
        <v>0.22</v>
      </c>
      <c r="E1510" s="103">
        <v>1</v>
      </c>
      <c r="F1510" s="103">
        <v>10</v>
      </c>
      <c r="G1510" s="104">
        <v>27.80208</v>
      </c>
    </row>
    <row r="1511" spans="1:7" s="139" customFormat="1" ht="25.2" customHeight="1" x14ac:dyDescent="0.35">
      <c r="A1511" s="367" t="s">
        <v>451</v>
      </c>
      <c r="B1511" s="118" t="s">
        <v>574</v>
      </c>
      <c r="C1511" s="100">
        <v>2022</v>
      </c>
      <c r="D1511" s="100">
        <v>0.22</v>
      </c>
      <c r="E1511" s="103">
        <v>1</v>
      </c>
      <c r="F1511" s="102">
        <v>0.6</v>
      </c>
      <c r="G1511" s="104">
        <v>26.657050000000002</v>
      </c>
    </row>
    <row r="1512" spans="1:7" s="139" customFormat="1" ht="25.2" customHeight="1" x14ac:dyDescent="0.35">
      <c r="A1512" s="367" t="s">
        <v>451</v>
      </c>
      <c r="B1512" s="118" t="s">
        <v>574</v>
      </c>
      <c r="C1512" s="100">
        <v>2022</v>
      </c>
      <c r="D1512" s="100">
        <v>0.22</v>
      </c>
      <c r="E1512" s="103">
        <v>1</v>
      </c>
      <c r="F1512" s="103">
        <v>10</v>
      </c>
      <c r="G1512" s="104">
        <v>25.07152</v>
      </c>
    </row>
    <row r="1513" spans="1:7" s="139" customFormat="1" ht="25.2" customHeight="1" x14ac:dyDescent="0.35">
      <c r="A1513" s="367" t="s">
        <v>451</v>
      </c>
      <c r="B1513" s="118" t="s">
        <v>575</v>
      </c>
      <c r="C1513" s="100">
        <v>2022</v>
      </c>
      <c r="D1513" s="100">
        <v>0.22</v>
      </c>
      <c r="E1513" s="103">
        <v>1</v>
      </c>
      <c r="F1513" s="103">
        <v>10</v>
      </c>
      <c r="G1513" s="104">
        <v>1.9492700000000001</v>
      </c>
    </row>
    <row r="1514" spans="1:7" s="139" customFormat="1" ht="25.2" customHeight="1" x14ac:dyDescent="0.35">
      <c r="A1514" s="367" t="s">
        <v>451</v>
      </c>
      <c r="B1514" s="118" t="s">
        <v>575</v>
      </c>
      <c r="C1514" s="100">
        <v>2022</v>
      </c>
      <c r="D1514" s="100">
        <v>0.22</v>
      </c>
      <c r="E1514" s="103">
        <v>1</v>
      </c>
      <c r="F1514" s="102">
        <v>0.6</v>
      </c>
      <c r="G1514" s="104">
        <v>21.815539999999999</v>
      </c>
    </row>
    <row r="1515" spans="1:7" s="139" customFormat="1" ht="25.2" customHeight="1" x14ac:dyDescent="0.35">
      <c r="A1515" s="367" t="s">
        <v>451</v>
      </c>
      <c r="B1515" s="118" t="s">
        <v>575</v>
      </c>
      <c r="C1515" s="100">
        <v>2022</v>
      </c>
      <c r="D1515" s="100">
        <v>0.22</v>
      </c>
      <c r="E1515" s="103">
        <v>1</v>
      </c>
      <c r="F1515" s="102">
        <v>0.6</v>
      </c>
      <c r="G1515" s="104">
        <v>21.815539999999999</v>
      </c>
    </row>
    <row r="1516" spans="1:7" s="139" customFormat="1" ht="25.2" customHeight="1" x14ac:dyDescent="0.35">
      <c r="A1516" s="367" t="s">
        <v>451</v>
      </c>
      <c r="B1516" s="118" t="s">
        <v>575</v>
      </c>
      <c r="C1516" s="100">
        <v>2022</v>
      </c>
      <c r="D1516" s="100">
        <v>0.22</v>
      </c>
      <c r="E1516" s="103">
        <v>1</v>
      </c>
      <c r="F1516" s="102">
        <v>0.6</v>
      </c>
      <c r="G1516" s="104">
        <v>22.225300000000001</v>
      </c>
    </row>
    <row r="1517" spans="1:7" s="139" customFormat="1" ht="25.2" customHeight="1" x14ac:dyDescent="0.35">
      <c r="A1517" s="367" t="s">
        <v>451</v>
      </c>
      <c r="B1517" s="118" t="s">
        <v>575</v>
      </c>
      <c r="C1517" s="100">
        <v>2022</v>
      </c>
      <c r="D1517" s="100">
        <v>0.22</v>
      </c>
      <c r="E1517" s="103">
        <v>1</v>
      </c>
      <c r="F1517" s="103">
        <v>1</v>
      </c>
      <c r="G1517" s="104">
        <v>25.845739999999999</v>
      </c>
    </row>
    <row r="1518" spans="1:7" s="139" customFormat="1" ht="25.2" customHeight="1" x14ac:dyDescent="0.35">
      <c r="A1518" s="367" t="s">
        <v>451</v>
      </c>
      <c r="B1518" s="118" t="s">
        <v>575</v>
      </c>
      <c r="C1518" s="100">
        <v>2022</v>
      </c>
      <c r="D1518" s="100">
        <v>0.22</v>
      </c>
      <c r="E1518" s="103">
        <v>1</v>
      </c>
      <c r="F1518" s="103">
        <v>10</v>
      </c>
      <c r="G1518" s="104">
        <v>22.351520000000001</v>
      </c>
    </row>
    <row r="1519" spans="1:7" s="139" customFormat="1" ht="25.2" customHeight="1" x14ac:dyDescent="0.35">
      <c r="A1519" s="367" t="s">
        <v>451</v>
      </c>
      <c r="B1519" s="118" t="s">
        <v>575</v>
      </c>
      <c r="C1519" s="100">
        <v>2022</v>
      </c>
      <c r="D1519" s="100">
        <v>0.22</v>
      </c>
      <c r="E1519" s="103">
        <v>1</v>
      </c>
      <c r="F1519" s="103">
        <v>10</v>
      </c>
      <c r="G1519" s="104">
        <v>22.887509999999999</v>
      </c>
    </row>
    <row r="1520" spans="1:7" s="139" customFormat="1" ht="25.2" customHeight="1" x14ac:dyDescent="0.35">
      <c r="A1520" s="367" t="s">
        <v>451</v>
      </c>
      <c r="B1520" s="118" t="s">
        <v>575</v>
      </c>
      <c r="C1520" s="100">
        <v>2022</v>
      </c>
      <c r="D1520" s="100">
        <v>0.22</v>
      </c>
      <c r="E1520" s="103">
        <v>1</v>
      </c>
      <c r="F1520" s="103">
        <v>2</v>
      </c>
      <c r="G1520" s="104">
        <v>25.845749999999999</v>
      </c>
    </row>
    <row r="1521" spans="1:8" s="139" customFormat="1" ht="25.2" customHeight="1" x14ac:dyDescent="0.35">
      <c r="A1521" s="367" t="s">
        <v>451</v>
      </c>
      <c r="B1521" s="118" t="s">
        <v>575</v>
      </c>
      <c r="C1521" s="100">
        <v>2022</v>
      </c>
      <c r="D1521" s="100">
        <v>0.22</v>
      </c>
      <c r="E1521" s="103">
        <v>1</v>
      </c>
      <c r="F1521" s="103">
        <v>2</v>
      </c>
      <c r="G1521" s="104">
        <v>12.246090000000001</v>
      </c>
    </row>
    <row r="1522" spans="1:8" s="139" customFormat="1" ht="25.2" customHeight="1" x14ac:dyDescent="0.35">
      <c r="A1522" s="367" t="s">
        <v>451</v>
      </c>
      <c r="B1522" s="118" t="s">
        <v>576</v>
      </c>
      <c r="C1522" s="100">
        <v>2022</v>
      </c>
      <c r="D1522" s="100">
        <v>0.22</v>
      </c>
      <c r="E1522" s="103">
        <v>1</v>
      </c>
      <c r="F1522" s="103">
        <v>5</v>
      </c>
      <c r="G1522" s="104">
        <v>5.2274419999999999</v>
      </c>
    </row>
    <row r="1523" spans="1:8" s="139" customFormat="1" ht="25.2" customHeight="1" x14ac:dyDescent="0.35">
      <c r="A1523" s="367" t="s">
        <v>451</v>
      </c>
      <c r="B1523" s="118" t="s">
        <v>576</v>
      </c>
      <c r="C1523" s="100">
        <v>2022</v>
      </c>
      <c r="D1523" s="100">
        <v>0.22</v>
      </c>
      <c r="E1523" s="103">
        <v>1</v>
      </c>
      <c r="F1523" s="103">
        <v>5</v>
      </c>
      <c r="G1523" s="104">
        <v>25.522873333333301</v>
      </c>
    </row>
    <row r="1524" spans="1:8" s="139" customFormat="1" ht="25.2" customHeight="1" x14ac:dyDescent="0.35">
      <c r="A1524" s="367" t="s">
        <v>451</v>
      </c>
      <c r="B1524" s="118" t="s">
        <v>576</v>
      </c>
      <c r="C1524" s="100">
        <v>2022</v>
      </c>
      <c r="D1524" s="100">
        <v>0.22</v>
      </c>
      <c r="E1524" s="103">
        <v>1</v>
      </c>
      <c r="F1524" s="103">
        <v>7</v>
      </c>
      <c r="G1524" s="104">
        <v>9.9683200000000003</v>
      </c>
    </row>
    <row r="1525" spans="1:8" s="63" customFormat="1" ht="25.2" customHeight="1" x14ac:dyDescent="0.35">
      <c r="A1525" s="367" t="s">
        <v>451</v>
      </c>
      <c r="B1525" s="118" t="s">
        <v>577</v>
      </c>
      <c r="C1525" s="100">
        <v>2022</v>
      </c>
      <c r="D1525" s="100">
        <v>0.22</v>
      </c>
      <c r="E1525" s="103">
        <v>1</v>
      </c>
      <c r="F1525" s="102">
        <v>4.5</v>
      </c>
      <c r="G1525" s="104">
        <v>2.3863599999999998</v>
      </c>
    </row>
    <row r="1526" spans="1:8" s="63" customFormat="1" ht="25.2" customHeight="1" x14ac:dyDescent="0.35">
      <c r="A1526" s="367" t="s">
        <v>451</v>
      </c>
      <c r="B1526" s="118" t="s">
        <v>577</v>
      </c>
      <c r="C1526" s="100">
        <v>2022</v>
      </c>
      <c r="D1526" s="100">
        <v>0.22</v>
      </c>
      <c r="E1526" s="103">
        <v>1</v>
      </c>
      <c r="F1526" s="102">
        <v>4.5</v>
      </c>
      <c r="G1526" s="104">
        <v>2.3863599999999998</v>
      </c>
    </row>
    <row r="1527" spans="1:8" s="63" customFormat="1" ht="25.2" customHeight="1" x14ac:dyDescent="0.35">
      <c r="A1527" s="367" t="s">
        <v>451</v>
      </c>
      <c r="B1527" s="118" t="s">
        <v>577</v>
      </c>
      <c r="C1527" s="100">
        <v>2022</v>
      </c>
      <c r="D1527" s="100">
        <v>0.22</v>
      </c>
      <c r="E1527" s="103">
        <v>1</v>
      </c>
      <c r="F1527" s="102">
        <v>4.5</v>
      </c>
      <c r="G1527" s="104">
        <v>1.9691099999999999</v>
      </c>
    </row>
    <row r="1528" spans="1:8" s="63" customFormat="1" ht="25.2" customHeight="1" x14ac:dyDescent="0.35">
      <c r="A1528" s="367" t="s">
        <v>451</v>
      </c>
      <c r="B1528" s="118" t="s">
        <v>577</v>
      </c>
      <c r="C1528" s="100">
        <v>2022</v>
      </c>
      <c r="D1528" s="100">
        <v>0.22</v>
      </c>
      <c r="E1528" s="103">
        <v>1</v>
      </c>
      <c r="F1528" s="103">
        <v>15</v>
      </c>
      <c r="G1528" s="104">
        <v>2.3863400000000001</v>
      </c>
    </row>
    <row r="1529" spans="1:8" s="63" customFormat="1" ht="25.2" customHeight="1" x14ac:dyDescent="0.35">
      <c r="A1529" s="367" t="s">
        <v>451</v>
      </c>
      <c r="B1529" s="118" t="s">
        <v>577</v>
      </c>
      <c r="C1529" s="100">
        <v>2022</v>
      </c>
      <c r="D1529" s="100">
        <v>0.22</v>
      </c>
      <c r="E1529" s="103">
        <v>1</v>
      </c>
      <c r="F1529" s="102">
        <v>4.5</v>
      </c>
      <c r="G1529" s="104">
        <v>1.7799799999999999</v>
      </c>
    </row>
    <row r="1530" spans="1:8" s="63" customFormat="1" ht="25.2" customHeight="1" x14ac:dyDescent="0.35">
      <c r="A1530" s="367" t="s">
        <v>451</v>
      </c>
      <c r="B1530" s="118" t="s">
        <v>577</v>
      </c>
      <c r="C1530" s="100">
        <v>2022</v>
      </c>
      <c r="D1530" s="100">
        <v>0.22</v>
      </c>
      <c r="E1530" s="103">
        <v>1</v>
      </c>
      <c r="F1530" s="102">
        <v>2</v>
      </c>
      <c r="G1530" s="104">
        <v>1.8522000000000001</v>
      </c>
    </row>
    <row r="1531" spans="1:8" s="63" customFormat="1" ht="25.2" customHeight="1" x14ac:dyDescent="0.35">
      <c r="A1531" s="367" t="s">
        <v>451</v>
      </c>
      <c r="B1531" s="118" t="s">
        <v>577</v>
      </c>
      <c r="C1531" s="100">
        <v>2022</v>
      </c>
      <c r="D1531" s="100">
        <v>0.22</v>
      </c>
      <c r="E1531" s="103">
        <v>1</v>
      </c>
      <c r="F1531" s="102">
        <v>4.5</v>
      </c>
      <c r="G1531" s="104">
        <v>4.9913499999999997</v>
      </c>
      <c r="H1531" s="74"/>
    </row>
    <row r="1532" spans="1:8" s="63" customFormat="1" ht="25.2" customHeight="1" x14ac:dyDescent="0.35">
      <c r="A1532" s="367" t="s">
        <v>451</v>
      </c>
      <c r="B1532" s="118" t="s">
        <v>577</v>
      </c>
      <c r="C1532" s="100">
        <v>2022</v>
      </c>
      <c r="D1532" s="100">
        <v>0.22</v>
      </c>
      <c r="E1532" s="103">
        <v>1</v>
      </c>
      <c r="F1532" s="102">
        <v>4.5</v>
      </c>
      <c r="G1532" s="104">
        <v>4.9913499999999997</v>
      </c>
      <c r="H1532" s="74"/>
    </row>
    <row r="1533" spans="1:8" s="63" customFormat="1" ht="25.2" customHeight="1" x14ac:dyDescent="0.35">
      <c r="A1533" s="367" t="s">
        <v>451</v>
      </c>
      <c r="B1533" s="118" t="s">
        <v>577</v>
      </c>
      <c r="C1533" s="100">
        <v>2022</v>
      </c>
      <c r="D1533" s="100">
        <v>0.22</v>
      </c>
      <c r="E1533" s="103">
        <v>1</v>
      </c>
      <c r="F1533" s="103">
        <v>5</v>
      </c>
      <c r="G1533" s="104">
        <v>1.8246800000000001</v>
      </c>
      <c r="H1533" s="74"/>
    </row>
    <row r="1534" spans="1:8" s="63" customFormat="1" ht="25.2" customHeight="1" x14ac:dyDescent="0.35">
      <c r="A1534" s="367" t="s">
        <v>451</v>
      </c>
      <c r="B1534" s="118" t="s">
        <v>577</v>
      </c>
      <c r="C1534" s="100">
        <v>2022</v>
      </c>
      <c r="D1534" s="100">
        <v>0.22</v>
      </c>
      <c r="E1534" s="103">
        <v>1</v>
      </c>
      <c r="F1534" s="103">
        <v>5</v>
      </c>
      <c r="G1534" s="104">
        <v>1.8246800000000001</v>
      </c>
      <c r="H1534" s="74"/>
    </row>
    <row r="1535" spans="1:8" s="63" customFormat="1" ht="25.2" customHeight="1" x14ac:dyDescent="0.35">
      <c r="A1535" s="367" t="s">
        <v>451</v>
      </c>
      <c r="B1535" s="118" t="s">
        <v>577</v>
      </c>
      <c r="C1535" s="100">
        <v>2022</v>
      </c>
      <c r="D1535" s="100">
        <v>0.22</v>
      </c>
      <c r="E1535" s="103">
        <v>1</v>
      </c>
      <c r="F1535" s="103">
        <v>2</v>
      </c>
      <c r="G1535" s="104">
        <v>1.8246800000000001</v>
      </c>
      <c r="H1535" s="74"/>
    </row>
    <row r="1536" spans="1:8" s="63" customFormat="1" ht="25.2" customHeight="1" x14ac:dyDescent="0.35">
      <c r="A1536" s="367" t="s">
        <v>451</v>
      </c>
      <c r="B1536" s="118" t="s">
        <v>577</v>
      </c>
      <c r="C1536" s="100">
        <v>2022</v>
      </c>
      <c r="D1536" s="100">
        <v>0.22</v>
      </c>
      <c r="E1536" s="103">
        <v>1</v>
      </c>
      <c r="F1536" s="103">
        <v>5</v>
      </c>
      <c r="G1536" s="104">
        <v>1.8246800000000001</v>
      </c>
      <c r="H1536" s="74"/>
    </row>
    <row r="1537" spans="1:8" s="63" customFormat="1" ht="25.2" customHeight="1" x14ac:dyDescent="0.35">
      <c r="A1537" s="367" t="s">
        <v>451</v>
      </c>
      <c r="B1537" s="118" t="s">
        <v>577</v>
      </c>
      <c r="C1537" s="100">
        <v>2022</v>
      </c>
      <c r="D1537" s="100">
        <v>0.22</v>
      </c>
      <c r="E1537" s="103">
        <v>1</v>
      </c>
      <c r="F1537" s="103">
        <v>5</v>
      </c>
      <c r="G1537" s="104">
        <v>1.8246800000000001</v>
      </c>
      <c r="H1537" s="74"/>
    </row>
    <row r="1538" spans="1:8" s="63" customFormat="1" ht="25.2" customHeight="1" x14ac:dyDescent="0.35">
      <c r="A1538" s="367" t="s">
        <v>451</v>
      </c>
      <c r="B1538" s="118" t="s">
        <v>577</v>
      </c>
      <c r="C1538" s="100">
        <v>2022</v>
      </c>
      <c r="D1538" s="100">
        <v>0.22</v>
      </c>
      <c r="E1538" s="103">
        <v>1</v>
      </c>
      <c r="F1538" s="102">
        <v>4.5</v>
      </c>
      <c r="G1538" s="104">
        <v>1.88903</v>
      </c>
      <c r="H1538" s="74"/>
    </row>
    <row r="1539" spans="1:8" s="63" customFormat="1" ht="25.2" customHeight="1" x14ac:dyDescent="0.35">
      <c r="A1539" s="367" t="s">
        <v>451</v>
      </c>
      <c r="B1539" s="118" t="s">
        <v>577</v>
      </c>
      <c r="C1539" s="100">
        <v>2022</v>
      </c>
      <c r="D1539" s="100">
        <v>0.22</v>
      </c>
      <c r="E1539" s="103">
        <v>1</v>
      </c>
      <c r="F1539" s="103">
        <v>1</v>
      </c>
      <c r="G1539" s="104">
        <v>10.42146</v>
      </c>
      <c r="H1539" s="74"/>
    </row>
    <row r="1540" spans="1:8" s="63" customFormat="1" ht="25.2" customHeight="1" x14ac:dyDescent="0.35">
      <c r="A1540" s="367" t="s">
        <v>451</v>
      </c>
      <c r="B1540" s="118" t="s">
        <v>577</v>
      </c>
      <c r="C1540" s="100">
        <v>2022</v>
      </c>
      <c r="D1540" s="100">
        <v>0.22</v>
      </c>
      <c r="E1540" s="103">
        <v>1</v>
      </c>
      <c r="F1540" s="102">
        <v>4.5</v>
      </c>
      <c r="G1540" s="104">
        <v>5.0556900000000002</v>
      </c>
      <c r="H1540" s="74"/>
    </row>
    <row r="1541" spans="1:8" s="63" customFormat="1" ht="25.2" customHeight="1" x14ac:dyDescent="0.35">
      <c r="A1541" s="367" t="s">
        <v>451</v>
      </c>
      <c r="B1541" s="118" t="s">
        <v>577</v>
      </c>
      <c r="C1541" s="100">
        <v>2022</v>
      </c>
      <c r="D1541" s="100">
        <v>0.22</v>
      </c>
      <c r="E1541" s="103">
        <v>1</v>
      </c>
      <c r="F1541" s="103">
        <v>5</v>
      </c>
      <c r="G1541" s="104">
        <v>10.42146</v>
      </c>
      <c r="H1541" s="74"/>
    </row>
    <row r="1542" spans="1:8" s="63" customFormat="1" ht="25.2" customHeight="1" x14ac:dyDescent="0.35">
      <c r="A1542" s="367" t="s">
        <v>451</v>
      </c>
      <c r="B1542" s="118" t="s">
        <v>577</v>
      </c>
      <c r="C1542" s="100">
        <v>2022</v>
      </c>
      <c r="D1542" s="100">
        <v>0.22</v>
      </c>
      <c r="E1542" s="103">
        <v>1</v>
      </c>
      <c r="F1542" s="103">
        <v>2</v>
      </c>
      <c r="G1542" s="104">
        <v>1.8439000000000001</v>
      </c>
      <c r="H1542" s="74"/>
    </row>
    <row r="1543" spans="1:8" s="63" customFormat="1" ht="25.2" customHeight="1" x14ac:dyDescent="0.35">
      <c r="A1543" s="367" t="s">
        <v>451</v>
      </c>
      <c r="B1543" s="118" t="s">
        <v>577</v>
      </c>
      <c r="C1543" s="100">
        <v>2022</v>
      </c>
      <c r="D1543" s="100">
        <v>0.22</v>
      </c>
      <c r="E1543" s="103">
        <v>1</v>
      </c>
      <c r="F1543" s="102">
        <v>4.5</v>
      </c>
      <c r="G1543" s="104">
        <v>1.8439000000000001</v>
      </c>
      <c r="H1543" s="74"/>
    </row>
    <row r="1544" spans="1:8" s="63" customFormat="1" ht="25.2" customHeight="1" x14ac:dyDescent="0.35">
      <c r="A1544" s="367" t="s">
        <v>451</v>
      </c>
      <c r="B1544" s="118" t="s">
        <v>577</v>
      </c>
      <c r="C1544" s="100">
        <v>2022</v>
      </c>
      <c r="D1544" s="100">
        <v>0.22</v>
      </c>
      <c r="E1544" s="103">
        <v>1</v>
      </c>
      <c r="F1544" s="102">
        <v>4.5</v>
      </c>
      <c r="G1544" s="104">
        <v>1.8439000000000001</v>
      </c>
      <c r="H1544" s="74"/>
    </row>
    <row r="1545" spans="1:8" s="63" customFormat="1" ht="25.2" customHeight="1" x14ac:dyDescent="0.35">
      <c r="A1545" s="367" t="s">
        <v>451</v>
      </c>
      <c r="B1545" s="118" t="s">
        <v>577</v>
      </c>
      <c r="C1545" s="100">
        <v>2022</v>
      </c>
      <c r="D1545" s="100">
        <v>0.22</v>
      </c>
      <c r="E1545" s="103">
        <v>1</v>
      </c>
      <c r="F1545" s="102">
        <v>4.5</v>
      </c>
      <c r="G1545" s="104">
        <v>10.40353</v>
      </c>
      <c r="H1545" s="74"/>
    </row>
    <row r="1546" spans="1:8" s="63" customFormat="1" ht="25.2" customHeight="1" x14ac:dyDescent="0.35">
      <c r="A1546" s="367" t="s">
        <v>451</v>
      </c>
      <c r="B1546" s="118" t="s">
        <v>577</v>
      </c>
      <c r="C1546" s="100">
        <v>2022</v>
      </c>
      <c r="D1546" s="100">
        <v>0.22</v>
      </c>
      <c r="E1546" s="103">
        <v>1</v>
      </c>
      <c r="F1546" s="102">
        <v>4.5</v>
      </c>
      <c r="G1546" s="104">
        <v>1.8790100000000001</v>
      </c>
      <c r="H1546" s="74"/>
    </row>
    <row r="1547" spans="1:8" s="63" customFormat="1" ht="25.2" customHeight="1" x14ac:dyDescent="0.35">
      <c r="A1547" s="367" t="s">
        <v>451</v>
      </c>
      <c r="B1547" s="118" t="s">
        <v>577</v>
      </c>
      <c r="C1547" s="100">
        <v>2022</v>
      </c>
      <c r="D1547" s="100">
        <v>0.22</v>
      </c>
      <c r="E1547" s="103">
        <v>1</v>
      </c>
      <c r="F1547" s="103">
        <v>2</v>
      </c>
      <c r="G1547" s="104">
        <v>7.8559400000000004</v>
      </c>
      <c r="H1547" s="74"/>
    </row>
    <row r="1548" spans="1:8" s="63" customFormat="1" ht="25.2" customHeight="1" x14ac:dyDescent="0.35">
      <c r="A1548" s="367" t="s">
        <v>451</v>
      </c>
      <c r="B1548" s="118" t="s">
        <v>577</v>
      </c>
      <c r="C1548" s="100">
        <v>2022</v>
      </c>
      <c r="D1548" s="100">
        <v>0.22</v>
      </c>
      <c r="E1548" s="103">
        <v>1</v>
      </c>
      <c r="F1548" s="103">
        <v>1</v>
      </c>
      <c r="G1548" s="104">
        <v>9.9930299999999992</v>
      </c>
      <c r="H1548" s="74"/>
    </row>
    <row r="1549" spans="1:8" s="63" customFormat="1" ht="25.2" customHeight="1" x14ac:dyDescent="0.35">
      <c r="A1549" s="367" t="s">
        <v>451</v>
      </c>
      <c r="B1549" s="118" t="s">
        <v>577</v>
      </c>
      <c r="C1549" s="100">
        <v>2022</v>
      </c>
      <c r="D1549" s="100">
        <v>0.22</v>
      </c>
      <c r="E1549" s="103">
        <v>1</v>
      </c>
      <c r="F1549" s="103">
        <v>15</v>
      </c>
      <c r="G1549" s="104">
        <v>7.8559400000000004</v>
      </c>
      <c r="H1549" s="74"/>
    </row>
    <row r="1550" spans="1:8" s="63" customFormat="1" ht="25.2" customHeight="1" x14ac:dyDescent="0.35">
      <c r="A1550" s="367" t="s">
        <v>451</v>
      </c>
      <c r="B1550" s="118" t="s">
        <v>577</v>
      </c>
      <c r="C1550" s="100">
        <v>2022</v>
      </c>
      <c r="D1550" s="100">
        <v>0.22</v>
      </c>
      <c r="E1550" s="103">
        <v>1</v>
      </c>
      <c r="F1550" s="103">
        <v>5</v>
      </c>
      <c r="G1550" s="104">
        <v>9.9930299999999992</v>
      </c>
      <c r="H1550" s="74"/>
    </row>
    <row r="1551" spans="1:8" s="63" customFormat="1" ht="25.2" customHeight="1" x14ac:dyDescent="0.35">
      <c r="A1551" s="367" t="s">
        <v>451</v>
      </c>
      <c r="B1551" s="118" t="s">
        <v>577</v>
      </c>
      <c r="C1551" s="100">
        <v>2022</v>
      </c>
      <c r="D1551" s="100">
        <v>0.22</v>
      </c>
      <c r="E1551" s="103">
        <v>1</v>
      </c>
      <c r="F1551" s="103">
        <v>5</v>
      </c>
      <c r="G1551" s="104">
        <v>1.83081</v>
      </c>
      <c r="H1551" s="74"/>
    </row>
    <row r="1552" spans="1:8" s="63" customFormat="1" ht="25.2" customHeight="1" x14ac:dyDescent="0.35">
      <c r="A1552" s="367" t="s">
        <v>451</v>
      </c>
      <c r="B1552" s="118" t="s">
        <v>577</v>
      </c>
      <c r="C1552" s="100">
        <v>2022</v>
      </c>
      <c r="D1552" s="100">
        <v>0.22</v>
      </c>
      <c r="E1552" s="103">
        <v>1</v>
      </c>
      <c r="F1552" s="103">
        <v>5</v>
      </c>
      <c r="G1552" s="104">
        <v>1.83081</v>
      </c>
      <c r="H1552" s="74"/>
    </row>
    <row r="1553" spans="1:8" s="63" customFormat="1" ht="25.2" customHeight="1" x14ac:dyDescent="0.35">
      <c r="A1553" s="367" t="s">
        <v>451</v>
      </c>
      <c r="B1553" s="118" t="s">
        <v>577</v>
      </c>
      <c r="C1553" s="100">
        <v>2022</v>
      </c>
      <c r="D1553" s="100">
        <v>0.22</v>
      </c>
      <c r="E1553" s="103">
        <v>1</v>
      </c>
      <c r="F1553" s="103">
        <v>5</v>
      </c>
      <c r="G1553" s="104">
        <v>1.83081</v>
      </c>
      <c r="H1553" s="74"/>
    </row>
    <row r="1554" spans="1:8" s="139" customFormat="1" ht="25.2" customHeight="1" x14ac:dyDescent="0.35">
      <c r="A1554" s="367" t="s">
        <v>451</v>
      </c>
      <c r="B1554" s="118" t="s">
        <v>578</v>
      </c>
      <c r="C1554" s="100">
        <v>2022</v>
      </c>
      <c r="D1554" s="100">
        <v>0.22</v>
      </c>
      <c r="E1554" s="103">
        <v>1</v>
      </c>
      <c r="F1554" s="103">
        <v>3</v>
      </c>
      <c r="G1554" s="104">
        <v>20.51322</v>
      </c>
    </row>
    <row r="1555" spans="1:8" s="139" customFormat="1" ht="25.2" customHeight="1" x14ac:dyDescent="0.35">
      <c r="A1555" s="367" t="s">
        <v>451</v>
      </c>
      <c r="B1555" s="118" t="s">
        <v>578</v>
      </c>
      <c r="C1555" s="100">
        <v>2022</v>
      </c>
      <c r="D1555" s="100">
        <v>0.22</v>
      </c>
      <c r="E1555" s="103">
        <v>1</v>
      </c>
      <c r="F1555" s="103">
        <v>5</v>
      </c>
      <c r="G1555" s="104">
        <v>9.9823900000000005</v>
      </c>
    </row>
    <row r="1556" spans="1:8" s="139" customFormat="1" ht="25.2" customHeight="1" x14ac:dyDescent="0.35">
      <c r="A1556" s="367" t="s">
        <v>451</v>
      </c>
      <c r="B1556" s="118" t="s">
        <v>578</v>
      </c>
      <c r="C1556" s="100">
        <v>2022</v>
      </c>
      <c r="D1556" s="100">
        <v>0.22</v>
      </c>
      <c r="E1556" s="103">
        <v>1</v>
      </c>
      <c r="F1556" s="103">
        <v>5</v>
      </c>
      <c r="G1556" s="104">
        <v>23.12735</v>
      </c>
    </row>
    <row r="1557" spans="1:8" s="139" customFormat="1" ht="25.2" customHeight="1" x14ac:dyDescent="0.35">
      <c r="A1557" s="367" t="s">
        <v>451</v>
      </c>
      <c r="B1557" s="118" t="s">
        <v>579</v>
      </c>
      <c r="C1557" s="100">
        <v>2022</v>
      </c>
      <c r="D1557" s="169" t="s">
        <v>295</v>
      </c>
      <c r="E1557" s="103">
        <v>1</v>
      </c>
      <c r="F1557" s="103">
        <v>8</v>
      </c>
      <c r="G1557" s="104">
        <v>3.82463</v>
      </c>
    </row>
    <row r="1558" spans="1:8" s="139" customFormat="1" ht="25.2" customHeight="1" x14ac:dyDescent="0.35">
      <c r="A1558" s="367" t="s">
        <v>451</v>
      </c>
      <c r="B1558" s="118" t="s">
        <v>579</v>
      </c>
      <c r="C1558" s="100">
        <v>2022</v>
      </c>
      <c r="D1558" s="169" t="s">
        <v>295</v>
      </c>
      <c r="E1558" s="103">
        <v>1</v>
      </c>
      <c r="F1558" s="103">
        <v>7</v>
      </c>
      <c r="G1558" s="104">
        <v>3.82463</v>
      </c>
    </row>
    <row r="1559" spans="1:8" s="139" customFormat="1" ht="25.2" customHeight="1" x14ac:dyDescent="0.35">
      <c r="A1559" s="367" t="s">
        <v>451</v>
      </c>
      <c r="B1559" s="118" t="s">
        <v>579</v>
      </c>
      <c r="C1559" s="100">
        <v>2022</v>
      </c>
      <c r="D1559" s="169" t="s">
        <v>295</v>
      </c>
      <c r="E1559" s="103">
        <v>1</v>
      </c>
      <c r="F1559" s="103">
        <v>5</v>
      </c>
      <c r="G1559" s="104">
        <v>3.82463</v>
      </c>
    </row>
    <row r="1560" spans="1:8" s="139" customFormat="1" ht="25.2" customHeight="1" x14ac:dyDescent="0.35">
      <c r="A1560" s="367" t="s">
        <v>451</v>
      </c>
      <c r="B1560" s="118" t="s">
        <v>579</v>
      </c>
      <c r="C1560" s="100">
        <v>2022</v>
      </c>
      <c r="D1560" s="169" t="s">
        <v>295</v>
      </c>
      <c r="E1560" s="103">
        <v>1</v>
      </c>
      <c r="F1560" s="103">
        <v>7</v>
      </c>
      <c r="G1560" s="104">
        <v>3.82463</v>
      </c>
    </row>
    <row r="1561" spans="1:8" s="139" customFormat="1" ht="25.2" customHeight="1" x14ac:dyDescent="0.35">
      <c r="A1561" s="367" t="s">
        <v>451</v>
      </c>
      <c r="B1561" s="118" t="s">
        <v>579</v>
      </c>
      <c r="C1561" s="100">
        <v>2022</v>
      </c>
      <c r="D1561" s="169" t="s">
        <v>295</v>
      </c>
      <c r="E1561" s="103">
        <v>1</v>
      </c>
      <c r="F1561" s="103">
        <v>5</v>
      </c>
      <c r="G1561" s="104">
        <v>3.82463</v>
      </c>
    </row>
    <row r="1562" spans="1:8" s="139" customFormat="1" ht="25.2" customHeight="1" x14ac:dyDescent="0.35">
      <c r="A1562" s="367" t="s">
        <v>451</v>
      </c>
      <c r="B1562" s="118" t="s">
        <v>579</v>
      </c>
      <c r="C1562" s="100">
        <v>2022</v>
      </c>
      <c r="D1562" s="169" t="s">
        <v>295</v>
      </c>
      <c r="E1562" s="103">
        <v>1</v>
      </c>
      <c r="F1562" s="103">
        <v>5</v>
      </c>
      <c r="G1562" s="104">
        <v>3.82463</v>
      </c>
    </row>
    <row r="1563" spans="1:8" s="139" customFormat="1" ht="25.2" customHeight="1" x14ac:dyDescent="0.35">
      <c r="A1563" s="367" t="s">
        <v>451</v>
      </c>
      <c r="B1563" s="118" t="s">
        <v>579</v>
      </c>
      <c r="C1563" s="100">
        <v>2022</v>
      </c>
      <c r="D1563" s="169" t="s">
        <v>295</v>
      </c>
      <c r="E1563" s="103">
        <v>1</v>
      </c>
      <c r="F1563" s="103">
        <v>5</v>
      </c>
      <c r="G1563" s="104">
        <v>3.82463</v>
      </c>
    </row>
    <row r="1564" spans="1:8" s="139" customFormat="1" ht="25.2" customHeight="1" x14ac:dyDescent="0.35">
      <c r="A1564" s="367" t="s">
        <v>451</v>
      </c>
      <c r="B1564" s="118" t="s">
        <v>579</v>
      </c>
      <c r="C1564" s="100">
        <v>2022</v>
      </c>
      <c r="D1564" s="169" t="s">
        <v>295</v>
      </c>
      <c r="E1564" s="103">
        <v>1</v>
      </c>
      <c r="F1564" s="103">
        <v>7</v>
      </c>
      <c r="G1564" s="104">
        <v>3.82463</v>
      </c>
    </row>
    <row r="1565" spans="1:8" s="139" customFormat="1" ht="25.2" customHeight="1" x14ac:dyDescent="0.35">
      <c r="A1565" s="367" t="s">
        <v>451</v>
      </c>
      <c r="B1565" s="118" t="s">
        <v>579</v>
      </c>
      <c r="C1565" s="100">
        <v>2022</v>
      </c>
      <c r="D1565" s="169" t="s">
        <v>295</v>
      </c>
      <c r="E1565" s="103">
        <v>1</v>
      </c>
      <c r="F1565" s="103">
        <v>7</v>
      </c>
      <c r="G1565" s="104">
        <v>3.82463</v>
      </c>
    </row>
    <row r="1566" spans="1:8" s="139" customFormat="1" ht="25.2" customHeight="1" x14ac:dyDescent="0.35">
      <c r="A1566" s="367" t="s">
        <v>451</v>
      </c>
      <c r="B1566" s="118" t="s">
        <v>579</v>
      </c>
      <c r="C1566" s="100">
        <v>2022</v>
      </c>
      <c r="D1566" s="169" t="s">
        <v>295</v>
      </c>
      <c r="E1566" s="103">
        <v>1</v>
      </c>
      <c r="F1566" s="103">
        <v>10</v>
      </c>
      <c r="G1566" s="104">
        <v>3.82463</v>
      </c>
    </row>
    <row r="1567" spans="1:8" s="139" customFormat="1" ht="25.2" customHeight="1" x14ac:dyDescent="0.35">
      <c r="A1567" s="367" t="s">
        <v>451</v>
      </c>
      <c r="B1567" s="118" t="s">
        <v>579</v>
      </c>
      <c r="C1567" s="100">
        <v>2022</v>
      </c>
      <c r="D1567" s="169" t="s">
        <v>295</v>
      </c>
      <c r="E1567" s="103">
        <v>1</v>
      </c>
      <c r="F1567" s="103">
        <v>5</v>
      </c>
      <c r="G1567" s="104">
        <v>8.9118300000000001</v>
      </c>
    </row>
    <row r="1568" spans="1:8" s="139" customFormat="1" ht="25.2" customHeight="1" x14ac:dyDescent="0.35">
      <c r="A1568" s="367" t="s">
        <v>451</v>
      </c>
      <c r="B1568" s="118" t="s">
        <v>579</v>
      </c>
      <c r="C1568" s="100">
        <v>2022</v>
      </c>
      <c r="D1568" s="169" t="s">
        <v>295</v>
      </c>
      <c r="E1568" s="103">
        <v>1</v>
      </c>
      <c r="F1568" s="103">
        <v>7</v>
      </c>
      <c r="G1568" s="104">
        <v>8.9118300000000001</v>
      </c>
    </row>
    <row r="1569" spans="1:7" s="139" customFormat="1" ht="25.2" customHeight="1" x14ac:dyDescent="0.35">
      <c r="A1569" s="367" t="s">
        <v>451</v>
      </c>
      <c r="B1569" s="118" t="s">
        <v>579</v>
      </c>
      <c r="C1569" s="100">
        <v>2022</v>
      </c>
      <c r="D1569" s="169" t="s">
        <v>295</v>
      </c>
      <c r="E1569" s="103">
        <v>1</v>
      </c>
      <c r="F1569" s="103">
        <v>5</v>
      </c>
      <c r="G1569" s="104">
        <v>8.9118300000000001</v>
      </c>
    </row>
    <row r="1570" spans="1:7" s="139" customFormat="1" ht="25.2" customHeight="1" x14ac:dyDescent="0.35">
      <c r="A1570" s="367" t="s">
        <v>451</v>
      </c>
      <c r="B1570" s="118" t="s">
        <v>579</v>
      </c>
      <c r="C1570" s="100">
        <v>2022</v>
      </c>
      <c r="D1570" s="169" t="s">
        <v>295</v>
      </c>
      <c r="E1570" s="103">
        <v>1</v>
      </c>
      <c r="F1570" s="103">
        <v>5</v>
      </c>
      <c r="G1570" s="104">
        <v>8.9118300000000001</v>
      </c>
    </row>
    <row r="1571" spans="1:7" s="139" customFormat="1" ht="25.2" customHeight="1" x14ac:dyDescent="0.35">
      <c r="A1571" s="367" t="s">
        <v>451</v>
      </c>
      <c r="B1571" s="118" t="s">
        <v>579</v>
      </c>
      <c r="C1571" s="100">
        <v>2022</v>
      </c>
      <c r="D1571" s="169" t="s">
        <v>295</v>
      </c>
      <c r="E1571" s="103">
        <v>1</v>
      </c>
      <c r="F1571" s="103">
        <v>5</v>
      </c>
      <c r="G1571" s="104">
        <v>8.9118300000000001</v>
      </c>
    </row>
    <row r="1572" spans="1:7" s="139" customFormat="1" ht="25.2" customHeight="1" x14ac:dyDescent="0.35">
      <c r="A1572" s="367" t="s">
        <v>451</v>
      </c>
      <c r="B1572" s="118" t="s">
        <v>579</v>
      </c>
      <c r="C1572" s="100">
        <v>2022</v>
      </c>
      <c r="D1572" s="169" t="s">
        <v>295</v>
      </c>
      <c r="E1572" s="103">
        <v>1</v>
      </c>
      <c r="F1572" s="103">
        <v>5</v>
      </c>
      <c r="G1572" s="104">
        <v>8.9118300000000001</v>
      </c>
    </row>
    <row r="1573" spans="1:7" s="139" customFormat="1" ht="25.2" customHeight="1" x14ac:dyDescent="0.35">
      <c r="A1573" s="367" t="s">
        <v>451</v>
      </c>
      <c r="B1573" s="118" t="s">
        <v>579</v>
      </c>
      <c r="C1573" s="100">
        <v>2022</v>
      </c>
      <c r="D1573" s="169" t="s">
        <v>295</v>
      </c>
      <c r="E1573" s="103">
        <v>1</v>
      </c>
      <c r="F1573" s="103">
        <v>7</v>
      </c>
      <c r="G1573" s="104">
        <v>8.9118300000000001</v>
      </c>
    </row>
    <row r="1574" spans="1:7" s="139" customFormat="1" ht="25.2" customHeight="1" x14ac:dyDescent="0.35">
      <c r="A1574" s="367" t="s">
        <v>451</v>
      </c>
      <c r="B1574" s="118" t="s">
        <v>579</v>
      </c>
      <c r="C1574" s="100">
        <v>2022</v>
      </c>
      <c r="D1574" s="169" t="s">
        <v>295</v>
      </c>
      <c r="E1574" s="103">
        <v>1</v>
      </c>
      <c r="F1574" s="103">
        <v>7</v>
      </c>
      <c r="G1574" s="104">
        <v>8.9118300000000001</v>
      </c>
    </row>
    <row r="1575" spans="1:7" s="139" customFormat="1" ht="25.2" customHeight="1" x14ac:dyDescent="0.35">
      <c r="A1575" s="367" t="s">
        <v>451</v>
      </c>
      <c r="B1575" s="118" t="s">
        <v>579</v>
      </c>
      <c r="C1575" s="100">
        <v>2022</v>
      </c>
      <c r="D1575" s="169" t="s">
        <v>295</v>
      </c>
      <c r="E1575" s="103">
        <v>1</v>
      </c>
      <c r="F1575" s="103">
        <v>8</v>
      </c>
      <c r="G1575" s="104">
        <v>8.9118300000000001</v>
      </c>
    </row>
    <row r="1576" spans="1:7" s="139" customFormat="1" ht="25.2" customHeight="1" x14ac:dyDescent="0.35">
      <c r="A1576" s="367" t="s">
        <v>451</v>
      </c>
      <c r="B1576" s="118" t="s">
        <v>579</v>
      </c>
      <c r="C1576" s="100">
        <v>2022</v>
      </c>
      <c r="D1576" s="169" t="s">
        <v>295</v>
      </c>
      <c r="E1576" s="103">
        <v>1</v>
      </c>
      <c r="F1576" s="103">
        <v>7</v>
      </c>
      <c r="G1576" s="104">
        <v>8.9118300000000001</v>
      </c>
    </row>
    <row r="1577" spans="1:7" s="139" customFormat="1" ht="25.2" customHeight="1" x14ac:dyDescent="0.35">
      <c r="A1577" s="367" t="s">
        <v>451</v>
      </c>
      <c r="B1577" s="118" t="s">
        <v>579</v>
      </c>
      <c r="C1577" s="100">
        <v>2022</v>
      </c>
      <c r="D1577" s="169" t="s">
        <v>295</v>
      </c>
      <c r="E1577" s="103">
        <v>1</v>
      </c>
      <c r="F1577" s="103">
        <v>8</v>
      </c>
      <c r="G1577" s="104">
        <v>8.9118300000000001</v>
      </c>
    </row>
    <row r="1578" spans="1:7" s="139" customFormat="1" ht="25.2" customHeight="1" x14ac:dyDescent="0.35">
      <c r="A1578" s="367" t="s">
        <v>451</v>
      </c>
      <c r="B1578" s="118" t="s">
        <v>579</v>
      </c>
      <c r="C1578" s="100">
        <v>2022</v>
      </c>
      <c r="D1578" s="169" t="s">
        <v>295</v>
      </c>
      <c r="E1578" s="103">
        <v>1</v>
      </c>
      <c r="F1578" s="103">
        <v>7</v>
      </c>
      <c r="G1578" s="104">
        <v>8.9118300000000001</v>
      </c>
    </row>
    <row r="1579" spans="1:7" s="139" customFormat="1" ht="25.2" customHeight="1" x14ac:dyDescent="0.35">
      <c r="A1579" s="367" t="s">
        <v>451</v>
      </c>
      <c r="B1579" s="118" t="s">
        <v>579</v>
      </c>
      <c r="C1579" s="100">
        <v>2022</v>
      </c>
      <c r="D1579" s="169" t="s">
        <v>295</v>
      </c>
      <c r="E1579" s="103">
        <v>1</v>
      </c>
      <c r="F1579" s="103">
        <v>8</v>
      </c>
      <c r="G1579" s="104">
        <v>8.9118999999999993</v>
      </c>
    </row>
    <row r="1580" spans="1:7" s="139" customFormat="1" ht="25.2" customHeight="1" x14ac:dyDescent="0.35">
      <c r="A1580" s="367" t="s">
        <v>451</v>
      </c>
      <c r="B1580" s="118" t="s">
        <v>579</v>
      </c>
      <c r="C1580" s="100">
        <v>2022</v>
      </c>
      <c r="D1580" s="169" t="s">
        <v>295</v>
      </c>
      <c r="E1580" s="103">
        <v>1</v>
      </c>
      <c r="F1580" s="103">
        <v>6</v>
      </c>
      <c r="G1580" s="104">
        <v>8.9118300000000001</v>
      </c>
    </row>
    <row r="1581" spans="1:7" s="139" customFormat="1" ht="25.2" customHeight="1" x14ac:dyDescent="0.35">
      <c r="A1581" s="367" t="s">
        <v>451</v>
      </c>
      <c r="B1581" s="118" t="s">
        <v>579</v>
      </c>
      <c r="C1581" s="100">
        <v>2022</v>
      </c>
      <c r="D1581" s="169" t="s">
        <v>295</v>
      </c>
      <c r="E1581" s="103">
        <v>1</v>
      </c>
      <c r="F1581" s="103">
        <v>5</v>
      </c>
      <c r="G1581" s="104">
        <v>8.9118300000000001</v>
      </c>
    </row>
    <row r="1582" spans="1:7" s="139" customFormat="1" ht="25.2" customHeight="1" x14ac:dyDescent="0.35">
      <c r="A1582" s="367" t="s">
        <v>451</v>
      </c>
      <c r="B1582" s="118" t="s">
        <v>579</v>
      </c>
      <c r="C1582" s="100">
        <v>2022</v>
      </c>
      <c r="D1582" s="169" t="s">
        <v>295</v>
      </c>
      <c r="E1582" s="103">
        <v>1</v>
      </c>
      <c r="F1582" s="103">
        <v>7</v>
      </c>
      <c r="G1582" s="104">
        <v>8.9118300000000001</v>
      </c>
    </row>
    <row r="1583" spans="1:7" s="139" customFormat="1" ht="25.2" customHeight="1" x14ac:dyDescent="0.35">
      <c r="A1583" s="367" t="s">
        <v>451</v>
      </c>
      <c r="B1583" s="118" t="s">
        <v>579</v>
      </c>
      <c r="C1583" s="100">
        <v>2022</v>
      </c>
      <c r="D1583" s="169" t="s">
        <v>295</v>
      </c>
      <c r="E1583" s="103">
        <v>1</v>
      </c>
      <c r="F1583" s="103">
        <v>7</v>
      </c>
      <c r="G1583" s="104">
        <v>8.9118300000000001</v>
      </c>
    </row>
    <row r="1584" spans="1:7" s="139" customFormat="1" ht="25.2" customHeight="1" x14ac:dyDescent="0.35">
      <c r="A1584" s="367" t="s">
        <v>451</v>
      </c>
      <c r="B1584" s="118" t="s">
        <v>579</v>
      </c>
      <c r="C1584" s="100">
        <v>2022</v>
      </c>
      <c r="D1584" s="169" t="s">
        <v>295</v>
      </c>
      <c r="E1584" s="103">
        <v>1</v>
      </c>
      <c r="F1584" s="103">
        <v>8</v>
      </c>
      <c r="G1584" s="104">
        <v>8.9118300000000001</v>
      </c>
    </row>
    <row r="1585" spans="1:7" s="139" customFormat="1" ht="25.2" customHeight="1" x14ac:dyDescent="0.35">
      <c r="A1585" s="367" t="s">
        <v>451</v>
      </c>
      <c r="B1585" s="118" t="s">
        <v>579</v>
      </c>
      <c r="C1585" s="100">
        <v>2022</v>
      </c>
      <c r="D1585" s="169" t="s">
        <v>295</v>
      </c>
      <c r="E1585" s="103">
        <v>1</v>
      </c>
      <c r="F1585" s="103">
        <v>7</v>
      </c>
      <c r="G1585" s="104">
        <v>8.9118300000000001</v>
      </c>
    </row>
    <row r="1586" spans="1:7" s="139" customFormat="1" ht="25.2" customHeight="1" x14ac:dyDescent="0.35">
      <c r="A1586" s="367" t="s">
        <v>451</v>
      </c>
      <c r="B1586" s="118" t="s">
        <v>579</v>
      </c>
      <c r="C1586" s="100">
        <v>2022</v>
      </c>
      <c r="D1586" s="169" t="s">
        <v>295</v>
      </c>
      <c r="E1586" s="103">
        <v>1</v>
      </c>
      <c r="F1586" s="103">
        <v>10</v>
      </c>
      <c r="G1586" s="104">
        <v>8.9118300000000001</v>
      </c>
    </row>
    <row r="1587" spans="1:7" s="139" customFormat="1" ht="25.2" customHeight="1" x14ac:dyDescent="0.35">
      <c r="A1587" s="367" t="s">
        <v>451</v>
      </c>
      <c r="B1587" s="118" t="s">
        <v>580</v>
      </c>
      <c r="C1587" s="100">
        <v>2022</v>
      </c>
      <c r="D1587" s="169" t="s">
        <v>295</v>
      </c>
      <c r="E1587" s="103">
        <v>1</v>
      </c>
      <c r="F1587" s="103">
        <v>7</v>
      </c>
      <c r="G1587" s="104">
        <v>22.573250000000002</v>
      </c>
    </row>
    <row r="1588" spans="1:7" s="139" customFormat="1" ht="25.2" customHeight="1" x14ac:dyDescent="0.35">
      <c r="A1588" s="367" t="s">
        <v>451</v>
      </c>
      <c r="B1588" s="118" t="s">
        <v>580</v>
      </c>
      <c r="C1588" s="100">
        <v>2022</v>
      </c>
      <c r="D1588" s="169" t="s">
        <v>295</v>
      </c>
      <c r="E1588" s="103">
        <v>1</v>
      </c>
      <c r="F1588" s="103">
        <v>7</v>
      </c>
      <c r="G1588" s="104">
        <v>20.305299999999999</v>
      </c>
    </row>
    <row r="1589" spans="1:7" s="139" customFormat="1" ht="25.2" customHeight="1" x14ac:dyDescent="0.35">
      <c r="A1589" s="367" t="s">
        <v>451</v>
      </c>
      <c r="B1589" s="118" t="s">
        <v>580</v>
      </c>
      <c r="C1589" s="100">
        <v>2022</v>
      </c>
      <c r="D1589" s="169" t="s">
        <v>295</v>
      </c>
      <c r="E1589" s="103">
        <v>1</v>
      </c>
      <c r="F1589" s="103">
        <v>5</v>
      </c>
      <c r="G1589" s="104">
        <f>20.3053</f>
        <v>20.305299999999999</v>
      </c>
    </row>
    <row r="1590" spans="1:7" s="139" customFormat="1" ht="25.2" customHeight="1" x14ac:dyDescent="0.35">
      <c r="A1590" s="367" t="s">
        <v>451</v>
      </c>
      <c r="B1590" s="118" t="s">
        <v>580</v>
      </c>
      <c r="C1590" s="100">
        <v>2022</v>
      </c>
      <c r="D1590" s="169" t="s">
        <v>295</v>
      </c>
      <c r="E1590" s="103">
        <v>1</v>
      </c>
      <c r="F1590" s="103">
        <v>5</v>
      </c>
      <c r="G1590" s="104">
        <f>20.3053</f>
        <v>20.305299999999999</v>
      </c>
    </row>
    <row r="1591" spans="1:7" s="139" customFormat="1" ht="25.2" customHeight="1" x14ac:dyDescent="0.35">
      <c r="A1591" s="367" t="s">
        <v>451</v>
      </c>
      <c r="B1591" s="118" t="s">
        <v>580</v>
      </c>
      <c r="C1591" s="100">
        <v>2022</v>
      </c>
      <c r="D1591" s="169" t="s">
        <v>295</v>
      </c>
      <c r="E1591" s="103">
        <v>1</v>
      </c>
      <c r="F1591" s="103">
        <v>5</v>
      </c>
      <c r="G1591" s="104">
        <f>20.3053</f>
        <v>20.305299999999999</v>
      </c>
    </row>
    <row r="1592" spans="1:7" s="139" customFormat="1" ht="25.2" customHeight="1" x14ac:dyDescent="0.35">
      <c r="A1592" s="367" t="s">
        <v>451</v>
      </c>
      <c r="B1592" s="118" t="s">
        <v>580</v>
      </c>
      <c r="C1592" s="100">
        <v>2022</v>
      </c>
      <c r="D1592" s="169" t="s">
        <v>295</v>
      </c>
      <c r="E1592" s="103">
        <v>1</v>
      </c>
      <c r="F1592" s="103">
        <v>5</v>
      </c>
      <c r="G1592" s="104">
        <v>22.573250000000002</v>
      </c>
    </row>
    <row r="1593" spans="1:7" s="139" customFormat="1" ht="25.2" customHeight="1" x14ac:dyDescent="0.35">
      <c r="A1593" s="367" t="s">
        <v>451</v>
      </c>
      <c r="B1593" s="118" t="s">
        <v>580</v>
      </c>
      <c r="C1593" s="100">
        <v>2022</v>
      </c>
      <c r="D1593" s="169" t="s">
        <v>295</v>
      </c>
      <c r="E1593" s="103">
        <v>1</v>
      </c>
      <c r="F1593" s="103">
        <v>5</v>
      </c>
      <c r="G1593" s="104">
        <v>20.305289999999999</v>
      </c>
    </row>
    <row r="1594" spans="1:7" s="139" customFormat="1" ht="25.2" customHeight="1" x14ac:dyDescent="0.35">
      <c r="A1594" s="367" t="s">
        <v>451</v>
      </c>
      <c r="B1594" s="118" t="s">
        <v>580</v>
      </c>
      <c r="C1594" s="100">
        <v>2022</v>
      </c>
      <c r="D1594" s="169" t="s">
        <v>295</v>
      </c>
      <c r="E1594" s="103">
        <v>1</v>
      </c>
      <c r="F1594" s="103">
        <v>5</v>
      </c>
      <c r="G1594" s="104">
        <f>11.24659</f>
        <v>11.246589999999999</v>
      </c>
    </row>
    <row r="1595" spans="1:7" s="139" customFormat="1" ht="25.2" customHeight="1" x14ac:dyDescent="0.35">
      <c r="A1595" s="367" t="s">
        <v>451</v>
      </c>
      <c r="B1595" s="118" t="s">
        <v>580</v>
      </c>
      <c r="C1595" s="100">
        <v>2022</v>
      </c>
      <c r="D1595" s="169" t="s">
        <v>295</v>
      </c>
      <c r="E1595" s="103">
        <v>1</v>
      </c>
      <c r="F1595" s="103">
        <v>5</v>
      </c>
      <c r="G1595" s="104">
        <f>11.24659</f>
        <v>11.246589999999999</v>
      </c>
    </row>
    <row r="1596" spans="1:7" s="139" customFormat="1" ht="25.2" customHeight="1" collapsed="1" x14ac:dyDescent="0.35">
      <c r="A1596" s="367" t="s">
        <v>451</v>
      </c>
      <c r="B1596" s="118" t="s">
        <v>581</v>
      </c>
      <c r="C1596" s="100">
        <v>2022</v>
      </c>
      <c r="D1596" s="169" t="s">
        <v>295</v>
      </c>
      <c r="E1596" s="103">
        <v>1</v>
      </c>
      <c r="F1596" s="103">
        <v>1</v>
      </c>
      <c r="G1596" s="104">
        <v>4.6458500000000003</v>
      </c>
    </row>
    <row r="1597" spans="1:7" s="139" customFormat="1" ht="25.2" customHeight="1" x14ac:dyDescent="0.35">
      <c r="A1597" s="367" t="s">
        <v>451</v>
      </c>
      <c r="B1597" s="118" t="s">
        <v>581</v>
      </c>
      <c r="C1597" s="100">
        <v>2022</v>
      </c>
      <c r="D1597" s="169" t="s">
        <v>295</v>
      </c>
      <c r="E1597" s="103">
        <v>1</v>
      </c>
      <c r="F1597" s="103">
        <v>1</v>
      </c>
      <c r="G1597" s="104">
        <v>13.185510000000001</v>
      </c>
    </row>
    <row r="1598" spans="1:7" s="139" customFormat="1" ht="25.2" customHeight="1" x14ac:dyDescent="0.35">
      <c r="A1598" s="367" t="s">
        <v>451</v>
      </c>
      <c r="B1598" s="118" t="s">
        <v>581</v>
      </c>
      <c r="C1598" s="100">
        <v>2022</v>
      </c>
      <c r="D1598" s="169" t="s">
        <v>295</v>
      </c>
      <c r="E1598" s="103">
        <v>1</v>
      </c>
      <c r="F1598" s="103">
        <v>7</v>
      </c>
      <c r="G1598" s="104">
        <v>14.21381</v>
      </c>
    </row>
    <row r="1599" spans="1:7" s="139" customFormat="1" ht="25.2" customHeight="1" x14ac:dyDescent="0.35">
      <c r="A1599" s="367" t="s">
        <v>451</v>
      </c>
      <c r="B1599" s="118" t="s">
        <v>581</v>
      </c>
      <c r="C1599" s="100">
        <v>2022</v>
      </c>
      <c r="D1599" s="169" t="s">
        <v>295</v>
      </c>
      <c r="E1599" s="103">
        <v>1</v>
      </c>
      <c r="F1599" s="103">
        <v>7</v>
      </c>
      <c r="G1599" s="104">
        <v>14.21381</v>
      </c>
    </row>
    <row r="1600" spans="1:7" s="139" customFormat="1" ht="25.2" customHeight="1" x14ac:dyDescent="0.35">
      <c r="A1600" s="367" t="s">
        <v>451</v>
      </c>
      <c r="B1600" s="118" t="s">
        <v>581</v>
      </c>
      <c r="C1600" s="100">
        <v>2022</v>
      </c>
      <c r="D1600" s="169" t="s">
        <v>295</v>
      </c>
      <c r="E1600" s="103">
        <v>1</v>
      </c>
      <c r="F1600" s="103">
        <v>7</v>
      </c>
      <c r="G1600" s="104">
        <v>14.21381</v>
      </c>
    </row>
    <row r="1601" spans="1:7" s="139" customFormat="1" ht="25.2" customHeight="1" x14ac:dyDescent="0.35">
      <c r="A1601" s="367" t="s">
        <v>451</v>
      </c>
      <c r="B1601" s="118" t="s">
        <v>581</v>
      </c>
      <c r="C1601" s="100">
        <v>2022</v>
      </c>
      <c r="D1601" s="169" t="s">
        <v>295</v>
      </c>
      <c r="E1601" s="103">
        <v>1</v>
      </c>
      <c r="F1601" s="103">
        <v>7</v>
      </c>
      <c r="G1601" s="104">
        <v>14.21381</v>
      </c>
    </row>
    <row r="1602" spans="1:7" s="139" customFormat="1" ht="25.2" customHeight="1" x14ac:dyDescent="0.35">
      <c r="A1602" s="367" t="s">
        <v>451</v>
      </c>
      <c r="B1602" s="118" t="s">
        <v>581</v>
      </c>
      <c r="C1602" s="100">
        <v>2022</v>
      </c>
      <c r="D1602" s="169" t="s">
        <v>295</v>
      </c>
      <c r="E1602" s="103">
        <v>1</v>
      </c>
      <c r="F1602" s="103">
        <v>7</v>
      </c>
      <c r="G1602" s="104">
        <v>14.21381</v>
      </c>
    </row>
    <row r="1603" spans="1:7" s="139" customFormat="1" ht="25.2" customHeight="1" x14ac:dyDescent="0.35">
      <c r="A1603" s="367" t="s">
        <v>451</v>
      </c>
      <c r="B1603" s="118" t="s">
        <v>581</v>
      </c>
      <c r="C1603" s="100">
        <v>2022</v>
      </c>
      <c r="D1603" s="169" t="s">
        <v>295</v>
      </c>
      <c r="E1603" s="103">
        <v>1</v>
      </c>
      <c r="F1603" s="103">
        <v>7</v>
      </c>
      <c r="G1603" s="104">
        <v>13.185499999999999</v>
      </c>
    </row>
    <row r="1604" spans="1:7" s="139" customFormat="1" ht="25.2" customHeight="1" x14ac:dyDescent="0.35">
      <c r="A1604" s="367" t="s">
        <v>451</v>
      </c>
      <c r="B1604" s="118" t="s">
        <v>581</v>
      </c>
      <c r="C1604" s="100">
        <v>2022</v>
      </c>
      <c r="D1604" s="169" t="s">
        <v>295</v>
      </c>
      <c r="E1604" s="103">
        <v>1</v>
      </c>
      <c r="F1604" s="103">
        <v>7</v>
      </c>
      <c r="G1604" s="104">
        <v>13.185510000000001</v>
      </c>
    </row>
    <row r="1605" spans="1:7" s="139" customFormat="1" ht="25.2" customHeight="1" x14ac:dyDescent="0.35">
      <c r="A1605" s="367" t="s">
        <v>451</v>
      </c>
      <c r="B1605" s="118" t="s">
        <v>581</v>
      </c>
      <c r="C1605" s="100">
        <v>2022</v>
      </c>
      <c r="D1605" s="169" t="s">
        <v>295</v>
      </c>
      <c r="E1605" s="103">
        <v>1</v>
      </c>
      <c r="F1605" s="103">
        <v>7</v>
      </c>
      <c r="G1605" s="104">
        <v>4.6458500000000003</v>
      </c>
    </row>
    <row r="1606" spans="1:7" s="139" customFormat="1" ht="25.2" customHeight="1" x14ac:dyDescent="0.35">
      <c r="A1606" s="367" t="s">
        <v>451</v>
      </c>
      <c r="B1606" s="118" t="s">
        <v>581</v>
      </c>
      <c r="C1606" s="100">
        <v>2022</v>
      </c>
      <c r="D1606" s="169" t="s">
        <v>295</v>
      </c>
      <c r="E1606" s="103">
        <v>1</v>
      </c>
      <c r="F1606" s="103">
        <v>7</v>
      </c>
      <c r="G1606" s="104">
        <v>4.4416100000000007</v>
      </c>
    </row>
    <row r="1607" spans="1:7" s="139" customFormat="1" ht="25.2" customHeight="1" x14ac:dyDescent="0.35">
      <c r="A1607" s="367" t="s">
        <v>451</v>
      </c>
      <c r="B1607" s="118" t="s">
        <v>581</v>
      </c>
      <c r="C1607" s="100">
        <v>2022</v>
      </c>
      <c r="D1607" s="169" t="s">
        <v>295</v>
      </c>
      <c r="E1607" s="103">
        <v>1</v>
      </c>
      <c r="F1607" s="103">
        <v>7</v>
      </c>
      <c r="G1607" s="104">
        <v>4.4416100000000007</v>
      </c>
    </row>
    <row r="1608" spans="1:7" s="139" customFormat="1" ht="25.2" customHeight="1" collapsed="1" x14ac:dyDescent="0.35">
      <c r="A1608" s="367" t="s">
        <v>451</v>
      </c>
      <c r="B1608" s="118" t="s">
        <v>582</v>
      </c>
      <c r="C1608" s="100">
        <v>2022</v>
      </c>
      <c r="D1608" s="169" t="s">
        <v>295</v>
      </c>
      <c r="E1608" s="103">
        <v>1</v>
      </c>
      <c r="F1608" s="103">
        <v>10</v>
      </c>
      <c r="G1608" s="104">
        <v>6.8490000000000002</v>
      </c>
    </row>
    <row r="1609" spans="1:7" s="139" customFormat="1" ht="25.2" customHeight="1" x14ac:dyDescent="0.35">
      <c r="A1609" s="367" t="s">
        <v>451</v>
      </c>
      <c r="B1609" s="118" t="s">
        <v>582</v>
      </c>
      <c r="C1609" s="100">
        <v>2022</v>
      </c>
      <c r="D1609" s="169" t="s">
        <v>295</v>
      </c>
      <c r="E1609" s="103">
        <v>2</v>
      </c>
      <c r="F1609" s="103">
        <f>5*2</f>
        <v>10</v>
      </c>
      <c r="G1609" s="104">
        <f>6.84834*2</f>
        <v>13.696680000000001</v>
      </c>
    </row>
    <row r="1610" spans="1:7" s="139" customFormat="1" ht="25.2" customHeight="1" x14ac:dyDescent="0.35">
      <c r="A1610" s="367" t="s">
        <v>451</v>
      </c>
      <c r="B1610" s="118" t="s">
        <v>582</v>
      </c>
      <c r="C1610" s="100">
        <v>2022</v>
      </c>
      <c r="D1610" s="169" t="s">
        <v>295</v>
      </c>
      <c r="E1610" s="103">
        <v>1</v>
      </c>
      <c r="F1610" s="103">
        <v>7</v>
      </c>
      <c r="G1610" s="104">
        <v>7.8775500000000003</v>
      </c>
    </row>
    <row r="1611" spans="1:7" s="139" customFormat="1" ht="25.2" customHeight="1" x14ac:dyDescent="0.35">
      <c r="A1611" s="367" t="s">
        <v>451</v>
      </c>
      <c r="B1611" s="118" t="s">
        <v>582</v>
      </c>
      <c r="C1611" s="100">
        <v>2022</v>
      </c>
      <c r="D1611" s="169" t="s">
        <v>295</v>
      </c>
      <c r="E1611" s="103">
        <v>1</v>
      </c>
      <c r="F1611" s="103">
        <v>7</v>
      </c>
      <c r="G1611" s="104">
        <v>6.8483400000000003</v>
      </c>
    </row>
    <row r="1612" spans="1:7" s="139" customFormat="1" ht="25.2" customHeight="1" x14ac:dyDescent="0.35">
      <c r="A1612" s="367" t="s">
        <v>451</v>
      </c>
      <c r="B1612" s="118" t="s">
        <v>582</v>
      </c>
      <c r="C1612" s="100">
        <v>2022</v>
      </c>
      <c r="D1612" s="169" t="s">
        <v>295</v>
      </c>
      <c r="E1612" s="103">
        <v>1</v>
      </c>
      <c r="F1612" s="103">
        <v>15</v>
      </c>
      <c r="G1612" s="104">
        <v>6.8483400000000003</v>
      </c>
    </row>
    <row r="1613" spans="1:7" s="139" customFormat="1" ht="25.2" customHeight="1" x14ac:dyDescent="0.35">
      <c r="A1613" s="367" t="s">
        <v>451</v>
      </c>
      <c r="B1613" s="118" t="s">
        <v>582</v>
      </c>
      <c r="C1613" s="100">
        <v>2022</v>
      </c>
      <c r="D1613" s="169" t="s">
        <v>295</v>
      </c>
      <c r="E1613" s="103">
        <v>1</v>
      </c>
      <c r="F1613" s="103">
        <v>8</v>
      </c>
      <c r="G1613" s="104">
        <v>6.8483400000000003</v>
      </c>
    </row>
    <row r="1614" spans="1:7" s="139" customFormat="1" ht="25.2" customHeight="1" x14ac:dyDescent="0.35">
      <c r="A1614" s="367" t="s">
        <v>451</v>
      </c>
      <c r="B1614" s="118" t="s">
        <v>582</v>
      </c>
      <c r="C1614" s="100">
        <v>2022</v>
      </c>
      <c r="D1614" s="169" t="s">
        <v>295</v>
      </c>
      <c r="E1614" s="103">
        <v>1</v>
      </c>
      <c r="F1614" s="103">
        <v>8</v>
      </c>
      <c r="G1614" s="104">
        <v>6.8483400000000003</v>
      </c>
    </row>
    <row r="1615" spans="1:7" s="139" customFormat="1" ht="25.2" customHeight="1" x14ac:dyDescent="0.35">
      <c r="A1615" s="367" t="s">
        <v>451</v>
      </c>
      <c r="B1615" s="118" t="s">
        <v>582</v>
      </c>
      <c r="C1615" s="100">
        <v>2022</v>
      </c>
      <c r="D1615" s="169" t="s">
        <v>295</v>
      </c>
      <c r="E1615" s="103">
        <v>1</v>
      </c>
      <c r="F1615" s="103">
        <v>6</v>
      </c>
      <c r="G1615" s="104">
        <v>6.8483400000000003</v>
      </c>
    </row>
    <row r="1616" spans="1:7" s="139" customFormat="1" ht="25.2" customHeight="1" x14ac:dyDescent="0.35">
      <c r="A1616" s="367" t="s">
        <v>451</v>
      </c>
      <c r="B1616" s="118" t="s">
        <v>582</v>
      </c>
      <c r="C1616" s="100">
        <v>2022</v>
      </c>
      <c r="D1616" s="169" t="s">
        <v>295</v>
      </c>
      <c r="E1616" s="103">
        <v>1</v>
      </c>
      <c r="F1616" s="103">
        <v>7</v>
      </c>
      <c r="G1616" s="104">
        <v>6.8483400000000003</v>
      </c>
    </row>
    <row r="1617" spans="1:7" s="139" customFormat="1" ht="25.2" customHeight="1" x14ac:dyDescent="0.35">
      <c r="A1617" s="367" t="s">
        <v>451</v>
      </c>
      <c r="B1617" s="118" t="s">
        <v>582</v>
      </c>
      <c r="C1617" s="100">
        <v>2022</v>
      </c>
      <c r="D1617" s="169" t="s">
        <v>295</v>
      </c>
      <c r="E1617" s="103">
        <v>1</v>
      </c>
      <c r="F1617" s="103">
        <v>7</v>
      </c>
      <c r="G1617" s="104">
        <v>6.8483400000000003</v>
      </c>
    </row>
    <row r="1618" spans="1:7" s="139" customFormat="1" ht="25.2" customHeight="1" x14ac:dyDescent="0.35">
      <c r="A1618" s="367" t="s">
        <v>451</v>
      </c>
      <c r="B1618" s="118" t="s">
        <v>582</v>
      </c>
      <c r="C1618" s="100">
        <v>2022</v>
      </c>
      <c r="D1618" s="169" t="s">
        <v>295</v>
      </c>
      <c r="E1618" s="103">
        <v>1</v>
      </c>
      <c r="F1618" s="103">
        <v>15</v>
      </c>
      <c r="G1618" s="104">
        <v>6.8483400000000003</v>
      </c>
    </row>
    <row r="1619" spans="1:7" s="139" customFormat="1" ht="25.2" customHeight="1" x14ac:dyDescent="0.35">
      <c r="A1619" s="367" t="s">
        <v>451</v>
      </c>
      <c r="B1619" s="118" t="s">
        <v>582</v>
      </c>
      <c r="C1619" s="100">
        <v>2022</v>
      </c>
      <c r="D1619" s="169" t="s">
        <v>295</v>
      </c>
      <c r="E1619" s="103">
        <v>1</v>
      </c>
      <c r="F1619" s="103">
        <v>7</v>
      </c>
      <c r="G1619" s="104">
        <v>6.8483400000000003</v>
      </c>
    </row>
    <row r="1620" spans="1:7" s="139" customFormat="1" ht="25.2" customHeight="1" x14ac:dyDescent="0.35">
      <c r="A1620" s="367" t="s">
        <v>451</v>
      </c>
      <c r="B1620" s="118" t="s">
        <v>582</v>
      </c>
      <c r="C1620" s="100">
        <v>2022</v>
      </c>
      <c r="D1620" s="169" t="s">
        <v>295</v>
      </c>
      <c r="E1620" s="103">
        <v>1</v>
      </c>
      <c r="F1620" s="103">
        <v>15</v>
      </c>
      <c r="G1620" s="104">
        <v>7.8778100000000002</v>
      </c>
    </row>
    <row r="1621" spans="1:7" s="139" customFormat="1" ht="25.2" customHeight="1" x14ac:dyDescent="0.35">
      <c r="A1621" s="367" t="s">
        <v>451</v>
      </c>
      <c r="B1621" s="118" t="s">
        <v>582</v>
      </c>
      <c r="C1621" s="100">
        <v>2022</v>
      </c>
      <c r="D1621" s="169" t="s">
        <v>295</v>
      </c>
      <c r="E1621" s="103">
        <v>1</v>
      </c>
      <c r="F1621" s="103">
        <v>7</v>
      </c>
      <c r="G1621" s="104">
        <v>7.8778100000000002</v>
      </c>
    </row>
    <row r="1622" spans="1:7" s="139" customFormat="1" ht="25.2" customHeight="1" x14ac:dyDescent="0.35">
      <c r="A1622" s="367" t="s">
        <v>451</v>
      </c>
      <c r="B1622" s="118" t="s">
        <v>582</v>
      </c>
      <c r="C1622" s="100">
        <v>2022</v>
      </c>
      <c r="D1622" s="169" t="s">
        <v>295</v>
      </c>
      <c r="E1622" s="103">
        <v>2</v>
      </c>
      <c r="F1622" s="103">
        <f>10*2</f>
        <v>20</v>
      </c>
      <c r="G1622" s="104">
        <f>7.87781*2</f>
        <v>15.75562</v>
      </c>
    </row>
    <row r="1623" spans="1:7" s="139" customFormat="1" ht="25.2" customHeight="1" x14ac:dyDescent="0.35">
      <c r="A1623" s="367" t="s">
        <v>451</v>
      </c>
      <c r="B1623" s="118" t="s">
        <v>582</v>
      </c>
      <c r="C1623" s="100">
        <v>2022</v>
      </c>
      <c r="D1623" s="169" t="s">
        <v>295</v>
      </c>
      <c r="E1623" s="103">
        <v>1</v>
      </c>
      <c r="F1623" s="103">
        <v>15</v>
      </c>
      <c r="G1623" s="104">
        <v>7.8778100000000002</v>
      </c>
    </row>
    <row r="1624" spans="1:7" s="139" customFormat="1" ht="25.2" customHeight="1" x14ac:dyDescent="0.35">
      <c r="A1624" s="367" t="s">
        <v>451</v>
      </c>
      <c r="B1624" s="118" t="s">
        <v>582</v>
      </c>
      <c r="C1624" s="100">
        <v>2022</v>
      </c>
      <c r="D1624" s="169" t="s">
        <v>295</v>
      </c>
      <c r="E1624" s="103">
        <v>1</v>
      </c>
      <c r="F1624" s="103">
        <v>10</v>
      </c>
      <c r="G1624" s="104">
        <v>6.8483400000000003</v>
      </c>
    </row>
    <row r="1625" spans="1:7" s="139" customFormat="1" ht="25.2" customHeight="1" x14ac:dyDescent="0.35">
      <c r="A1625" s="367" t="s">
        <v>451</v>
      </c>
      <c r="B1625" s="118" t="s">
        <v>582</v>
      </c>
      <c r="C1625" s="100">
        <v>2022</v>
      </c>
      <c r="D1625" s="169" t="s">
        <v>295</v>
      </c>
      <c r="E1625" s="103">
        <v>1</v>
      </c>
      <c r="F1625" s="103">
        <v>10</v>
      </c>
      <c r="G1625" s="104">
        <v>7.8778100000000002</v>
      </c>
    </row>
    <row r="1626" spans="1:7" s="139" customFormat="1" ht="25.2" customHeight="1" x14ac:dyDescent="0.35">
      <c r="A1626" s="367" t="s">
        <v>451</v>
      </c>
      <c r="B1626" s="118" t="s">
        <v>582</v>
      </c>
      <c r="C1626" s="100">
        <v>2022</v>
      </c>
      <c r="D1626" s="169" t="s">
        <v>295</v>
      </c>
      <c r="E1626" s="103">
        <v>1</v>
      </c>
      <c r="F1626" s="103">
        <v>8</v>
      </c>
      <c r="G1626" s="104">
        <v>7.8778100000000002</v>
      </c>
    </row>
    <row r="1627" spans="1:7" s="139" customFormat="1" ht="25.2" customHeight="1" x14ac:dyDescent="0.35">
      <c r="A1627" s="367" t="s">
        <v>451</v>
      </c>
      <c r="B1627" s="118" t="s">
        <v>582</v>
      </c>
      <c r="C1627" s="100">
        <v>2022</v>
      </c>
      <c r="D1627" s="169" t="s">
        <v>295</v>
      </c>
      <c r="E1627" s="103">
        <v>1</v>
      </c>
      <c r="F1627" s="103">
        <v>8</v>
      </c>
      <c r="G1627" s="104">
        <v>7.8778100000000002</v>
      </c>
    </row>
    <row r="1628" spans="1:7" s="139" customFormat="1" ht="25.2" customHeight="1" x14ac:dyDescent="0.35">
      <c r="A1628" s="367" t="s">
        <v>451</v>
      </c>
      <c r="B1628" s="118" t="s">
        <v>582</v>
      </c>
      <c r="C1628" s="100">
        <v>2022</v>
      </c>
      <c r="D1628" s="169" t="s">
        <v>295</v>
      </c>
      <c r="E1628" s="103">
        <v>33</v>
      </c>
      <c r="F1628" s="103">
        <f>3*33</f>
        <v>99</v>
      </c>
      <c r="G1628" s="104">
        <f>7.87781*33</f>
        <v>259.96773000000002</v>
      </c>
    </row>
    <row r="1629" spans="1:7" s="139" customFormat="1" ht="25.2" customHeight="1" x14ac:dyDescent="0.35">
      <c r="A1629" s="367" t="s">
        <v>451</v>
      </c>
      <c r="B1629" s="118" t="s">
        <v>582</v>
      </c>
      <c r="C1629" s="100">
        <v>2022</v>
      </c>
      <c r="D1629" s="169" t="s">
        <v>295</v>
      </c>
      <c r="E1629" s="103">
        <v>1</v>
      </c>
      <c r="F1629" s="103">
        <v>10</v>
      </c>
      <c r="G1629" s="104">
        <v>7.8778100000000002</v>
      </c>
    </row>
    <row r="1630" spans="1:7" s="139" customFormat="1" ht="25.2" customHeight="1" x14ac:dyDescent="0.35">
      <c r="A1630" s="367" t="s">
        <v>451</v>
      </c>
      <c r="B1630" s="118" t="s">
        <v>582</v>
      </c>
      <c r="C1630" s="100">
        <v>2022</v>
      </c>
      <c r="D1630" s="169" t="s">
        <v>295</v>
      </c>
      <c r="E1630" s="103">
        <v>1</v>
      </c>
      <c r="F1630" s="103">
        <v>7</v>
      </c>
      <c r="G1630" s="104">
        <v>7.8778100000000002</v>
      </c>
    </row>
    <row r="1631" spans="1:7" s="139" customFormat="1" ht="25.2" customHeight="1" x14ac:dyDescent="0.35">
      <c r="A1631" s="367" t="s">
        <v>451</v>
      </c>
      <c r="B1631" s="118" t="s">
        <v>582</v>
      </c>
      <c r="C1631" s="100">
        <v>2022</v>
      </c>
      <c r="D1631" s="169" t="s">
        <v>295</v>
      </c>
      <c r="E1631" s="103">
        <v>1</v>
      </c>
      <c r="F1631" s="103">
        <v>8</v>
      </c>
      <c r="G1631" s="104">
        <v>7.8778100000000002</v>
      </c>
    </row>
    <row r="1632" spans="1:7" s="139" customFormat="1" ht="25.2" customHeight="1" x14ac:dyDescent="0.35">
      <c r="A1632" s="367" t="s">
        <v>451</v>
      </c>
      <c r="B1632" s="118" t="s">
        <v>582</v>
      </c>
      <c r="C1632" s="100">
        <v>2022</v>
      </c>
      <c r="D1632" s="169" t="s">
        <v>295</v>
      </c>
      <c r="E1632" s="103">
        <v>1</v>
      </c>
      <c r="F1632" s="103">
        <v>10</v>
      </c>
      <c r="G1632" s="104">
        <v>7.8778100000000002</v>
      </c>
    </row>
    <row r="1633" spans="1:7" s="139" customFormat="1" ht="25.2" customHeight="1" x14ac:dyDescent="0.35">
      <c r="A1633" s="367" t="s">
        <v>451</v>
      </c>
      <c r="B1633" s="118" t="s">
        <v>582</v>
      </c>
      <c r="C1633" s="100">
        <v>2022</v>
      </c>
      <c r="D1633" s="169" t="s">
        <v>295</v>
      </c>
      <c r="E1633" s="103">
        <v>1</v>
      </c>
      <c r="F1633" s="103">
        <v>7</v>
      </c>
      <c r="G1633" s="104">
        <v>6.8483400000000003</v>
      </c>
    </row>
    <row r="1634" spans="1:7" s="139" customFormat="1" ht="25.2" customHeight="1" x14ac:dyDescent="0.35">
      <c r="A1634" s="367" t="s">
        <v>451</v>
      </c>
      <c r="B1634" s="118" t="s">
        <v>582</v>
      </c>
      <c r="C1634" s="100">
        <v>2022</v>
      </c>
      <c r="D1634" s="169" t="s">
        <v>295</v>
      </c>
      <c r="E1634" s="103">
        <v>1</v>
      </c>
      <c r="F1634" s="103">
        <v>7</v>
      </c>
      <c r="G1634" s="104">
        <v>6.8483400000000003</v>
      </c>
    </row>
    <row r="1635" spans="1:7" s="139" customFormat="1" ht="25.2" customHeight="1" x14ac:dyDescent="0.35">
      <c r="A1635" s="367" t="s">
        <v>451</v>
      </c>
      <c r="B1635" s="118" t="s">
        <v>582</v>
      </c>
      <c r="C1635" s="100">
        <v>2022</v>
      </c>
      <c r="D1635" s="169" t="s">
        <v>295</v>
      </c>
      <c r="E1635" s="103">
        <v>1</v>
      </c>
      <c r="F1635" s="103">
        <v>15</v>
      </c>
      <c r="G1635" s="104">
        <v>7.8778100000000002</v>
      </c>
    </row>
    <row r="1636" spans="1:7" s="139" customFormat="1" ht="25.2" customHeight="1" x14ac:dyDescent="0.35">
      <c r="A1636" s="367" t="s">
        <v>451</v>
      </c>
      <c r="B1636" s="118" t="s">
        <v>582</v>
      </c>
      <c r="C1636" s="100">
        <v>2022</v>
      </c>
      <c r="D1636" s="169" t="s">
        <v>295</v>
      </c>
      <c r="E1636" s="103">
        <v>1</v>
      </c>
      <c r="F1636" s="103">
        <v>7</v>
      </c>
      <c r="G1636" s="104">
        <v>6.8483400000000003</v>
      </c>
    </row>
    <row r="1637" spans="1:7" s="139" customFormat="1" ht="25.2" customHeight="1" x14ac:dyDescent="0.35">
      <c r="A1637" s="367" t="s">
        <v>451</v>
      </c>
      <c r="B1637" s="118" t="s">
        <v>582</v>
      </c>
      <c r="C1637" s="100">
        <v>2022</v>
      </c>
      <c r="D1637" s="169" t="s">
        <v>295</v>
      </c>
      <c r="E1637" s="103">
        <v>1</v>
      </c>
      <c r="F1637" s="103">
        <v>7</v>
      </c>
      <c r="G1637" s="104">
        <v>7.8778100000000002</v>
      </c>
    </row>
    <row r="1638" spans="1:7" s="139" customFormat="1" ht="25.2" customHeight="1" x14ac:dyDescent="0.35">
      <c r="A1638" s="367" t="s">
        <v>451</v>
      </c>
      <c r="B1638" s="118" t="s">
        <v>582</v>
      </c>
      <c r="C1638" s="100">
        <v>2022</v>
      </c>
      <c r="D1638" s="169" t="s">
        <v>295</v>
      </c>
      <c r="E1638" s="103">
        <v>1</v>
      </c>
      <c r="F1638" s="103">
        <v>15</v>
      </c>
      <c r="G1638" s="104">
        <v>7.8778100000000002</v>
      </c>
    </row>
    <row r="1639" spans="1:7" s="139" customFormat="1" ht="25.2" customHeight="1" x14ac:dyDescent="0.35">
      <c r="A1639" s="367" t="s">
        <v>451</v>
      </c>
      <c r="B1639" s="118" t="s">
        <v>582</v>
      </c>
      <c r="C1639" s="100">
        <v>2022</v>
      </c>
      <c r="D1639" s="169" t="s">
        <v>295</v>
      </c>
      <c r="E1639" s="103">
        <v>1</v>
      </c>
      <c r="F1639" s="103">
        <v>15</v>
      </c>
      <c r="G1639" s="104">
        <v>7.8778100000000002</v>
      </c>
    </row>
    <row r="1640" spans="1:7" s="139" customFormat="1" ht="25.2" customHeight="1" x14ac:dyDescent="0.35">
      <c r="A1640" s="367" t="s">
        <v>451</v>
      </c>
      <c r="B1640" s="118" t="s">
        <v>582</v>
      </c>
      <c r="C1640" s="100">
        <v>2022</v>
      </c>
      <c r="D1640" s="169" t="s">
        <v>295</v>
      </c>
      <c r="E1640" s="103">
        <v>1</v>
      </c>
      <c r="F1640" s="103">
        <v>8</v>
      </c>
      <c r="G1640" s="104">
        <v>7.8778100000000002</v>
      </c>
    </row>
    <row r="1641" spans="1:7" s="139" customFormat="1" ht="25.2" customHeight="1" x14ac:dyDescent="0.35">
      <c r="A1641" s="367" t="s">
        <v>451</v>
      </c>
      <c r="B1641" s="118" t="s">
        <v>582</v>
      </c>
      <c r="C1641" s="100">
        <v>2022</v>
      </c>
      <c r="D1641" s="169" t="s">
        <v>295</v>
      </c>
      <c r="E1641" s="103">
        <v>1</v>
      </c>
      <c r="F1641" s="103">
        <v>10</v>
      </c>
      <c r="G1641" s="104">
        <v>7.8778100000000002</v>
      </c>
    </row>
    <row r="1642" spans="1:7" s="139" customFormat="1" ht="25.2" customHeight="1" x14ac:dyDescent="0.35">
      <c r="A1642" s="367" t="s">
        <v>451</v>
      </c>
      <c r="B1642" s="118" t="s">
        <v>582</v>
      </c>
      <c r="C1642" s="100">
        <v>2022</v>
      </c>
      <c r="D1642" s="169" t="s">
        <v>295</v>
      </c>
      <c r="E1642" s="103">
        <v>1</v>
      </c>
      <c r="F1642" s="103">
        <v>15</v>
      </c>
      <c r="G1642" s="104">
        <v>7.8778100000000002</v>
      </c>
    </row>
    <row r="1643" spans="1:7" s="139" customFormat="1" ht="25.2" customHeight="1" x14ac:dyDescent="0.35">
      <c r="A1643" s="367" t="s">
        <v>451</v>
      </c>
      <c r="B1643" s="118" t="s">
        <v>582</v>
      </c>
      <c r="C1643" s="100">
        <v>2022</v>
      </c>
      <c r="D1643" s="169" t="s">
        <v>295</v>
      </c>
      <c r="E1643" s="103">
        <v>1</v>
      </c>
      <c r="F1643" s="103">
        <v>7</v>
      </c>
      <c r="G1643" s="104">
        <v>7.8778100000000002</v>
      </c>
    </row>
    <row r="1644" spans="1:7" s="139" customFormat="1" ht="25.2" customHeight="1" x14ac:dyDescent="0.35">
      <c r="A1644" s="367" t="s">
        <v>451</v>
      </c>
      <c r="B1644" s="118" t="s">
        <v>582</v>
      </c>
      <c r="C1644" s="100">
        <v>2022</v>
      </c>
      <c r="D1644" s="169" t="s">
        <v>295</v>
      </c>
      <c r="E1644" s="103">
        <v>1</v>
      </c>
      <c r="F1644" s="103">
        <v>8</v>
      </c>
      <c r="G1644" s="104">
        <v>7.8778100000000002</v>
      </c>
    </row>
    <row r="1645" spans="1:7" s="139" customFormat="1" ht="25.2" customHeight="1" x14ac:dyDescent="0.35">
      <c r="A1645" s="367" t="s">
        <v>451</v>
      </c>
      <c r="B1645" s="118" t="s">
        <v>582</v>
      </c>
      <c r="C1645" s="100">
        <v>2022</v>
      </c>
      <c r="D1645" s="169" t="s">
        <v>295</v>
      </c>
      <c r="E1645" s="103">
        <v>1</v>
      </c>
      <c r="F1645" s="103">
        <v>7</v>
      </c>
      <c r="G1645" s="104">
        <v>7.8778100000000002</v>
      </c>
    </row>
    <row r="1646" spans="1:7" s="139" customFormat="1" ht="25.2" customHeight="1" x14ac:dyDescent="0.35">
      <c r="A1646" s="367" t="s">
        <v>451</v>
      </c>
      <c r="B1646" s="118" t="s">
        <v>582</v>
      </c>
      <c r="C1646" s="100">
        <v>2022</v>
      </c>
      <c r="D1646" s="169" t="s">
        <v>295</v>
      </c>
      <c r="E1646" s="103">
        <v>1</v>
      </c>
      <c r="F1646" s="103">
        <v>8</v>
      </c>
      <c r="G1646" s="104">
        <v>6.8483400000000003</v>
      </c>
    </row>
    <row r="1647" spans="1:7" s="139" customFormat="1" ht="25.2" customHeight="1" x14ac:dyDescent="0.35">
      <c r="A1647" s="367" t="s">
        <v>451</v>
      </c>
      <c r="B1647" s="118" t="s">
        <v>582</v>
      </c>
      <c r="C1647" s="100">
        <v>2022</v>
      </c>
      <c r="D1647" s="169" t="s">
        <v>295</v>
      </c>
      <c r="E1647" s="103">
        <v>1</v>
      </c>
      <c r="F1647" s="103">
        <v>8</v>
      </c>
      <c r="G1647" s="104">
        <v>7.8778100000000002</v>
      </c>
    </row>
    <row r="1648" spans="1:7" s="139" customFormat="1" ht="25.2" customHeight="1" x14ac:dyDescent="0.35">
      <c r="A1648" s="367" t="s">
        <v>451</v>
      </c>
      <c r="B1648" s="118" t="s">
        <v>582</v>
      </c>
      <c r="C1648" s="100">
        <v>2022</v>
      </c>
      <c r="D1648" s="169" t="s">
        <v>295</v>
      </c>
      <c r="E1648" s="103">
        <v>1</v>
      </c>
      <c r="F1648" s="103">
        <v>8</v>
      </c>
      <c r="G1648" s="104">
        <v>7.8778100000000002</v>
      </c>
    </row>
    <row r="1649" spans="1:7" s="139" customFormat="1" ht="25.2" customHeight="1" x14ac:dyDescent="0.35">
      <c r="A1649" s="367" t="s">
        <v>451</v>
      </c>
      <c r="B1649" s="118" t="s">
        <v>582</v>
      </c>
      <c r="C1649" s="100">
        <v>2022</v>
      </c>
      <c r="D1649" s="169" t="s">
        <v>295</v>
      </c>
      <c r="E1649" s="103">
        <v>1</v>
      </c>
      <c r="F1649" s="103">
        <v>7</v>
      </c>
      <c r="G1649" s="104">
        <v>6.8483400000000003</v>
      </c>
    </row>
    <row r="1650" spans="1:7" s="139" customFormat="1" ht="25.2" customHeight="1" x14ac:dyDescent="0.35">
      <c r="A1650" s="367" t="s">
        <v>451</v>
      </c>
      <c r="B1650" s="118" t="s">
        <v>582</v>
      </c>
      <c r="C1650" s="100">
        <v>2022</v>
      </c>
      <c r="D1650" s="169" t="s">
        <v>295</v>
      </c>
      <c r="E1650" s="103">
        <v>1</v>
      </c>
      <c r="F1650" s="103">
        <v>10</v>
      </c>
      <c r="G1650" s="104">
        <v>7.8778100000000002</v>
      </c>
    </row>
    <row r="1651" spans="1:7" s="139" customFormat="1" ht="25.2" customHeight="1" x14ac:dyDescent="0.35">
      <c r="A1651" s="367" t="s">
        <v>451</v>
      </c>
      <c r="B1651" s="118" t="s">
        <v>582</v>
      </c>
      <c r="C1651" s="100">
        <v>2022</v>
      </c>
      <c r="D1651" s="169" t="s">
        <v>295</v>
      </c>
      <c r="E1651" s="103">
        <v>1</v>
      </c>
      <c r="F1651" s="103">
        <v>8</v>
      </c>
      <c r="G1651" s="104">
        <v>7.8778100000000002</v>
      </c>
    </row>
    <row r="1652" spans="1:7" s="139" customFormat="1" ht="25.2" customHeight="1" x14ac:dyDescent="0.35">
      <c r="A1652" s="367" t="s">
        <v>451</v>
      </c>
      <c r="B1652" s="118" t="s">
        <v>582</v>
      </c>
      <c r="C1652" s="100">
        <v>2022</v>
      </c>
      <c r="D1652" s="169" t="s">
        <v>295</v>
      </c>
      <c r="E1652" s="103">
        <v>1</v>
      </c>
      <c r="F1652" s="103">
        <v>8</v>
      </c>
      <c r="G1652" s="104">
        <v>7.8778100000000002</v>
      </c>
    </row>
    <row r="1653" spans="1:7" s="139" customFormat="1" ht="25.2" customHeight="1" x14ac:dyDescent="0.35">
      <c r="A1653" s="367" t="s">
        <v>451</v>
      </c>
      <c r="B1653" s="118" t="s">
        <v>582</v>
      </c>
      <c r="C1653" s="100">
        <v>2022</v>
      </c>
      <c r="D1653" s="169" t="s">
        <v>295</v>
      </c>
      <c r="E1653" s="103">
        <v>1</v>
      </c>
      <c r="F1653" s="103">
        <v>7</v>
      </c>
      <c r="G1653" s="104">
        <v>7.8778100000000002</v>
      </c>
    </row>
    <row r="1654" spans="1:7" s="139" customFormat="1" ht="25.2" customHeight="1" x14ac:dyDescent="0.35">
      <c r="A1654" s="367" t="s">
        <v>451</v>
      </c>
      <c r="B1654" s="118" t="s">
        <v>582</v>
      </c>
      <c r="C1654" s="100">
        <v>2022</v>
      </c>
      <c r="D1654" s="169" t="s">
        <v>295</v>
      </c>
      <c r="E1654" s="103">
        <v>1</v>
      </c>
      <c r="F1654" s="103">
        <v>15</v>
      </c>
      <c r="G1654" s="104">
        <v>7.8778100000000002</v>
      </c>
    </row>
    <row r="1655" spans="1:7" s="139" customFormat="1" ht="25.2" customHeight="1" x14ac:dyDescent="0.35">
      <c r="A1655" s="367" t="s">
        <v>451</v>
      </c>
      <c r="B1655" s="118" t="s">
        <v>582</v>
      </c>
      <c r="C1655" s="100">
        <v>2022</v>
      </c>
      <c r="D1655" s="169" t="s">
        <v>295</v>
      </c>
      <c r="E1655" s="103">
        <v>1</v>
      </c>
      <c r="F1655" s="103">
        <v>5</v>
      </c>
      <c r="G1655" s="104">
        <v>7.8778100000000002</v>
      </c>
    </row>
    <row r="1656" spans="1:7" s="139" customFormat="1" ht="25.2" customHeight="1" x14ac:dyDescent="0.35">
      <c r="A1656" s="367" t="s">
        <v>451</v>
      </c>
      <c r="B1656" s="118" t="s">
        <v>582</v>
      </c>
      <c r="C1656" s="100">
        <v>2022</v>
      </c>
      <c r="D1656" s="169" t="s">
        <v>295</v>
      </c>
      <c r="E1656" s="103">
        <v>1</v>
      </c>
      <c r="F1656" s="103">
        <v>15</v>
      </c>
      <c r="G1656" s="104">
        <v>7.8778100000000002</v>
      </c>
    </row>
    <row r="1657" spans="1:7" s="139" customFormat="1" ht="25.2" customHeight="1" x14ac:dyDescent="0.35">
      <c r="A1657" s="367" t="s">
        <v>451</v>
      </c>
      <c r="B1657" s="118" t="s">
        <v>582</v>
      </c>
      <c r="C1657" s="100">
        <v>2022</v>
      </c>
      <c r="D1657" s="169" t="s">
        <v>295</v>
      </c>
      <c r="E1657" s="103">
        <v>1</v>
      </c>
      <c r="F1657" s="103">
        <v>8</v>
      </c>
      <c r="G1657" s="104">
        <v>7.8778100000000002</v>
      </c>
    </row>
    <row r="1658" spans="1:7" s="139" customFormat="1" ht="25.2" customHeight="1" x14ac:dyDescent="0.35">
      <c r="A1658" s="367" t="s">
        <v>451</v>
      </c>
      <c r="B1658" s="118" t="s">
        <v>582</v>
      </c>
      <c r="C1658" s="100">
        <v>2022</v>
      </c>
      <c r="D1658" s="169" t="s">
        <v>295</v>
      </c>
      <c r="E1658" s="103">
        <v>1</v>
      </c>
      <c r="F1658" s="103">
        <v>6</v>
      </c>
      <c r="G1658" s="104">
        <v>7.8778100000000002</v>
      </c>
    </row>
    <row r="1659" spans="1:7" s="139" customFormat="1" ht="25.2" customHeight="1" x14ac:dyDescent="0.35">
      <c r="A1659" s="367" t="s">
        <v>451</v>
      </c>
      <c r="B1659" s="118" t="s">
        <v>582</v>
      </c>
      <c r="C1659" s="100">
        <v>2022</v>
      </c>
      <c r="D1659" s="169" t="s">
        <v>295</v>
      </c>
      <c r="E1659" s="103">
        <v>1</v>
      </c>
      <c r="F1659" s="103">
        <v>7</v>
      </c>
      <c r="G1659" s="104">
        <v>7.8778100000000002</v>
      </c>
    </row>
    <row r="1660" spans="1:7" s="139" customFormat="1" ht="25.2" customHeight="1" x14ac:dyDescent="0.35">
      <c r="A1660" s="367" t="s">
        <v>451</v>
      </c>
      <c r="B1660" s="118" t="s">
        <v>582</v>
      </c>
      <c r="C1660" s="100">
        <v>2022</v>
      </c>
      <c r="D1660" s="169" t="s">
        <v>295</v>
      </c>
      <c r="E1660" s="103">
        <v>1</v>
      </c>
      <c r="F1660" s="103">
        <v>7</v>
      </c>
      <c r="G1660" s="104">
        <v>6.8483400000000003</v>
      </c>
    </row>
    <row r="1661" spans="1:7" s="139" customFormat="1" ht="25.2" customHeight="1" x14ac:dyDescent="0.35">
      <c r="A1661" s="367" t="s">
        <v>451</v>
      </c>
      <c r="B1661" s="118" t="s">
        <v>582</v>
      </c>
      <c r="C1661" s="100">
        <v>2022</v>
      </c>
      <c r="D1661" s="169" t="s">
        <v>295</v>
      </c>
      <c r="E1661" s="103">
        <v>1</v>
      </c>
      <c r="F1661" s="103">
        <v>8</v>
      </c>
      <c r="G1661" s="104">
        <v>6.8483400000000003</v>
      </c>
    </row>
    <row r="1662" spans="1:7" s="139" customFormat="1" ht="25.2" customHeight="1" x14ac:dyDescent="0.35">
      <c r="A1662" s="367" t="s">
        <v>451</v>
      </c>
      <c r="B1662" s="118" t="s">
        <v>582</v>
      </c>
      <c r="C1662" s="100">
        <v>2022</v>
      </c>
      <c r="D1662" s="169" t="s">
        <v>295</v>
      </c>
      <c r="E1662" s="103">
        <v>1</v>
      </c>
      <c r="F1662" s="103">
        <v>5</v>
      </c>
      <c r="G1662" s="104">
        <v>7.8778100000000002</v>
      </c>
    </row>
    <row r="1663" spans="1:7" s="139" customFormat="1" ht="25.2" customHeight="1" x14ac:dyDescent="0.35">
      <c r="A1663" s="367" t="s">
        <v>451</v>
      </c>
      <c r="B1663" s="118" t="s">
        <v>582</v>
      </c>
      <c r="C1663" s="100">
        <v>2022</v>
      </c>
      <c r="D1663" s="169" t="s">
        <v>295</v>
      </c>
      <c r="E1663" s="103">
        <v>1</v>
      </c>
      <c r="F1663" s="103">
        <v>5</v>
      </c>
      <c r="G1663" s="104">
        <v>7.8778100000000002</v>
      </c>
    </row>
    <row r="1664" spans="1:7" s="139" customFormat="1" ht="25.2" customHeight="1" x14ac:dyDescent="0.35">
      <c r="A1664" s="367" t="s">
        <v>451</v>
      </c>
      <c r="B1664" s="118" t="s">
        <v>582</v>
      </c>
      <c r="C1664" s="100">
        <v>2022</v>
      </c>
      <c r="D1664" s="169" t="s">
        <v>295</v>
      </c>
      <c r="E1664" s="103">
        <v>1</v>
      </c>
      <c r="F1664" s="103">
        <v>7</v>
      </c>
      <c r="G1664" s="104">
        <v>7.8778100000000002</v>
      </c>
    </row>
    <row r="1665" spans="1:7" s="139" customFormat="1" ht="25.2" customHeight="1" x14ac:dyDescent="0.35">
      <c r="A1665" s="367" t="s">
        <v>451</v>
      </c>
      <c r="B1665" s="118" t="s">
        <v>582</v>
      </c>
      <c r="C1665" s="100">
        <v>2022</v>
      </c>
      <c r="D1665" s="169" t="s">
        <v>295</v>
      </c>
      <c r="E1665" s="103">
        <v>1</v>
      </c>
      <c r="F1665" s="103">
        <v>7</v>
      </c>
      <c r="G1665" s="104">
        <v>7.8778100000000002</v>
      </c>
    </row>
    <row r="1666" spans="1:7" s="139" customFormat="1" ht="25.2" customHeight="1" x14ac:dyDescent="0.35">
      <c r="A1666" s="367" t="s">
        <v>451</v>
      </c>
      <c r="B1666" s="118" t="s">
        <v>582</v>
      </c>
      <c r="C1666" s="100">
        <v>2022</v>
      </c>
      <c r="D1666" s="169" t="s">
        <v>295</v>
      </c>
      <c r="E1666" s="103">
        <v>1</v>
      </c>
      <c r="F1666" s="103">
        <v>7</v>
      </c>
      <c r="G1666" s="104">
        <v>7.8778100000000002</v>
      </c>
    </row>
    <row r="1667" spans="1:7" s="139" customFormat="1" ht="25.2" customHeight="1" x14ac:dyDescent="0.35">
      <c r="A1667" s="367" t="s">
        <v>451</v>
      </c>
      <c r="B1667" s="118" t="s">
        <v>582</v>
      </c>
      <c r="C1667" s="100">
        <v>2022</v>
      </c>
      <c r="D1667" s="169" t="s">
        <v>295</v>
      </c>
      <c r="E1667" s="103">
        <v>1</v>
      </c>
      <c r="F1667" s="103">
        <v>6</v>
      </c>
      <c r="G1667" s="104">
        <v>6.8483400000000003</v>
      </c>
    </row>
    <row r="1668" spans="1:7" s="139" customFormat="1" ht="25.2" customHeight="1" x14ac:dyDescent="0.35">
      <c r="A1668" s="367" t="s">
        <v>451</v>
      </c>
      <c r="B1668" s="118" t="s">
        <v>582</v>
      </c>
      <c r="C1668" s="100">
        <v>2022</v>
      </c>
      <c r="D1668" s="169" t="s">
        <v>295</v>
      </c>
      <c r="E1668" s="103">
        <v>1</v>
      </c>
      <c r="F1668" s="103">
        <v>8</v>
      </c>
      <c r="G1668" s="104">
        <v>6.8483400000000003</v>
      </c>
    </row>
    <row r="1669" spans="1:7" s="139" customFormat="1" ht="25.2" customHeight="1" x14ac:dyDescent="0.35">
      <c r="A1669" s="367" t="s">
        <v>451</v>
      </c>
      <c r="B1669" s="118" t="s">
        <v>582</v>
      </c>
      <c r="C1669" s="100">
        <v>2022</v>
      </c>
      <c r="D1669" s="169" t="s">
        <v>295</v>
      </c>
      <c r="E1669" s="103">
        <v>1</v>
      </c>
      <c r="F1669" s="103">
        <v>8</v>
      </c>
      <c r="G1669" s="104">
        <v>7.8778100000000002</v>
      </c>
    </row>
    <row r="1670" spans="1:7" s="139" customFormat="1" ht="25.2" customHeight="1" x14ac:dyDescent="0.35">
      <c r="A1670" s="367" t="s">
        <v>451</v>
      </c>
      <c r="B1670" s="118" t="s">
        <v>582</v>
      </c>
      <c r="C1670" s="100">
        <v>2022</v>
      </c>
      <c r="D1670" s="169" t="s">
        <v>295</v>
      </c>
      <c r="E1670" s="103">
        <v>1</v>
      </c>
      <c r="F1670" s="103">
        <v>7</v>
      </c>
      <c r="G1670" s="104">
        <v>6.8483400000000003</v>
      </c>
    </row>
    <row r="1671" spans="1:7" s="139" customFormat="1" ht="25.2" customHeight="1" x14ac:dyDescent="0.35">
      <c r="A1671" s="367" t="s">
        <v>451</v>
      </c>
      <c r="B1671" s="118" t="s">
        <v>582</v>
      </c>
      <c r="C1671" s="100">
        <v>2022</v>
      </c>
      <c r="D1671" s="169" t="s">
        <v>295</v>
      </c>
      <c r="E1671" s="103">
        <v>1</v>
      </c>
      <c r="F1671" s="103">
        <v>8</v>
      </c>
      <c r="G1671" s="104">
        <v>7.8778100000000002</v>
      </c>
    </row>
    <row r="1672" spans="1:7" s="139" customFormat="1" ht="25.2" customHeight="1" x14ac:dyDescent="0.35">
      <c r="A1672" s="367" t="s">
        <v>451</v>
      </c>
      <c r="B1672" s="118" t="s">
        <v>582</v>
      </c>
      <c r="C1672" s="100">
        <v>2022</v>
      </c>
      <c r="D1672" s="169" t="s">
        <v>295</v>
      </c>
      <c r="E1672" s="103">
        <v>1</v>
      </c>
      <c r="F1672" s="103">
        <v>7</v>
      </c>
      <c r="G1672" s="104">
        <v>7.8778100000000002</v>
      </c>
    </row>
    <row r="1673" spans="1:7" s="139" customFormat="1" ht="25.2" customHeight="1" x14ac:dyDescent="0.35">
      <c r="A1673" s="367" t="s">
        <v>451</v>
      </c>
      <c r="B1673" s="118" t="s">
        <v>582</v>
      </c>
      <c r="C1673" s="100">
        <v>2022</v>
      </c>
      <c r="D1673" s="169" t="s">
        <v>295</v>
      </c>
      <c r="E1673" s="103">
        <v>1</v>
      </c>
      <c r="F1673" s="103">
        <v>8</v>
      </c>
      <c r="G1673" s="104">
        <v>7.8778100000000002</v>
      </c>
    </row>
    <row r="1674" spans="1:7" s="139" customFormat="1" ht="25.2" customHeight="1" x14ac:dyDescent="0.35">
      <c r="A1674" s="367" t="s">
        <v>451</v>
      </c>
      <c r="B1674" s="118" t="s">
        <v>582</v>
      </c>
      <c r="C1674" s="100">
        <v>2022</v>
      </c>
      <c r="D1674" s="169" t="s">
        <v>295</v>
      </c>
      <c r="E1674" s="103">
        <v>1</v>
      </c>
      <c r="F1674" s="103">
        <v>7</v>
      </c>
      <c r="G1674" s="104">
        <v>7.8778100000000002</v>
      </c>
    </row>
    <row r="1675" spans="1:7" s="139" customFormat="1" ht="25.2" customHeight="1" x14ac:dyDescent="0.35">
      <c r="A1675" s="367" t="s">
        <v>451</v>
      </c>
      <c r="B1675" s="118" t="s">
        <v>582</v>
      </c>
      <c r="C1675" s="100">
        <v>2022</v>
      </c>
      <c r="D1675" s="169" t="s">
        <v>295</v>
      </c>
      <c r="E1675" s="103">
        <v>1</v>
      </c>
      <c r="F1675" s="103">
        <v>6</v>
      </c>
      <c r="G1675" s="104">
        <v>6.8483400000000003</v>
      </c>
    </row>
    <row r="1676" spans="1:7" s="139" customFormat="1" ht="25.2" customHeight="1" x14ac:dyDescent="0.35">
      <c r="A1676" s="367" t="s">
        <v>451</v>
      </c>
      <c r="B1676" s="118" t="s">
        <v>582</v>
      </c>
      <c r="C1676" s="100">
        <v>2022</v>
      </c>
      <c r="D1676" s="169" t="s">
        <v>295</v>
      </c>
      <c r="E1676" s="103">
        <v>1</v>
      </c>
      <c r="F1676" s="103">
        <v>10</v>
      </c>
      <c r="G1676" s="104">
        <v>7.8778100000000002</v>
      </c>
    </row>
    <row r="1677" spans="1:7" s="139" customFormat="1" ht="25.2" customHeight="1" x14ac:dyDescent="0.35">
      <c r="A1677" s="367" t="s">
        <v>451</v>
      </c>
      <c r="B1677" s="118" t="s">
        <v>582</v>
      </c>
      <c r="C1677" s="100">
        <v>2022</v>
      </c>
      <c r="D1677" s="169" t="s">
        <v>295</v>
      </c>
      <c r="E1677" s="103">
        <v>1</v>
      </c>
      <c r="F1677" s="103">
        <v>7</v>
      </c>
      <c r="G1677" s="104">
        <v>6.8483400000000003</v>
      </c>
    </row>
    <row r="1678" spans="1:7" s="139" customFormat="1" ht="25.2" customHeight="1" x14ac:dyDescent="0.35">
      <c r="A1678" s="367" t="s">
        <v>451</v>
      </c>
      <c r="B1678" s="118" t="s">
        <v>582</v>
      </c>
      <c r="C1678" s="100">
        <v>2022</v>
      </c>
      <c r="D1678" s="169" t="s">
        <v>295</v>
      </c>
      <c r="E1678" s="103">
        <v>1</v>
      </c>
      <c r="F1678" s="103">
        <v>7</v>
      </c>
      <c r="G1678" s="104">
        <v>7.9557700000000002</v>
      </c>
    </row>
    <row r="1679" spans="1:7" s="139" customFormat="1" ht="25.2" customHeight="1" x14ac:dyDescent="0.35">
      <c r="A1679" s="367" t="s">
        <v>451</v>
      </c>
      <c r="B1679" s="118" t="s">
        <v>582</v>
      </c>
      <c r="C1679" s="100">
        <v>2022</v>
      </c>
      <c r="D1679" s="169" t="s">
        <v>295</v>
      </c>
      <c r="E1679" s="103">
        <v>1</v>
      </c>
      <c r="F1679" s="103">
        <v>7</v>
      </c>
      <c r="G1679" s="104">
        <v>7.9557700000000002</v>
      </c>
    </row>
    <row r="1680" spans="1:7" s="139" customFormat="1" ht="25.2" customHeight="1" x14ac:dyDescent="0.35">
      <c r="A1680" s="367" t="s">
        <v>451</v>
      </c>
      <c r="B1680" s="118" t="s">
        <v>582</v>
      </c>
      <c r="C1680" s="100">
        <v>2022</v>
      </c>
      <c r="D1680" s="169" t="s">
        <v>295</v>
      </c>
      <c r="E1680" s="103">
        <v>1</v>
      </c>
      <c r="F1680" s="103">
        <v>15</v>
      </c>
      <c r="G1680" s="104">
        <v>10.40577</v>
      </c>
    </row>
    <row r="1681" spans="1:7" s="139" customFormat="1" ht="25.2" customHeight="1" x14ac:dyDescent="0.35">
      <c r="A1681" s="367" t="s">
        <v>451</v>
      </c>
      <c r="B1681" s="118" t="s">
        <v>582</v>
      </c>
      <c r="C1681" s="100">
        <v>2022</v>
      </c>
      <c r="D1681" s="169" t="s">
        <v>295</v>
      </c>
      <c r="E1681" s="103">
        <v>1</v>
      </c>
      <c r="F1681" s="103">
        <v>10</v>
      </c>
      <c r="G1681" s="104">
        <v>10.40577</v>
      </c>
    </row>
    <row r="1682" spans="1:7" s="139" customFormat="1" ht="25.2" customHeight="1" x14ac:dyDescent="0.35">
      <c r="A1682" s="367" t="s">
        <v>451</v>
      </c>
      <c r="B1682" s="118" t="s">
        <v>582</v>
      </c>
      <c r="C1682" s="100">
        <v>2022</v>
      </c>
      <c r="D1682" s="169" t="s">
        <v>295</v>
      </c>
      <c r="E1682" s="103">
        <v>1</v>
      </c>
      <c r="F1682" s="103">
        <v>8</v>
      </c>
      <c r="G1682" s="104">
        <v>10.40577</v>
      </c>
    </row>
    <row r="1683" spans="1:7" s="139" customFormat="1" ht="25.2" customHeight="1" x14ac:dyDescent="0.35">
      <c r="A1683" s="367" t="s">
        <v>451</v>
      </c>
      <c r="B1683" s="118" t="s">
        <v>582</v>
      </c>
      <c r="C1683" s="100">
        <v>2022</v>
      </c>
      <c r="D1683" s="169" t="s">
        <v>295</v>
      </c>
      <c r="E1683" s="103">
        <v>1</v>
      </c>
      <c r="F1683" s="103">
        <v>6</v>
      </c>
      <c r="G1683" s="104">
        <v>7.9557700000000002</v>
      </c>
    </row>
    <row r="1684" spans="1:7" s="139" customFormat="1" ht="25.2" customHeight="1" x14ac:dyDescent="0.35">
      <c r="A1684" s="367" t="s">
        <v>451</v>
      </c>
      <c r="B1684" s="118" t="s">
        <v>582</v>
      </c>
      <c r="C1684" s="100">
        <v>2022</v>
      </c>
      <c r="D1684" s="169" t="s">
        <v>295</v>
      </c>
      <c r="E1684" s="103">
        <v>4</v>
      </c>
      <c r="F1684" s="103">
        <f>3*4</f>
        <v>12</v>
      </c>
      <c r="G1684" s="104">
        <f>7.95577*4</f>
        <v>31.823080000000001</v>
      </c>
    </row>
    <row r="1685" spans="1:7" s="139" customFormat="1" ht="25.2" customHeight="1" x14ac:dyDescent="0.35">
      <c r="A1685" s="367" t="s">
        <v>451</v>
      </c>
      <c r="B1685" s="118" t="s">
        <v>582</v>
      </c>
      <c r="C1685" s="100">
        <v>2022</v>
      </c>
      <c r="D1685" s="169" t="s">
        <v>295</v>
      </c>
      <c r="E1685" s="103">
        <v>1</v>
      </c>
      <c r="F1685" s="103">
        <v>7</v>
      </c>
      <c r="G1685" s="104">
        <v>7.9557700000000002</v>
      </c>
    </row>
    <row r="1686" spans="1:7" s="139" customFormat="1" ht="25.2" customHeight="1" x14ac:dyDescent="0.35">
      <c r="A1686" s="367" t="s">
        <v>451</v>
      </c>
      <c r="B1686" s="118" t="s">
        <v>582</v>
      </c>
      <c r="C1686" s="100">
        <v>2022</v>
      </c>
      <c r="D1686" s="169" t="s">
        <v>295</v>
      </c>
      <c r="E1686" s="103">
        <v>1</v>
      </c>
      <c r="F1686" s="103">
        <v>7</v>
      </c>
      <c r="G1686" s="104">
        <v>7.9557700000000002</v>
      </c>
    </row>
    <row r="1687" spans="1:7" s="139" customFormat="1" ht="25.2" customHeight="1" x14ac:dyDescent="0.35">
      <c r="A1687" s="367" t="s">
        <v>451</v>
      </c>
      <c r="B1687" s="118" t="s">
        <v>582</v>
      </c>
      <c r="C1687" s="100">
        <v>2022</v>
      </c>
      <c r="D1687" s="169" t="s">
        <v>295</v>
      </c>
      <c r="E1687" s="103">
        <v>1</v>
      </c>
      <c r="F1687" s="103">
        <v>7</v>
      </c>
      <c r="G1687" s="104">
        <v>7.9557700000000002</v>
      </c>
    </row>
    <row r="1688" spans="1:7" s="139" customFormat="1" ht="25.2" customHeight="1" x14ac:dyDescent="0.35">
      <c r="A1688" s="367" t="s">
        <v>451</v>
      </c>
      <c r="B1688" s="118" t="s">
        <v>582</v>
      </c>
      <c r="C1688" s="100">
        <v>2022</v>
      </c>
      <c r="D1688" s="169" t="s">
        <v>295</v>
      </c>
      <c r="E1688" s="103">
        <v>1</v>
      </c>
      <c r="F1688" s="103">
        <v>8</v>
      </c>
      <c r="G1688" s="104">
        <v>10.40577</v>
      </c>
    </row>
    <row r="1689" spans="1:7" s="139" customFormat="1" ht="25.2" customHeight="1" x14ac:dyDescent="0.35">
      <c r="A1689" s="367" t="s">
        <v>451</v>
      </c>
      <c r="B1689" s="118" t="s">
        <v>582</v>
      </c>
      <c r="C1689" s="100">
        <v>2022</v>
      </c>
      <c r="D1689" s="169" t="s">
        <v>295</v>
      </c>
      <c r="E1689" s="103">
        <v>1</v>
      </c>
      <c r="F1689" s="103">
        <v>7</v>
      </c>
      <c r="G1689" s="104">
        <v>7.9557700000000002</v>
      </c>
    </row>
    <row r="1690" spans="1:7" s="139" customFormat="1" ht="25.2" customHeight="1" x14ac:dyDescent="0.35">
      <c r="A1690" s="367" t="s">
        <v>451</v>
      </c>
      <c r="B1690" s="118" t="s">
        <v>582</v>
      </c>
      <c r="C1690" s="100">
        <v>2022</v>
      </c>
      <c r="D1690" s="169" t="s">
        <v>295</v>
      </c>
      <c r="E1690" s="103">
        <v>1</v>
      </c>
      <c r="F1690" s="103">
        <v>7</v>
      </c>
      <c r="G1690" s="104">
        <v>7.9557700000000002</v>
      </c>
    </row>
    <row r="1691" spans="1:7" s="139" customFormat="1" ht="25.2" customHeight="1" x14ac:dyDescent="0.35">
      <c r="A1691" s="367" t="s">
        <v>451</v>
      </c>
      <c r="B1691" s="118" t="s">
        <v>582</v>
      </c>
      <c r="C1691" s="100">
        <v>2022</v>
      </c>
      <c r="D1691" s="169" t="s">
        <v>295</v>
      </c>
      <c r="E1691" s="103">
        <v>1</v>
      </c>
      <c r="F1691" s="103">
        <v>8</v>
      </c>
      <c r="G1691" s="104">
        <v>10.40577</v>
      </c>
    </row>
    <row r="1692" spans="1:7" s="139" customFormat="1" ht="25.2" customHeight="1" x14ac:dyDescent="0.35">
      <c r="A1692" s="367" t="s">
        <v>451</v>
      </c>
      <c r="B1692" s="118" t="s">
        <v>582</v>
      </c>
      <c r="C1692" s="100">
        <v>2022</v>
      </c>
      <c r="D1692" s="169" t="s">
        <v>295</v>
      </c>
      <c r="E1692" s="103">
        <v>1</v>
      </c>
      <c r="F1692" s="103">
        <v>8</v>
      </c>
      <c r="G1692" s="104">
        <v>10.40577</v>
      </c>
    </row>
    <row r="1693" spans="1:7" s="139" customFormat="1" ht="25.2" customHeight="1" x14ac:dyDescent="0.35">
      <c r="A1693" s="367" t="s">
        <v>451</v>
      </c>
      <c r="B1693" s="118" t="s">
        <v>582</v>
      </c>
      <c r="C1693" s="100">
        <v>2022</v>
      </c>
      <c r="D1693" s="169" t="s">
        <v>295</v>
      </c>
      <c r="E1693" s="103">
        <v>1</v>
      </c>
      <c r="F1693" s="103">
        <v>8</v>
      </c>
      <c r="G1693" s="104">
        <v>10.40577</v>
      </c>
    </row>
    <row r="1694" spans="1:7" s="139" customFormat="1" ht="25.2" customHeight="1" x14ac:dyDescent="0.35">
      <c r="A1694" s="367" t="s">
        <v>451</v>
      </c>
      <c r="B1694" s="118" t="s">
        <v>582</v>
      </c>
      <c r="C1694" s="100">
        <v>2022</v>
      </c>
      <c r="D1694" s="169" t="s">
        <v>295</v>
      </c>
      <c r="E1694" s="103">
        <v>1</v>
      </c>
      <c r="F1694" s="103">
        <v>7</v>
      </c>
      <c r="G1694" s="104">
        <v>10.40577</v>
      </c>
    </row>
    <row r="1695" spans="1:7" s="139" customFormat="1" ht="25.2" customHeight="1" x14ac:dyDescent="0.35">
      <c r="A1695" s="367" t="s">
        <v>451</v>
      </c>
      <c r="B1695" s="118" t="s">
        <v>582</v>
      </c>
      <c r="C1695" s="100">
        <v>2022</v>
      </c>
      <c r="D1695" s="169" t="s">
        <v>295</v>
      </c>
      <c r="E1695" s="103">
        <v>1</v>
      </c>
      <c r="F1695" s="103">
        <v>8</v>
      </c>
      <c r="G1695" s="104">
        <v>10.40577</v>
      </c>
    </row>
    <row r="1696" spans="1:7" s="139" customFormat="1" ht="25.2" customHeight="1" x14ac:dyDescent="0.35">
      <c r="A1696" s="367" t="s">
        <v>451</v>
      </c>
      <c r="B1696" s="118" t="s">
        <v>582</v>
      </c>
      <c r="C1696" s="100">
        <v>2022</v>
      </c>
      <c r="D1696" s="169" t="s">
        <v>295</v>
      </c>
      <c r="E1696" s="103">
        <v>1</v>
      </c>
      <c r="F1696" s="103">
        <v>1</v>
      </c>
      <c r="G1696" s="104">
        <v>7.9557700000000002</v>
      </c>
    </row>
    <row r="1697" spans="1:7" s="139" customFormat="1" ht="25.2" customHeight="1" x14ac:dyDescent="0.35">
      <c r="A1697" s="367" t="s">
        <v>451</v>
      </c>
      <c r="B1697" s="118" t="s">
        <v>582</v>
      </c>
      <c r="C1697" s="100">
        <v>2022</v>
      </c>
      <c r="D1697" s="169" t="s">
        <v>295</v>
      </c>
      <c r="E1697" s="103">
        <v>2</v>
      </c>
      <c r="F1697" s="103">
        <f>5*2</f>
        <v>10</v>
      </c>
      <c r="G1697" s="104">
        <f>8.0305124*2</f>
        <v>16.061024799999998</v>
      </c>
    </row>
    <row r="1698" spans="1:7" s="139" customFormat="1" ht="25.2" customHeight="1" x14ac:dyDescent="0.35">
      <c r="A1698" s="367" t="s">
        <v>451</v>
      </c>
      <c r="B1698" s="118" t="s">
        <v>582</v>
      </c>
      <c r="C1698" s="100">
        <v>2022</v>
      </c>
      <c r="D1698" s="169" t="s">
        <v>295</v>
      </c>
      <c r="E1698" s="103">
        <v>1</v>
      </c>
      <c r="F1698" s="103">
        <v>10</v>
      </c>
      <c r="G1698" s="104">
        <v>7.9175723999999992</v>
      </c>
    </row>
    <row r="1699" spans="1:7" s="139" customFormat="1" ht="25.2" customHeight="1" x14ac:dyDescent="0.35">
      <c r="A1699" s="367" t="s">
        <v>451</v>
      </c>
      <c r="B1699" s="118" t="s">
        <v>582</v>
      </c>
      <c r="C1699" s="100">
        <v>2022</v>
      </c>
      <c r="D1699" s="169" t="s">
        <v>295</v>
      </c>
      <c r="E1699" s="103">
        <v>1</v>
      </c>
      <c r="F1699" s="103">
        <v>7</v>
      </c>
      <c r="G1699" s="104">
        <v>7.9175723999999992</v>
      </c>
    </row>
    <row r="1700" spans="1:7" s="139" customFormat="1" ht="25.2" customHeight="1" x14ac:dyDescent="0.35">
      <c r="A1700" s="367" t="s">
        <v>451</v>
      </c>
      <c r="B1700" s="118" t="s">
        <v>582</v>
      </c>
      <c r="C1700" s="100">
        <v>2022</v>
      </c>
      <c r="D1700" s="169" t="s">
        <v>295</v>
      </c>
      <c r="E1700" s="103">
        <v>1</v>
      </c>
      <c r="F1700" s="103">
        <v>7</v>
      </c>
      <c r="G1700" s="104">
        <v>7.9175723999999992</v>
      </c>
    </row>
    <row r="1701" spans="1:7" s="139" customFormat="1" ht="25.2" customHeight="1" x14ac:dyDescent="0.35">
      <c r="A1701" s="367" t="s">
        <v>451</v>
      </c>
      <c r="B1701" s="118" t="s">
        <v>582</v>
      </c>
      <c r="C1701" s="100">
        <v>2022</v>
      </c>
      <c r="D1701" s="169" t="s">
        <v>295</v>
      </c>
      <c r="E1701" s="103">
        <v>1</v>
      </c>
      <c r="F1701" s="103">
        <v>15</v>
      </c>
      <c r="G1701" s="104">
        <v>7.9175723999999992</v>
      </c>
    </row>
    <row r="1702" spans="1:7" s="139" customFormat="1" ht="25.2" customHeight="1" x14ac:dyDescent="0.35">
      <c r="A1702" s="367" t="s">
        <v>451</v>
      </c>
      <c r="B1702" s="118" t="s">
        <v>582</v>
      </c>
      <c r="C1702" s="100">
        <v>2022</v>
      </c>
      <c r="D1702" s="169" t="s">
        <v>295</v>
      </c>
      <c r="E1702" s="103">
        <v>1</v>
      </c>
      <c r="F1702" s="103">
        <v>8</v>
      </c>
      <c r="G1702" s="104">
        <v>7.9175723999999992</v>
      </c>
    </row>
    <row r="1703" spans="1:7" s="139" customFormat="1" ht="25.2" customHeight="1" x14ac:dyDescent="0.35">
      <c r="A1703" s="367" t="s">
        <v>451</v>
      </c>
      <c r="B1703" s="118" t="s">
        <v>582</v>
      </c>
      <c r="C1703" s="100">
        <v>2022</v>
      </c>
      <c r="D1703" s="169" t="s">
        <v>295</v>
      </c>
      <c r="E1703" s="103">
        <v>1</v>
      </c>
      <c r="F1703" s="103">
        <v>7</v>
      </c>
      <c r="G1703" s="104">
        <v>8.0305123999999992</v>
      </c>
    </row>
    <row r="1704" spans="1:7" s="139" customFormat="1" ht="25.2" customHeight="1" x14ac:dyDescent="0.35">
      <c r="A1704" s="367" t="s">
        <v>451</v>
      </c>
      <c r="B1704" s="118" t="s">
        <v>582</v>
      </c>
      <c r="C1704" s="100">
        <v>2022</v>
      </c>
      <c r="D1704" s="169" t="s">
        <v>295</v>
      </c>
      <c r="E1704" s="103">
        <v>1</v>
      </c>
      <c r="F1704" s="103">
        <v>7</v>
      </c>
      <c r="G1704" s="104">
        <v>8.0305123999999992</v>
      </c>
    </row>
    <row r="1705" spans="1:7" s="139" customFormat="1" ht="25.2" customHeight="1" x14ac:dyDescent="0.35">
      <c r="A1705" s="367" t="s">
        <v>451</v>
      </c>
      <c r="B1705" s="118" t="s">
        <v>582</v>
      </c>
      <c r="C1705" s="100">
        <v>2022</v>
      </c>
      <c r="D1705" s="169" t="s">
        <v>295</v>
      </c>
      <c r="E1705" s="103">
        <v>1</v>
      </c>
      <c r="F1705" s="103">
        <v>7</v>
      </c>
      <c r="G1705" s="104">
        <v>7.0010424000000002</v>
      </c>
    </row>
    <row r="1706" spans="1:7" s="139" customFormat="1" ht="25.2" customHeight="1" x14ac:dyDescent="0.35">
      <c r="A1706" s="367" t="s">
        <v>451</v>
      </c>
      <c r="B1706" s="118" t="s">
        <v>582</v>
      </c>
      <c r="C1706" s="100">
        <v>2022</v>
      </c>
      <c r="D1706" s="169" t="s">
        <v>295</v>
      </c>
      <c r="E1706" s="103">
        <v>2</v>
      </c>
      <c r="F1706" s="103">
        <f>5*2</f>
        <v>10</v>
      </c>
      <c r="G1706" s="104">
        <f>7.0010424*2</f>
        <v>14.0020848</v>
      </c>
    </row>
    <row r="1707" spans="1:7" s="139" customFormat="1" ht="25.2" customHeight="1" x14ac:dyDescent="0.35">
      <c r="A1707" s="367" t="s">
        <v>451</v>
      </c>
      <c r="B1707" s="118" t="s">
        <v>582</v>
      </c>
      <c r="C1707" s="100">
        <v>2022</v>
      </c>
      <c r="D1707" s="169" t="s">
        <v>295</v>
      </c>
      <c r="E1707" s="103">
        <v>1</v>
      </c>
      <c r="F1707" s="103">
        <v>6</v>
      </c>
      <c r="G1707" s="104">
        <v>7.0010424000000002</v>
      </c>
    </row>
    <row r="1708" spans="1:7" s="139" customFormat="1" ht="25.2" customHeight="1" x14ac:dyDescent="0.35">
      <c r="A1708" s="367" t="s">
        <v>451</v>
      </c>
      <c r="B1708" s="118" t="s">
        <v>582</v>
      </c>
      <c r="C1708" s="100">
        <v>2022</v>
      </c>
      <c r="D1708" s="169" t="s">
        <v>295</v>
      </c>
      <c r="E1708" s="103">
        <v>1</v>
      </c>
      <c r="F1708" s="103">
        <v>7</v>
      </c>
      <c r="G1708" s="104">
        <v>7.9175723999999992</v>
      </c>
    </row>
    <row r="1709" spans="1:7" s="139" customFormat="1" ht="25.2" customHeight="1" x14ac:dyDescent="0.35">
      <c r="A1709" s="367" t="s">
        <v>451</v>
      </c>
      <c r="B1709" s="118" t="s">
        <v>582</v>
      </c>
      <c r="C1709" s="100">
        <v>2022</v>
      </c>
      <c r="D1709" s="169" t="s">
        <v>295</v>
      </c>
      <c r="E1709" s="103">
        <v>1</v>
      </c>
      <c r="F1709" s="103">
        <v>7</v>
      </c>
      <c r="G1709" s="104">
        <v>7.9175723999999992</v>
      </c>
    </row>
    <row r="1710" spans="1:7" s="139" customFormat="1" ht="25.2" customHeight="1" x14ac:dyDescent="0.35">
      <c r="A1710" s="367" t="s">
        <v>451</v>
      </c>
      <c r="B1710" s="118" t="s">
        <v>582</v>
      </c>
      <c r="C1710" s="100">
        <v>2022</v>
      </c>
      <c r="D1710" s="169" t="s">
        <v>295</v>
      </c>
      <c r="E1710" s="103">
        <v>1</v>
      </c>
      <c r="F1710" s="103">
        <v>7</v>
      </c>
      <c r="G1710" s="104">
        <v>7.9175723999999992</v>
      </c>
    </row>
    <row r="1711" spans="1:7" s="139" customFormat="1" ht="25.2" customHeight="1" x14ac:dyDescent="0.35">
      <c r="A1711" s="367" t="s">
        <v>451</v>
      </c>
      <c r="B1711" s="118" t="s">
        <v>582</v>
      </c>
      <c r="C1711" s="100">
        <v>2022</v>
      </c>
      <c r="D1711" s="169" t="s">
        <v>295</v>
      </c>
      <c r="E1711" s="103">
        <v>1</v>
      </c>
      <c r="F1711" s="103">
        <v>7</v>
      </c>
      <c r="G1711" s="104">
        <v>7.9175723999999992</v>
      </c>
    </row>
    <row r="1712" spans="1:7" s="139" customFormat="1" ht="25.2" customHeight="1" x14ac:dyDescent="0.35">
      <c r="A1712" s="367" t="s">
        <v>451</v>
      </c>
      <c r="B1712" s="118" t="s">
        <v>582</v>
      </c>
      <c r="C1712" s="100">
        <v>2022</v>
      </c>
      <c r="D1712" s="169" t="s">
        <v>295</v>
      </c>
      <c r="E1712" s="103">
        <v>3</v>
      </c>
      <c r="F1712" s="103">
        <f>10*3</f>
        <v>30</v>
      </c>
      <c r="G1712" s="104">
        <f>7.0010424*3</f>
        <v>21.003127200000002</v>
      </c>
    </row>
    <row r="1713" spans="1:7" s="139" customFormat="1" ht="25.2" customHeight="1" x14ac:dyDescent="0.35">
      <c r="A1713" s="367" t="s">
        <v>451</v>
      </c>
      <c r="B1713" s="118" t="s">
        <v>582</v>
      </c>
      <c r="C1713" s="100">
        <v>2022</v>
      </c>
      <c r="D1713" s="169" t="s">
        <v>295</v>
      </c>
      <c r="E1713" s="103">
        <v>1</v>
      </c>
      <c r="F1713" s="103">
        <v>7</v>
      </c>
      <c r="G1713" s="104">
        <v>7.9175723999999992</v>
      </c>
    </row>
    <row r="1714" spans="1:7" s="139" customFormat="1" ht="25.2" customHeight="1" x14ac:dyDescent="0.35">
      <c r="A1714" s="367" t="s">
        <v>451</v>
      </c>
      <c r="B1714" s="118" t="s">
        <v>582</v>
      </c>
      <c r="C1714" s="100">
        <v>2022</v>
      </c>
      <c r="D1714" s="169" t="s">
        <v>295</v>
      </c>
      <c r="E1714" s="103">
        <v>1</v>
      </c>
      <c r="F1714" s="103">
        <v>7</v>
      </c>
      <c r="G1714" s="104">
        <v>7.9175723999999992</v>
      </c>
    </row>
    <row r="1715" spans="1:7" s="139" customFormat="1" ht="25.2" customHeight="1" x14ac:dyDescent="0.35">
      <c r="A1715" s="367" t="s">
        <v>451</v>
      </c>
      <c r="B1715" s="118" t="s">
        <v>582</v>
      </c>
      <c r="C1715" s="100">
        <v>2022</v>
      </c>
      <c r="D1715" s="169" t="s">
        <v>295</v>
      </c>
      <c r="E1715" s="103">
        <v>1</v>
      </c>
      <c r="F1715" s="103">
        <v>15</v>
      </c>
      <c r="G1715" s="104">
        <v>7.9175723999999992</v>
      </c>
    </row>
    <row r="1716" spans="1:7" s="139" customFormat="1" ht="25.2" customHeight="1" x14ac:dyDescent="0.35">
      <c r="A1716" s="367" t="s">
        <v>451</v>
      </c>
      <c r="B1716" s="118" t="s">
        <v>582</v>
      </c>
      <c r="C1716" s="100">
        <v>2022</v>
      </c>
      <c r="D1716" s="169" t="s">
        <v>295</v>
      </c>
      <c r="E1716" s="103">
        <v>1</v>
      </c>
      <c r="F1716" s="103">
        <v>5</v>
      </c>
      <c r="G1716" s="104">
        <v>7.9175723999999992</v>
      </c>
    </row>
    <row r="1717" spans="1:7" s="139" customFormat="1" ht="25.2" customHeight="1" x14ac:dyDescent="0.35">
      <c r="A1717" s="367" t="s">
        <v>451</v>
      </c>
      <c r="B1717" s="118" t="s">
        <v>582</v>
      </c>
      <c r="C1717" s="100">
        <v>2022</v>
      </c>
      <c r="D1717" s="169" t="s">
        <v>295</v>
      </c>
      <c r="E1717" s="103">
        <v>1</v>
      </c>
      <c r="F1717" s="103">
        <v>7</v>
      </c>
      <c r="G1717" s="104">
        <v>7.9175723999999992</v>
      </c>
    </row>
    <row r="1718" spans="1:7" s="139" customFormat="1" ht="25.2" customHeight="1" x14ac:dyDescent="0.35">
      <c r="A1718" s="367" t="s">
        <v>451</v>
      </c>
      <c r="B1718" s="118" t="s">
        <v>582</v>
      </c>
      <c r="C1718" s="100">
        <v>2022</v>
      </c>
      <c r="D1718" s="169" t="s">
        <v>295</v>
      </c>
      <c r="E1718" s="103">
        <v>1</v>
      </c>
      <c r="F1718" s="103">
        <v>7</v>
      </c>
      <c r="G1718" s="104">
        <v>7.9175723999999992</v>
      </c>
    </row>
    <row r="1719" spans="1:7" s="139" customFormat="1" ht="25.2" customHeight="1" x14ac:dyDescent="0.35">
      <c r="A1719" s="367" t="s">
        <v>451</v>
      </c>
      <c r="B1719" s="118" t="s">
        <v>582</v>
      </c>
      <c r="C1719" s="100">
        <v>2022</v>
      </c>
      <c r="D1719" s="169" t="s">
        <v>295</v>
      </c>
      <c r="E1719" s="103">
        <v>1</v>
      </c>
      <c r="F1719" s="103">
        <v>7</v>
      </c>
      <c r="G1719" s="104">
        <v>7.9175723999999992</v>
      </c>
    </row>
    <row r="1720" spans="1:7" s="139" customFormat="1" ht="25.2" customHeight="1" x14ac:dyDescent="0.35">
      <c r="A1720" s="367" t="s">
        <v>451</v>
      </c>
      <c r="B1720" s="118" t="s">
        <v>582</v>
      </c>
      <c r="C1720" s="100">
        <v>2022</v>
      </c>
      <c r="D1720" s="169" t="s">
        <v>295</v>
      </c>
      <c r="E1720" s="103">
        <v>1</v>
      </c>
      <c r="F1720" s="103">
        <v>7</v>
      </c>
      <c r="G1720" s="104">
        <v>7.9175723999999992</v>
      </c>
    </row>
    <row r="1721" spans="1:7" s="139" customFormat="1" ht="25.2" customHeight="1" x14ac:dyDescent="0.35">
      <c r="A1721" s="367" t="s">
        <v>451</v>
      </c>
      <c r="B1721" s="118" t="s">
        <v>582</v>
      </c>
      <c r="C1721" s="100">
        <v>2022</v>
      </c>
      <c r="D1721" s="169" t="s">
        <v>295</v>
      </c>
      <c r="E1721" s="103">
        <v>1</v>
      </c>
      <c r="F1721" s="103">
        <v>7</v>
      </c>
      <c r="G1721" s="104">
        <v>7.9175723999999992</v>
      </c>
    </row>
    <row r="1722" spans="1:7" s="139" customFormat="1" ht="25.2" customHeight="1" x14ac:dyDescent="0.35">
      <c r="A1722" s="367" t="s">
        <v>451</v>
      </c>
      <c r="B1722" s="118" t="s">
        <v>582</v>
      </c>
      <c r="C1722" s="100">
        <v>2022</v>
      </c>
      <c r="D1722" s="169" t="s">
        <v>295</v>
      </c>
      <c r="E1722" s="103">
        <v>1</v>
      </c>
      <c r="F1722" s="103">
        <v>7</v>
      </c>
      <c r="G1722" s="104">
        <v>7.9175723999999992</v>
      </c>
    </row>
    <row r="1723" spans="1:7" s="139" customFormat="1" ht="25.2" customHeight="1" x14ac:dyDescent="0.35">
      <c r="A1723" s="367" t="s">
        <v>451</v>
      </c>
      <c r="B1723" s="118" t="s">
        <v>582</v>
      </c>
      <c r="C1723" s="100">
        <v>2022</v>
      </c>
      <c r="D1723" s="169" t="s">
        <v>295</v>
      </c>
      <c r="E1723" s="103">
        <v>1</v>
      </c>
      <c r="F1723" s="103">
        <v>7</v>
      </c>
      <c r="G1723" s="104">
        <v>7.9175723999999992</v>
      </c>
    </row>
    <row r="1724" spans="1:7" s="139" customFormat="1" ht="25.2" customHeight="1" x14ac:dyDescent="0.35">
      <c r="A1724" s="367" t="s">
        <v>451</v>
      </c>
      <c r="B1724" s="118" t="s">
        <v>582</v>
      </c>
      <c r="C1724" s="100">
        <v>2022</v>
      </c>
      <c r="D1724" s="169" t="s">
        <v>295</v>
      </c>
      <c r="E1724" s="103">
        <v>1</v>
      </c>
      <c r="F1724" s="103">
        <v>7</v>
      </c>
      <c r="G1724" s="104">
        <v>7.9175723999999992</v>
      </c>
    </row>
    <row r="1725" spans="1:7" s="139" customFormat="1" ht="25.2" customHeight="1" x14ac:dyDescent="0.35">
      <c r="A1725" s="367" t="s">
        <v>451</v>
      </c>
      <c r="B1725" s="118" t="s">
        <v>582</v>
      </c>
      <c r="C1725" s="100">
        <v>2022</v>
      </c>
      <c r="D1725" s="169" t="s">
        <v>295</v>
      </c>
      <c r="E1725" s="103">
        <v>1</v>
      </c>
      <c r="F1725" s="103">
        <v>7</v>
      </c>
      <c r="G1725" s="104">
        <v>7.9175723999999992</v>
      </c>
    </row>
    <row r="1726" spans="1:7" s="139" customFormat="1" ht="25.2" customHeight="1" x14ac:dyDescent="0.35">
      <c r="A1726" s="367" t="s">
        <v>451</v>
      </c>
      <c r="B1726" s="118" t="s">
        <v>582</v>
      </c>
      <c r="C1726" s="100">
        <v>2022</v>
      </c>
      <c r="D1726" s="169" t="s">
        <v>295</v>
      </c>
      <c r="E1726" s="103">
        <v>1</v>
      </c>
      <c r="F1726" s="103">
        <v>7</v>
      </c>
      <c r="G1726" s="104">
        <v>7.9175723999999992</v>
      </c>
    </row>
    <row r="1727" spans="1:7" s="139" customFormat="1" ht="25.2" customHeight="1" x14ac:dyDescent="0.35">
      <c r="A1727" s="367" t="s">
        <v>451</v>
      </c>
      <c r="B1727" s="118" t="s">
        <v>582</v>
      </c>
      <c r="C1727" s="100">
        <v>2022</v>
      </c>
      <c r="D1727" s="169" t="s">
        <v>295</v>
      </c>
      <c r="E1727" s="103">
        <v>1</v>
      </c>
      <c r="F1727" s="103">
        <v>5</v>
      </c>
      <c r="G1727" s="104">
        <v>7.9175723999999992</v>
      </c>
    </row>
    <row r="1728" spans="1:7" s="139" customFormat="1" ht="25.2" customHeight="1" x14ac:dyDescent="0.35">
      <c r="A1728" s="367" t="s">
        <v>451</v>
      </c>
      <c r="B1728" s="118" t="s">
        <v>582</v>
      </c>
      <c r="C1728" s="100">
        <v>2022</v>
      </c>
      <c r="D1728" s="169" t="s">
        <v>295</v>
      </c>
      <c r="E1728" s="103">
        <v>1</v>
      </c>
      <c r="F1728" s="103">
        <v>5</v>
      </c>
      <c r="G1728" s="104">
        <v>7.9175723999999992</v>
      </c>
    </row>
    <row r="1729" spans="1:7" s="139" customFormat="1" ht="25.2" customHeight="1" x14ac:dyDescent="0.35">
      <c r="A1729" s="367" t="s">
        <v>451</v>
      </c>
      <c r="B1729" s="118" t="s">
        <v>582</v>
      </c>
      <c r="C1729" s="100">
        <v>2022</v>
      </c>
      <c r="D1729" s="169" t="s">
        <v>295</v>
      </c>
      <c r="E1729" s="103">
        <v>1</v>
      </c>
      <c r="F1729" s="103">
        <v>5</v>
      </c>
      <c r="G1729" s="104">
        <v>7.9175723999999992</v>
      </c>
    </row>
    <row r="1730" spans="1:7" s="139" customFormat="1" ht="25.2" customHeight="1" x14ac:dyDescent="0.35">
      <c r="A1730" s="367" t="s">
        <v>451</v>
      </c>
      <c r="B1730" s="118" t="s">
        <v>582</v>
      </c>
      <c r="C1730" s="100">
        <v>2022</v>
      </c>
      <c r="D1730" s="169" t="s">
        <v>295</v>
      </c>
      <c r="E1730" s="103">
        <v>1</v>
      </c>
      <c r="F1730" s="103">
        <v>7</v>
      </c>
      <c r="G1730" s="104">
        <v>7.9175723999999992</v>
      </c>
    </row>
    <row r="1731" spans="1:7" s="139" customFormat="1" ht="25.2" customHeight="1" x14ac:dyDescent="0.35">
      <c r="A1731" s="367" t="s">
        <v>451</v>
      </c>
      <c r="B1731" s="118" t="s">
        <v>582</v>
      </c>
      <c r="C1731" s="100">
        <v>2022</v>
      </c>
      <c r="D1731" s="169" t="s">
        <v>295</v>
      </c>
      <c r="E1731" s="103">
        <v>1</v>
      </c>
      <c r="F1731" s="103">
        <v>5</v>
      </c>
      <c r="G1731" s="104">
        <v>7.9175723999999992</v>
      </c>
    </row>
    <row r="1732" spans="1:7" s="139" customFormat="1" ht="25.2" customHeight="1" x14ac:dyDescent="0.35">
      <c r="A1732" s="367" t="s">
        <v>451</v>
      </c>
      <c r="B1732" s="118" t="s">
        <v>582</v>
      </c>
      <c r="C1732" s="100">
        <v>2022</v>
      </c>
      <c r="D1732" s="169" t="s">
        <v>295</v>
      </c>
      <c r="E1732" s="103">
        <v>1</v>
      </c>
      <c r="F1732" s="103">
        <v>7</v>
      </c>
      <c r="G1732" s="104">
        <v>7.9175723999999992</v>
      </c>
    </row>
    <row r="1733" spans="1:7" s="139" customFormat="1" ht="25.2" customHeight="1" x14ac:dyDescent="0.35">
      <c r="A1733" s="367" t="s">
        <v>451</v>
      </c>
      <c r="B1733" s="118" t="s">
        <v>582</v>
      </c>
      <c r="C1733" s="100">
        <v>2022</v>
      </c>
      <c r="D1733" s="169" t="s">
        <v>295</v>
      </c>
      <c r="E1733" s="103">
        <v>1</v>
      </c>
      <c r="F1733" s="103">
        <v>8</v>
      </c>
      <c r="G1733" s="104">
        <v>7.9175723999999992</v>
      </c>
    </row>
    <row r="1734" spans="1:7" s="139" customFormat="1" ht="25.2" customHeight="1" x14ac:dyDescent="0.35">
      <c r="A1734" s="367" t="s">
        <v>451</v>
      </c>
      <c r="B1734" s="118" t="s">
        <v>582</v>
      </c>
      <c r="C1734" s="100">
        <v>2022</v>
      </c>
      <c r="D1734" s="169" t="s">
        <v>295</v>
      </c>
      <c r="E1734" s="103">
        <v>1</v>
      </c>
      <c r="F1734" s="103">
        <v>7</v>
      </c>
      <c r="G1734" s="104">
        <v>7.9175723999999992</v>
      </c>
    </row>
    <row r="1735" spans="1:7" s="139" customFormat="1" ht="25.2" customHeight="1" x14ac:dyDescent="0.35">
      <c r="A1735" s="367" t="s">
        <v>451</v>
      </c>
      <c r="B1735" s="118" t="s">
        <v>582</v>
      </c>
      <c r="C1735" s="100">
        <v>2022</v>
      </c>
      <c r="D1735" s="169" t="s">
        <v>295</v>
      </c>
      <c r="E1735" s="103">
        <v>1</v>
      </c>
      <c r="F1735" s="103">
        <v>5</v>
      </c>
      <c r="G1735" s="104">
        <v>7.9175723999999992</v>
      </c>
    </row>
    <row r="1736" spans="1:7" s="139" customFormat="1" ht="25.2" customHeight="1" x14ac:dyDescent="0.35">
      <c r="A1736" s="367" t="s">
        <v>451</v>
      </c>
      <c r="B1736" s="118" t="s">
        <v>582</v>
      </c>
      <c r="C1736" s="100">
        <v>2022</v>
      </c>
      <c r="D1736" s="169" t="s">
        <v>295</v>
      </c>
      <c r="E1736" s="103">
        <v>1</v>
      </c>
      <c r="F1736" s="103">
        <v>7</v>
      </c>
      <c r="G1736" s="104">
        <v>7.9175723999999992</v>
      </c>
    </row>
    <row r="1737" spans="1:7" s="139" customFormat="1" ht="25.2" customHeight="1" x14ac:dyDescent="0.35">
      <c r="A1737" s="367" t="s">
        <v>451</v>
      </c>
      <c r="B1737" s="118" t="s">
        <v>582</v>
      </c>
      <c r="C1737" s="100">
        <v>2022</v>
      </c>
      <c r="D1737" s="169" t="s">
        <v>295</v>
      </c>
      <c r="E1737" s="103">
        <v>1</v>
      </c>
      <c r="F1737" s="103">
        <v>8</v>
      </c>
      <c r="G1737" s="104">
        <v>7.9175723999999992</v>
      </c>
    </row>
    <row r="1738" spans="1:7" s="139" customFormat="1" ht="25.2" customHeight="1" x14ac:dyDescent="0.35">
      <c r="A1738" s="367" t="s">
        <v>451</v>
      </c>
      <c r="B1738" s="118" t="s">
        <v>582</v>
      </c>
      <c r="C1738" s="100">
        <v>2022</v>
      </c>
      <c r="D1738" s="169" t="s">
        <v>295</v>
      </c>
      <c r="E1738" s="103">
        <v>1</v>
      </c>
      <c r="F1738" s="103">
        <v>7</v>
      </c>
      <c r="G1738" s="104">
        <v>11.071039999999998</v>
      </c>
    </row>
    <row r="1739" spans="1:7" s="139" customFormat="1" ht="25.2" customHeight="1" x14ac:dyDescent="0.35">
      <c r="A1739" s="367" t="s">
        <v>451</v>
      </c>
      <c r="B1739" s="118" t="s">
        <v>582</v>
      </c>
      <c r="C1739" s="100">
        <v>2022</v>
      </c>
      <c r="D1739" s="169" t="s">
        <v>295</v>
      </c>
      <c r="E1739" s="103">
        <v>1</v>
      </c>
      <c r="F1739" s="103">
        <v>7</v>
      </c>
      <c r="G1739" s="104">
        <v>5.0673099999999991</v>
      </c>
    </row>
    <row r="1740" spans="1:7" s="139" customFormat="1" ht="25.2" customHeight="1" x14ac:dyDescent="0.35">
      <c r="A1740" s="367" t="s">
        <v>451</v>
      </c>
      <c r="B1740" s="118" t="s">
        <v>582</v>
      </c>
      <c r="C1740" s="100">
        <v>2022</v>
      </c>
      <c r="D1740" s="169" t="s">
        <v>295</v>
      </c>
      <c r="E1740" s="103">
        <v>1</v>
      </c>
      <c r="F1740" s="103">
        <v>7</v>
      </c>
      <c r="G1740" s="104">
        <v>5.0673099999999991</v>
      </c>
    </row>
    <row r="1741" spans="1:7" s="139" customFormat="1" ht="25.2" customHeight="1" x14ac:dyDescent="0.35">
      <c r="A1741" s="367" t="s">
        <v>451</v>
      </c>
      <c r="B1741" s="118" t="s">
        <v>582</v>
      </c>
      <c r="C1741" s="100">
        <v>2022</v>
      </c>
      <c r="D1741" s="169" t="s">
        <v>295</v>
      </c>
      <c r="E1741" s="103">
        <v>1</v>
      </c>
      <c r="F1741" s="103">
        <v>7</v>
      </c>
      <c r="G1741" s="104">
        <v>11.071039999999998</v>
      </c>
    </row>
    <row r="1742" spans="1:7" s="139" customFormat="1" ht="25.2" customHeight="1" x14ac:dyDescent="0.35">
      <c r="A1742" s="367" t="s">
        <v>451</v>
      </c>
      <c r="B1742" s="118" t="s">
        <v>582</v>
      </c>
      <c r="C1742" s="100">
        <v>2022</v>
      </c>
      <c r="D1742" s="169" t="s">
        <v>295</v>
      </c>
      <c r="E1742" s="103">
        <v>1</v>
      </c>
      <c r="F1742" s="103">
        <v>7</v>
      </c>
      <c r="G1742" s="104">
        <v>11.071039999999998</v>
      </c>
    </row>
    <row r="1743" spans="1:7" s="139" customFormat="1" ht="25.2" customHeight="1" x14ac:dyDescent="0.35">
      <c r="A1743" s="367" t="s">
        <v>451</v>
      </c>
      <c r="B1743" s="118" t="s">
        <v>582</v>
      </c>
      <c r="C1743" s="100">
        <v>2022</v>
      </c>
      <c r="D1743" s="169" t="s">
        <v>295</v>
      </c>
      <c r="E1743" s="103">
        <v>1</v>
      </c>
      <c r="F1743" s="103">
        <v>7</v>
      </c>
      <c r="G1743" s="104">
        <v>11.071039999999998</v>
      </c>
    </row>
    <row r="1744" spans="1:7" s="139" customFormat="1" ht="25.2" customHeight="1" x14ac:dyDescent="0.35">
      <c r="A1744" s="367" t="s">
        <v>451</v>
      </c>
      <c r="B1744" s="118" t="s">
        <v>582</v>
      </c>
      <c r="C1744" s="100">
        <v>2022</v>
      </c>
      <c r="D1744" s="169" t="s">
        <v>295</v>
      </c>
      <c r="E1744" s="103">
        <v>1</v>
      </c>
      <c r="F1744" s="103">
        <v>7</v>
      </c>
      <c r="G1744" s="104">
        <v>11.071039999999998</v>
      </c>
    </row>
    <row r="1745" spans="1:7" s="139" customFormat="1" ht="25.2" customHeight="1" x14ac:dyDescent="0.35">
      <c r="A1745" s="367" t="s">
        <v>451</v>
      </c>
      <c r="B1745" s="118" t="s">
        <v>582</v>
      </c>
      <c r="C1745" s="100">
        <v>2022</v>
      </c>
      <c r="D1745" s="169" t="s">
        <v>295</v>
      </c>
      <c r="E1745" s="103">
        <v>1</v>
      </c>
      <c r="F1745" s="103">
        <v>7</v>
      </c>
      <c r="G1745" s="104">
        <v>11.071039999999998</v>
      </c>
    </row>
    <row r="1746" spans="1:7" s="139" customFormat="1" ht="25.2" customHeight="1" x14ac:dyDescent="0.35">
      <c r="A1746" s="367" t="s">
        <v>451</v>
      </c>
      <c r="B1746" s="118" t="s">
        <v>582</v>
      </c>
      <c r="C1746" s="100">
        <v>2022</v>
      </c>
      <c r="D1746" s="169" t="s">
        <v>295</v>
      </c>
      <c r="E1746" s="103">
        <v>1</v>
      </c>
      <c r="F1746" s="103">
        <v>7</v>
      </c>
      <c r="G1746" s="104">
        <v>5.0673099999999991</v>
      </c>
    </row>
    <row r="1747" spans="1:7" s="139" customFormat="1" ht="25.2" customHeight="1" x14ac:dyDescent="0.35">
      <c r="A1747" s="367" t="s">
        <v>451</v>
      </c>
      <c r="B1747" s="118" t="s">
        <v>582</v>
      </c>
      <c r="C1747" s="100">
        <v>2022</v>
      </c>
      <c r="D1747" s="169" t="s">
        <v>295</v>
      </c>
      <c r="E1747" s="103">
        <v>1</v>
      </c>
      <c r="F1747" s="103">
        <v>8</v>
      </c>
      <c r="G1747" s="104">
        <v>11.071039999999998</v>
      </c>
    </row>
    <row r="1748" spans="1:7" s="139" customFormat="1" ht="25.2" customHeight="1" x14ac:dyDescent="0.35">
      <c r="A1748" s="367" t="s">
        <v>451</v>
      </c>
      <c r="B1748" s="118" t="s">
        <v>582</v>
      </c>
      <c r="C1748" s="100">
        <v>2022</v>
      </c>
      <c r="D1748" s="169" t="s">
        <v>295</v>
      </c>
      <c r="E1748" s="103">
        <v>1</v>
      </c>
      <c r="F1748" s="103">
        <v>8</v>
      </c>
      <c r="G1748" s="104">
        <v>5.0673099999999991</v>
      </c>
    </row>
    <row r="1749" spans="1:7" s="139" customFormat="1" ht="25.2" customHeight="1" x14ac:dyDescent="0.35">
      <c r="A1749" s="367" t="s">
        <v>451</v>
      </c>
      <c r="B1749" s="118" t="s">
        <v>582</v>
      </c>
      <c r="C1749" s="100">
        <v>2022</v>
      </c>
      <c r="D1749" s="169" t="s">
        <v>295</v>
      </c>
      <c r="E1749" s="103">
        <v>1</v>
      </c>
      <c r="F1749" s="103">
        <v>7</v>
      </c>
      <c r="G1749" s="104">
        <v>11.071039999999998</v>
      </c>
    </row>
    <row r="1750" spans="1:7" s="139" customFormat="1" ht="25.2" customHeight="1" x14ac:dyDescent="0.35">
      <c r="A1750" s="367" t="s">
        <v>451</v>
      </c>
      <c r="B1750" s="118" t="s">
        <v>582</v>
      </c>
      <c r="C1750" s="100">
        <v>2022</v>
      </c>
      <c r="D1750" s="169" t="s">
        <v>295</v>
      </c>
      <c r="E1750" s="103">
        <v>1</v>
      </c>
      <c r="F1750" s="103">
        <v>7</v>
      </c>
      <c r="G1750" s="104">
        <v>11.071039999999998</v>
      </c>
    </row>
    <row r="1751" spans="1:7" s="139" customFormat="1" ht="25.2" customHeight="1" x14ac:dyDescent="0.35">
      <c r="A1751" s="367" t="s">
        <v>451</v>
      </c>
      <c r="B1751" s="118" t="s">
        <v>582</v>
      </c>
      <c r="C1751" s="100">
        <v>2022</v>
      </c>
      <c r="D1751" s="169" t="s">
        <v>295</v>
      </c>
      <c r="E1751" s="103">
        <v>1</v>
      </c>
      <c r="F1751" s="103">
        <v>7</v>
      </c>
      <c r="G1751" s="104">
        <v>11.071039999999998</v>
      </c>
    </row>
    <row r="1752" spans="1:7" s="139" customFormat="1" ht="25.2" customHeight="1" x14ac:dyDescent="0.35">
      <c r="A1752" s="367" t="s">
        <v>451</v>
      </c>
      <c r="B1752" s="118" t="s">
        <v>582</v>
      </c>
      <c r="C1752" s="100">
        <v>2022</v>
      </c>
      <c r="D1752" s="169" t="s">
        <v>295</v>
      </c>
      <c r="E1752" s="103">
        <v>1</v>
      </c>
      <c r="F1752" s="103">
        <v>7</v>
      </c>
      <c r="G1752" s="104">
        <v>5.0673099999999991</v>
      </c>
    </row>
    <row r="1753" spans="1:7" s="139" customFormat="1" ht="25.2" customHeight="1" x14ac:dyDescent="0.35">
      <c r="A1753" s="367" t="s">
        <v>451</v>
      </c>
      <c r="B1753" s="118" t="s">
        <v>582</v>
      </c>
      <c r="C1753" s="100">
        <v>2022</v>
      </c>
      <c r="D1753" s="169" t="s">
        <v>295</v>
      </c>
      <c r="E1753" s="103">
        <v>1</v>
      </c>
      <c r="F1753" s="103">
        <v>7</v>
      </c>
      <c r="G1753" s="104">
        <v>11.071039999999998</v>
      </c>
    </row>
    <row r="1754" spans="1:7" s="139" customFormat="1" ht="25.2" customHeight="1" x14ac:dyDescent="0.35">
      <c r="A1754" s="367" t="s">
        <v>451</v>
      </c>
      <c r="B1754" s="118" t="s">
        <v>582</v>
      </c>
      <c r="C1754" s="100">
        <v>2022</v>
      </c>
      <c r="D1754" s="169" t="s">
        <v>295</v>
      </c>
      <c r="E1754" s="103">
        <v>1</v>
      </c>
      <c r="F1754" s="103">
        <v>7</v>
      </c>
      <c r="G1754" s="104">
        <v>11.071039999999998</v>
      </c>
    </row>
    <row r="1755" spans="1:7" s="139" customFormat="1" ht="25.2" customHeight="1" x14ac:dyDescent="0.35">
      <c r="A1755" s="367" t="s">
        <v>451</v>
      </c>
      <c r="B1755" s="118" t="s">
        <v>582</v>
      </c>
      <c r="C1755" s="100">
        <v>2022</v>
      </c>
      <c r="D1755" s="169" t="s">
        <v>295</v>
      </c>
      <c r="E1755" s="103">
        <v>1</v>
      </c>
      <c r="F1755" s="103">
        <v>10</v>
      </c>
      <c r="G1755" s="104">
        <v>11.071039999999998</v>
      </c>
    </row>
    <row r="1756" spans="1:7" s="139" customFormat="1" ht="25.2" customHeight="1" x14ac:dyDescent="0.35">
      <c r="A1756" s="367" t="s">
        <v>451</v>
      </c>
      <c r="B1756" s="118" t="s">
        <v>582</v>
      </c>
      <c r="C1756" s="100">
        <v>2022</v>
      </c>
      <c r="D1756" s="169" t="s">
        <v>295</v>
      </c>
      <c r="E1756" s="103">
        <v>1</v>
      </c>
      <c r="F1756" s="103">
        <v>8</v>
      </c>
      <c r="G1756" s="104">
        <v>11.071039999999998</v>
      </c>
    </row>
    <row r="1757" spans="1:7" s="139" customFormat="1" ht="25.2" customHeight="1" x14ac:dyDescent="0.35">
      <c r="A1757" s="367" t="s">
        <v>451</v>
      </c>
      <c r="B1757" s="118" t="s">
        <v>582</v>
      </c>
      <c r="C1757" s="100">
        <v>2022</v>
      </c>
      <c r="D1757" s="169" t="s">
        <v>295</v>
      </c>
      <c r="E1757" s="103">
        <v>1</v>
      </c>
      <c r="F1757" s="103">
        <v>8</v>
      </c>
      <c r="G1757" s="104">
        <v>11.071039999999998</v>
      </c>
    </row>
    <row r="1758" spans="1:7" s="139" customFormat="1" ht="25.2" customHeight="1" x14ac:dyDescent="0.35">
      <c r="A1758" s="367" t="s">
        <v>451</v>
      </c>
      <c r="B1758" s="118" t="s">
        <v>582</v>
      </c>
      <c r="C1758" s="100">
        <v>2022</v>
      </c>
      <c r="D1758" s="169" t="s">
        <v>295</v>
      </c>
      <c r="E1758" s="103">
        <v>1</v>
      </c>
      <c r="F1758" s="103">
        <v>8</v>
      </c>
      <c r="G1758" s="104">
        <v>5.0673099999999991</v>
      </c>
    </row>
    <row r="1759" spans="1:7" s="139" customFormat="1" ht="25.2" customHeight="1" x14ac:dyDescent="0.35">
      <c r="A1759" s="367" t="s">
        <v>451</v>
      </c>
      <c r="B1759" s="118" t="s">
        <v>582</v>
      </c>
      <c r="C1759" s="100">
        <v>2022</v>
      </c>
      <c r="D1759" s="169" t="s">
        <v>295</v>
      </c>
      <c r="E1759" s="103">
        <v>1</v>
      </c>
      <c r="F1759" s="103">
        <v>8</v>
      </c>
      <c r="G1759" s="104">
        <v>5.0673099999999991</v>
      </c>
    </row>
    <row r="1760" spans="1:7" s="139" customFormat="1" ht="25.2" customHeight="1" x14ac:dyDescent="0.35">
      <c r="A1760" s="367" t="s">
        <v>451</v>
      </c>
      <c r="B1760" s="118" t="s">
        <v>582</v>
      </c>
      <c r="C1760" s="100">
        <v>2022</v>
      </c>
      <c r="D1760" s="169" t="s">
        <v>295</v>
      </c>
      <c r="E1760" s="103">
        <v>1</v>
      </c>
      <c r="F1760" s="103">
        <v>8</v>
      </c>
      <c r="G1760" s="104">
        <v>5.0673099999999991</v>
      </c>
    </row>
    <row r="1761" spans="1:7" s="139" customFormat="1" ht="25.2" customHeight="1" x14ac:dyDescent="0.35">
      <c r="A1761" s="367" t="s">
        <v>451</v>
      </c>
      <c r="B1761" s="118" t="s">
        <v>582</v>
      </c>
      <c r="C1761" s="100">
        <v>2022</v>
      </c>
      <c r="D1761" s="169" t="s">
        <v>295</v>
      </c>
      <c r="E1761" s="103">
        <v>1</v>
      </c>
      <c r="F1761" s="103">
        <v>7</v>
      </c>
      <c r="G1761" s="104">
        <v>11.071039999999998</v>
      </c>
    </row>
    <row r="1762" spans="1:7" s="139" customFormat="1" ht="25.2" customHeight="1" x14ac:dyDescent="0.35">
      <c r="A1762" s="367" t="s">
        <v>451</v>
      </c>
      <c r="B1762" s="118" t="s">
        <v>582</v>
      </c>
      <c r="C1762" s="100">
        <v>2022</v>
      </c>
      <c r="D1762" s="169" t="s">
        <v>295</v>
      </c>
      <c r="E1762" s="103">
        <v>1</v>
      </c>
      <c r="F1762" s="103">
        <v>7</v>
      </c>
      <c r="G1762" s="104">
        <v>11.071039999999998</v>
      </c>
    </row>
    <row r="1763" spans="1:7" s="139" customFormat="1" ht="25.2" customHeight="1" x14ac:dyDescent="0.35">
      <c r="A1763" s="367" t="s">
        <v>451</v>
      </c>
      <c r="B1763" s="118" t="s">
        <v>582</v>
      </c>
      <c r="C1763" s="100">
        <v>2022</v>
      </c>
      <c r="D1763" s="169" t="s">
        <v>295</v>
      </c>
      <c r="E1763" s="103">
        <v>1</v>
      </c>
      <c r="F1763" s="103">
        <v>7</v>
      </c>
      <c r="G1763" s="104">
        <v>11.071039999999998</v>
      </c>
    </row>
    <row r="1764" spans="1:7" s="139" customFormat="1" ht="25.2" customHeight="1" x14ac:dyDescent="0.35">
      <c r="A1764" s="367" t="s">
        <v>451</v>
      </c>
      <c r="B1764" s="118" t="s">
        <v>582</v>
      </c>
      <c r="C1764" s="100">
        <v>2022</v>
      </c>
      <c r="D1764" s="169" t="s">
        <v>295</v>
      </c>
      <c r="E1764" s="103">
        <v>1</v>
      </c>
      <c r="F1764" s="103">
        <v>10</v>
      </c>
      <c r="G1764" s="104">
        <v>11.071039999999998</v>
      </c>
    </row>
    <row r="1765" spans="1:7" s="139" customFormat="1" ht="25.2" customHeight="1" x14ac:dyDescent="0.35">
      <c r="A1765" s="367" t="s">
        <v>451</v>
      </c>
      <c r="B1765" s="118" t="s">
        <v>582</v>
      </c>
      <c r="C1765" s="100">
        <v>2022</v>
      </c>
      <c r="D1765" s="169" t="s">
        <v>295</v>
      </c>
      <c r="E1765" s="103">
        <v>2</v>
      </c>
      <c r="F1765" s="103">
        <f>5*2</f>
        <v>10</v>
      </c>
      <c r="G1765" s="104">
        <f>11.07104*2</f>
        <v>22.14208</v>
      </c>
    </row>
    <row r="1766" spans="1:7" s="139" customFormat="1" ht="25.2" customHeight="1" x14ac:dyDescent="0.35">
      <c r="A1766" s="367" t="s">
        <v>451</v>
      </c>
      <c r="B1766" s="118" t="s">
        <v>582</v>
      </c>
      <c r="C1766" s="100">
        <v>2022</v>
      </c>
      <c r="D1766" s="169" t="s">
        <v>295</v>
      </c>
      <c r="E1766" s="103">
        <v>1</v>
      </c>
      <c r="F1766" s="103">
        <v>7</v>
      </c>
      <c r="G1766" s="104">
        <v>11.071039999999998</v>
      </c>
    </row>
    <row r="1767" spans="1:7" s="139" customFormat="1" ht="25.2" customHeight="1" x14ac:dyDescent="0.35">
      <c r="A1767" s="367" t="s">
        <v>451</v>
      </c>
      <c r="B1767" s="118" t="s">
        <v>582</v>
      </c>
      <c r="C1767" s="100">
        <v>2022</v>
      </c>
      <c r="D1767" s="169" t="s">
        <v>295</v>
      </c>
      <c r="E1767" s="103">
        <v>1</v>
      </c>
      <c r="F1767" s="103">
        <v>8</v>
      </c>
      <c r="G1767" s="104">
        <v>11.071039999999998</v>
      </c>
    </row>
    <row r="1768" spans="1:7" s="139" customFormat="1" ht="25.2" customHeight="1" x14ac:dyDescent="0.35">
      <c r="A1768" s="367" t="s">
        <v>451</v>
      </c>
      <c r="B1768" s="118" t="s">
        <v>582</v>
      </c>
      <c r="C1768" s="100">
        <v>2022</v>
      </c>
      <c r="D1768" s="169" t="s">
        <v>295</v>
      </c>
      <c r="E1768" s="103">
        <v>1</v>
      </c>
      <c r="F1768" s="103">
        <v>7</v>
      </c>
      <c r="G1768" s="104">
        <v>11.071039999999998</v>
      </c>
    </row>
    <row r="1769" spans="1:7" s="139" customFormat="1" ht="25.2" customHeight="1" x14ac:dyDescent="0.35">
      <c r="A1769" s="367" t="s">
        <v>451</v>
      </c>
      <c r="B1769" s="118" t="s">
        <v>582</v>
      </c>
      <c r="C1769" s="100">
        <v>2022</v>
      </c>
      <c r="D1769" s="169" t="s">
        <v>295</v>
      </c>
      <c r="E1769" s="103">
        <v>1</v>
      </c>
      <c r="F1769" s="103">
        <v>7</v>
      </c>
      <c r="G1769" s="104">
        <v>5.0674299999999999</v>
      </c>
    </row>
    <row r="1770" spans="1:7" s="139" customFormat="1" ht="25.2" customHeight="1" x14ac:dyDescent="0.35">
      <c r="A1770" s="367" t="s">
        <v>451</v>
      </c>
      <c r="B1770" s="118" t="s">
        <v>582</v>
      </c>
      <c r="C1770" s="100">
        <v>2022</v>
      </c>
      <c r="D1770" s="169" t="s">
        <v>295</v>
      </c>
      <c r="E1770" s="103">
        <v>1</v>
      </c>
      <c r="F1770" s="103">
        <v>7</v>
      </c>
      <c r="G1770" s="104">
        <v>11.071039999999998</v>
      </c>
    </row>
    <row r="1771" spans="1:7" s="139" customFormat="1" ht="25.2" customHeight="1" x14ac:dyDescent="0.35">
      <c r="A1771" s="367" t="s">
        <v>451</v>
      </c>
      <c r="B1771" s="118" t="s">
        <v>582</v>
      </c>
      <c r="C1771" s="100">
        <v>2022</v>
      </c>
      <c r="D1771" s="169" t="s">
        <v>295</v>
      </c>
      <c r="E1771" s="103">
        <v>13</v>
      </c>
      <c r="F1771" s="103">
        <f>3*13</f>
        <v>39</v>
      </c>
      <c r="G1771" s="104">
        <f>11.07104*3+13.49315*10</f>
        <v>168.14462</v>
      </c>
    </row>
    <row r="1772" spans="1:7" s="139" customFormat="1" ht="25.2" customHeight="1" x14ac:dyDescent="0.35">
      <c r="A1772" s="367" t="s">
        <v>451</v>
      </c>
      <c r="B1772" s="118" t="s">
        <v>582</v>
      </c>
      <c r="C1772" s="100">
        <v>2022</v>
      </c>
      <c r="D1772" s="169" t="s">
        <v>295</v>
      </c>
      <c r="E1772" s="103">
        <v>1</v>
      </c>
      <c r="F1772" s="103">
        <v>10</v>
      </c>
      <c r="G1772" s="104">
        <v>13.49315</v>
      </c>
    </row>
    <row r="1773" spans="1:7" s="139" customFormat="1" ht="25.2" customHeight="1" x14ac:dyDescent="0.35">
      <c r="A1773" s="367" t="s">
        <v>451</v>
      </c>
      <c r="B1773" s="118" t="s">
        <v>582</v>
      </c>
      <c r="C1773" s="100">
        <v>2022</v>
      </c>
      <c r="D1773" s="169" t="s">
        <v>295</v>
      </c>
      <c r="E1773" s="103">
        <v>1</v>
      </c>
      <c r="F1773" s="103">
        <v>8</v>
      </c>
      <c r="G1773" s="104">
        <v>13.49315</v>
      </c>
    </row>
    <row r="1774" spans="1:7" s="139" customFormat="1" ht="25.2" customHeight="1" x14ac:dyDescent="0.35">
      <c r="A1774" s="367" t="s">
        <v>451</v>
      </c>
      <c r="B1774" s="118" t="s">
        <v>582</v>
      </c>
      <c r="C1774" s="100">
        <v>2022</v>
      </c>
      <c r="D1774" s="169" t="s">
        <v>295</v>
      </c>
      <c r="E1774" s="103">
        <v>1</v>
      </c>
      <c r="F1774" s="103">
        <v>7</v>
      </c>
      <c r="G1774" s="104">
        <v>13.49315</v>
      </c>
    </row>
    <row r="1775" spans="1:7" s="139" customFormat="1" ht="25.2" customHeight="1" x14ac:dyDescent="0.35">
      <c r="A1775" s="367" t="s">
        <v>451</v>
      </c>
      <c r="B1775" s="118" t="s">
        <v>582</v>
      </c>
      <c r="C1775" s="100">
        <v>2022</v>
      </c>
      <c r="D1775" s="169" t="s">
        <v>295</v>
      </c>
      <c r="E1775" s="103">
        <v>1</v>
      </c>
      <c r="F1775" s="103">
        <v>7</v>
      </c>
      <c r="G1775" s="104">
        <v>13.49315</v>
      </c>
    </row>
    <row r="1776" spans="1:7" s="139" customFormat="1" ht="25.2" customHeight="1" x14ac:dyDescent="0.35">
      <c r="A1776" s="367" t="s">
        <v>451</v>
      </c>
      <c r="B1776" s="118" t="s">
        <v>582</v>
      </c>
      <c r="C1776" s="100">
        <v>2022</v>
      </c>
      <c r="D1776" s="169" t="s">
        <v>295</v>
      </c>
      <c r="E1776" s="103">
        <v>1</v>
      </c>
      <c r="F1776" s="103">
        <v>7</v>
      </c>
      <c r="G1776" s="104">
        <v>13.49315</v>
      </c>
    </row>
    <row r="1777" spans="1:7" s="139" customFormat="1" ht="25.2" customHeight="1" x14ac:dyDescent="0.35">
      <c r="A1777" s="367" t="s">
        <v>451</v>
      </c>
      <c r="B1777" s="118" t="s">
        <v>582</v>
      </c>
      <c r="C1777" s="100">
        <v>2022</v>
      </c>
      <c r="D1777" s="169" t="s">
        <v>295</v>
      </c>
      <c r="E1777" s="103">
        <v>1</v>
      </c>
      <c r="F1777" s="103">
        <v>7</v>
      </c>
      <c r="G1777" s="104">
        <v>13.49315</v>
      </c>
    </row>
    <row r="1778" spans="1:7" s="139" customFormat="1" ht="25.2" customHeight="1" x14ac:dyDescent="0.35">
      <c r="A1778" s="367" t="s">
        <v>451</v>
      </c>
      <c r="B1778" s="118" t="s">
        <v>582</v>
      </c>
      <c r="C1778" s="100">
        <v>2022</v>
      </c>
      <c r="D1778" s="169" t="s">
        <v>295</v>
      </c>
      <c r="E1778" s="103">
        <v>1</v>
      </c>
      <c r="F1778" s="103">
        <v>7</v>
      </c>
      <c r="G1778" s="104">
        <v>13.91211</v>
      </c>
    </row>
    <row r="1779" spans="1:7" s="139" customFormat="1" ht="25.2" customHeight="1" x14ac:dyDescent="0.35">
      <c r="A1779" s="367" t="s">
        <v>451</v>
      </c>
      <c r="B1779" s="118" t="s">
        <v>582</v>
      </c>
      <c r="C1779" s="100">
        <v>2022</v>
      </c>
      <c r="D1779" s="169" t="s">
        <v>295</v>
      </c>
      <c r="E1779" s="103">
        <v>1</v>
      </c>
      <c r="F1779" s="103">
        <v>8</v>
      </c>
      <c r="G1779" s="104">
        <v>13.91211</v>
      </c>
    </row>
    <row r="1780" spans="1:7" s="139" customFormat="1" ht="25.2" customHeight="1" x14ac:dyDescent="0.35">
      <c r="A1780" s="367" t="s">
        <v>451</v>
      </c>
      <c r="B1780" s="118" t="s">
        <v>582</v>
      </c>
      <c r="C1780" s="100">
        <v>2022</v>
      </c>
      <c r="D1780" s="169" t="s">
        <v>295</v>
      </c>
      <c r="E1780" s="103">
        <v>1</v>
      </c>
      <c r="F1780" s="103">
        <v>8</v>
      </c>
      <c r="G1780" s="104">
        <v>13.91211</v>
      </c>
    </row>
    <row r="1781" spans="1:7" s="139" customFormat="1" ht="25.2" customHeight="1" x14ac:dyDescent="0.35">
      <c r="A1781" s="367" t="s">
        <v>451</v>
      </c>
      <c r="B1781" s="118" t="s">
        <v>582</v>
      </c>
      <c r="C1781" s="100">
        <v>2022</v>
      </c>
      <c r="D1781" s="169" t="s">
        <v>295</v>
      </c>
      <c r="E1781" s="103">
        <v>1</v>
      </c>
      <c r="F1781" s="103">
        <v>10</v>
      </c>
      <c r="G1781" s="104">
        <v>13.91211</v>
      </c>
    </row>
    <row r="1782" spans="1:7" s="139" customFormat="1" ht="25.2" customHeight="1" x14ac:dyDescent="0.35">
      <c r="A1782" s="367" t="s">
        <v>451</v>
      </c>
      <c r="B1782" s="118" t="s">
        <v>582</v>
      </c>
      <c r="C1782" s="100">
        <v>2022</v>
      </c>
      <c r="D1782" s="169" t="s">
        <v>295</v>
      </c>
      <c r="E1782" s="103">
        <v>1</v>
      </c>
      <c r="F1782" s="103">
        <v>7</v>
      </c>
      <c r="G1782" s="104">
        <v>13.91211</v>
      </c>
    </row>
    <row r="1783" spans="1:7" s="139" customFormat="1" ht="25.2" customHeight="1" x14ac:dyDescent="0.35">
      <c r="A1783" s="367" t="s">
        <v>451</v>
      </c>
      <c r="B1783" s="118" t="s">
        <v>582</v>
      </c>
      <c r="C1783" s="100">
        <v>2022</v>
      </c>
      <c r="D1783" s="169" t="s">
        <v>295</v>
      </c>
      <c r="E1783" s="103">
        <v>1</v>
      </c>
      <c r="F1783" s="103">
        <v>8</v>
      </c>
      <c r="G1783" s="104">
        <v>5.4862700000000002</v>
      </c>
    </row>
    <row r="1784" spans="1:7" s="139" customFormat="1" ht="25.2" customHeight="1" x14ac:dyDescent="0.35">
      <c r="A1784" s="367" t="s">
        <v>451</v>
      </c>
      <c r="B1784" s="118" t="s">
        <v>582</v>
      </c>
      <c r="C1784" s="100">
        <v>2022</v>
      </c>
      <c r="D1784" s="169" t="s">
        <v>295</v>
      </c>
      <c r="E1784" s="103">
        <v>1</v>
      </c>
      <c r="F1784" s="103">
        <v>8</v>
      </c>
      <c r="G1784" s="104">
        <v>13.91211</v>
      </c>
    </row>
    <row r="1785" spans="1:7" s="139" customFormat="1" ht="25.2" customHeight="1" x14ac:dyDescent="0.35">
      <c r="A1785" s="367" t="s">
        <v>451</v>
      </c>
      <c r="B1785" s="118" t="s">
        <v>582</v>
      </c>
      <c r="C1785" s="100">
        <v>2022</v>
      </c>
      <c r="D1785" s="169" t="s">
        <v>295</v>
      </c>
      <c r="E1785" s="103">
        <v>1</v>
      </c>
      <c r="F1785" s="103">
        <v>8</v>
      </c>
      <c r="G1785" s="104">
        <v>13.91211</v>
      </c>
    </row>
    <row r="1786" spans="1:7" s="139" customFormat="1" ht="25.2" customHeight="1" x14ac:dyDescent="0.35">
      <c r="A1786" s="367" t="s">
        <v>451</v>
      </c>
      <c r="B1786" s="118" t="s">
        <v>582</v>
      </c>
      <c r="C1786" s="100">
        <v>2022</v>
      </c>
      <c r="D1786" s="169" t="s">
        <v>295</v>
      </c>
      <c r="E1786" s="103">
        <v>1</v>
      </c>
      <c r="F1786" s="103">
        <v>10</v>
      </c>
      <c r="G1786" s="104">
        <v>13.91211</v>
      </c>
    </row>
    <row r="1787" spans="1:7" s="139" customFormat="1" ht="25.2" customHeight="1" x14ac:dyDescent="0.35">
      <c r="A1787" s="367" t="s">
        <v>451</v>
      </c>
      <c r="B1787" s="118" t="s">
        <v>582</v>
      </c>
      <c r="C1787" s="100">
        <v>2022</v>
      </c>
      <c r="D1787" s="169" t="s">
        <v>295</v>
      </c>
      <c r="E1787" s="103">
        <v>1</v>
      </c>
      <c r="F1787" s="103">
        <v>8</v>
      </c>
      <c r="G1787" s="104">
        <v>13.91211</v>
      </c>
    </row>
    <row r="1788" spans="1:7" s="139" customFormat="1" ht="25.2" customHeight="1" x14ac:dyDescent="0.35">
      <c r="A1788" s="367" t="s">
        <v>451</v>
      </c>
      <c r="B1788" s="118" t="s">
        <v>582</v>
      </c>
      <c r="C1788" s="100">
        <v>2022</v>
      </c>
      <c r="D1788" s="169" t="s">
        <v>295</v>
      </c>
      <c r="E1788" s="103">
        <v>1</v>
      </c>
      <c r="F1788" s="103">
        <v>10</v>
      </c>
      <c r="G1788" s="104">
        <v>13.91211</v>
      </c>
    </row>
    <row r="1789" spans="1:7" s="139" customFormat="1" ht="25.2" customHeight="1" x14ac:dyDescent="0.35">
      <c r="A1789" s="367" t="s">
        <v>451</v>
      </c>
      <c r="B1789" s="118" t="s">
        <v>582</v>
      </c>
      <c r="C1789" s="100">
        <v>2022</v>
      </c>
      <c r="D1789" s="169" t="s">
        <v>295</v>
      </c>
      <c r="E1789" s="103">
        <v>1</v>
      </c>
      <c r="F1789" s="103">
        <v>8</v>
      </c>
      <c r="G1789" s="104">
        <v>13.91211</v>
      </c>
    </row>
    <row r="1790" spans="1:7" s="139" customFormat="1" ht="25.2" customHeight="1" x14ac:dyDescent="0.35">
      <c r="A1790" s="367" t="s">
        <v>451</v>
      </c>
      <c r="B1790" s="118" t="s">
        <v>582</v>
      </c>
      <c r="C1790" s="100">
        <v>2022</v>
      </c>
      <c r="D1790" s="169" t="s">
        <v>295</v>
      </c>
      <c r="E1790" s="103">
        <v>1</v>
      </c>
      <c r="F1790" s="103">
        <v>7</v>
      </c>
      <c r="G1790" s="104">
        <v>13.91211</v>
      </c>
    </row>
    <row r="1791" spans="1:7" s="139" customFormat="1" ht="25.2" customHeight="1" x14ac:dyDescent="0.35">
      <c r="A1791" s="367" t="s">
        <v>451</v>
      </c>
      <c r="B1791" s="118" t="s">
        <v>582</v>
      </c>
      <c r="C1791" s="100">
        <v>2022</v>
      </c>
      <c r="D1791" s="169" t="s">
        <v>295</v>
      </c>
      <c r="E1791" s="103">
        <v>1</v>
      </c>
      <c r="F1791" s="103">
        <v>5</v>
      </c>
      <c r="G1791" s="104">
        <v>13.91211</v>
      </c>
    </row>
    <row r="1792" spans="1:7" s="139" customFormat="1" ht="25.2" customHeight="1" x14ac:dyDescent="0.35">
      <c r="A1792" s="367" t="s">
        <v>451</v>
      </c>
      <c r="B1792" s="118" t="s">
        <v>582</v>
      </c>
      <c r="C1792" s="100">
        <v>2022</v>
      </c>
      <c r="D1792" s="169" t="s">
        <v>295</v>
      </c>
      <c r="E1792" s="103">
        <v>1</v>
      </c>
      <c r="F1792" s="103">
        <v>5</v>
      </c>
      <c r="G1792" s="104">
        <v>13.91211</v>
      </c>
    </row>
    <row r="1793" spans="1:7" s="139" customFormat="1" ht="25.2" customHeight="1" x14ac:dyDescent="0.35">
      <c r="A1793" s="367" t="s">
        <v>451</v>
      </c>
      <c r="B1793" s="118" t="s">
        <v>582</v>
      </c>
      <c r="C1793" s="100">
        <v>2022</v>
      </c>
      <c r="D1793" s="169" t="s">
        <v>295</v>
      </c>
      <c r="E1793" s="103">
        <v>1</v>
      </c>
      <c r="F1793" s="103">
        <v>7</v>
      </c>
      <c r="G1793" s="104">
        <v>5.4862700000000002</v>
      </c>
    </row>
    <row r="1794" spans="1:7" s="139" customFormat="1" ht="25.2" customHeight="1" x14ac:dyDescent="0.35">
      <c r="A1794" s="367" t="s">
        <v>451</v>
      </c>
      <c r="B1794" s="118" t="s">
        <v>582</v>
      </c>
      <c r="C1794" s="100">
        <v>2022</v>
      </c>
      <c r="D1794" s="169" t="s">
        <v>295</v>
      </c>
      <c r="E1794" s="103">
        <v>2</v>
      </c>
      <c r="F1794" s="103">
        <f>5*2</f>
        <v>10</v>
      </c>
      <c r="G1794" s="104">
        <f>5.48627*2</f>
        <v>10.97254</v>
      </c>
    </row>
    <row r="1795" spans="1:7" s="139" customFormat="1" ht="25.2" customHeight="1" x14ac:dyDescent="0.35">
      <c r="A1795" s="367" t="s">
        <v>451</v>
      </c>
      <c r="B1795" s="118" t="s">
        <v>582</v>
      </c>
      <c r="C1795" s="100">
        <v>2022</v>
      </c>
      <c r="D1795" s="169" t="s">
        <v>295</v>
      </c>
      <c r="E1795" s="103">
        <v>1</v>
      </c>
      <c r="F1795" s="103">
        <v>7</v>
      </c>
      <c r="G1795" s="104">
        <v>13.91211</v>
      </c>
    </row>
    <row r="1796" spans="1:7" s="139" customFormat="1" ht="25.2" customHeight="1" x14ac:dyDescent="0.35">
      <c r="A1796" s="367" t="s">
        <v>451</v>
      </c>
      <c r="B1796" s="118" t="s">
        <v>582</v>
      </c>
      <c r="C1796" s="100">
        <v>2022</v>
      </c>
      <c r="D1796" s="169" t="s">
        <v>295</v>
      </c>
      <c r="E1796" s="103">
        <v>1</v>
      </c>
      <c r="F1796" s="103">
        <v>10</v>
      </c>
      <c r="G1796" s="104">
        <v>13.91211</v>
      </c>
    </row>
    <row r="1797" spans="1:7" s="139" customFormat="1" ht="25.2" customHeight="1" x14ac:dyDescent="0.35">
      <c r="A1797" s="367" t="s">
        <v>451</v>
      </c>
      <c r="B1797" s="118" t="s">
        <v>582</v>
      </c>
      <c r="C1797" s="100">
        <v>2022</v>
      </c>
      <c r="D1797" s="169" t="s">
        <v>295</v>
      </c>
      <c r="E1797" s="103">
        <v>1</v>
      </c>
      <c r="F1797" s="103">
        <v>7</v>
      </c>
      <c r="G1797" s="104">
        <v>13.91211</v>
      </c>
    </row>
    <row r="1798" spans="1:7" s="139" customFormat="1" ht="25.2" customHeight="1" x14ac:dyDescent="0.35">
      <c r="A1798" s="367" t="s">
        <v>451</v>
      </c>
      <c r="B1798" s="118" t="s">
        <v>582</v>
      </c>
      <c r="C1798" s="100">
        <v>2022</v>
      </c>
      <c r="D1798" s="169" t="s">
        <v>295</v>
      </c>
      <c r="E1798" s="103">
        <v>1</v>
      </c>
      <c r="F1798" s="103">
        <v>8</v>
      </c>
      <c r="G1798" s="104">
        <v>13.91211</v>
      </c>
    </row>
    <row r="1799" spans="1:7" s="139" customFormat="1" ht="25.2" customHeight="1" x14ac:dyDescent="0.35">
      <c r="A1799" s="367" t="s">
        <v>451</v>
      </c>
      <c r="B1799" s="118" t="s">
        <v>582</v>
      </c>
      <c r="C1799" s="100">
        <v>2022</v>
      </c>
      <c r="D1799" s="169" t="s">
        <v>295</v>
      </c>
      <c r="E1799" s="103">
        <v>1</v>
      </c>
      <c r="F1799" s="103">
        <v>8</v>
      </c>
      <c r="G1799" s="104">
        <v>13.91211</v>
      </c>
    </row>
    <row r="1800" spans="1:7" s="139" customFormat="1" ht="25.2" customHeight="1" x14ac:dyDescent="0.35">
      <c r="A1800" s="367" t="s">
        <v>451</v>
      </c>
      <c r="B1800" s="118" t="s">
        <v>582</v>
      </c>
      <c r="C1800" s="100">
        <v>2022</v>
      </c>
      <c r="D1800" s="169" t="s">
        <v>295</v>
      </c>
      <c r="E1800" s="103">
        <v>1</v>
      </c>
      <c r="F1800" s="103">
        <v>8</v>
      </c>
      <c r="G1800" s="104">
        <v>13.91211</v>
      </c>
    </row>
    <row r="1801" spans="1:7" s="139" customFormat="1" ht="25.2" customHeight="1" x14ac:dyDescent="0.35">
      <c r="A1801" s="367" t="s">
        <v>451</v>
      </c>
      <c r="B1801" s="118" t="s">
        <v>582</v>
      </c>
      <c r="C1801" s="100">
        <v>2022</v>
      </c>
      <c r="D1801" s="169" t="s">
        <v>295</v>
      </c>
      <c r="E1801" s="103">
        <v>1</v>
      </c>
      <c r="F1801" s="103">
        <v>7</v>
      </c>
      <c r="G1801" s="104">
        <v>13.91211</v>
      </c>
    </row>
    <row r="1802" spans="1:7" s="139" customFormat="1" ht="25.2" customHeight="1" x14ac:dyDescent="0.35">
      <c r="A1802" s="367" t="s">
        <v>451</v>
      </c>
      <c r="B1802" s="118" t="s">
        <v>582</v>
      </c>
      <c r="C1802" s="100">
        <v>2022</v>
      </c>
      <c r="D1802" s="169" t="s">
        <v>295</v>
      </c>
      <c r="E1802" s="103">
        <v>1</v>
      </c>
      <c r="F1802" s="103">
        <v>7</v>
      </c>
      <c r="G1802" s="104">
        <v>13.91211</v>
      </c>
    </row>
    <row r="1803" spans="1:7" s="139" customFormat="1" ht="25.2" customHeight="1" x14ac:dyDescent="0.35">
      <c r="A1803" s="367" t="s">
        <v>451</v>
      </c>
      <c r="B1803" s="118" t="s">
        <v>582</v>
      </c>
      <c r="C1803" s="100">
        <v>2022</v>
      </c>
      <c r="D1803" s="169" t="s">
        <v>295</v>
      </c>
      <c r="E1803" s="103">
        <v>1</v>
      </c>
      <c r="F1803" s="103">
        <v>7</v>
      </c>
      <c r="G1803" s="104">
        <v>13.91211</v>
      </c>
    </row>
    <row r="1804" spans="1:7" s="139" customFormat="1" ht="25.2" customHeight="1" x14ac:dyDescent="0.35">
      <c r="A1804" s="367" t="s">
        <v>451</v>
      </c>
      <c r="B1804" s="118" t="s">
        <v>582</v>
      </c>
      <c r="C1804" s="100">
        <v>2022</v>
      </c>
      <c r="D1804" s="169" t="s">
        <v>295</v>
      </c>
      <c r="E1804" s="103">
        <v>1</v>
      </c>
      <c r="F1804" s="103">
        <v>7</v>
      </c>
      <c r="G1804" s="104">
        <v>13.91211</v>
      </c>
    </row>
    <row r="1805" spans="1:7" s="139" customFormat="1" ht="25.2" customHeight="1" x14ac:dyDescent="0.35">
      <c r="A1805" s="367" t="s">
        <v>451</v>
      </c>
      <c r="B1805" s="118" t="s">
        <v>582</v>
      </c>
      <c r="C1805" s="100">
        <v>2022</v>
      </c>
      <c r="D1805" s="169" t="s">
        <v>295</v>
      </c>
      <c r="E1805" s="103">
        <v>1</v>
      </c>
      <c r="F1805" s="103">
        <v>7</v>
      </c>
      <c r="G1805" s="104">
        <v>13.91211</v>
      </c>
    </row>
    <row r="1806" spans="1:7" s="139" customFormat="1" ht="25.2" customHeight="1" x14ac:dyDescent="0.35">
      <c r="A1806" s="367" t="s">
        <v>451</v>
      </c>
      <c r="B1806" s="118" t="s">
        <v>582</v>
      </c>
      <c r="C1806" s="100">
        <v>2022</v>
      </c>
      <c r="D1806" s="169" t="s">
        <v>295</v>
      </c>
      <c r="E1806" s="103">
        <v>1</v>
      </c>
      <c r="F1806" s="103">
        <v>7</v>
      </c>
      <c r="G1806" s="104">
        <v>13.91211</v>
      </c>
    </row>
    <row r="1807" spans="1:7" s="139" customFormat="1" ht="25.2" customHeight="1" x14ac:dyDescent="0.35">
      <c r="A1807" s="367" t="s">
        <v>451</v>
      </c>
      <c r="B1807" s="118" t="s">
        <v>582</v>
      </c>
      <c r="C1807" s="100">
        <v>2022</v>
      </c>
      <c r="D1807" s="169" t="s">
        <v>295</v>
      </c>
      <c r="E1807" s="103">
        <v>1</v>
      </c>
      <c r="F1807" s="103">
        <v>8</v>
      </c>
      <c r="G1807" s="104">
        <v>13.91211</v>
      </c>
    </row>
    <row r="1808" spans="1:7" s="139" customFormat="1" ht="25.2" customHeight="1" x14ac:dyDescent="0.35">
      <c r="A1808" s="367" t="s">
        <v>451</v>
      </c>
      <c r="B1808" s="118" t="s">
        <v>582</v>
      </c>
      <c r="C1808" s="100">
        <v>2022</v>
      </c>
      <c r="D1808" s="169" t="s">
        <v>295</v>
      </c>
      <c r="E1808" s="103">
        <v>1</v>
      </c>
      <c r="F1808" s="103">
        <v>6</v>
      </c>
      <c r="G1808" s="104">
        <v>13.91211</v>
      </c>
    </row>
    <row r="1809" spans="1:7" s="139" customFormat="1" ht="25.2" customHeight="1" x14ac:dyDescent="0.35">
      <c r="A1809" s="367" t="s">
        <v>451</v>
      </c>
      <c r="B1809" s="118" t="s">
        <v>582</v>
      </c>
      <c r="C1809" s="100">
        <v>2022</v>
      </c>
      <c r="D1809" s="169" t="s">
        <v>295</v>
      </c>
      <c r="E1809" s="103">
        <v>1</v>
      </c>
      <c r="F1809" s="103">
        <v>8</v>
      </c>
      <c r="G1809" s="104">
        <v>14.629910000000001</v>
      </c>
    </row>
    <row r="1810" spans="1:7" s="139" customFormat="1" ht="25.2" customHeight="1" x14ac:dyDescent="0.35">
      <c r="A1810" s="367" t="s">
        <v>451</v>
      </c>
      <c r="B1810" s="118" t="s">
        <v>582</v>
      </c>
      <c r="C1810" s="100">
        <v>2022</v>
      </c>
      <c r="D1810" s="169" t="s">
        <v>295</v>
      </c>
      <c r="E1810" s="103">
        <v>1</v>
      </c>
      <c r="F1810" s="103">
        <v>8</v>
      </c>
      <c r="G1810" s="104">
        <v>14.629910000000001</v>
      </c>
    </row>
    <row r="1811" spans="1:7" s="139" customFormat="1" ht="25.2" customHeight="1" x14ac:dyDescent="0.35">
      <c r="A1811" s="367" t="s">
        <v>451</v>
      </c>
      <c r="B1811" s="118" t="s">
        <v>582</v>
      </c>
      <c r="C1811" s="100">
        <v>2022</v>
      </c>
      <c r="D1811" s="169" t="s">
        <v>295</v>
      </c>
      <c r="E1811" s="103">
        <v>1</v>
      </c>
      <c r="F1811" s="103">
        <v>5</v>
      </c>
      <c r="G1811" s="104">
        <v>14.629910000000001</v>
      </c>
    </row>
    <row r="1812" spans="1:7" s="139" customFormat="1" ht="25.2" customHeight="1" x14ac:dyDescent="0.35">
      <c r="A1812" s="367" t="s">
        <v>451</v>
      </c>
      <c r="B1812" s="118" t="s">
        <v>582</v>
      </c>
      <c r="C1812" s="100">
        <v>2022</v>
      </c>
      <c r="D1812" s="169" t="s">
        <v>295</v>
      </c>
      <c r="E1812" s="103">
        <v>1</v>
      </c>
      <c r="F1812" s="103">
        <v>7</v>
      </c>
      <c r="G1812" s="104">
        <v>14.629910000000001</v>
      </c>
    </row>
    <row r="1813" spans="1:7" s="139" customFormat="1" ht="25.2" customHeight="1" x14ac:dyDescent="0.35">
      <c r="A1813" s="367" t="s">
        <v>451</v>
      </c>
      <c r="B1813" s="118" t="s">
        <v>582</v>
      </c>
      <c r="C1813" s="100">
        <v>2022</v>
      </c>
      <c r="D1813" s="169" t="s">
        <v>295</v>
      </c>
      <c r="E1813" s="103">
        <v>1</v>
      </c>
      <c r="F1813" s="103">
        <v>8</v>
      </c>
      <c r="G1813" s="104">
        <v>6.4890799999999995</v>
      </c>
    </row>
    <row r="1814" spans="1:7" s="139" customFormat="1" ht="25.2" customHeight="1" x14ac:dyDescent="0.35">
      <c r="A1814" s="367" t="s">
        <v>451</v>
      </c>
      <c r="B1814" s="118" t="s">
        <v>582</v>
      </c>
      <c r="C1814" s="100">
        <v>2022</v>
      </c>
      <c r="D1814" s="169" t="s">
        <v>295</v>
      </c>
      <c r="E1814" s="103">
        <v>1</v>
      </c>
      <c r="F1814" s="103">
        <v>8</v>
      </c>
      <c r="G1814" s="104">
        <v>14.629910000000001</v>
      </c>
    </row>
    <row r="1815" spans="1:7" s="139" customFormat="1" ht="25.2" customHeight="1" x14ac:dyDescent="0.35">
      <c r="A1815" s="367" t="s">
        <v>451</v>
      </c>
      <c r="B1815" s="118" t="s">
        <v>582</v>
      </c>
      <c r="C1815" s="100">
        <v>2022</v>
      </c>
      <c r="D1815" s="169" t="s">
        <v>295</v>
      </c>
      <c r="E1815" s="103">
        <v>1</v>
      </c>
      <c r="F1815" s="103">
        <v>8</v>
      </c>
      <c r="G1815" s="104">
        <v>6.4890799999999995</v>
      </c>
    </row>
    <row r="1816" spans="1:7" s="139" customFormat="1" ht="25.2" customHeight="1" x14ac:dyDescent="0.35">
      <c r="A1816" s="367" t="s">
        <v>451</v>
      </c>
      <c r="B1816" s="118" t="s">
        <v>582</v>
      </c>
      <c r="C1816" s="100">
        <v>2022</v>
      </c>
      <c r="D1816" s="169" t="s">
        <v>295</v>
      </c>
      <c r="E1816" s="103">
        <v>1</v>
      </c>
      <c r="F1816" s="103">
        <v>8</v>
      </c>
      <c r="G1816" s="104">
        <v>6.4890799999999995</v>
      </c>
    </row>
    <row r="1817" spans="1:7" s="139" customFormat="1" ht="25.2" customHeight="1" x14ac:dyDescent="0.35">
      <c r="A1817" s="367" t="s">
        <v>451</v>
      </c>
      <c r="B1817" s="118" t="s">
        <v>582</v>
      </c>
      <c r="C1817" s="100">
        <v>2022</v>
      </c>
      <c r="D1817" s="169" t="s">
        <v>295</v>
      </c>
      <c r="E1817" s="103">
        <v>2</v>
      </c>
      <c r="F1817" s="103">
        <f>7*2</f>
        <v>14</v>
      </c>
      <c r="G1817" s="104">
        <f>14.62979*2</f>
        <v>29.25958</v>
      </c>
    </row>
    <row r="1818" spans="1:7" s="139" customFormat="1" ht="25.2" customHeight="1" x14ac:dyDescent="0.35">
      <c r="A1818" s="367" t="s">
        <v>451</v>
      </c>
      <c r="B1818" s="118" t="s">
        <v>582</v>
      </c>
      <c r="C1818" s="100">
        <v>2022</v>
      </c>
      <c r="D1818" s="169" t="s">
        <v>295</v>
      </c>
      <c r="E1818" s="103">
        <v>1</v>
      </c>
      <c r="F1818" s="103">
        <v>8</v>
      </c>
      <c r="G1818" s="104">
        <v>14.629910000000001</v>
      </c>
    </row>
    <row r="1819" spans="1:7" s="139" customFormat="1" ht="25.2" customHeight="1" x14ac:dyDescent="0.35">
      <c r="A1819" s="367" t="s">
        <v>451</v>
      </c>
      <c r="B1819" s="118" t="s">
        <v>582</v>
      </c>
      <c r="C1819" s="100">
        <v>2022</v>
      </c>
      <c r="D1819" s="169" t="s">
        <v>295</v>
      </c>
      <c r="E1819" s="103">
        <v>1</v>
      </c>
      <c r="F1819" s="103">
        <v>7</v>
      </c>
      <c r="G1819" s="104">
        <v>14.629910000000001</v>
      </c>
    </row>
    <row r="1820" spans="1:7" s="139" customFormat="1" ht="25.2" customHeight="1" x14ac:dyDescent="0.35">
      <c r="A1820" s="367" t="s">
        <v>451</v>
      </c>
      <c r="B1820" s="118" t="s">
        <v>582</v>
      </c>
      <c r="C1820" s="100">
        <v>2022</v>
      </c>
      <c r="D1820" s="169" t="s">
        <v>295</v>
      </c>
      <c r="E1820" s="103">
        <v>1</v>
      </c>
      <c r="F1820" s="103">
        <v>7</v>
      </c>
      <c r="G1820" s="104">
        <v>14.629910000000001</v>
      </c>
    </row>
    <row r="1821" spans="1:7" s="139" customFormat="1" ht="25.2" customHeight="1" x14ac:dyDescent="0.35">
      <c r="A1821" s="367" t="s">
        <v>451</v>
      </c>
      <c r="B1821" s="118" t="s">
        <v>582</v>
      </c>
      <c r="C1821" s="100">
        <v>2022</v>
      </c>
      <c r="D1821" s="169" t="s">
        <v>295</v>
      </c>
      <c r="E1821" s="103">
        <v>1</v>
      </c>
      <c r="F1821" s="103">
        <v>7</v>
      </c>
      <c r="G1821" s="104">
        <v>14.629910000000001</v>
      </c>
    </row>
    <row r="1822" spans="1:7" s="139" customFormat="1" ht="25.2" customHeight="1" x14ac:dyDescent="0.35">
      <c r="A1822" s="367" t="s">
        <v>451</v>
      </c>
      <c r="B1822" s="118" t="s">
        <v>582</v>
      </c>
      <c r="C1822" s="100">
        <v>2022</v>
      </c>
      <c r="D1822" s="169" t="s">
        <v>295</v>
      </c>
      <c r="E1822" s="103">
        <v>1</v>
      </c>
      <c r="F1822" s="103">
        <v>7</v>
      </c>
      <c r="G1822" s="104">
        <v>14.629910000000001</v>
      </c>
    </row>
    <row r="1823" spans="1:7" s="139" customFormat="1" ht="25.2" customHeight="1" x14ac:dyDescent="0.35">
      <c r="A1823" s="367" t="s">
        <v>451</v>
      </c>
      <c r="B1823" s="118" t="s">
        <v>582</v>
      </c>
      <c r="C1823" s="100">
        <v>2022</v>
      </c>
      <c r="D1823" s="169" t="s">
        <v>295</v>
      </c>
      <c r="E1823" s="103">
        <v>4</v>
      </c>
      <c r="F1823" s="103">
        <f>10*4</f>
        <v>40</v>
      </c>
      <c r="G1823" s="104">
        <f>6.48908*4</f>
        <v>25.956320000000002</v>
      </c>
    </row>
    <row r="1824" spans="1:7" s="139" customFormat="1" ht="25.2" customHeight="1" x14ac:dyDescent="0.35">
      <c r="A1824" s="367" t="s">
        <v>451</v>
      </c>
      <c r="B1824" s="118" t="s">
        <v>582</v>
      </c>
      <c r="C1824" s="100">
        <v>2022</v>
      </c>
      <c r="D1824" s="169" t="s">
        <v>295</v>
      </c>
      <c r="E1824" s="103">
        <v>1</v>
      </c>
      <c r="F1824" s="103">
        <v>8</v>
      </c>
      <c r="G1824" s="104">
        <v>16.512139999999999</v>
      </c>
    </row>
    <row r="1825" spans="1:7" s="139" customFormat="1" ht="25.2" customHeight="1" x14ac:dyDescent="0.35">
      <c r="A1825" s="367" t="s">
        <v>451</v>
      </c>
      <c r="B1825" s="118" t="s">
        <v>582</v>
      </c>
      <c r="C1825" s="100">
        <v>2022</v>
      </c>
      <c r="D1825" s="169" t="s">
        <v>295</v>
      </c>
      <c r="E1825" s="103">
        <v>1</v>
      </c>
      <c r="F1825" s="103">
        <v>8</v>
      </c>
      <c r="G1825" s="104">
        <v>16.512139999999999</v>
      </c>
    </row>
    <row r="1826" spans="1:7" s="139" customFormat="1" ht="25.2" customHeight="1" x14ac:dyDescent="0.35">
      <c r="A1826" s="367" t="s">
        <v>451</v>
      </c>
      <c r="B1826" s="118" t="s">
        <v>582</v>
      </c>
      <c r="C1826" s="100">
        <v>2022</v>
      </c>
      <c r="D1826" s="169" t="s">
        <v>295</v>
      </c>
      <c r="E1826" s="103">
        <v>1</v>
      </c>
      <c r="F1826" s="103">
        <v>8</v>
      </c>
      <c r="G1826" s="104">
        <v>16.512139999999999</v>
      </c>
    </row>
    <row r="1827" spans="1:7" s="139" customFormat="1" ht="25.2" customHeight="1" x14ac:dyDescent="0.35">
      <c r="A1827" s="367" t="s">
        <v>451</v>
      </c>
      <c r="B1827" s="118" t="s">
        <v>582</v>
      </c>
      <c r="C1827" s="100">
        <v>2022</v>
      </c>
      <c r="D1827" s="169" t="s">
        <v>295</v>
      </c>
      <c r="E1827" s="103">
        <v>1</v>
      </c>
      <c r="F1827" s="103">
        <v>5</v>
      </c>
      <c r="G1827" s="104">
        <v>16.512139999999999</v>
      </c>
    </row>
    <row r="1828" spans="1:7" s="139" customFormat="1" ht="25.2" customHeight="1" x14ac:dyDescent="0.35">
      <c r="A1828" s="367" t="s">
        <v>451</v>
      </c>
      <c r="B1828" s="118" t="s">
        <v>582</v>
      </c>
      <c r="C1828" s="100">
        <v>2022</v>
      </c>
      <c r="D1828" s="169" t="s">
        <v>295</v>
      </c>
      <c r="E1828" s="103">
        <v>1</v>
      </c>
      <c r="F1828" s="103">
        <v>10</v>
      </c>
      <c r="G1828" s="104">
        <v>8.3713100000000011</v>
      </c>
    </row>
    <row r="1829" spans="1:7" s="139" customFormat="1" ht="25.2" customHeight="1" x14ac:dyDescent="0.35">
      <c r="A1829" s="367" t="s">
        <v>451</v>
      </c>
      <c r="B1829" s="118" t="s">
        <v>582</v>
      </c>
      <c r="C1829" s="100">
        <v>2022</v>
      </c>
      <c r="D1829" s="169" t="s">
        <v>295</v>
      </c>
      <c r="E1829" s="103">
        <v>1</v>
      </c>
      <c r="F1829" s="103">
        <v>5</v>
      </c>
      <c r="G1829" s="104">
        <v>16.512150000000002</v>
      </c>
    </row>
    <row r="1830" spans="1:7" s="139" customFormat="1" ht="25.2" customHeight="1" x14ac:dyDescent="0.35">
      <c r="A1830" s="367" t="s">
        <v>451</v>
      </c>
      <c r="B1830" s="118" t="s">
        <v>582</v>
      </c>
      <c r="C1830" s="100">
        <v>2022</v>
      </c>
      <c r="D1830" s="169" t="s">
        <v>295</v>
      </c>
      <c r="E1830" s="103">
        <v>1</v>
      </c>
      <c r="F1830" s="103">
        <v>7</v>
      </c>
      <c r="G1830" s="104">
        <v>8.3713100000000011</v>
      </c>
    </row>
    <row r="1831" spans="1:7" s="139" customFormat="1" ht="25.2" customHeight="1" x14ac:dyDescent="0.35">
      <c r="A1831" s="367" t="s">
        <v>451</v>
      </c>
      <c r="B1831" s="118" t="s">
        <v>582</v>
      </c>
      <c r="C1831" s="100">
        <v>2022</v>
      </c>
      <c r="D1831" s="169" t="s">
        <v>295</v>
      </c>
      <c r="E1831" s="103">
        <v>1</v>
      </c>
      <c r="F1831" s="103">
        <v>8</v>
      </c>
      <c r="G1831" s="104">
        <v>8.3713100000000011</v>
      </c>
    </row>
    <row r="1832" spans="1:7" s="139" customFormat="1" ht="25.2" customHeight="1" x14ac:dyDescent="0.35">
      <c r="A1832" s="367" t="s">
        <v>451</v>
      </c>
      <c r="B1832" s="118" t="s">
        <v>582</v>
      </c>
      <c r="C1832" s="100">
        <v>2022</v>
      </c>
      <c r="D1832" s="169" t="s">
        <v>295</v>
      </c>
      <c r="E1832" s="103">
        <v>1</v>
      </c>
      <c r="F1832" s="103">
        <v>7</v>
      </c>
      <c r="G1832" s="104">
        <v>8.3713100000000011</v>
      </c>
    </row>
    <row r="1833" spans="1:7" s="139" customFormat="1" ht="25.2" customHeight="1" x14ac:dyDescent="0.35">
      <c r="A1833" s="367" t="s">
        <v>451</v>
      </c>
      <c r="B1833" s="118" t="s">
        <v>582</v>
      </c>
      <c r="C1833" s="100">
        <v>2022</v>
      </c>
      <c r="D1833" s="169" t="s">
        <v>295</v>
      </c>
      <c r="E1833" s="103">
        <v>1</v>
      </c>
      <c r="F1833" s="103">
        <v>7</v>
      </c>
      <c r="G1833" s="104">
        <v>8.3713100000000011</v>
      </c>
    </row>
    <row r="1834" spans="1:7" s="139" customFormat="1" ht="25.2" customHeight="1" x14ac:dyDescent="0.35">
      <c r="A1834" s="367" t="s">
        <v>451</v>
      </c>
      <c r="B1834" s="118" t="s">
        <v>582</v>
      </c>
      <c r="C1834" s="100">
        <v>2022</v>
      </c>
      <c r="D1834" s="169" t="s">
        <v>295</v>
      </c>
      <c r="E1834" s="103">
        <v>1</v>
      </c>
      <c r="F1834" s="103">
        <v>8</v>
      </c>
      <c r="G1834" s="104">
        <v>8.3713100000000011</v>
      </c>
    </row>
    <row r="1835" spans="1:7" s="139" customFormat="1" ht="25.2" customHeight="1" x14ac:dyDescent="0.35">
      <c r="A1835" s="367" t="s">
        <v>451</v>
      </c>
      <c r="B1835" s="118" t="s">
        <v>582</v>
      </c>
      <c r="C1835" s="100">
        <v>2022</v>
      </c>
      <c r="D1835" s="169" t="s">
        <v>295</v>
      </c>
      <c r="E1835" s="103">
        <v>1</v>
      </c>
      <c r="F1835" s="103">
        <v>7</v>
      </c>
      <c r="G1835" s="104">
        <v>8.3713100000000011</v>
      </c>
    </row>
    <row r="1836" spans="1:7" s="139" customFormat="1" ht="25.2" customHeight="1" x14ac:dyDescent="0.35">
      <c r="A1836" s="367" t="s">
        <v>451</v>
      </c>
      <c r="B1836" s="118" t="s">
        <v>582</v>
      </c>
      <c r="C1836" s="100">
        <v>2022</v>
      </c>
      <c r="D1836" s="169" t="s">
        <v>295</v>
      </c>
      <c r="E1836" s="103">
        <v>1</v>
      </c>
      <c r="F1836" s="103">
        <v>7</v>
      </c>
      <c r="G1836" s="104">
        <v>8.3713100000000011</v>
      </c>
    </row>
    <row r="1837" spans="1:7" s="139" customFormat="1" ht="25.2" customHeight="1" x14ac:dyDescent="0.35">
      <c r="A1837" s="367" t="s">
        <v>451</v>
      </c>
      <c r="B1837" s="118" t="s">
        <v>582</v>
      </c>
      <c r="C1837" s="100">
        <v>2022</v>
      </c>
      <c r="D1837" s="169" t="s">
        <v>295</v>
      </c>
      <c r="E1837" s="103">
        <v>1</v>
      </c>
      <c r="F1837" s="103">
        <v>8</v>
      </c>
      <c r="G1837" s="104">
        <v>8.3713100000000011</v>
      </c>
    </row>
    <row r="1838" spans="1:7" s="139" customFormat="1" ht="25.2" customHeight="1" x14ac:dyDescent="0.35">
      <c r="A1838" s="367" t="s">
        <v>451</v>
      </c>
      <c r="B1838" s="118" t="s">
        <v>582</v>
      </c>
      <c r="C1838" s="100">
        <v>2022</v>
      </c>
      <c r="D1838" s="169" t="s">
        <v>295</v>
      </c>
      <c r="E1838" s="103">
        <v>1</v>
      </c>
      <c r="F1838" s="103">
        <v>7</v>
      </c>
      <c r="G1838" s="104">
        <v>8.3713100000000011</v>
      </c>
    </row>
    <row r="1839" spans="1:7" s="139" customFormat="1" ht="25.2" customHeight="1" x14ac:dyDescent="0.35">
      <c r="A1839" s="367" t="s">
        <v>451</v>
      </c>
      <c r="B1839" s="118" t="s">
        <v>582</v>
      </c>
      <c r="C1839" s="100">
        <v>2022</v>
      </c>
      <c r="D1839" s="169" t="s">
        <v>295</v>
      </c>
      <c r="E1839" s="103">
        <v>1</v>
      </c>
      <c r="F1839" s="103">
        <v>8</v>
      </c>
      <c r="G1839" s="104">
        <v>2.5778199999999996</v>
      </c>
    </row>
    <row r="1840" spans="1:7" s="139" customFormat="1" ht="25.2" customHeight="1" x14ac:dyDescent="0.35">
      <c r="A1840" s="367" t="s">
        <v>451</v>
      </c>
      <c r="B1840" s="118" t="s">
        <v>582</v>
      </c>
      <c r="C1840" s="100">
        <v>2022</v>
      </c>
      <c r="D1840" s="169" t="s">
        <v>295</v>
      </c>
      <c r="E1840" s="103">
        <v>1</v>
      </c>
      <c r="F1840" s="103">
        <v>12</v>
      </c>
      <c r="G1840" s="104">
        <v>2.5778199999999996</v>
      </c>
    </row>
    <row r="1841" spans="1:7" s="139" customFormat="1" ht="25.2" customHeight="1" x14ac:dyDescent="0.35">
      <c r="A1841" s="367" t="s">
        <v>451</v>
      </c>
      <c r="B1841" s="118" t="s">
        <v>582</v>
      </c>
      <c r="C1841" s="100">
        <v>2022</v>
      </c>
      <c r="D1841" s="169" t="s">
        <v>295</v>
      </c>
      <c r="E1841" s="103">
        <v>1</v>
      </c>
      <c r="F1841" s="103">
        <v>8</v>
      </c>
      <c r="G1841" s="104">
        <v>2.5778199999999996</v>
      </c>
    </row>
    <row r="1842" spans="1:7" s="139" customFormat="1" ht="25.2" customHeight="1" x14ac:dyDescent="0.35">
      <c r="A1842" s="367" t="s">
        <v>451</v>
      </c>
      <c r="B1842" s="118" t="s">
        <v>582</v>
      </c>
      <c r="C1842" s="100">
        <v>2022</v>
      </c>
      <c r="D1842" s="169" t="s">
        <v>295</v>
      </c>
      <c r="E1842" s="103">
        <v>1</v>
      </c>
      <c r="F1842" s="103">
        <v>8</v>
      </c>
      <c r="G1842" s="104">
        <v>2.5778199999999996</v>
      </c>
    </row>
    <row r="1843" spans="1:7" s="139" customFormat="1" ht="25.2" customHeight="1" x14ac:dyDescent="0.35">
      <c r="A1843" s="367" t="s">
        <v>451</v>
      </c>
      <c r="B1843" s="118" t="s">
        <v>582</v>
      </c>
      <c r="C1843" s="100">
        <v>2022</v>
      </c>
      <c r="D1843" s="169" t="s">
        <v>295</v>
      </c>
      <c r="E1843" s="103">
        <v>1</v>
      </c>
      <c r="F1843" s="103">
        <v>8</v>
      </c>
      <c r="G1843" s="104">
        <v>2.5778199999999996</v>
      </c>
    </row>
    <row r="1844" spans="1:7" s="139" customFormat="1" ht="25.2" customHeight="1" x14ac:dyDescent="0.35">
      <c r="A1844" s="367" t="s">
        <v>451</v>
      </c>
      <c r="B1844" s="118" t="s">
        <v>582</v>
      </c>
      <c r="C1844" s="100">
        <v>2022</v>
      </c>
      <c r="D1844" s="169" t="s">
        <v>295</v>
      </c>
      <c r="E1844" s="103">
        <v>1</v>
      </c>
      <c r="F1844" s="103">
        <v>5</v>
      </c>
      <c r="G1844" s="104">
        <v>2.5778199999999996</v>
      </c>
    </row>
    <row r="1845" spans="1:7" s="139" customFormat="1" ht="25.2" customHeight="1" x14ac:dyDescent="0.35">
      <c r="A1845" s="367" t="s">
        <v>451</v>
      </c>
      <c r="B1845" s="118" t="s">
        <v>582</v>
      </c>
      <c r="C1845" s="100">
        <v>2022</v>
      </c>
      <c r="D1845" s="169" t="s">
        <v>295</v>
      </c>
      <c r="E1845" s="103">
        <v>1</v>
      </c>
      <c r="F1845" s="103">
        <v>10</v>
      </c>
      <c r="G1845" s="104">
        <v>2.5778199999999996</v>
      </c>
    </row>
    <row r="1846" spans="1:7" s="139" customFormat="1" ht="25.2" customHeight="1" x14ac:dyDescent="0.35">
      <c r="A1846" s="367" t="s">
        <v>451</v>
      </c>
      <c r="B1846" s="118" t="s">
        <v>582</v>
      </c>
      <c r="C1846" s="100">
        <v>2022</v>
      </c>
      <c r="D1846" s="169" t="s">
        <v>295</v>
      </c>
      <c r="E1846" s="103">
        <v>1</v>
      </c>
      <c r="F1846" s="103">
        <v>7</v>
      </c>
      <c r="G1846" s="104">
        <v>2.5778199999999996</v>
      </c>
    </row>
    <row r="1847" spans="1:7" s="139" customFormat="1" ht="25.2" customHeight="1" x14ac:dyDescent="0.35">
      <c r="A1847" s="367" t="s">
        <v>451</v>
      </c>
      <c r="B1847" s="118" t="s">
        <v>582</v>
      </c>
      <c r="C1847" s="100">
        <v>2022</v>
      </c>
      <c r="D1847" s="169" t="s">
        <v>295</v>
      </c>
      <c r="E1847" s="103">
        <v>1</v>
      </c>
      <c r="F1847" s="103">
        <v>8</v>
      </c>
      <c r="G1847" s="104">
        <v>2.5778199999999996</v>
      </c>
    </row>
    <row r="1848" spans="1:7" s="139" customFormat="1" ht="25.2" customHeight="1" x14ac:dyDescent="0.35">
      <c r="A1848" s="367" t="s">
        <v>451</v>
      </c>
      <c r="B1848" s="118" t="s">
        <v>582</v>
      </c>
      <c r="C1848" s="100">
        <v>2022</v>
      </c>
      <c r="D1848" s="169" t="s">
        <v>295</v>
      </c>
      <c r="E1848" s="103">
        <v>1</v>
      </c>
      <c r="F1848" s="103">
        <v>5</v>
      </c>
      <c r="G1848" s="104">
        <v>2.5778199999999996</v>
      </c>
    </row>
    <row r="1849" spans="1:7" s="139" customFormat="1" ht="25.2" customHeight="1" x14ac:dyDescent="0.35">
      <c r="A1849" s="367" t="s">
        <v>451</v>
      </c>
      <c r="B1849" s="118" t="s">
        <v>582</v>
      </c>
      <c r="C1849" s="100">
        <v>2022</v>
      </c>
      <c r="D1849" s="169" t="s">
        <v>295</v>
      </c>
      <c r="E1849" s="103">
        <v>1</v>
      </c>
      <c r="F1849" s="103">
        <v>6</v>
      </c>
      <c r="G1849" s="104">
        <v>2.5778199999999996</v>
      </c>
    </row>
    <row r="1850" spans="1:7" s="139" customFormat="1" ht="25.2" customHeight="1" x14ac:dyDescent="0.35">
      <c r="A1850" s="367" t="s">
        <v>451</v>
      </c>
      <c r="B1850" s="118" t="s">
        <v>582</v>
      </c>
      <c r="C1850" s="100">
        <v>2022</v>
      </c>
      <c r="D1850" s="169" t="s">
        <v>295</v>
      </c>
      <c r="E1850" s="103">
        <v>3</v>
      </c>
      <c r="F1850" s="103">
        <f>10*3</f>
        <v>30</v>
      </c>
      <c r="G1850" s="104">
        <f>2.57782*3</f>
        <v>7.73346</v>
      </c>
    </row>
    <row r="1851" spans="1:7" s="139" customFormat="1" ht="25.2" customHeight="1" x14ac:dyDescent="0.35">
      <c r="A1851" s="367" t="s">
        <v>451</v>
      </c>
      <c r="B1851" s="118" t="s">
        <v>582</v>
      </c>
      <c r="C1851" s="100">
        <v>2022</v>
      </c>
      <c r="D1851" s="169" t="s">
        <v>295</v>
      </c>
      <c r="E1851" s="103">
        <v>1</v>
      </c>
      <c r="F1851" s="103">
        <v>8</v>
      </c>
      <c r="G1851" s="104">
        <v>2.5778199999999996</v>
      </c>
    </row>
    <row r="1852" spans="1:7" s="139" customFormat="1" ht="25.2" customHeight="1" x14ac:dyDescent="0.35">
      <c r="A1852" s="367" t="s">
        <v>451</v>
      </c>
      <c r="B1852" s="118" t="s">
        <v>582</v>
      </c>
      <c r="C1852" s="100">
        <v>2022</v>
      </c>
      <c r="D1852" s="169" t="s">
        <v>295</v>
      </c>
      <c r="E1852" s="103">
        <v>1</v>
      </c>
      <c r="F1852" s="103">
        <v>6.5</v>
      </c>
      <c r="G1852" s="104">
        <v>2.5778199999999996</v>
      </c>
    </row>
    <row r="1853" spans="1:7" s="139" customFormat="1" ht="25.2" customHeight="1" x14ac:dyDescent="0.35">
      <c r="A1853" s="367" t="s">
        <v>451</v>
      </c>
      <c r="B1853" s="118" t="s">
        <v>582</v>
      </c>
      <c r="C1853" s="100">
        <v>2022</v>
      </c>
      <c r="D1853" s="169" t="s">
        <v>295</v>
      </c>
      <c r="E1853" s="103">
        <v>1</v>
      </c>
      <c r="F1853" s="103">
        <v>7</v>
      </c>
      <c r="G1853" s="104">
        <v>2.5778199999999996</v>
      </c>
    </row>
    <row r="1854" spans="1:7" s="139" customFormat="1" ht="25.2" customHeight="1" x14ac:dyDescent="0.35">
      <c r="A1854" s="367" t="s">
        <v>451</v>
      </c>
      <c r="B1854" s="118" t="s">
        <v>582</v>
      </c>
      <c r="C1854" s="100">
        <v>2022</v>
      </c>
      <c r="D1854" s="169" t="s">
        <v>295</v>
      </c>
      <c r="E1854" s="103">
        <v>3</v>
      </c>
      <c r="F1854" s="103">
        <f>6+7+8</f>
        <v>21</v>
      </c>
      <c r="G1854" s="104">
        <f>2.57782*3</f>
        <v>7.73346</v>
      </c>
    </row>
    <row r="1855" spans="1:7" s="139" customFormat="1" ht="25.2" customHeight="1" x14ac:dyDescent="0.35">
      <c r="A1855" s="367" t="s">
        <v>451</v>
      </c>
      <c r="B1855" s="118" t="s">
        <v>582</v>
      </c>
      <c r="C1855" s="100">
        <v>2022</v>
      </c>
      <c r="D1855" s="169" t="s">
        <v>295</v>
      </c>
      <c r="E1855" s="103">
        <v>5</v>
      </c>
      <c r="F1855" s="103">
        <f>10*5</f>
        <v>50</v>
      </c>
      <c r="G1855" s="104">
        <f>2.57782*5</f>
        <v>12.889099999999999</v>
      </c>
    </row>
    <row r="1856" spans="1:7" s="139" customFormat="1" ht="25.2" customHeight="1" x14ac:dyDescent="0.35">
      <c r="A1856" s="367" t="s">
        <v>451</v>
      </c>
      <c r="B1856" s="118" t="s">
        <v>582</v>
      </c>
      <c r="C1856" s="100">
        <v>2022</v>
      </c>
      <c r="D1856" s="169" t="s">
        <v>295</v>
      </c>
      <c r="E1856" s="103">
        <v>1</v>
      </c>
      <c r="F1856" s="103">
        <v>5</v>
      </c>
      <c r="G1856" s="104">
        <v>2.5778199999999996</v>
      </c>
    </row>
    <row r="1857" spans="1:7" s="139" customFormat="1" ht="25.2" customHeight="1" x14ac:dyDescent="0.35">
      <c r="A1857" s="367" t="s">
        <v>451</v>
      </c>
      <c r="B1857" s="118" t="s">
        <v>582</v>
      </c>
      <c r="C1857" s="100">
        <v>2022</v>
      </c>
      <c r="D1857" s="169" t="s">
        <v>295</v>
      </c>
      <c r="E1857" s="103">
        <v>1</v>
      </c>
      <c r="F1857" s="103">
        <v>5</v>
      </c>
      <c r="G1857" s="104">
        <v>2.5778199999999996</v>
      </c>
    </row>
    <row r="1858" spans="1:7" s="139" customFormat="1" ht="25.2" customHeight="1" x14ac:dyDescent="0.35">
      <c r="A1858" s="367" t="s">
        <v>451</v>
      </c>
      <c r="B1858" s="118" t="s">
        <v>582</v>
      </c>
      <c r="C1858" s="100">
        <v>2022</v>
      </c>
      <c r="D1858" s="169" t="s">
        <v>295</v>
      </c>
      <c r="E1858" s="103">
        <v>2</v>
      </c>
      <c r="F1858" s="103">
        <f>5*2</f>
        <v>10</v>
      </c>
      <c r="G1858" s="104">
        <f>5.74985*2</f>
        <v>11.499700000000001</v>
      </c>
    </row>
    <row r="1859" spans="1:7" s="139" customFormat="1" ht="25.2" customHeight="1" x14ac:dyDescent="0.35">
      <c r="A1859" s="367" t="s">
        <v>451</v>
      </c>
      <c r="B1859" s="118" t="s">
        <v>582</v>
      </c>
      <c r="C1859" s="100">
        <v>2022</v>
      </c>
      <c r="D1859" s="169" t="s">
        <v>295</v>
      </c>
      <c r="E1859" s="103">
        <v>1</v>
      </c>
      <c r="F1859" s="103">
        <v>8</v>
      </c>
      <c r="G1859" s="104">
        <v>5.7498500000000003</v>
      </c>
    </row>
    <row r="1860" spans="1:7" s="139" customFormat="1" ht="25.2" customHeight="1" x14ac:dyDescent="0.35">
      <c r="A1860" s="367" t="s">
        <v>451</v>
      </c>
      <c r="B1860" s="118" t="s">
        <v>582</v>
      </c>
      <c r="C1860" s="100">
        <v>2022</v>
      </c>
      <c r="D1860" s="169" t="s">
        <v>295</v>
      </c>
      <c r="E1860" s="103">
        <v>1</v>
      </c>
      <c r="F1860" s="103">
        <v>5</v>
      </c>
      <c r="G1860" s="104">
        <v>5.7498500000000003</v>
      </c>
    </row>
    <row r="1861" spans="1:7" s="139" customFormat="1" ht="25.2" customHeight="1" x14ac:dyDescent="0.35">
      <c r="A1861" s="367" t="s">
        <v>451</v>
      </c>
      <c r="B1861" s="118" t="s">
        <v>582</v>
      </c>
      <c r="C1861" s="100">
        <v>2022</v>
      </c>
      <c r="D1861" s="169" t="s">
        <v>295</v>
      </c>
      <c r="E1861" s="103">
        <v>1</v>
      </c>
      <c r="F1861" s="103">
        <v>5</v>
      </c>
      <c r="G1861" s="104">
        <v>5.7498500000000003</v>
      </c>
    </row>
    <row r="1862" spans="1:7" s="139" customFormat="1" ht="25.2" customHeight="1" x14ac:dyDescent="0.35">
      <c r="A1862" s="367" t="s">
        <v>451</v>
      </c>
      <c r="B1862" s="118" t="s">
        <v>582</v>
      </c>
      <c r="C1862" s="100">
        <v>2022</v>
      </c>
      <c r="D1862" s="169" t="s">
        <v>295</v>
      </c>
      <c r="E1862" s="103">
        <v>1</v>
      </c>
      <c r="F1862" s="103">
        <v>3</v>
      </c>
      <c r="G1862" s="104">
        <v>5.7498500000000003</v>
      </c>
    </row>
    <row r="1863" spans="1:7" s="139" customFormat="1" ht="25.2" customHeight="1" x14ac:dyDescent="0.35">
      <c r="A1863" s="367" t="s">
        <v>451</v>
      </c>
      <c r="B1863" s="118" t="s">
        <v>582</v>
      </c>
      <c r="C1863" s="100">
        <v>2022</v>
      </c>
      <c r="D1863" s="169" t="s">
        <v>295</v>
      </c>
      <c r="E1863" s="103">
        <v>1</v>
      </c>
      <c r="F1863" s="103">
        <v>7</v>
      </c>
      <c r="G1863" s="104">
        <v>5.7498500000000003</v>
      </c>
    </row>
    <row r="1864" spans="1:7" s="139" customFormat="1" ht="25.2" customHeight="1" x14ac:dyDescent="0.35">
      <c r="A1864" s="367" t="s">
        <v>451</v>
      </c>
      <c r="B1864" s="118" t="s">
        <v>582</v>
      </c>
      <c r="C1864" s="100">
        <v>2022</v>
      </c>
      <c r="D1864" s="169" t="s">
        <v>295</v>
      </c>
      <c r="E1864" s="103">
        <v>1</v>
      </c>
      <c r="F1864" s="103">
        <v>3</v>
      </c>
      <c r="G1864" s="104">
        <v>5.7498500000000003</v>
      </c>
    </row>
    <row r="1865" spans="1:7" s="139" customFormat="1" ht="25.2" customHeight="1" x14ac:dyDescent="0.35">
      <c r="A1865" s="367" t="s">
        <v>451</v>
      </c>
      <c r="B1865" s="118" t="s">
        <v>582</v>
      </c>
      <c r="C1865" s="100">
        <v>2022</v>
      </c>
      <c r="D1865" s="169" t="s">
        <v>295</v>
      </c>
      <c r="E1865" s="103">
        <v>1</v>
      </c>
      <c r="F1865" s="103">
        <v>7</v>
      </c>
      <c r="G1865" s="104">
        <v>5.7498500000000003</v>
      </c>
    </row>
    <row r="1866" spans="1:7" s="139" customFormat="1" ht="25.2" customHeight="1" x14ac:dyDescent="0.35">
      <c r="A1866" s="367" t="s">
        <v>451</v>
      </c>
      <c r="B1866" s="118" t="s">
        <v>582</v>
      </c>
      <c r="C1866" s="100">
        <v>2022</v>
      </c>
      <c r="D1866" s="169" t="s">
        <v>295</v>
      </c>
      <c r="E1866" s="103">
        <v>1</v>
      </c>
      <c r="F1866" s="103">
        <v>5</v>
      </c>
      <c r="G1866" s="104">
        <v>5.7498500000000003</v>
      </c>
    </row>
    <row r="1867" spans="1:7" s="139" customFormat="1" ht="25.2" customHeight="1" x14ac:dyDescent="0.35">
      <c r="A1867" s="367" t="s">
        <v>451</v>
      </c>
      <c r="B1867" s="118" t="s">
        <v>582</v>
      </c>
      <c r="C1867" s="100">
        <v>2022</v>
      </c>
      <c r="D1867" s="169" t="s">
        <v>295</v>
      </c>
      <c r="E1867" s="103">
        <v>1</v>
      </c>
      <c r="F1867" s="103">
        <v>5</v>
      </c>
      <c r="G1867" s="104">
        <v>5.7498500000000003</v>
      </c>
    </row>
    <row r="1868" spans="1:7" s="139" customFormat="1" ht="25.2" customHeight="1" x14ac:dyDescent="0.35">
      <c r="A1868" s="367" t="s">
        <v>451</v>
      </c>
      <c r="B1868" s="118" t="s">
        <v>582</v>
      </c>
      <c r="C1868" s="100">
        <v>2022</v>
      </c>
      <c r="D1868" s="169" t="s">
        <v>295</v>
      </c>
      <c r="E1868" s="103">
        <v>1</v>
      </c>
      <c r="F1868" s="103">
        <v>8</v>
      </c>
      <c r="G1868" s="104">
        <v>20.925230000000003</v>
      </c>
    </row>
    <row r="1869" spans="1:7" s="139" customFormat="1" ht="25.2" customHeight="1" x14ac:dyDescent="0.35">
      <c r="A1869" s="367" t="s">
        <v>451</v>
      </c>
      <c r="B1869" s="118" t="s">
        <v>582</v>
      </c>
      <c r="C1869" s="100">
        <v>2022</v>
      </c>
      <c r="D1869" s="169" t="s">
        <v>295</v>
      </c>
      <c r="E1869" s="103">
        <v>1</v>
      </c>
      <c r="F1869" s="103">
        <v>10</v>
      </c>
      <c r="G1869" s="104">
        <v>20.925230000000003</v>
      </c>
    </row>
    <row r="1870" spans="1:7" s="139" customFormat="1" ht="25.2" customHeight="1" x14ac:dyDescent="0.35">
      <c r="A1870" s="367" t="s">
        <v>451</v>
      </c>
      <c r="B1870" s="118" t="s">
        <v>582</v>
      </c>
      <c r="C1870" s="100">
        <v>2022</v>
      </c>
      <c r="D1870" s="169" t="s">
        <v>295</v>
      </c>
      <c r="E1870" s="103">
        <v>1</v>
      </c>
      <c r="F1870" s="103">
        <v>7</v>
      </c>
      <c r="G1870" s="104">
        <v>20.925230000000003</v>
      </c>
    </row>
    <row r="1871" spans="1:7" s="139" customFormat="1" ht="25.2" customHeight="1" x14ac:dyDescent="0.35">
      <c r="A1871" s="367" t="s">
        <v>451</v>
      </c>
      <c r="B1871" s="118" t="s">
        <v>582</v>
      </c>
      <c r="C1871" s="100">
        <v>2022</v>
      </c>
      <c r="D1871" s="169" t="s">
        <v>295</v>
      </c>
      <c r="E1871" s="103">
        <v>1</v>
      </c>
      <c r="F1871" s="103">
        <v>5</v>
      </c>
      <c r="G1871" s="104">
        <v>20.925230000000003</v>
      </c>
    </row>
    <row r="1872" spans="1:7" s="139" customFormat="1" ht="25.2" customHeight="1" x14ac:dyDescent="0.35">
      <c r="A1872" s="367" t="s">
        <v>451</v>
      </c>
      <c r="B1872" s="118" t="s">
        <v>582</v>
      </c>
      <c r="C1872" s="100">
        <v>2022</v>
      </c>
      <c r="D1872" s="169" t="s">
        <v>295</v>
      </c>
      <c r="E1872" s="103">
        <v>1</v>
      </c>
      <c r="F1872" s="103">
        <v>5</v>
      </c>
      <c r="G1872" s="104">
        <v>20.925230000000003</v>
      </c>
    </row>
    <row r="1873" spans="1:7" s="139" customFormat="1" ht="25.2" customHeight="1" x14ac:dyDescent="0.35">
      <c r="A1873" s="367" t="s">
        <v>451</v>
      </c>
      <c r="B1873" s="118" t="s">
        <v>582</v>
      </c>
      <c r="C1873" s="100">
        <v>2022</v>
      </c>
      <c r="D1873" s="169" t="s">
        <v>295</v>
      </c>
      <c r="E1873" s="103">
        <v>1</v>
      </c>
      <c r="F1873" s="103">
        <v>5</v>
      </c>
      <c r="G1873" s="104">
        <v>5.7498500000000003</v>
      </c>
    </row>
    <row r="1874" spans="1:7" s="139" customFormat="1" ht="25.2" customHeight="1" x14ac:dyDescent="0.35">
      <c r="A1874" s="367" t="s">
        <v>451</v>
      </c>
      <c r="B1874" s="118" t="s">
        <v>582</v>
      </c>
      <c r="C1874" s="100">
        <v>2022</v>
      </c>
      <c r="D1874" s="169" t="s">
        <v>295</v>
      </c>
      <c r="E1874" s="103">
        <v>1</v>
      </c>
      <c r="F1874" s="103">
        <v>5</v>
      </c>
      <c r="G1874" s="104">
        <v>5.7498500000000003</v>
      </c>
    </row>
    <row r="1875" spans="1:7" s="139" customFormat="1" ht="25.2" customHeight="1" x14ac:dyDescent="0.35">
      <c r="A1875" s="367" t="s">
        <v>451</v>
      </c>
      <c r="B1875" s="118" t="s">
        <v>582</v>
      </c>
      <c r="C1875" s="100">
        <v>2022</v>
      </c>
      <c r="D1875" s="169" t="s">
        <v>295</v>
      </c>
      <c r="E1875" s="103">
        <v>1</v>
      </c>
      <c r="F1875" s="103">
        <v>8</v>
      </c>
      <c r="G1875" s="104">
        <v>20.925230000000003</v>
      </c>
    </row>
    <row r="1876" spans="1:7" s="139" customFormat="1" ht="25.2" customHeight="1" x14ac:dyDescent="0.35">
      <c r="A1876" s="367" t="s">
        <v>451</v>
      </c>
      <c r="B1876" s="118" t="s">
        <v>582</v>
      </c>
      <c r="C1876" s="100">
        <v>2022</v>
      </c>
      <c r="D1876" s="169" t="s">
        <v>295</v>
      </c>
      <c r="E1876" s="103">
        <v>1</v>
      </c>
      <c r="F1876" s="103">
        <v>7</v>
      </c>
      <c r="G1876" s="104">
        <v>5.7498500000000003</v>
      </c>
    </row>
    <row r="1877" spans="1:7" s="139" customFormat="1" ht="25.2" customHeight="1" x14ac:dyDescent="0.35">
      <c r="A1877" s="367" t="s">
        <v>451</v>
      </c>
      <c r="B1877" s="118" t="s">
        <v>582</v>
      </c>
      <c r="C1877" s="100">
        <v>2022</v>
      </c>
      <c r="D1877" s="169" t="s">
        <v>295</v>
      </c>
      <c r="E1877" s="103">
        <v>1</v>
      </c>
      <c r="F1877" s="103">
        <v>5</v>
      </c>
      <c r="G1877" s="104">
        <v>20.925230000000003</v>
      </c>
    </row>
    <row r="1878" spans="1:7" s="139" customFormat="1" ht="25.2" customHeight="1" x14ac:dyDescent="0.35">
      <c r="A1878" s="367" t="s">
        <v>451</v>
      </c>
      <c r="B1878" s="118" t="s">
        <v>582</v>
      </c>
      <c r="C1878" s="100">
        <v>2022</v>
      </c>
      <c r="D1878" s="169" t="s">
        <v>295</v>
      </c>
      <c r="E1878" s="103">
        <v>1</v>
      </c>
      <c r="F1878" s="103">
        <v>5</v>
      </c>
      <c r="G1878" s="104">
        <v>20.925230000000003</v>
      </c>
    </row>
    <row r="1879" spans="1:7" s="139" customFormat="1" ht="25.2" customHeight="1" x14ac:dyDescent="0.35">
      <c r="A1879" s="367" t="s">
        <v>451</v>
      </c>
      <c r="B1879" s="118" t="s">
        <v>582</v>
      </c>
      <c r="C1879" s="100">
        <v>2022</v>
      </c>
      <c r="D1879" s="169" t="s">
        <v>295</v>
      </c>
      <c r="E1879" s="103">
        <v>1</v>
      </c>
      <c r="F1879" s="103">
        <v>7</v>
      </c>
      <c r="G1879" s="104">
        <v>20.925230000000003</v>
      </c>
    </row>
    <row r="1880" spans="1:7" s="139" customFormat="1" ht="25.2" customHeight="1" x14ac:dyDescent="0.35">
      <c r="A1880" s="367" t="s">
        <v>451</v>
      </c>
      <c r="B1880" s="118" t="s">
        <v>582</v>
      </c>
      <c r="C1880" s="100">
        <v>2022</v>
      </c>
      <c r="D1880" s="169" t="s">
        <v>295</v>
      </c>
      <c r="E1880" s="103">
        <v>1</v>
      </c>
      <c r="F1880" s="103">
        <v>5</v>
      </c>
      <c r="G1880" s="104">
        <v>5.7498500000000003</v>
      </c>
    </row>
    <row r="1881" spans="1:7" s="139" customFormat="1" ht="25.2" customHeight="1" x14ac:dyDescent="0.35">
      <c r="A1881" s="367" t="s">
        <v>451</v>
      </c>
      <c r="B1881" s="118" t="s">
        <v>582</v>
      </c>
      <c r="C1881" s="100">
        <v>2022</v>
      </c>
      <c r="D1881" s="169" t="s">
        <v>295</v>
      </c>
      <c r="E1881" s="103">
        <v>1</v>
      </c>
      <c r="F1881" s="103">
        <v>5</v>
      </c>
      <c r="G1881" s="104">
        <v>20.925360000000005</v>
      </c>
    </row>
    <row r="1882" spans="1:7" s="139" customFormat="1" ht="25.2" customHeight="1" x14ac:dyDescent="0.35">
      <c r="A1882" s="367" t="s">
        <v>451</v>
      </c>
      <c r="B1882" s="118" t="s">
        <v>582</v>
      </c>
      <c r="C1882" s="100">
        <v>2022</v>
      </c>
      <c r="D1882" s="169" t="s">
        <v>295</v>
      </c>
      <c r="E1882" s="103">
        <v>1</v>
      </c>
      <c r="F1882" s="103">
        <v>10</v>
      </c>
      <c r="G1882" s="104">
        <v>5.7498500000000003</v>
      </c>
    </row>
    <row r="1883" spans="1:7" s="139" customFormat="1" ht="25.2" customHeight="1" x14ac:dyDescent="0.35">
      <c r="A1883" s="367" t="s">
        <v>451</v>
      </c>
      <c r="B1883" s="118" t="s">
        <v>582</v>
      </c>
      <c r="C1883" s="100">
        <v>2022</v>
      </c>
      <c r="D1883" s="169" t="s">
        <v>295</v>
      </c>
      <c r="E1883" s="103">
        <v>1</v>
      </c>
      <c r="F1883" s="103">
        <v>10</v>
      </c>
      <c r="G1883" s="104">
        <v>5.7498500000000003</v>
      </c>
    </row>
    <row r="1884" spans="1:7" s="139" customFormat="1" ht="25.2" customHeight="1" collapsed="1" x14ac:dyDescent="0.35">
      <c r="A1884" s="367" t="s">
        <v>451</v>
      </c>
      <c r="B1884" s="118" t="s">
        <v>583</v>
      </c>
      <c r="C1884" s="100">
        <v>2022</v>
      </c>
      <c r="D1884" s="169" t="s">
        <v>295</v>
      </c>
      <c r="E1884" s="103">
        <v>1</v>
      </c>
      <c r="F1884" s="103">
        <v>6</v>
      </c>
      <c r="G1884" s="104">
        <v>25.673800000000004</v>
      </c>
    </row>
    <row r="1885" spans="1:7" s="139" customFormat="1" ht="25.2" customHeight="1" x14ac:dyDescent="0.35">
      <c r="A1885" s="367" t="s">
        <v>451</v>
      </c>
      <c r="B1885" s="118" t="s">
        <v>583</v>
      </c>
      <c r="C1885" s="100">
        <v>2022</v>
      </c>
      <c r="D1885" s="169" t="s">
        <v>295</v>
      </c>
      <c r="E1885" s="103">
        <v>1</v>
      </c>
      <c r="F1885" s="103">
        <v>8</v>
      </c>
      <c r="G1885" s="104">
        <v>25.673800000000004</v>
      </c>
    </row>
    <row r="1886" spans="1:7" s="139" customFormat="1" ht="25.2" customHeight="1" x14ac:dyDescent="0.35">
      <c r="A1886" s="367" t="s">
        <v>451</v>
      </c>
      <c r="B1886" s="118" t="s">
        <v>583</v>
      </c>
      <c r="C1886" s="100">
        <v>2022</v>
      </c>
      <c r="D1886" s="169" t="s">
        <v>295</v>
      </c>
      <c r="E1886" s="103">
        <v>1</v>
      </c>
      <c r="F1886" s="103">
        <v>5</v>
      </c>
      <c r="G1886" s="104">
        <v>10.498419999999999</v>
      </c>
    </row>
    <row r="1887" spans="1:7" s="139" customFormat="1" ht="25.2" customHeight="1" x14ac:dyDescent="0.35">
      <c r="A1887" s="367" t="s">
        <v>451</v>
      </c>
      <c r="B1887" s="118" t="s">
        <v>583</v>
      </c>
      <c r="C1887" s="100">
        <v>2022</v>
      </c>
      <c r="D1887" s="169" t="s">
        <v>295</v>
      </c>
      <c r="E1887" s="103">
        <v>1</v>
      </c>
      <c r="F1887" s="103">
        <v>5</v>
      </c>
      <c r="G1887" s="104">
        <v>10.498419999999999</v>
      </c>
    </row>
    <row r="1888" spans="1:7" s="139" customFormat="1" ht="25.2" customHeight="1" x14ac:dyDescent="0.35">
      <c r="A1888" s="367" t="s">
        <v>451</v>
      </c>
      <c r="B1888" s="118" t="s">
        <v>583</v>
      </c>
      <c r="C1888" s="100">
        <v>2022</v>
      </c>
      <c r="D1888" s="169" t="s">
        <v>295</v>
      </c>
      <c r="E1888" s="103">
        <v>1</v>
      </c>
      <c r="F1888" s="103">
        <v>6.5</v>
      </c>
      <c r="G1888" s="104">
        <v>25.673800000000004</v>
      </c>
    </row>
    <row r="1889" spans="1:7" s="139" customFormat="1" ht="25.2" customHeight="1" x14ac:dyDescent="0.35">
      <c r="A1889" s="367" t="s">
        <v>451</v>
      </c>
      <c r="B1889" s="118" t="s">
        <v>583</v>
      </c>
      <c r="C1889" s="100">
        <v>2022</v>
      </c>
      <c r="D1889" s="169" t="s">
        <v>295</v>
      </c>
      <c r="E1889" s="103">
        <v>1</v>
      </c>
      <c r="F1889" s="103">
        <v>8</v>
      </c>
      <c r="G1889" s="104">
        <v>27.941749999999999</v>
      </c>
    </row>
    <row r="1890" spans="1:7" s="139" customFormat="1" ht="25.2" customHeight="1" x14ac:dyDescent="0.35">
      <c r="A1890" s="367" t="s">
        <v>451</v>
      </c>
      <c r="B1890" s="118" t="s">
        <v>583</v>
      </c>
      <c r="C1890" s="100">
        <v>2022</v>
      </c>
      <c r="D1890" s="169" t="s">
        <v>295</v>
      </c>
      <c r="E1890" s="103">
        <v>1</v>
      </c>
      <c r="F1890" s="103">
        <v>5</v>
      </c>
      <c r="G1890" s="104">
        <v>10.498419999999999</v>
      </c>
    </row>
    <row r="1891" spans="1:7" s="139" customFormat="1" ht="25.2" customHeight="1" x14ac:dyDescent="0.35">
      <c r="A1891" s="367" t="s">
        <v>451</v>
      </c>
      <c r="B1891" s="118" t="s">
        <v>583</v>
      </c>
      <c r="C1891" s="100">
        <v>2022</v>
      </c>
      <c r="D1891" s="169" t="s">
        <v>295</v>
      </c>
      <c r="E1891" s="103">
        <v>1</v>
      </c>
      <c r="F1891" s="103">
        <v>7</v>
      </c>
      <c r="G1891" s="104">
        <v>27.941749999999999</v>
      </c>
    </row>
    <row r="1892" spans="1:7" s="139" customFormat="1" ht="25.2" customHeight="1" x14ac:dyDescent="0.35">
      <c r="A1892" s="367" t="s">
        <v>451</v>
      </c>
      <c r="B1892" s="118" t="s">
        <v>583</v>
      </c>
      <c r="C1892" s="100">
        <v>2022</v>
      </c>
      <c r="D1892" s="169" t="s">
        <v>295</v>
      </c>
      <c r="E1892" s="103">
        <v>1</v>
      </c>
      <c r="F1892" s="103">
        <v>5</v>
      </c>
      <c r="G1892" s="104">
        <v>25.673800000000004</v>
      </c>
    </row>
    <row r="1893" spans="1:7" s="139" customFormat="1" ht="25.2" customHeight="1" x14ac:dyDescent="0.35">
      <c r="A1893" s="367" t="s">
        <v>451</v>
      </c>
      <c r="B1893" s="118" t="s">
        <v>583</v>
      </c>
      <c r="C1893" s="100">
        <v>2022</v>
      </c>
      <c r="D1893" s="169" t="s">
        <v>295</v>
      </c>
      <c r="E1893" s="103">
        <v>1</v>
      </c>
      <c r="F1893" s="103">
        <v>10</v>
      </c>
      <c r="G1893" s="104">
        <v>25.673800000000004</v>
      </c>
    </row>
    <row r="1894" spans="1:7" s="139" customFormat="1" ht="25.2" customHeight="1" x14ac:dyDescent="0.35">
      <c r="A1894" s="367" t="s">
        <v>451</v>
      </c>
      <c r="B1894" s="118" t="s">
        <v>583</v>
      </c>
      <c r="C1894" s="100">
        <v>2022</v>
      </c>
      <c r="D1894" s="169" t="s">
        <v>295</v>
      </c>
      <c r="E1894" s="103">
        <v>1</v>
      </c>
      <c r="F1894" s="103">
        <v>7</v>
      </c>
      <c r="G1894" s="104">
        <v>10.498419999999999</v>
      </c>
    </row>
    <row r="1895" spans="1:7" s="139" customFormat="1" ht="25.2" customHeight="1" x14ac:dyDescent="0.35">
      <c r="A1895" s="367" t="s">
        <v>451</v>
      </c>
      <c r="B1895" s="118" t="s">
        <v>583</v>
      </c>
      <c r="C1895" s="100">
        <v>2022</v>
      </c>
      <c r="D1895" s="169" t="s">
        <v>295</v>
      </c>
      <c r="E1895" s="103">
        <v>1</v>
      </c>
      <c r="F1895" s="103">
        <v>5</v>
      </c>
      <c r="G1895" s="104">
        <v>27.941749999999999</v>
      </c>
    </row>
    <row r="1896" spans="1:7" s="139" customFormat="1" ht="25.2" customHeight="1" x14ac:dyDescent="0.35">
      <c r="A1896" s="367" t="s">
        <v>451</v>
      </c>
      <c r="B1896" s="118" t="s">
        <v>583</v>
      </c>
      <c r="C1896" s="100">
        <v>2022</v>
      </c>
      <c r="D1896" s="169" t="s">
        <v>295</v>
      </c>
      <c r="E1896" s="103">
        <v>1</v>
      </c>
      <c r="F1896" s="103">
        <v>6.5</v>
      </c>
      <c r="G1896" s="104">
        <v>25.673800000000004</v>
      </c>
    </row>
    <row r="1897" spans="1:7" s="139" customFormat="1" ht="25.2" customHeight="1" x14ac:dyDescent="0.35">
      <c r="A1897" s="367" t="s">
        <v>451</v>
      </c>
      <c r="B1897" s="118" t="s">
        <v>583</v>
      </c>
      <c r="C1897" s="100">
        <v>2022</v>
      </c>
      <c r="D1897" s="169" t="s">
        <v>295</v>
      </c>
      <c r="E1897" s="103">
        <v>1</v>
      </c>
      <c r="F1897" s="103">
        <v>5</v>
      </c>
      <c r="G1897" s="104">
        <v>27.941749999999999</v>
      </c>
    </row>
    <row r="1898" spans="1:7" s="139" customFormat="1" ht="25.2" customHeight="1" x14ac:dyDescent="0.35">
      <c r="A1898" s="367" t="s">
        <v>451</v>
      </c>
      <c r="B1898" s="118" t="s">
        <v>583</v>
      </c>
      <c r="C1898" s="100">
        <v>2022</v>
      </c>
      <c r="D1898" s="169" t="s">
        <v>295</v>
      </c>
      <c r="E1898" s="103">
        <v>1</v>
      </c>
      <c r="F1898" s="103">
        <v>5</v>
      </c>
      <c r="G1898" s="104">
        <v>27.941749999999999</v>
      </c>
    </row>
    <row r="1899" spans="1:7" s="139" customFormat="1" ht="25.2" customHeight="1" x14ac:dyDescent="0.35">
      <c r="A1899" s="367" t="s">
        <v>451</v>
      </c>
      <c r="B1899" s="118" t="s">
        <v>583</v>
      </c>
      <c r="C1899" s="100">
        <v>2022</v>
      </c>
      <c r="D1899" s="169" t="s">
        <v>295</v>
      </c>
      <c r="E1899" s="103">
        <v>1</v>
      </c>
      <c r="F1899" s="103">
        <v>5</v>
      </c>
      <c r="G1899" s="104">
        <v>10.498419999999999</v>
      </c>
    </row>
    <row r="1900" spans="1:7" s="139" customFormat="1" ht="25.2" customHeight="1" x14ac:dyDescent="0.35">
      <c r="A1900" s="367" t="s">
        <v>451</v>
      </c>
      <c r="B1900" s="118" t="s">
        <v>583</v>
      </c>
      <c r="C1900" s="100">
        <v>2022</v>
      </c>
      <c r="D1900" s="169" t="s">
        <v>295</v>
      </c>
      <c r="E1900" s="103">
        <v>1</v>
      </c>
      <c r="F1900" s="103">
        <v>7</v>
      </c>
      <c r="G1900" s="104">
        <v>27.941749999999999</v>
      </c>
    </row>
    <row r="1901" spans="1:7" s="139" customFormat="1" ht="25.2" customHeight="1" x14ac:dyDescent="0.35">
      <c r="A1901" s="367" t="s">
        <v>451</v>
      </c>
      <c r="B1901" s="118" t="s">
        <v>583</v>
      </c>
      <c r="C1901" s="100">
        <v>2022</v>
      </c>
      <c r="D1901" s="169" t="s">
        <v>295</v>
      </c>
      <c r="E1901" s="103">
        <v>1</v>
      </c>
      <c r="F1901" s="103">
        <v>7</v>
      </c>
      <c r="G1901" s="104">
        <v>27.941749999999999</v>
      </c>
    </row>
    <row r="1902" spans="1:7" s="139" customFormat="1" ht="25.2" customHeight="1" x14ac:dyDescent="0.35">
      <c r="A1902" s="367" t="s">
        <v>451</v>
      </c>
      <c r="B1902" s="118" t="s">
        <v>583</v>
      </c>
      <c r="C1902" s="100">
        <v>2022</v>
      </c>
      <c r="D1902" s="169" t="s">
        <v>295</v>
      </c>
      <c r="E1902" s="103">
        <v>1</v>
      </c>
      <c r="F1902" s="103">
        <v>5</v>
      </c>
      <c r="G1902" s="104">
        <v>27.941749999999999</v>
      </c>
    </row>
    <row r="1903" spans="1:7" s="139" customFormat="1" ht="25.2" customHeight="1" x14ac:dyDescent="0.35">
      <c r="A1903" s="367" t="s">
        <v>451</v>
      </c>
      <c r="B1903" s="118" t="s">
        <v>583</v>
      </c>
      <c r="C1903" s="100">
        <v>2022</v>
      </c>
      <c r="D1903" s="169" t="s">
        <v>295</v>
      </c>
      <c r="E1903" s="103">
        <v>1</v>
      </c>
      <c r="F1903" s="103">
        <v>5</v>
      </c>
      <c r="G1903" s="104">
        <v>10.498419999999999</v>
      </c>
    </row>
    <row r="1904" spans="1:7" s="139" customFormat="1" ht="25.2" customHeight="1" x14ac:dyDescent="0.35">
      <c r="A1904" s="367" t="s">
        <v>451</v>
      </c>
      <c r="B1904" s="118" t="s">
        <v>583</v>
      </c>
      <c r="C1904" s="100">
        <v>2022</v>
      </c>
      <c r="D1904" s="169" t="s">
        <v>295</v>
      </c>
      <c r="E1904" s="103">
        <v>1</v>
      </c>
      <c r="F1904" s="103">
        <v>5</v>
      </c>
      <c r="G1904" s="104">
        <v>10.498419999999999</v>
      </c>
    </row>
    <row r="1905" spans="1:7" s="139" customFormat="1" ht="25.2" customHeight="1" x14ac:dyDescent="0.35">
      <c r="A1905" s="367" t="s">
        <v>451</v>
      </c>
      <c r="B1905" s="118" t="s">
        <v>583</v>
      </c>
      <c r="C1905" s="100">
        <v>2022</v>
      </c>
      <c r="D1905" s="169" t="s">
        <v>295</v>
      </c>
      <c r="E1905" s="103">
        <v>1</v>
      </c>
      <c r="F1905" s="103">
        <v>8</v>
      </c>
      <c r="G1905" s="104">
        <v>25.673800000000004</v>
      </c>
    </row>
    <row r="1906" spans="1:7" s="139" customFormat="1" ht="25.2" customHeight="1" x14ac:dyDescent="0.35">
      <c r="A1906" s="367" t="s">
        <v>451</v>
      </c>
      <c r="B1906" s="118" t="s">
        <v>583</v>
      </c>
      <c r="C1906" s="100">
        <v>2022</v>
      </c>
      <c r="D1906" s="169" t="s">
        <v>295</v>
      </c>
      <c r="E1906" s="103">
        <v>1</v>
      </c>
      <c r="F1906" s="103">
        <v>8</v>
      </c>
      <c r="G1906" s="104">
        <v>10.498419999999999</v>
      </c>
    </row>
    <row r="1907" spans="1:7" s="139" customFormat="1" ht="25.2" customHeight="1" x14ac:dyDescent="0.35">
      <c r="A1907" s="367" t="s">
        <v>451</v>
      </c>
      <c r="B1907" s="118" t="s">
        <v>583</v>
      </c>
      <c r="C1907" s="100">
        <v>2022</v>
      </c>
      <c r="D1907" s="169" t="s">
        <v>295</v>
      </c>
      <c r="E1907" s="103">
        <v>1</v>
      </c>
      <c r="F1907" s="103">
        <v>3</v>
      </c>
      <c r="G1907" s="104">
        <v>27.941749999999999</v>
      </c>
    </row>
    <row r="1908" spans="1:7" s="139" customFormat="1" ht="25.2" customHeight="1" x14ac:dyDescent="0.35">
      <c r="A1908" s="367" t="s">
        <v>451</v>
      </c>
      <c r="B1908" s="118" t="s">
        <v>583</v>
      </c>
      <c r="C1908" s="100">
        <v>2022</v>
      </c>
      <c r="D1908" s="169" t="s">
        <v>295</v>
      </c>
      <c r="E1908" s="103">
        <v>1</v>
      </c>
      <c r="F1908" s="103">
        <v>3</v>
      </c>
      <c r="G1908" s="104">
        <v>27.941749999999999</v>
      </c>
    </row>
    <row r="1909" spans="1:7" s="139" customFormat="1" ht="25.2" customHeight="1" x14ac:dyDescent="0.35">
      <c r="A1909" s="367" t="s">
        <v>451</v>
      </c>
      <c r="B1909" s="118" t="s">
        <v>583</v>
      </c>
      <c r="C1909" s="100">
        <v>2022</v>
      </c>
      <c r="D1909" s="169" t="s">
        <v>295</v>
      </c>
      <c r="E1909" s="103">
        <v>1</v>
      </c>
      <c r="F1909" s="103">
        <v>5</v>
      </c>
      <c r="G1909" s="104">
        <v>27.941749999999999</v>
      </c>
    </row>
    <row r="1910" spans="1:7" s="139" customFormat="1" ht="25.2" customHeight="1" x14ac:dyDescent="0.35">
      <c r="A1910" s="367" t="s">
        <v>451</v>
      </c>
      <c r="B1910" s="118" t="s">
        <v>583</v>
      </c>
      <c r="C1910" s="100">
        <v>2022</v>
      </c>
      <c r="D1910" s="169" t="s">
        <v>295</v>
      </c>
      <c r="E1910" s="103">
        <v>1</v>
      </c>
      <c r="F1910" s="103">
        <v>5</v>
      </c>
      <c r="G1910" s="104">
        <v>27.941749999999999</v>
      </c>
    </row>
    <row r="1911" spans="1:7" s="139" customFormat="1" ht="25.2" customHeight="1" x14ac:dyDescent="0.35">
      <c r="A1911" s="367" t="s">
        <v>451</v>
      </c>
      <c r="B1911" s="118" t="s">
        <v>583</v>
      </c>
      <c r="C1911" s="100">
        <v>2022</v>
      </c>
      <c r="D1911" s="169" t="s">
        <v>295</v>
      </c>
      <c r="E1911" s="103">
        <v>1</v>
      </c>
      <c r="F1911" s="103">
        <v>5</v>
      </c>
      <c r="G1911" s="104">
        <v>27.941749999999999</v>
      </c>
    </row>
    <row r="1912" spans="1:7" s="139" customFormat="1" ht="25.2" customHeight="1" x14ac:dyDescent="0.35">
      <c r="A1912" s="367" t="s">
        <v>451</v>
      </c>
      <c r="B1912" s="118" t="s">
        <v>583</v>
      </c>
      <c r="C1912" s="100">
        <v>2022</v>
      </c>
      <c r="D1912" s="169" t="s">
        <v>295</v>
      </c>
      <c r="E1912" s="103">
        <v>1</v>
      </c>
      <c r="F1912" s="103">
        <v>7</v>
      </c>
      <c r="G1912" s="104">
        <v>27.941749999999999</v>
      </c>
    </row>
    <row r="1913" spans="1:7" s="139" customFormat="1" ht="25.2" customHeight="1" x14ac:dyDescent="0.35">
      <c r="A1913" s="367" t="s">
        <v>451</v>
      </c>
      <c r="B1913" s="118" t="s">
        <v>583</v>
      </c>
      <c r="C1913" s="100">
        <v>2022</v>
      </c>
      <c r="D1913" s="169" t="s">
        <v>295</v>
      </c>
      <c r="E1913" s="103">
        <v>1</v>
      </c>
      <c r="F1913" s="103">
        <v>8</v>
      </c>
      <c r="G1913" s="104">
        <v>27.941749999999999</v>
      </c>
    </row>
    <row r="1914" spans="1:7" s="139" customFormat="1" ht="25.2" customHeight="1" x14ac:dyDescent="0.35">
      <c r="A1914" s="367" t="s">
        <v>451</v>
      </c>
      <c r="B1914" s="118" t="s">
        <v>583</v>
      </c>
      <c r="C1914" s="100">
        <v>2022</v>
      </c>
      <c r="D1914" s="169" t="s">
        <v>295</v>
      </c>
      <c r="E1914" s="103">
        <v>1</v>
      </c>
      <c r="F1914" s="103">
        <v>5</v>
      </c>
      <c r="G1914" s="104">
        <v>27.941749999999999</v>
      </c>
    </row>
    <row r="1915" spans="1:7" s="139" customFormat="1" ht="25.2" customHeight="1" x14ac:dyDescent="0.35">
      <c r="A1915" s="367" t="s">
        <v>451</v>
      </c>
      <c r="B1915" s="118" t="s">
        <v>583</v>
      </c>
      <c r="C1915" s="100">
        <v>2022</v>
      </c>
      <c r="D1915" s="169" t="s">
        <v>295</v>
      </c>
      <c r="E1915" s="103">
        <v>1</v>
      </c>
      <c r="F1915" s="103">
        <v>5</v>
      </c>
      <c r="G1915" s="104">
        <v>27.941749999999999</v>
      </c>
    </row>
    <row r="1916" spans="1:7" s="139" customFormat="1" ht="25.2" customHeight="1" x14ac:dyDescent="0.35">
      <c r="A1916" s="367" t="s">
        <v>451</v>
      </c>
      <c r="B1916" s="118" t="s">
        <v>583</v>
      </c>
      <c r="C1916" s="100">
        <v>2022</v>
      </c>
      <c r="D1916" s="169" t="s">
        <v>295</v>
      </c>
      <c r="E1916" s="103">
        <v>1</v>
      </c>
      <c r="F1916" s="103">
        <v>7</v>
      </c>
      <c r="G1916" s="104">
        <v>27.941749999999999</v>
      </c>
    </row>
    <row r="1917" spans="1:7" s="139" customFormat="1" ht="25.2" customHeight="1" x14ac:dyDescent="0.35">
      <c r="A1917" s="367" t="s">
        <v>451</v>
      </c>
      <c r="B1917" s="118" t="s">
        <v>583</v>
      </c>
      <c r="C1917" s="100">
        <v>2022</v>
      </c>
      <c r="D1917" s="169" t="s">
        <v>295</v>
      </c>
      <c r="E1917" s="103">
        <v>1</v>
      </c>
      <c r="F1917" s="103">
        <v>3</v>
      </c>
      <c r="G1917" s="104">
        <v>27.941749999999999</v>
      </c>
    </row>
    <row r="1918" spans="1:7" s="139" customFormat="1" ht="25.2" customHeight="1" x14ac:dyDescent="0.35">
      <c r="A1918" s="367" t="s">
        <v>451</v>
      </c>
      <c r="B1918" s="118" t="s">
        <v>583</v>
      </c>
      <c r="C1918" s="100">
        <v>2022</v>
      </c>
      <c r="D1918" s="169" t="s">
        <v>295</v>
      </c>
      <c r="E1918" s="103">
        <v>1</v>
      </c>
      <c r="F1918" s="103">
        <v>5</v>
      </c>
      <c r="G1918" s="104">
        <v>27.941749999999999</v>
      </c>
    </row>
    <row r="1919" spans="1:7" s="139" customFormat="1" ht="25.2" customHeight="1" x14ac:dyDescent="0.35">
      <c r="A1919" s="367" t="s">
        <v>451</v>
      </c>
      <c r="B1919" s="118" t="s">
        <v>583</v>
      </c>
      <c r="C1919" s="100">
        <v>2022</v>
      </c>
      <c r="D1919" s="169" t="s">
        <v>295</v>
      </c>
      <c r="E1919" s="103">
        <v>1</v>
      </c>
      <c r="F1919" s="103">
        <v>3</v>
      </c>
      <c r="G1919" s="104">
        <v>27.941749999999999</v>
      </c>
    </row>
    <row r="1920" spans="1:7" s="139" customFormat="1" ht="25.2" customHeight="1" x14ac:dyDescent="0.35">
      <c r="A1920" s="367" t="s">
        <v>451</v>
      </c>
      <c r="B1920" s="118" t="s">
        <v>583</v>
      </c>
      <c r="C1920" s="100">
        <v>2022</v>
      </c>
      <c r="D1920" s="169" t="s">
        <v>295</v>
      </c>
      <c r="E1920" s="103">
        <v>1</v>
      </c>
      <c r="F1920" s="103">
        <v>5</v>
      </c>
      <c r="G1920" s="104">
        <v>27.941749999999999</v>
      </c>
    </row>
    <row r="1921" spans="1:7" s="139" customFormat="1" ht="25.2" customHeight="1" x14ac:dyDescent="0.35">
      <c r="A1921" s="367" t="s">
        <v>451</v>
      </c>
      <c r="B1921" s="118" t="s">
        <v>583</v>
      </c>
      <c r="C1921" s="100">
        <v>2022</v>
      </c>
      <c r="D1921" s="169" t="s">
        <v>295</v>
      </c>
      <c r="E1921" s="103">
        <v>1</v>
      </c>
      <c r="F1921" s="103">
        <v>10</v>
      </c>
      <c r="G1921" s="104">
        <v>27.941749999999999</v>
      </c>
    </row>
    <row r="1922" spans="1:7" s="139" customFormat="1" ht="25.2" customHeight="1" x14ac:dyDescent="0.35">
      <c r="A1922" s="367" t="s">
        <v>451</v>
      </c>
      <c r="B1922" s="118" t="s">
        <v>583</v>
      </c>
      <c r="C1922" s="100">
        <v>2022</v>
      </c>
      <c r="D1922" s="169" t="s">
        <v>295</v>
      </c>
      <c r="E1922" s="103">
        <v>1</v>
      </c>
      <c r="F1922" s="103">
        <v>10</v>
      </c>
      <c r="G1922" s="104">
        <v>27.941749999999999</v>
      </c>
    </row>
    <row r="1923" spans="1:7" s="139" customFormat="1" ht="25.2" customHeight="1" x14ac:dyDescent="0.35">
      <c r="A1923" s="367" t="s">
        <v>451</v>
      </c>
      <c r="B1923" s="118" t="s">
        <v>583</v>
      </c>
      <c r="C1923" s="100">
        <v>2022</v>
      </c>
      <c r="D1923" s="169" t="s">
        <v>295</v>
      </c>
      <c r="E1923" s="103">
        <v>1</v>
      </c>
      <c r="F1923" s="103">
        <v>10</v>
      </c>
      <c r="G1923" s="104">
        <v>27.941749999999999</v>
      </c>
    </row>
    <row r="1924" spans="1:7" s="139" customFormat="1" ht="25.2" customHeight="1" x14ac:dyDescent="0.35">
      <c r="A1924" s="367" t="s">
        <v>451</v>
      </c>
      <c r="B1924" s="118" t="s">
        <v>583</v>
      </c>
      <c r="C1924" s="100">
        <v>2022</v>
      </c>
      <c r="D1924" s="169" t="s">
        <v>295</v>
      </c>
      <c r="E1924" s="103">
        <v>1</v>
      </c>
      <c r="F1924" s="103">
        <v>7</v>
      </c>
      <c r="G1924" s="104">
        <v>27.941749999999999</v>
      </c>
    </row>
    <row r="1925" spans="1:7" s="139" customFormat="1" ht="25.2" customHeight="1" x14ac:dyDescent="0.35">
      <c r="A1925" s="367" t="s">
        <v>451</v>
      </c>
      <c r="B1925" s="118" t="s">
        <v>583</v>
      </c>
      <c r="C1925" s="100">
        <v>2022</v>
      </c>
      <c r="D1925" s="169" t="s">
        <v>295</v>
      </c>
      <c r="E1925" s="103">
        <v>1</v>
      </c>
      <c r="F1925" s="103">
        <v>7</v>
      </c>
      <c r="G1925" s="104">
        <v>27.941749999999999</v>
      </c>
    </row>
    <row r="1926" spans="1:7" s="139" customFormat="1" ht="25.2" customHeight="1" x14ac:dyDescent="0.35">
      <c r="A1926" s="367" t="s">
        <v>451</v>
      </c>
      <c r="B1926" s="118" t="s">
        <v>583</v>
      </c>
      <c r="C1926" s="100">
        <v>2022</v>
      </c>
      <c r="D1926" s="169" t="s">
        <v>295</v>
      </c>
      <c r="E1926" s="103">
        <v>1</v>
      </c>
      <c r="F1926" s="103">
        <v>7</v>
      </c>
      <c r="G1926" s="104">
        <v>27.941749999999999</v>
      </c>
    </row>
    <row r="1927" spans="1:7" s="139" customFormat="1" ht="25.2" customHeight="1" x14ac:dyDescent="0.35">
      <c r="A1927" s="367" t="s">
        <v>451</v>
      </c>
      <c r="B1927" s="118" t="s">
        <v>583</v>
      </c>
      <c r="C1927" s="100">
        <v>2022</v>
      </c>
      <c r="D1927" s="169" t="s">
        <v>295</v>
      </c>
      <c r="E1927" s="103">
        <v>1</v>
      </c>
      <c r="F1927" s="103">
        <v>10</v>
      </c>
      <c r="G1927" s="104">
        <v>27.941749999999999</v>
      </c>
    </row>
    <row r="1928" spans="1:7" s="139" customFormat="1" ht="25.2" customHeight="1" x14ac:dyDescent="0.35">
      <c r="A1928" s="367" t="s">
        <v>451</v>
      </c>
      <c r="B1928" s="118" t="s">
        <v>583</v>
      </c>
      <c r="C1928" s="100">
        <v>2022</v>
      </c>
      <c r="D1928" s="169" t="s">
        <v>295</v>
      </c>
      <c r="E1928" s="103">
        <v>1</v>
      </c>
      <c r="F1928" s="103">
        <v>8</v>
      </c>
      <c r="G1928" s="104">
        <v>10.498419999999999</v>
      </c>
    </row>
    <row r="1929" spans="1:7" s="139" customFormat="1" ht="25.2" customHeight="1" x14ac:dyDescent="0.35">
      <c r="A1929" s="367" t="s">
        <v>451</v>
      </c>
      <c r="B1929" s="118" t="s">
        <v>583</v>
      </c>
      <c r="C1929" s="100">
        <v>2022</v>
      </c>
      <c r="D1929" s="169" t="s">
        <v>295</v>
      </c>
      <c r="E1929" s="103">
        <v>1</v>
      </c>
      <c r="F1929" s="103">
        <v>3</v>
      </c>
      <c r="G1929" s="104">
        <v>27.941779999999998</v>
      </c>
    </row>
    <row r="1930" spans="1:7" s="139" customFormat="1" ht="25.2" customHeight="1" x14ac:dyDescent="0.35">
      <c r="A1930" s="367" t="s">
        <v>451</v>
      </c>
      <c r="B1930" s="140" t="s">
        <v>584</v>
      </c>
      <c r="C1930" s="100">
        <v>2022</v>
      </c>
      <c r="D1930" s="169" t="s">
        <v>295</v>
      </c>
      <c r="E1930" s="103">
        <v>1</v>
      </c>
      <c r="F1930" s="103">
        <v>30</v>
      </c>
      <c r="G1930" s="104">
        <v>7.8214499999999996</v>
      </c>
    </row>
    <row r="1931" spans="1:7" s="139" customFormat="1" ht="25.2" customHeight="1" x14ac:dyDescent="0.35">
      <c r="A1931" s="367" t="s">
        <v>451</v>
      </c>
      <c r="B1931" s="140" t="s">
        <v>584</v>
      </c>
      <c r="C1931" s="100">
        <v>2022</v>
      </c>
      <c r="D1931" s="169" t="s">
        <v>295</v>
      </c>
      <c r="E1931" s="103">
        <v>1</v>
      </c>
      <c r="F1931" s="103">
        <v>15</v>
      </c>
      <c r="G1931" s="104">
        <v>11.987119999999999</v>
      </c>
    </row>
    <row r="1932" spans="1:7" s="139" customFormat="1" ht="25.2" customHeight="1" x14ac:dyDescent="0.35">
      <c r="A1932" s="367" t="s">
        <v>451</v>
      </c>
      <c r="B1932" s="140" t="s">
        <v>584</v>
      </c>
      <c r="C1932" s="100">
        <v>2022</v>
      </c>
      <c r="D1932" s="169" t="s">
        <v>295</v>
      </c>
      <c r="E1932" s="103">
        <v>1</v>
      </c>
      <c r="F1932" s="103">
        <v>15</v>
      </c>
      <c r="G1932" s="104">
        <v>5.9834400000000008</v>
      </c>
    </row>
    <row r="1933" spans="1:7" s="139" customFormat="1" ht="25.2" customHeight="1" x14ac:dyDescent="0.35">
      <c r="A1933" s="367" t="s">
        <v>451</v>
      </c>
      <c r="B1933" s="140" t="s">
        <v>584</v>
      </c>
      <c r="C1933" s="100">
        <v>2022</v>
      </c>
      <c r="D1933" s="169" t="s">
        <v>295</v>
      </c>
      <c r="E1933" s="103">
        <v>1</v>
      </c>
      <c r="F1933" s="103">
        <v>15</v>
      </c>
      <c r="G1933" s="104">
        <v>14.71673</v>
      </c>
    </row>
    <row r="1934" spans="1:7" s="139" customFormat="1" ht="25.2" customHeight="1" x14ac:dyDescent="0.35">
      <c r="A1934" s="367" t="s">
        <v>451</v>
      </c>
      <c r="B1934" s="140" t="s">
        <v>584</v>
      </c>
      <c r="C1934" s="100">
        <v>2022</v>
      </c>
      <c r="D1934" s="169" t="s">
        <v>295</v>
      </c>
      <c r="E1934" s="103">
        <v>1</v>
      </c>
      <c r="F1934" s="103">
        <v>15</v>
      </c>
      <c r="G1934" s="104">
        <v>15.42015</v>
      </c>
    </row>
    <row r="1935" spans="1:7" s="139" customFormat="1" ht="25.2" customHeight="1" x14ac:dyDescent="0.35">
      <c r="A1935" s="367" t="s">
        <v>451</v>
      </c>
      <c r="B1935" s="140" t="s">
        <v>584</v>
      </c>
      <c r="C1935" s="100">
        <v>2022</v>
      </c>
      <c r="D1935" s="169" t="s">
        <v>295</v>
      </c>
      <c r="E1935" s="103">
        <v>1</v>
      </c>
      <c r="F1935" s="103">
        <v>15</v>
      </c>
      <c r="G1935" s="104">
        <v>4.5908199999999999</v>
      </c>
    </row>
    <row r="1936" spans="1:7" s="139" customFormat="1" ht="25.2" customHeight="1" x14ac:dyDescent="0.35">
      <c r="A1936" s="367" t="s">
        <v>451</v>
      </c>
      <c r="B1936" s="140" t="s">
        <v>584</v>
      </c>
      <c r="C1936" s="100">
        <v>2022</v>
      </c>
      <c r="D1936" s="169" t="s">
        <v>295</v>
      </c>
      <c r="E1936" s="103">
        <v>1</v>
      </c>
      <c r="F1936" s="103">
        <v>15</v>
      </c>
      <c r="G1936" s="104">
        <v>4.5908199999999999</v>
      </c>
    </row>
    <row r="1937" spans="1:7" s="139" customFormat="1" ht="25.2" customHeight="1" x14ac:dyDescent="0.35">
      <c r="A1937" s="367" t="s">
        <v>451</v>
      </c>
      <c r="B1937" s="140" t="s">
        <v>584</v>
      </c>
      <c r="C1937" s="100">
        <v>2022</v>
      </c>
      <c r="D1937" s="169" t="s">
        <v>295</v>
      </c>
      <c r="E1937" s="103">
        <v>1</v>
      </c>
      <c r="F1937" s="103">
        <v>15</v>
      </c>
      <c r="G1937" s="104">
        <v>4.5908199999999999</v>
      </c>
    </row>
    <row r="1938" spans="1:7" s="139" customFormat="1" ht="25.2" customHeight="1" x14ac:dyDescent="0.35">
      <c r="A1938" s="367" t="s">
        <v>451</v>
      </c>
      <c r="B1938" s="140" t="s">
        <v>584</v>
      </c>
      <c r="C1938" s="100">
        <v>2022</v>
      </c>
      <c r="D1938" s="169" t="s">
        <v>295</v>
      </c>
      <c r="E1938" s="103">
        <v>1</v>
      </c>
      <c r="F1938" s="103">
        <v>15</v>
      </c>
      <c r="G1938" s="104">
        <v>12.73166</v>
      </c>
    </row>
    <row r="1939" spans="1:7" s="139" customFormat="1" ht="25.2" customHeight="1" x14ac:dyDescent="0.35">
      <c r="A1939" s="367" t="s">
        <v>451</v>
      </c>
      <c r="B1939" s="140" t="s">
        <v>584</v>
      </c>
      <c r="C1939" s="100">
        <v>2022</v>
      </c>
      <c r="D1939" s="169" t="s">
        <v>295</v>
      </c>
      <c r="E1939" s="103">
        <v>1</v>
      </c>
      <c r="F1939" s="103">
        <v>15</v>
      </c>
      <c r="G1939" s="104">
        <v>12.73166</v>
      </c>
    </row>
    <row r="1940" spans="1:7" s="139" customFormat="1" ht="25.2" customHeight="1" x14ac:dyDescent="0.35">
      <c r="A1940" s="367" t="s">
        <v>451</v>
      </c>
      <c r="B1940" s="140" t="s">
        <v>584</v>
      </c>
      <c r="C1940" s="100">
        <v>2022</v>
      </c>
      <c r="D1940" s="169" t="s">
        <v>295</v>
      </c>
      <c r="E1940" s="103">
        <v>1</v>
      </c>
      <c r="F1940" s="103">
        <v>15</v>
      </c>
      <c r="G1940" s="104">
        <v>20.91018</v>
      </c>
    </row>
    <row r="1941" spans="1:7" s="139" customFormat="1" ht="25.2" customHeight="1" x14ac:dyDescent="0.35">
      <c r="A1941" s="367" t="s">
        <v>451</v>
      </c>
      <c r="B1941" s="140" t="s">
        <v>584</v>
      </c>
      <c r="C1941" s="100">
        <v>2022</v>
      </c>
      <c r="D1941" s="169" t="s">
        <v>295</v>
      </c>
      <c r="E1941" s="103">
        <v>1</v>
      </c>
      <c r="F1941" s="103">
        <v>15</v>
      </c>
      <c r="G1941" s="104">
        <v>20.91018</v>
      </c>
    </row>
    <row r="1942" spans="1:7" s="139" customFormat="1" ht="25.2" customHeight="1" x14ac:dyDescent="0.35">
      <c r="A1942" s="367" t="s">
        <v>451</v>
      </c>
      <c r="B1942" s="140" t="s">
        <v>584</v>
      </c>
      <c r="C1942" s="100">
        <v>2022</v>
      </c>
      <c r="D1942" s="169" t="s">
        <v>295</v>
      </c>
      <c r="E1942" s="103">
        <v>1</v>
      </c>
      <c r="F1942" s="103">
        <v>15</v>
      </c>
      <c r="G1942" s="104">
        <v>20.91018</v>
      </c>
    </row>
    <row r="1943" spans="1:7" s="139" customFormat="1" ht="25.2" customHeight="1" collapsed="1" x14ac:dyDescent="0.35">
      <c r="A1943" s="367" t="s">
        <v>451</v>
      </c>
      <c r="B1943" s="141" t="s">
        <v>585</v>
      </c>
      <c r="C1943" s="100">
        <v>2022</v>
      </c>
      <c r="D1943" s="169" t="s">
        <v>295</v>
      </c>
      <c r="E1943" s="103">
        <v>1</v>
      </c>
      <c r="F1943" s="103">
        <v>15</v>
      </c>
      <c r="G1943" s="104">
        <v>5.3940000000000001</v>
      </c>
    </row>
    <row r="1944" spans="1:7" s="139" customFormat="1" ht="25.2" customHeight="1" x14ac:dyDescent="0.35">
      <c r="A1944" s="367" t="s">
        <v>451</v>
      </c>
      <c r="B1944" s="142" t="s">
        <v>585</v>
      </c>
      <c r="C1944" s="100">
        <v>2022</v>
      </c>
      <c r="D1944" s="169" t="s">
        <v>295</v>
      </c>
      <c r="E1944" s="103">
        <v>1</v>
      </c>
      <c r="F1944" s="103">
        <v>15</v>
      </c>
      <c r="G1944" s="104">
        <v>5.3940000000000001</v>
      </c>
    </row>
    <row r="1945" spans="1:7" s="143" customFormat="1" ht="25.2" customHeight="1" x14ac:dyDescent="0.3">
      <c r="A1945" s="367" t="s">
        <v>451</v>
      </c>
      <c r="B1945" s="118" t="s">
        <v>586</v>
      </c>
      <c r="C1945" s="100">
        <v>2022</v>
      </c>
      <c r="D1945" s="169" t="s">
        <v>295</v>
      </c>
      <c r="E1945" s="103">
        <v>1</v>
      </c>
      <c r="F1945" s="103">
        <v>1</v>
      </c>
      <c r="G1945" s="104">
        <v>7.7019099999999998</v>
      </c>
    </row>
    <row r="1946" spans="1:7" s="139" customFormat="1" ht="25.2" customHeight="1" x14ac:dyDescent="0.35">
      <c r="A1946" s="367" t="s">
        <v>451</v>
      </c>
      <c r="B1946" s="118" t="s">
        <v>586</v>
      </c>
      <c r="C1946" s="100">
        <v>2022</v>
      </c>
      <c r="D1946" s="169" t="s">
        <v>295</v>
      </c>
      <c r="E1946" s="103">
        <v>1</v>
      </c>
      <c r="F1946" s="103">
        <v>6</v>
      </c>
      <c r="G1946" s="104">
        <v>1.6287799999999999</v>
      </c>
    </row>
    <row r="1947" spans="1:7" s="139" customFormat="1" ht="25.2" customHeight="1" x14ac:dyDescent="0.35">
      <c r="A1947" s="367" t="s">
        <v>451</v>
      </c>
      <c r="B1947" s="118" t="s">
        <v>586</v>
      </c>
      <c r="C1947" s="100">
        <v>2022</v>
      </c>
      <c r="D1947" s="169" t="s">
        <v>295</v>
      </c>
      <c r="E1947" s="100">
        <v>4</v>
      </c>
      <c r="F1947" s="100">
        <v>28</v>
      </c>
      <c r="G1947" s="104">
        <f>1.52328+9.66412+(9.86942*2)</f>
        <v>30.92624</v>
      </c>
    </row>
    <row r="1948" spans="1:7" s="139" customFormat="1" ht="25.2" customHeight="1" x14ac:dyDescent="0.35">
      <c r="A1948" s="367" t="s">
        <v>451</v>
      </c>
      <c r="B1948" s="118" t="s">
        <v>586</v>
      </c>
      <c r="C1948" s="100">
        <v>2022</v>
      </c>
      <c r="D1948" s="169" t="s">
        <v>295</v>
      </c>
      <c r="E1948" s="100">
        <v>1</v>
      </c>
      <c r="F1948" s="103">
        <v>3</v>
      </c>
      <c r="G1948" s="104">
        <v>9.8694220000000001</v>
      </c>
    </row>
    <row r="1949" spans="1:7" s="143" customFormat="1" ht="25.2" customHeight="1" x14ac:dyDescent="0.3">
      <c r="A1949" s="367" t="s">
        <v>451</v>
      </c>
      <c r="B1949" s="118" t="s">
        <v>587</v>
      </c>
      <c r="C1949" s="100">
        <v>2022</v>
      </c>
      <c r="D1949" s="169" t="s">
        <v>295</v>
      </c>
      <c r="E1949" s="103">
        <v>1</v>
      </c>
      <c r="F1949" s="103">
        <v>1</v>
      </c>
      <c r="G1949" s="104">
        <v>9.8093400000000006</v>
      </c>
    </row>
    <row r="1950" spans="1:7" s="139" customFormat="1" ht="25.2" customHeight="1" x14ac:dyDescent="0.35">
      <c r="A1950" s="367" t="s">
        <v>451</v>
      </c>
      <c r="B1950" s="118" t="s">
        <v>587</v>
      </c>
      <c r="C1950" s="100">
        <v>2022</v>
      </c>
      <c r="D1950" s="169" t="s">
        <v>295</v>
      </c>
      <c r="E1950" s="103">
        <v>1</v>
      </c>
      <c r="F1950" s="103">
        <v>3</v>
      </c>
      <c r="G1950" s="104">
        <v>17.75882</v>
      </c>
    </row>
    <row r="1951" spans="1:7" s="139" customFormat="1" ht="25.2" customHeight="1" x14ac:dyDescent="0.35">
      <c r="A1951" s="367" t="s">
        <v>451</v>
      </c>
      <c r="B1951" s="118" t="s">
        <v>587</v>
      </c>
      <c r="C1951" s="100">
        <v>2022</v>
      </c>
      <c r="D1951" s="169" t="s">
        <v>295</v>
      </c>
      <c r="E1951" s="103">
        <v>1</v>
      </c>
      <c r="F1951" s="103">
        <v>1</v>
      </c>
      <c r="G1951" s="104">
        <v>9.8093400000000006</v>
      </c>
    </row>
    <row r="1952" spans="1:7" s="143" customFormat="1" ht="25.2" customHeight="1" x14ac:dyDescent="0.3">
      <c r="A1952" s="367" t="s">
        <v>451</v>
      </c>
      <c r="B1952" s="141" t="s">
        <v>588</v>
      </c>
      <c r="C1952" s="100">
        <v>2022</v>
      </c>
      <c r="D1952" s="169" t="s">
        <v>295</v>
      </c>
      <c r="E1952" s="103">
        <v>22</v>
      </c>
      <c r="F1952" s="103">
        <v>22</v>
      </c>
      <c r="G1952" s="104">
        <f>((7752.284*12+1635.61*10))/1000</f>
        <v>109.38350800000001</v>
      </c>
    </row>
    <row r="1953" spans="1:10" s="139" customFormat="1" ht="25.2" customHeight="1" x14ac:dyDescent="0.35">
      <c r="A1953" s="367" t="s">
        <v>451</v>
      </c>
      <c r="B1953" s="141" t="s">
        <v>588</v>
      </c>
      <c r="C1953" s="100">
        <v>2022</v>
      </c>
      <c r="D1953" s="169" t="s">
        <v>295</v>
      </c>
      <c r="E1953" s="103">
        <v>1</v>
      </c>
      <c r="F1953" s="103">
        <v>1</v>
      </c>
      <c r="G1953" s="104">
        <v>7.7522840000000004</v>
      </c>
      <c r="J1953" s="143"/>
    </row>
    <row r="1954" spans="1:10" s="139" customFormat="1" ht="25.2" customHeight="1" x14ac:dyDescent="0.35">
      <c r="A1954" s="367" t="s">
        <v>451</v>
      </c>
      <c r="B1954" s="141" t="s">
        <v>588</v>
      </c>
      <c r="C1954" s="100">
        <v>2022</v>
      </c>
      <c r="D1954" s="169" t="s">
        <v>295</v>
      </c>
      <c r="E1954" s="103">
        <v>1</v>
      </c>
      <c r="F1954" s="103">
        <v>5</v>
      </c>
      <c r="G1954" s="104">
        <v>1.63561</v>
      </c>
    </row>
    <row r="1955" spans="1:10" s="139" customFormat="1" ht="25.2" customHeight="1" x14ac:dyDescent="0.35">
      <c r="A1955" s="367" t="s">
        <v>451</v>
      </c>
      <c r="B1955" s="141" t="s">
        <v>588</v>
      </c>
      <c r="C1955" s="100">
        <v>2022</v>
      </c>
      <c r="D1955" s="169" t="s">
        <v>295</v>
      </c>
      <c r="E1955" s="103">
        <v>1</v>
      </c>
      <c r="F1955" s="103">
        <v>1</v>
      </c>
      <c r="G1955" s="104">
        <v>1.6356146</v>
      </c>
    </row>
    <row r="1956" spans="1:10" s="139" customFormat="1" ht="25.2" customHeight="1" x14ac:dyDescent="0.35">
      <c r="A1956" s="367" t="s">
        <v>451</v>
      </c>
      <c r="B1956" s="141" t="s">
        <v>588</v>
      </c>
      <c r="C1956" s="100">
        <v>2022</v>
      </c>
      <c r="D1956" s="169" t="s">
        <v>295</v>
      </c>
      <c r="E1956" s="103">
        <v>1</v>
      </c>
      <c r="F1956" s="103">
        <v>1</v>
      </c>
      <c r="G1956" s="104">
        <v>7.64692667</v>
      </c>
    </row>
    <row r="1957" spans="1:10" s="139" customFormat="1" ht="25.2" customHeight="1" x14ac:dyDescent="0.35">
      <c r="A1957" s="367" t="s">
        <v>451</v>
      </c>
      <c r="B1957" s="141" t="s">
        <v>588</v>
      </c>
      <c r="C1957" s="100">
        <v>2022</v>
      </c>
      <c r="D1957" s="169" t="s">
        <v>295</v>
      </c>
      <c r="E1957" s="103">
        <v>1</v>
      </c>
      <c r="F1957" s="103">
        <v>7</v>
      </c>
      <c r="G1957" s="104">
        <v>1.53025667</v>
      </c>
    </row>
    <row r="1958" spans="1:10" s="139" customFormat="1" ht="25.2" customHeight="1" x14ac:dyDescent="0.35">
      <c r="A1958" s="367" t="s">
        <v>451</v>
      </c>
      <c r="B1958" s="141" t="s">
        <v>588</v>
      </c>
      <c r="C1958" s="100">
        <v>2022</v>
      </c>
      <c r="D1958" s="169" t="s">
        <v>295</v>
      </c>
      <c r="E1958" s="103">
        <v>1</v>
      </c>
      <c r="F1958" s="103">
        <v>1</v>
      </c>
      <c r="G1958" s="104">
        <v>13.008506000000001</v>
      </c>
    </row>
    <row r="1959" spans="1:10" s="139" customFormat="1" ht="25.2" customHeight="1" x14ac:dyDescent="0.35">
      <c r="A1959" s="367" t="s">
        <v>451</v>
      </c>
      <c r="B1959" s="141" t="s">
        <v>588</v>
      </c>
      <c r="C1959" s="100">
        <v>2022</v>
      </c>
      <c r="D1959" s="169" t="s">
        <v>295</v>
      </c>
      <c r="E1959" s="103">
        <v>1</v>
      </c>
      <c r="F1959" s="103">
        <v>1</v>
      </c>
      <c r="G1959" s="104">
        <v>13.008506000000001</v>
      </c>
    </row>
    <row r="1960" spans="1:10" s="139" customFormat="1" ht="25.2" customHeight="1" x14ac:dyDescent="0.35">
      <c r="A1960" s="367" t="s">
        <v>451</v>
      </c>
      <c r="B1960" s="141" t="s">
        <v>588</v>
      </c>
      <c r="C1960" s="100">
        <v>2022</v>
      </c>
      <c r="D1960" s="169" t="s">
        <v>295</v>
      </c>
      <c r="E1960" s="103">
        <v>1</v>
      </c>
      <c r="F1960" s="103">
        <v>1</v>
      </c>
      <c r="G1960" s="104">
        <v>13.008506000000001</v>
      </c>
    </row>
    <row r="1961" spans="1:10" s="139" customFormat="1" ht="25.2" customHeight="1" x14ac:dyDescent="0.35">
      <c r="A1961" s="367" t="s">
        <v>451</v>
      </c>
      <c r="B1961" s="141" t="s">
        <v>588</v>
      </c>
      <c r="C1961" s="100">
        <v>2022</v>
      </c>
      <c r="D1961" s="169" t="s">
        <v>295</v>
      </c>
      <c r="E1961" s="103">
        <v>1</v>
      </c>
      <c r="F1961" s="103">
        <v>1</v>
      </c>
      <c r="G1961" s="104">
        <v>13.008506000000001</v>
      </c>
    </row>
    <row r="1962" spans="1:10" s="139" customFormat="1" ht="25.2" customHeight="1" x14ac:dyDescent="0.35">
      <c r="A1962" s="367" t="s">
        <v>451</v>
      </c>
      <c r="B1962" s="141" t="s">
        <v>588</v>
      </c>
      <c r="C1962" s="100">
        <v>2022</v>
      </c>
      <c r="D1962" s="169" t="s">
        <v>295</v>
      </c>
      <c r="E1962" s="103">
        <v>1</v>
      </c>
      <c r="F1962" s="103">
        <v>1</v>
      </c>
      <c r="G1962" s="104">
        <v>9.9043360000000007</v>
      </c>
    </row>
    <row r="1963" spans="1:10" s="139" customFormat="1" ht="25.2" customHeight="1" x14ac:dyDescent="0.35">
      <c r="A1963" s="367" t="s">
        <v>451</v>
      </c>
      <c r="B1963" s="141" t="s">
        <v>588</v>
      </c>
      <c r="C1963" s="100">
        <v>2022</v>
      </c>
      <c r="D1963" s="169" t="s">
        <v>295</v>
      </c>
      <c r="E1963" s="103">
        <v>1</v>
      </c>
      <c r="F1963" s="103">
        <v>1</v>
      </c>
      <c r="G1963" s="104">
        <v>9.9043360000000007</v>
      </c>
    </row>
    <row r="1964" spans="1:10" s="139" customFormat="1" ht="25.2" customHeight="1" x14ac:dyDescent="0.35">
      <c r="A1964" s="367" t="s">
        <v>451</v>
      </c>
      <c r="B1964" s="141" t="s">
        <v>588</v>
      </c>
      <c r="C1964" s="100">
        <v>2022</v>
      </c>
      <c r="D1964" s="169" t="s">
        <v>295</v>
      </c>
      <c r="E1964" s="103">
        <v>1</v>
      </c>
      <c r="F1964" s="103">
        <v>1</v>
      </c>
      <c r="G1964" s="104">
        <v>12.720496000000001</v>
      </c>
    </row>
    <row r="1965" spans="1:10" s="139" customFormat="1" ht="25.2" customHeight="1" x14ac:dyDescent="0.35">
      <c r="A1965" s="367" t="s">
        <v>451</v>
      </c>
      <c r="B1965" s="141" t="s">
        <v>588</v>
      </c>
      <c r="C1965" s="100">
        <v>2022</v>
      </c>
      <c r="D1965" s="169" t="s">
        <v>295</v>
      </c>
      <c r="E1965" s="103">
        <v>1</v>
      </c>
      <c r="F1965" s="103">
        <v>1</v>
      </c>
      <c r="G1965" s="104">
        <v>12.720496000000001</v>
      </c>
    </row>
    <row r="1966" spans="1:10" s="139" customFormat="1" ht="25.2" customHeight="1" x14ac:dyDescent="0.35">
      <c r="A1966" s="367" t="s">
        <v>451</v>
      </c>
      <c r="B1966" s="141" t="s">
        <v>588</v>
      </c>
      <c r="C1966" s="100">
        <v>2022</v>
      </c>
      <c r="D1966" s="169" t="s">
        <v>295</v>
      </c>
      <c r="E1966" s="103">
        <v>15</v>
      </c>
      <c r="F1966" s="103">
        <v>15</v>
      </c>
      <c r="G1966" s="104">
        <v>112.18839</v>
      </c>
    </row>
    <row r="1967" spans="1:10" s="139" customFormat="1" ht="25.2" customHeight="1" x14ac:dyDescent="0.35">
      <c r="A1967" s="367" t="s">
        <v>451</v>
      </c>
      <c r="B1967" s="141" t="s">
        <v>588</v>
      </c>
      <c r="C1967" s="100">
        <v>2022</v>
      </c>
      <c r="D1967" s="169" t="s">
        <v>295</v>
      </c>
      <c r="E1967" s="103">
        <v>1</v>
      </c>
      <c r="F1967" s="103">
        <v>5</v>
      </c>
      <c r="G1967" s="104">
        <v>4.5543075000000002</v>
      </c>
    </row>
    <row r="1968" spans="1:10" s="139" customFormat="1" ht="25.2" customHeight="1" x14ac:dyDescent="0.35">
      <c r="A1968" s="367" t="s">
        <v>451</v>
      </c>
      <c r="B1968" s="141" t="s">
        <v>588</v>
      </c>
      <c r="C1968" s="100">
        <v>2022</v>
      </c>
      <c r="D1968" s="169" t="s">
        <v>295</v>
      </c>
      <c r="E1968" s="103">
        <v>1</v>
      </c>
      <c r="F1968" s="103">
        <v>5</v>
      </c>
      <c r="G1968" s="104">
        <v>4.5543075000000002</v>
      </c>
    </row>
    <row r="1969" spans="1:7" s="139" customFormat="1" ht="25.2" customHeight="1" x14ac:dyDescent="0.35">
      <c r="A1969" s="367" t="s">
        <v>451</v>
      </c>
      <c r="B1969" s="141" t="s">
        <v>588</v>
      </c>
      <c r="C1969" s="100">
        <v>2022</v>
      </c>
      <c r="D1969" s="169" t="s">
        <v>295</v>
      </c>
      <c r="E1969" s="103">
        <v>1</v>
      </c>
      <c r="F1969" s="103">
        <v>5</v>
      </c>
      <c r="G1969" s="104">
        <v>12.983140000000001</v>
      </c>
    </row>
    <row r="1970" spans="1:7" s="139" customFormat="1" ht="25.2" customHeight="1" x14ac:dyDescent="0.35">
      <c r="A1970" s="367" t="s">
        <v>451</v>
      </c>
      <c r="B1970" s="141" t="s">
        <v>588</v>
      </c>
      <c r="C1970" s="100">
        <v>2022</v>
      </c>
      <c r="D1970" s="169" t="s">
        <v>295</v>
      </c>
      <c r="E1970" s="103">
        <v>1</v>
      </c>
      <c r="F1970" s="103">
        <v>5</v>
      </c>
      <c r="G1970" s="104">
        <v>12.695130000000001</v>
      </c>
    </row>
    <row r="1971" spans="1:7" s="139" customFormat="1" ht="25.2" customHeight="1" x14ac:dyDescent="0.35">
      <c r="A1971" s="367" t="s">
        <v>451</v>
      </c>
      <c r="B1971" s="141" t="s">
        <v>588</v>
      </c>
      <c r="C1971" s="100">
        <v>2022</v>
      </c>
      <c r="D1971" s="169" t="s">
        <v>295</v>
      </c>
      <c r="E1971" s="103">
        <v>1</v>
      </c>
      <c r="F1971" s="103">
        <v>5</v>
      </c>
      <c r="G1971" s="104">
        <v>4.5987788900000002</v>
      </c>
    </row>
    <row r="1972" spans="1:7" s="139" customFormat="1" ht="25.2" customHeight="1" x14ac:dyDescent="0.35">
      <c r="A1972" s="367" t="s">
        <v>451</v>
      </c>
      <c r="B1972" s="141" t="s">
        <v>588</v>
      </c>
      <c r="C1972" s="100">
        <v>2022</v>
      </c>
      <c r="D1972" s="169" t="s">
        <v>295</v>
      </c>
      <c r="E1972" s="103">
        <v>1</v>
      </c>
      <c r="F1972" s="103">
        <v>1</v>
      </c>
      <c r="G1972" s="104">
        <v>4.59877</v>
      </c>
    </row>
    <row r="1973" spans="1:7" s="139" customFormat="1" ht="25.2" customHeight="1" x14ac:dyDescent="0.35">
      <c r="A1973" s="367" t="s">
        <v>451</v>
      </c>
      <c r="B1973" s="141" t="s">
        <v>588</v>
      </c>
      <c r="C1973" s="100">
        <v>2022</v>
      </c>
      <c r="D1973" s="169" t="s">
        <v>295</v>
      </c>
      <c r="E1973" s="103">
        <v>1</v>
      </c>
      <c r="F1973" s="103">
        <v>5</v>
      </c>
      <c r="G1973" s="104">
        <v>13.027609999999999</v>
      </c>
    </row>
    <row r="1974" spans="1:7" s="139" customFormat="1" ht="25.2" customHeight="1" x14ac:dyDescent="0.35">
      <c r="A1974" s="367" t="s">
        <v>451</v>
      </c>
      <c r="B1974" s="141" t="s">
        <v>588</v>
      </c>
      <c r="C1974" s="100">
        <v>2022</v>
      </c>
      <c r="D1974" s="169" t="s">
        <v>295</v>
      </c>
      <c r="E1974" s="103">
        <v>1</v>
      </c>
      <c r="F1974" s="103">
        <v>5</v>
      </c>
      <c r="G1974" s="104">
        <v>13.027609999999999</v>
      </c>
    </row>
    <row r="1975" spans="1:7" s="139" customFormat="1" ht="25.2" customHeight="1" x14ac:dyDescent="0.35">
      <c r="A1975" s="367" t="s">
        <v>451</v>
      </c>
      <c r="B1975" s="141" t="s">
        <v>588</v>
      </c>
      <c r="C1975" s="100">
        <v>2022</v>
      </c>
      <c r="D1975" s="169" t="s">
        <v>295</v>
      </c>
      <c r="E1975" s="103">
        <v>1</v>
      </c>
      <c r="F1975" s="103">
        <v>3</v>
      </c>
      <c r="G1975" s="104">
        <v>1.4948475000000001</v>
      </c>
    </row>
    <row r="1976" spans="1:7" s="139" customFormat="1" ht="25.2" customHeight="1" x14ac:dyDescent="0.35">
      <c r="A1976" s="367" t="s">
        <v>451</v>
      </c>
      <c r="B1976" s="141" t="s">
        <v>588</v>
      </c>
      <c r="C1976" s="100">
        <v>2022</v>
      </c>
      <c r="D1976" s="169" t="s">
        <v>295</v>
      </c>
      <c r="E1976" s="103">
        <v>3</v>
      </c>
      <c r="F1976" s="103">
        <v>3</v>
      </c>
      <c r="G1976" s="104">
        <v>10.692880000000001</v>
      </c>
    </row>
    <row r="1977" spans="1:7" s="139" customFormat="1" ht="25.2" customHeight="1" x14ac:dyDescent="0.35">
      <c r="A1977" s="367" t="s">
        <v>451</v>
      </c>
      <c r="B1977" s="141" t="s">
        <v>588</v>
      </c>
      <c r="C1977" s="100">
        <v>2022</v>
      </c>
      <c r="D1977" s="169" t="s">
        <v>295</v>
      </c>
      <c r="E1977" s="103">
        <v>1</v>
      </c>
      <c r="F1977" s="103">
        <v>7</v>
      </c>
      <c r="G1977" s="104">
        <v>9.9236799999999992</v>
      </c>
    </row>
    <row r="1978" spans="1:7" s="139" customFormat="1" ht="25.2" customHeight="1" x14ac:dyDescent="0.35">
      <c r="A1978" s="367" t="s">
        <v>451</v>
      </c>
      <c r="B1978" s="141" t="s">
        <v>588</v>
      </c>
      <c r="C1978" s="100">
        <v>2022</v>
      </c>
      <c r="D1978" s="169" t="s">
        <v>295</v>
      </c>
      <c r="E1978" s="103">
        <v>1</v>
      </c>
      <c r="F1978" s="103">
        <v>3</v>
      </c>
      <c r="G1978" s="104">
        <v>9.9236799999999992</v>
      </c>
    </row>
    <row r="1979" spans="1:7" s="139" customFormat="1" ht="25.2" customHeight="1" x14ac:dyDescent="0.35">
      <c r="A1979" s="367" t="s">
        <v>451</v>
      </c>
      <c r="B1979" s="141" t="s">
        <v>588</v>
      </c>
      <c r="C1979" s="100">
        <v>2022</v>
      </c>
      <c r="D1979" s="169" t="s">
        <v>295</v>
      </c>
      <c r="E1979" s="103">
        <v>1</v>
      </c>
      <c r="F1979" s="103">
        <v>3</v>
      </c>
      <c r="G1979" s="104">
        <v>9.9236799999999992</v>
      </c>
    </row>
    <row r="1980" spans="1:7" s="139" customFormat="1" ht="25.2" customHeight="1" x14ac:dyDescent="0.35">
      <c r="A1980" s="367" t="s">
        <v>451</v>
      </c>
      <c r="B1980" s="141" t="s">
        <v>588</v>
      </c>
      <c r="C1980" s="100">
        <v>2022</v>
      </c>
      <c r="D1980" s="169" t="s">
        <v>295</v>
      </c>
      <c r="E1980" s="103">
        <v>1</v>
      </c>
      <c r="F1980" s="103">
        <v>7</v>
      </c>
      <c r="G1980" s="104">
        <v>9.9236799999999992</v>
      </c>
    </row>
    <row r="1981" spans="1:7" s="139" customFormat="1" ht="25.2" customHeight="1" x14ac:dyDescent="0.35">
      <c r="A1981" s="367" t="s">
        <v>451</v>
      </c>
      <c r="B1981" s="141" t="s">
        <v>588</v>
      </c>
      <c r="C1981" s="100">
        <v>2022</v>
      </c>
      <c r="D1981" s="169" t="s">
        <v>295</v>
      </c>
      <c r="E1981" s="103">
        <v>1</v>
      </c>
      <c r="F1981" s="103">
        <v>7</v>
      </c>
      <c r="G1981" s="104">
        <v>9.9236799999999992</v>
      </c>
    </row>
    <row r="1982" spans="1:7" s="139" customFormat="1" ht="25.2" customHeight="1" x14ac:dyDescent="0.35">
      <c r="A1982" s="367" t="s">
        <v>451</v>
      </c>
      <c r="B1982" s="141" t="s">
        <v>588</v>
      </c>
      <c r="C1982" s="100">
        <v>2022</v>
      </c>
      <c r="D1982" s="169" t="s">
        <v>295</v>
      </c>
      <c r="E1982" s="103">
        <v>1</v>
      </c>
      <c r="F1982" s="103">
        <v>5</v>
      </c>
      <c r="G1982" s="104">
        <v>9.9236799999999992</v>
      </c>
    </row>
    <row r="1983" spans="1:7" s="139" customFormat="1" ht="25.2" customHeight="1" x14ac:dyDescent="0.35">
      <c r="A1983" s="367" t="s">
        <v>451</v>
      </c>
      <c r="B1983" s="141" t="s">
        <v>588</v>
      </c>
      <c r="C1983" s="100">
        <v>2022</v>
      </c>
      <c r="D1983" s="169" t="s">
        <v>295</v>
      </c>
      <c r="E1983" s="103">
        <v>1</v>
      </c>
      <c r="F1983" s="103">
        <v>1</v>
      </c>
      <c r="G1983" s="104">
        <v>7.64559955</v>
      </c>
    </row>
    <row r="1984" spans="1:7" s="139" customFormat="1" ht="25.2" customHeight="1" x14ac:dyDescent="0.35">
      <c r="A1984" s="367" t="s">
        <v>451</v>
      </c>
      <c r="B1984" s="141" t="s">
        <v>588</v>
      </c>
      <c r="C1984" s="100">
        <v>2022</v>
      </c>
      <c r="D1984" s="169" t="s">
        <v>295</v>
      </c>
      <c r="E1984" s="103">
        <v>1</v>
      </c>
      <c r="F1984" s="103">
        <v>1</v>
      </c>
      <c r="G1984" s="104">
        <v>7.7585395500000001</v>
      </c>
    </row>
    <row r="1985" spans="1:7" s="139" customFormat="1" ht="25.2" customHeight="1" x14ac:dyDescent="0.35">
      <c r="A1985" s="367" t="s">
        <v>451</v>
      </c>
      <c r="B1985" s="141" t="s">
        <v>588</v>
      </c>
      <c r="C1985" s="100">
        <v>2022</v>
      </c>
      <c r="D1985" s="169" t="s">
        <v>295</v>
      </c>
      <c r="E1985" s="103">
        <v>1</v>
      </c>
      <c r="F1985" s="103">
        <v>5</v>
      </c>
      <c r="G1985" s="104">
        <v>1.9698395500000001</v>
      </c>
    </row>
    <row r="1986" spans="1:7" s="139" customFormat="1" ht="25.2" customHeight="1" x14ac:dyDescent="0.35">
      <c r="A1986" s="367" t="s">
        <v>451</v>
      </c>
      <c r="B1986" s="141" t="s">
        <v>588</v>
      </c>
      <c r="C1986" s="100">
        <v>2022</v>
      </c>
      <c r="D1986" s="169" t="s">
        <v>295</v>
      </c>
      <c r="E1986" s="103">
        <v>1</v>
      </c>
      <c r="F1986" s="103">
        <v>1</v>
      </c>
      <c r="G1986" s="104">
        <v>7.7585395500000001</v>
      </c>
    </row>
    <row r="1987" spans="1:7" s="139" customFormat="1" ht="25.2" customHeight="1" x14ac:dyDescent="0.35">
      <c r="A1987" s="367" t="s">
        <v>451</v>
      </c>
      <c r="B1987" s="141" t="s">
        <v>588</v>
      </c>
      <c r="C1987" s="100">
        <v>2022</v>
      </c>
      <c r="D1987" s="169" t="s">
        <v>295</v>
      </c>
      <c r="E1987" s="103">
        <v>1</v>
      </c>
      <c r="F1987" s="103">
        <v>1</v>
      </c>
      <c r="G1987" s="104">
        <v>7.7585300000000004</v>
      </c>
    </row>
    <row r="1988" spans="1:7" s="139" customFormat="1" ht="25.2" customHeight="1" x14ac:dyDescent="0.35">
      <c r="A1988" s="367" t="s">
        <v>451</v>
      </c>
      <c r="B1988" s="141" t="s">
        <v>588</v>
      </c>
      <c r="C1988" s="100">
        <v>2022</v>
      </c>
      <c r="D1988" s="169" t="s">
        <v>295</v>
      </c>
      <c r="E1988" s="103">
        <v>1</v>
      </c>
      <c r="F1988" s="103">
        <v>1</v>
      </c>
      <c r="G1988" s="104">
        <v>7.7585300000000004</v>
      </c>
    </row>
    <row r="1989" spans="1:7" s="139" customFormat="1" ht="25.2" customHeight="1" x14ac:dyDescent="0.35">
      <c r="A1989" s="367" t="s">
        <v>451</v>
      </c>
      <c r="B1989" s="144" t="s">
        <v>589</v>
      </c>
      <c r="C1989" s="100">
        <v>2022</v>
      </c>
      <c r="D1989" s="169" t="s">
        <v>295</v>
      </c>
      <c r="E1989" s="103">
        <v>6</v>
      </c>
      <c r="F1989" s="103">
        <f>3*6</f>
        <v>18</v>
      </c>
      <c r="G1989" s="104">
        <f>(18.883248*3)+(16.615298*2)+20.1106217</f>
        <v>109.99096169999999</v>
      </c>
    </row>
    <row r="1990" spans="1:7" s="139" customFormat="1" ht="25.2" customHeight="1" x14ac:dyDescent="0.35">
      <c r="A1990" s="367" t="s">
        <v>451</v>
      </c>
      <c r="B1990" s="144" t="s">
        <v>589</v>
      </c>
      <c r="C1990" s="100">
        <v>2022</v>
      </c>
      <c r="D1990" s="169" t="s">
        <v>295</v>
      </c>
      <c r="E1990" s="103">
        <v>1</v>
      </c>
      <c r="F1990" s="103">
        <v>1</v>
      </c>
      <c r="G1990" s="104">
        <v>20.110621699999999</v>
      </c>
    </row>
    <row r="1991" spans="1:7" s="139" customFormat="1" ht="25.2" customHeight="1" x14ac:dyDescent="0.35">
      <c r="A1991" s="367" t="s">
        <v>451</v>
      </c>
      <c r="B1991" s="144" t="s">
        <v>589</v>
      </c>
      <c r="C1991" s="100">
        <v>2022</v>
      </c>
      <c r="D1991" s="169" t="s">
        <v>295</v>
      </c>
      <c r="E1991" s="103">
        <v>1</v>
      </c>
      <c r="F1991" s="103">
        <v>7</v>
      </c>
      <c r="G1991" s="104">
        <v>1.439918</v>
      </c>
    </row>
    <row r="1992" spans="1:7" s="139" customFormat="1" ht="25.2" customHeight="1" x14ac:dyDescent="0.35">
      <c r="A1992" s="367" t="s">
        <v>451</v>
      </c>
      <c r="B1992" s="144" t="s">
        <v>589</v>
      </c>
      <c r="C1992" s="100">
        <v>2022</v>
      </c>
      <c r="D1992" s="169" t="s">
        <v>295</v>
      </c>
      <c r="E1992" s="103">
        <v>1</v>
      </c>
      <c r="F1992" s="103">
        <v>5</v>
      </c>
      <c r="G1992" s="104">
        <v>1.439918</v>
      </c>
    </row>
    <row r="1993" spans="1:7" s="139" customFormat="1" ht="25.2" customHeight="1" x14ac:dyDescent="0.35">
      <c r="A1993" s="367" t="s">
        <v>451</v>
      </c>
      <c r="B1993" s="144" t="s">
        <v>589</v>
      </c>
      <c r="C1993" s="100">
        <v>2022</v>
      </c>
      <c r="D1993" s="169" t="s">
        <v>295</v>
      </c>
      <c r="E1993" s="103">
        <v>1</v>
      </c>
      <c r="F1993" s="103">
        <v>5</v>
      </c>
      <c r="G1993" s="104">
        <v>9.7978679999999994</v>
      </c>
    </row>
    <row r="1994" spans="1:7" s="139" customFormat="1" ht="25.2" customHeight="1" x14ac:dyDescent="0.35">
      <c r="A1994" s="367" t="s">
        <v>451</v>
      </c>
      <c r="B1994" s="144" t="s">
        <v>589</v>
      </c>
      <c r="C1994" s="100">
        <v>2022</v>
      </c>
      <c r="D1994" s="169" t="s">
        <v>295</v>
      </c>
      <c r="E1994" s="103">
        <v>1</v>
      </c>
      <c r="F1994" s="103">
        <v>3</v>
      </c>
      <c r="G1994" s="104">
        <v>9.7978699999999996</v>
      </c>
    </row>
    <row r="1995" spans="1:7" s="139" customFormat="1" ht="25.2" customHeight="1" x14ac:dyDescent="0.35">
      <c r="A1995" s="367" t="s">
        <v>451</v>
      </c>
      <c r="B1995" s="144" t="s">
        <v>589</v>
      </c>
      <c r="C1995" s="100">
        <v>2022</v>
      </c>
      <c r="D1995" s="169" t="s">
        <v>295</v>
      </c>
      <c r="E1995" s="103">
        <v>1</v>
      </c>
      <c r="F1995" s="103">
        <v>3</v>
      </c>
      <c r="G1995" s="104">
        <v>9.7978699999999996</v>
      </c>
    </row>
    <row r="1996" spans="1:7" s="139" customFormat="1" ht="25.2" customHeight="1" x14ac:dyDescent="0.35">
      <c r="A1996" s="367" t="s">
        <v>451</v>
      </c>
      <c r="B1996" s="144" t="s">
        <v>589</v>
      </c>
      <c r="C1996" s="100">
        <v>2022</v>
      </c>
      <c r="D1996" s="169" t="s">
        <v>295</v>
      </c>
      <c r="E1996" s="103">
        <v>3</v>
      </c>
      <c r="F1996" s="103">
        <v>3</v>
      </c>
      <c r="G1996" s="104">
        <v>29.393609999999999</v>
      </c>
    </row>
    <row r="1997" spans="1:7" s="139" customFormat="1" ht="25.2" customHeight="1" x14ac:dyDescent="0.35">
      <c r="A1997" s="367" t="s">
        <v>451</v>
      </c>
      <c r="B1997" s="144" t="s">
        <v>589</v>
      </c>
      <c r="C1997" s="100">
        <v>2022</v>
      </c>
      <c r="D1997" s="169" t="s">
        <v>295</v>
      </c>
      <c r="E1997" s="103">
        <v>1</v>
      </c>
      <c r="F1997" s="103">
        <v>3</v>
      </c>
      <c r="G1997" s="104">
        <v>9.7978699999999996</v>
      </c>
    </row>
    <row r="1998" spans="1:7" s="139" customFormat="1" ht="25.2" customHeight="1" x14ac:dyDescent="0.35">
      <c r="A1998" s="367" t="s">
        <v>451</v>
      </c>
      <c r="B1998" s="144" t="s">
        <v>589</v>
      </c>
      <c r="C1998" s="100">
        <v>2022</v>
      </c>
      <c r="D1998" s="169" t="s">
        <v>295</v>
      </c>
      <c r="E1998" s="103">
        <v>1</v>
      </c>
      <c r="F1998" s="103">
        <v>5</v>
      </c>
      <c r="G1998" s="104">
        <v>20.110623700000001</v>
      </c>
    </row>
    <row r="1999" spans="1:7" s="139" customFormat="1" ht="25.2" customHeight="1" x14ac:dyDescent="0.35">
      <c r="A1999" s="367" t="s">
        <v>451</v>
      </c>
      <c r="B1999" s="118" t="s">
        <v>590</v>
      </c>
      <c r="C1999" s="100">
        <v>2022</v>
      </c>
      <c r="D1999" s="169" t="s">
        <v>295</v>
      </c>
      <c r="E1999" s="103">
        <v>1</v>
      </c>
      <c r="F1999" s="103">
        <v>5</v>
      </c>
      <c r="G1999" s="104">
        <v>7.5251247000000001</v>
      </c>
    </row>
    <row r="2000" spans="1:7" s="139" customFormat="1" ht="25.2" customHeight="1" x14ac:dyDescent="0.35">
      <c r="A2000" s="367" t="s">
        <v>451</v>
      </c>
      <c r="B2000" s="118" t="s">
        <v>590</v>
      </c>
      <c r="C2000" s="100">
        <v>2022</v>
      </c>
      <c r="D2000" s="169" t="s">
        <v>295</v>
      </c>
      <c r="E2000" s="103">
        <v>1</v>
      </c>
      <c r="F2000" s="103">
        <v>15</v>
      </c>
      <c r="G2000" s="104">
        <v>7.5251232999999997</v>
      </c>
    </row>
    <row r="2001" spans="1:7" s="139" customFormat="1" ht="25.2" customHeight="1" x14ac:dyDescent="0.35">
      <c r="A2001" s="367" t="s">
        <v>451</v>
      </c>
      <c r="B2001" s="118" t="s">
        <v>590</v>
      </c>
      <c r="C2001" s="100">
        <v>2022</v>
      </c>
      <c r="D2001" s="169" t="s">
        <v>295</v>
      </c>
      <c r="E2001" s="103">
        <v>1</v>
      </c>
      <c r="F2001" s="103">
        <v>5</v>
      </c>
      <c r="G2001" s="104">
        <v>7.5251247000000001</v>
      </c>
    </row>
    <row r="2002" spans="1:7" s="139" customFormat="1" ht="25.2" customHeight="1" x14ac:dyDescent="0.35">
      <c r="A2002" s="367" t="s">
        <v>451</v>
      </c>
      <c r="B2002" s="118" t="s">
        <v>590</v>
      </c>
      <c r="C2002" s="100">
        <v>2022</v>
      </c>
      <c r="D2002" s="169" t="s">
        <v>295</v>
      </c>
      <c r="E2002" s="103">
        <v>1</v>
      </c>
      <c r="F2002" s="103">
        <v>5</v>
      </c>
      <c r="G2002" s="104">
        <v>10.721355000000001</v>
      </c>
    </row>
    <row r="2003" spans="1:7" s="139" customFormat="1" ht="25.2" customHeight="1" x14ac:dyDescent="0.35">
      <c r="A2003" s="367" t="s">
        <v>451</v>
      </c>
      <c r="B2003" s="118" t="s">
        <v>590</v>
      </c>
      <c r="C2003" s="100">
        <v>2022</v>
      </c>
      <c r="D2003" s="169" t="s">
        <v>295</v>
      </c>
      <c r="E2003" s="103">
        <v>1</v>
      </c>
      <c r="F2003" s="103">
        <v>3</v>
      </c>
      <c r="G2003" s="104">
        <v>4.717625</v>
      </c>
    </row>
    <row r="2004" spans="1:7" s="139" customFormat="1" ht="25.2" customHeight="1" x14ac:dyDescent="0.35">
      <c r="A2004" s="367" t="s">
        <v>451</v>
      </c>
      <c r="B2004" s="118" t="s">
        <v>590</v>
      </c>
      <c r="C2004" s="100">
        <v>2022</v>
      </c>
      <c r="D2004" s="169" t="s">
        <v>295</v>
      </c>
      <c r="E2004" s="103">
        <v>1</v>
      </c>
      <c r="F2004" s="103">
        <v>6</v>
      </c>
      <c r="G2004" s="104">
        <v>4.717625</v>
      </c>
    </row>
    <row r="2005" spans="1:7" s="139" customFormat="1" ht="25.2" customHeight="1" x14ac:dyDescent="0.35">
      <c r="A2005" s="367" t="s">
        <v>451</v>
      </c>
      <c r="B2005" s="118" t="s">
        <v>590</v>
      </c>
      <c r="C2005" s="100">
        <v>2022</v>
      </c>
      <c r="D2005" s="169" t="s">
        <v>295</v>
      </c>
      <c r="E2005" s="103">
        <v>1</v>
      </c>
      <c r="F2005" s="103">
        <v>5</v>
      </c>
      <c r="G2005" s="104">
        <v>10.721355000000001</v>
      </c>
    </row>
    <row r="2006" spans="1:7" s="139" customFormat="1" ht="25.2" customHeight="1" x14ac:dyDescent="0.35">
      <c r="A2006" s="367" t="s">
        <v>451</v>
      </c>
      <c r="B2006" s="118" t="s">
        <v>590</v>
      </c>
      <c r="C2006" s="100">
        <v>2022</v>
      </c>
      <c r="D2006" s="169" t="s">
        <v>295</v>
      </c>
      <c r="E2006" s="103">
        <v>5</v>
      </c>
      <c r="F2006" s="103">
        <v>5</v>
      </c>
      <c r="G2006" s="104">
        <v>23.58813</v>
      </c>
    </row>
    <row r="2007" spans="1:7" s="139" customFormat="1" ht="25.2" customHeight="1" x14ac:dyDescent="0.35">
      <c r="A2007" s="367" t="s">
        <v>451</v>
      </c>
      <c r="B2007" s="118" t="s">
        <v>590</v>
      </c>
      <c r="C2007" s="100">
        <v>2022</v>
      </c>
      <c r="D2007" s="169" t="s">
        <v>295</v>
      </c>
      <c r="E2007" s="103">
        <v>1</v>
      </c>
      <c r="F2007" s="103">
        <v>5</v>
      </c>
      <c r="G2007" s="104">
        <v>9.8048249999999992</v>
      </c>
    </row>
    <row r="2008" spans="1:7" s="139" customFormat="1" ht="25.2" customHeight="1" x14ac:dyDescent="0.35">
      <c r="A2008" s="367" t="s">
        <v>451</v>
      </c>
      <c r="B2008" s="118" t="s">
        <v>590</v>
      </c>
      <c r="C2008" s="100">
        <v>2022</v>
      </c>
      <c r="D2008" s="169" t="s">
        <v>295</v>
      </c>
      <c r="E2008" s="103">
        <v>1</v>
      </c>
      <c r="F2008" s="103">
        <v>5</v>
      </c>
      <c r="G2008" s="104">
        <v>9.8048249999999992</v>
      </c>
    </row>
    <row r="2009" spans="1:7" s="139" customFormat="1" ht="25.2" customHeight="1" x14ac:dyDescent="0.35">
      <c r="A2009" s="367" t="s">
        <v>451</v>
      </c>
      <c r="B2009" s="118" t="s">
        <v>590</v>
      </c>
      <c r="C2009" s="100">
        <v>2022</v>
      </c>
      <c r="D2009" s="169" t="s">
        <v>295</v>
      </c>
      <c r="E2009" s="103">
        <v>1</v>
      </c>
      <c r="F2009" s="103">
        <v>5</v>
      </c>
      <c r="G2009" s="104">
        <v>4.717625</v>
      </c>
    </row>
    <row r="2010" spans="1:7" s="139" customFormat="1" ht="25.2" customHeight="1" x14ac:dyDescent="0.35">
      <c r="A2010" s="367" t="s">
        <v>451</v>
      </c>
      <c r="B2010" s="118" t="s">
        <v>590</v>
      </c>
      <c r="C2010" s="100">
        <v>2022</v>
      </c>
      <c r="D2010" s="169" t="s">
        <v>295</v>
      </c>
      <c r="E2010" s="103">
        <v>1</v>
      </c>
      <c r="F2010" s="103">
        <v>5</v>
      </c>
      <c r="G2010" s="104">
        <v>4.717625</v>
      </c>
    </row>
    <row r="2011" spans="1:7" s="139" customFormat="1" ht="25.2" customHeight="1" x14ac:dyDescent="0.35">
      <c r="A2011" s="367" t="s">
        <v>451</v>
      </c>
      <c r="B2011" s="118" t="s">
        <v>590</v>
      </c>
      <c r="C2011" s="100">
        <v>2022</v>
      </c>
      <c r="D2011" s="169" t="s">
        <v>295</v>
      </c>
      <c r="E2011" s="103">
        <v>1</v>
      </c>
      <c r="F2011" s="103">
        <v>3</v>
      </c>
      <c r="G2011" s="104">
        <v>4.717625</v>
      </c>
    </row>
    <row r="2012" spans="1:7" s="139" customFormat="1" ht="25.2" customHeight="1" x14ac:dyDescent="0.35">
      <c r="A2012" s="367" t="s">
        <v>451</v>
      </c>
      <c r="B2012" s="118" t="s">
        <v>590</v>
      </c>
      <c r="C2012" s="100">
        <v>2022</v>
      </c>
      <c r="D2012" s="169" t="s">
        <v>295</v>
      </c>
      <c r="E2012" s="103">
        <v>3</v>
      </c>
      <c r="F2012" s="103">
        <f>1*3</f>
        <v>3</v>
      </c>
      <c r="G2012" s="104">
        <f>10.72133+10.83429+10.83428</f>
        <v>32.389899999999997</v>
      </c>
    </row>
    <row r="2013" spans="1:7" s="139" customFormat="1" ht="25.2" customHeight="1" x14ac:dyDescent="0.35">
      <c r="A2013" s="367" t="s">
        <v>451</v>
      </c>
      <c r="B2013" s="118" t="s">
        <v>590</v>
      </c>
      <c r="C2013" s="100">
        <v>2022</v>
      </c>
      <c r="D2013" s="169" t="s">
        <v>295</v>
      </c>
      <c r="E2013" s="103">
        <v>1</v>
      </c>
      <c r="F2013" s="103">
        <v>19</v>
      </c>
      <c r="G2013" s="104">
        <v>4.7176499999999999</v>
      </c>
    </row>
    <row r="2014" spans="1:7" s="139" customFormat="1" ht="25.2" customHeight="1" x14ac:dyDescent="0.35">
      <c r="A2014" s="367" t="s">
        <v>451</v>
      </c>
      <c r="B2014" s="118" t="s">
        <v>590</v>
      </c>
      <c r="C2014" s="100">
        <v>2022</v>
      </c>
      <c r="D2014" s="169" t="s">
        <v>295</v>
      </c>
      <c r="E2014" s="103">
        <v>11</v>
      </c>
      <c r="F2014" s="103">
        <f>1*11</f>
        <v>11</v>
      </c>
      <c r="G2014" s="104">
        <f>7.50822*10+8.53769</f>
        <v>83.619889999999998</v>
      </c>
    </row>
    <row r="2015" spans="1:7" s="139" customFormat="1" ht="25.2" customHeight="1" x14ac:dyDescent="0.35">
      <c r="A2015" s="367" t="s">
        <v>451</v>
      </c>
      <c r="B2015" s="118" t="s">
        <v>591</v>
      </c>
      <c r="C2015" s="100">
        <v>2022</v>
      </c>
      <c r="D2015" s="169" t="s">
        <v>295</v>
      </c>
      <c r="E2015" s="103">
        <v>1</v>
      </c>
      <c r="F2015" s="103">
        <v>5</v>
      </c>
      <c r="G2015" s="104">
        <v>4.6200799999999997</v>
      </c>
    </row>
    <row r="2016" spans="1:7" s="139" customFormat="1" ht="25.2" customHeight="1" x14ac:dyDescent="0.35">
      <c r="A2016" s="367" t="s">
        <v>451</v>
      </c>
      <c r="B2016" s="118" t="s">
        <v>591</v>
      </c>
      <c r="C2016" s="100">
        <v>2022</v>
      </c>
      <c r="D2016" s="169" t="s">
        <v>295</v>
      </c>
      <c r="E2016" s="103">
        <v>1</v>
      </c>
      <c r="F2016" s="103">
        <v>5</v>
      </c>
      <c r="G2016" s="104">
        <v>4.6200799999999997</v>
      </c>
    </row>
    <row r="2017" spans="1:7" s="139" customFormat="1" ht="25.2" customHeight="1" x14ac:dyDescent="0.35">
      <c r="A2017" s="367" t="s">
        <v>451</v>
      </c>
      <c r="B2017" s="118" t="s">
        <v>591</v>
      </c>
      <c r="C2017" s="100">
        <v>2022</v>
      </c>
      <c r="D2017" s="169" t="s">
        <v>295</v>
      </c>
      <c r="E2017" s="103">
        <v>1</v>
      </c>
      <c r="F2017" s="103">
        <v>3</v>
      </c>
      <c r="G2017" s="104">
        <v>4.6200799999999997</v>
      </c>
    </row>
    <row r="2018" spans="1:7" s="139" customFormat="1" ht="25.2" customHeight="1" x14ac:dyDescent="0.35">
      <c r="A2018" s="367" t="s">
        <v>451</v>
      </c>
      <c r="B2018" s="118" t="s">
        <v>591</v>
      </c>
      <c r="C2018" s="100">
        <v>2022</v>
      </c>
      <c r="D2018" s="169" t="s">
        <v>295</v>
      </c>
      <c r="E2018" s="103">
        <v>1</v>
      </c>
      <c r="F2018" s="103">
        <v>5</v>
      </c>
      <c r="G2018" s="104">
        <v>4.6200860000000006</v>
      </c>
    </row>
    <row r="2019" spans="1:7" s="139" customFormat="1" ht="25.2" customHeight="1" x14ac:dyDescent="0.35">
      <c r="A2019" s="367" t="s">
        <v>451</v>
      </c>
      <c r="B2019" s="118" t="s">
        <v>591</v>
      </c>
      <c r="C2019" s="100">
        <v>2022</v>
      </c>
      <c r="D2019" s="169" t="s">
        <v>295</v>
      </c>
      <c r="E2019" s="103">
        <v>1</v>
      </c>
      <c r="F2019" s="103">
        <v>5</v>
      </c>
      <c r="G2019" s="104">
        <v>4.6200860000000006</v>
      </c>
    </row>
    <row r="2020" spans="1:7" s="139" customFormat="1" ht="25.2" customHeight="1" x14ac:dyDescent="0.35">
      <c r="A2020" s="367" t="s">
        <v>451</v>
      </c>
      <c r="B2020" s="118" t="s">
        <v>591</v>
      </c>
      <c r="C2020" s="100">
        <v>2022</v>
      </c>
      <c r="D2020" s="169" t="s">
        <v>295</v>
      </c>
      <c r="E2020" s="103">
        <v>1</v>
      </c>
      <c r="F2020" s="103">
        <v>5</v>
      </c>
      <c r="G2020" s="104">
        <v>10.623816</v>
      </c>
    </row>
    <row r="2021" spans="1:7" s="139" customFormat="1" ht="25.2" customHeight="1" x14ac:dyDescent="0.35">
      <c r="A2021" s="367" t="s">
        <v>451</v>
      </c>
      <c r="B2021" s="118" t="s">
        <v>591</v>
      </c>
      <c r="C2021" s="100">
        <v>2022</v>
      </c>
      <c r="D2021" s="169" t="s">
        <v>295</v>
      </c>
      <c r="E2021" s="103">
        <v>1</v>
      </c>
      <c r="F2021" s="103">
        <v>5</v>
      </c>
      <c r="G2021" s="104">
        <v>4.6200860000000006</v>
      </c>
    </row>
    <row r="2022" spans="1:7" s="139" customFormat="1" ht="25.2" customHeight="1" x14ac:dyDescent="0.35">
      <c r="A2022" s="367" t="s">
        <v>451</v>
      </c>
      <c r="B2022" s="118" t="s">
        <v>591</v>
      </c>
      <c r="C2022" s="100">
        <v>2022</v>
      </c>
      <c r="D2022" s="169" t="s">
        <v>295</v>
      </c>
      <c r="E2022" s="103">
        <v>1</v>
      </c>
      <c r="F2022" s="103">
        <v>5</v>
      </c>
      <c r="G2022" s="104">
        <v>10.623809999999999</v>
      </c>
    </row>
    <row r="2023" spans="1:7" s="139" customFormat="1" ht="25.2" customHeight="1" x14ac:dyDescent="0.35">
      <c r="A2023" s="367" t="s">
        <v>451</v>
      </c>
      <c r="B2023" s="118" t="s">
        <v>591</v>
      </c>
      <c r="C2023" s="100">
        <v>2022</v>
      </c>
      <c r="D2023" s="169" t="s">
        <v>295</v>
      </c>
      <c r="E2023" s="103">
        <v>1</v>
      </c>
      <c r="F2023" s="103">
        <v>5</v>
      </c>
      <c r="G2023" s="104">
        <v>4.6200860000000006</v>
      </c>
    </row>
    <row r="2024" spans="1:7" s="139" customFormat="1" ht="25.2" customHeight="1" x14ac:dyDescent="0.35">
      <c r="A2024" s="367" t="s">
        <v>451</v>
      </c>
      <c r="B2024" s="118" t="s">
        <v>591</v>
      </c>
      <c r="C2024" s="100">
        <v>2022</v>
      </c>
      <c r="D2024" s="169" t="s">
        <v>295</v>
      </c>
      <c r="E2024" s="103">
        <v>1</v>
      </c>
      <c r="F2024" s="103">
        <v>5</v>
      </c>
      <c r="G2024" s="104">
        <v>19.830190000000002</v>
      </c>
    </row>
    <row r="2025" spans="1:7" s="139" customFormat="1" ht="25.2" customHeight="1" x14ac:dyDescent="0.35">
      <c r="A2025" s="367" t="s">
        <v>451</v>
      </c>
      <c r="B2025" s="118" t="s">
        <v>591</v>
      </c>
      <c r="C2025" s="100">
        <v>2022</v>
      </c>
      <c r="D2025" s="169" t="s">
        <v>295</v>
      </c>
      <c r="E2025" s="103">
        <v>1</v>
      </c>
      <c r="F2025" s="103">
        <v>5</v>
      </c>
      <c r="G2025" s="104">
        <v>19.830196000000004</v>
      </c>
    </row>
    <row r="2026" spans="1:7" s="139" customFormat="1" ht="25.2" customHeight="1" x14ac:dyDescent="0.35">
      <c r="A2026" s="367" t="s">
        <v>451</v>
      </c>
      <c r="B2026" s="118" t="s">
        <v>591</v>
      </c>
      <c r="C2026" s="100">
        <v>2022</v>
      </c>
      <c r="D2026" s="169" t="s">
        <v>295</v>
      </c>
      <c r="E2026" s="103">
        <v>1</v>
      </c>
      <c r="F2026" s="103">
        <v>5</v>
      </c>
      <c r="G2026" s="104">
        <v>19.830196000000004</v>
      </c>
    </row>
    <row r="2027" spans="1:7" s="139" customFormat="1" ht="25.2" customHeight="1" x14ac:dyDescent="0.35">
      <c r="A2027" s="367" t="s">
        <v>451</v>
      </c>
      <c r="B2027" s="118" t="s">
        <v>591</v>
      </c>
      <c r="C2027" s="100">
        <v>2022</v>
      </c>
      <c r="D2027" s="169" t="s">
        <v>295</v>
      </c>
      <c r="E2027" s="103">
        <f>1*5</f>
        <v>5</v>
      </c>
      <c r="F2027" s="103">
        <f>1*5</f>
        <v>5</v>
      </c>
      <c r="G2027" s="104">
        <f>12.966226*3+13.00095+12.79565</f>
        <v>64.695278000000002</v>
      </c>
    </row>
    <row r="2028" spans="1:7" s="139" customFormat="1" ht="25.2" customHeight="1" x14ac:dyDescent="0.35">
      <c r="A2028" s="367" t="s">
        <v>451</v>
      </c>
      <c r="B2028" s="118" t="s">
        <v>591</v>
      </c>
      <c r="C2028" s="100">
        <v>2022</v>
      </c>
      <c r="D2028" s="169" t="s">
        <v>295</v>
      </c>
      <c r="E2028" s="103">
        <v>1</v>
      </c>
      <c r="F2028" s="103">
        <v>5</v>
      </c>
      <c r="G2028" s="104">
        <v>19.830196000000004</v>
      </c>
    </row>
    <row r="2029" spans="1:7" s="139" customFormat="1" ht="25.2" customHeight="1" x14ac:dyDescent="0.35">
      <c r="A2029" s="367" t="s">
        <v>451</v>
      </c>
      <c r="B2029" s="118" t="s">
        <v>591</v>
      </c>
      <c r="C2029" s="100">
        <v>2022</v>
      </c>
      <c r="D2029" s="169" t="s">
        <v>295</v>
      </c>
      <c r="E2029" s="103">
        <v>1</v>
      </c>
      <c r="F2029" s="103">
        <v>5</v>
      </c>
      <c r="G2029" s="104">
        <v>19.830190000000002</v>
      </c>
    </row>
    <row r="2030" spans="1:7" s="139" customFormat="1" ht="25.2" customHeight="1" x14ac:dyDescent="0.35">
      <c r="A2030" s="367" t="s">
        <v>451</v>
      </c>
      <c r="B2030" s="118" t="s">
        <v>591</v>
      </c>
      <c r="C2030" s="100">
        <v>2022</v>
      </c>
      <c r="D2030" s="169" t="s">
        <v>295</v>
      </c>
      <c r="E2030" s="103">
        <v>1</v>
      </c>
      <c r="F2030" s="103">
        <v>5</v>
      </c>
      <c r="G2030" s="104">
        <v>19.830190000000002</v>
      </c>
    </row>
    <row r="2031" spans="1:7" s="139" customFormat="1" ht="25.2" customHeight="1" x14ac:dyDescent="0.35">
      <c r="A2031" s="367" t="s">
        <v>451</v>
      </c>
      <c r="B2031" s="118" t="s">
        <v>591</v>
      </c>
      <c r="C2031" s="100">
        <v>2022</v>
      </c>
      <c r="D2031" s="169" t="s">
        <v>295</v>
      </c>
      <c r="E2031" s="103">
        <v>1</v>
      </c>
      <c r="F2031" s="103">
        <v>5</v>
      </c>
      <c r="G2031" s="104">
        <v>19.830190000000002</v>
      </c>
    </row>
    <row r="2032" spans="1:7" s="139" customFormat="1" ht="25.2" customHeight="1" x14ac:dyDescent="0.35">
      <c r="A2032" s="367" t="s">
        <v>451</v>
      </c>
      <c r="B2032" s="118" t="s">
        <v>591</v>
      </c>
      <c r="C2032" s="100">
        <v>2022</v>
      </c>
      <c r="D2032" s="169" t="s">
        <v>295</v>
      </c>
      <c r="E2032" s="103">
        <v>1</v>
      </c>
      <c r="F2032" s="103">
        <v>5</v>
      </c>
      <c r="G2032" s="104">
        <v>19.830190000000002</v>
      </c>
    </row>
    <row r="2033" spans="1:7" s="139" customFormat="1" ht="25.2" customHeight="1" x14ac:dyDescent="0.35">
      <c r="A2033" s="367" t="s">
        <v>451</v>
      </c>
      <c r="B2033" s="141" t="s">
        <v>592</v>
      </c>
      <c r="C2033" s="100">
        <v>2022</v>
      </c>
      <c r="D2033" s="169" t="s">
        <v>295</v>
      </c>
      <c r="E2033" s="103">
        <v>1</v>
      </c>
      <c r="F2033" s="103">
        <v>15</v>
      </c>
      <c r="G2033" s="104">
        <v>11.275609999999999</v>
      </c>
    </row>
    <row r="2034" spans="1:7" s="139" customFormat="1" ht="25.2" customHeight="1" x14ac:dyDescent="0.35">
      <c r="A2034" s="367" t="s">
        <v>451</v>
      </c>
      <c r="B2034" s="141" t="s">
        <v>592</v>
      </c>
      <c r="C2034" s="100">
        <v>2022</v>
      </c>
      <c r="D2034" s="169" t="s">
        <v>295</v>
      </c>
      <c r="E2034" s="103">
        <v>1</v>
      </c>
      <c r="F2034" s="103">
        <v>15</v>
      </c>
      <c r="G2034" s="278">
        <v>11.275609999999999</v>
      </c>
    </row>
    <row r="2035" spans="1:7" s="139" customFormat="1" ht="25.2" customHeight="1" x14ac:dyDescent="0.35">
      <c r="A2035" s="367" t="s">
        <v>451</v>
      </c>
      <c r="B2035" s="141" t="s">
        <v>592</v>
      </c>
      <c r="C2035" s="100">
        <v>2022</v>
      </c>
      <c r="D2035" s="169" t="s">
        <v>295</v>
      </c>
      <c r="E2035" s="103">
        <v>1</v>
      </c>
      <c r="F2035" s="103">
        <v>15</v>
      </c>
      <c r="G2035" s="278">
        <v>11.275609999999999</v>
      </c>
    </row>
    <row r="2036" spans="1:7" s="139" customFormat="1" ht="25.2" customHeight="1" x14ac:dyDescent="0.35">
      <c r="A2036" s="367" t="s">
        <v>451</v>
      </c>
      <c r="B2036" s="141" t="s">
        <v>592</v>
      </c>
      <c r="C2036" s="100">
        <v>2022</v>
      </c>
      <c r="D2036" s="169" t="s">
        <v>295</v>
      </c>
      <c r="E2036" s="103">
        <v>1</v>
      </c>
      <c r="F2036" s="103">
        <v>15</v>
      </c>
      <c r="G2036" s="278">
        <v>11.275609999999999</v>
      </c>
    </row>
    <row r="2037" spans="1:7" s="139" customFormat="1" ht="25.2" customHeight="1" x14ac:dyDescent="0.35">
      <c r="A2037" s="367" t="s">
        <v>451</v>
      </c>
      <c r="B2037" s="141" t="s">
        <v>592</v>
      </c>
      <c r="C2037" s="100">
        <v>2022</v>
      </c>
      <c r="D2037" s="169" t="s">
        <v>295</v>
      </c>
      <c r="E2037" s="103">
        <v>1</v>
      </c>
      <c r="F2037" s="103">
        <v>15</v>
      </c>
      <c r="G2037" s="278">
        <v>4.6831100000000001</v>
      </c>
    </row>
    <row r="2038" spans="1:7" s="139" customFormat="1" ht="25.2" customHeight="1" x14ac:dyDescent="0.35">
      <c r="A2038" s="367" t="s">
        <v>451</v>
      </c>
      <c r="B2038" s="141" t="s">
        <v>592</v>
      </c>
      <c r="C2038" s="100">
        <v>2022</v>
      </c>
      <c r="D2038" s="169" t="s">
        <v>295</v>
      </c>
      <c r="E2038" s="103">
        <v>1</v>
      </c>
      <c r="F2038" s="103">
        <v>15</v>
      </c>
      <c r="G2038" s="278">
        <v>4.6831100000000001</v>
      </c>
    </row>
    <row r="2039" spans="1:7" s="139" customFormat="1" ht="25.2" customHeight="1" x14ac:dyDescent="0.35">
      <c r="A2039" s="367" t="s">
        <v>451</v>
      </c>
      <c r="B2039" s="141" t="s">
        <v>592</v>
      </c>
      <c r="C2039" s="100">
        <v>2022</v>
      </c>
      <c r="D2039" s="169" t="s">
        <v>295</v>
      </c>
      <c r="E2039" s="103">
        <v>1</v>
      </c>
      <c r="F2039" s="103">
        <v>15</v>
      </c>
      <c r="G2039" s="278">
        <v>6.8159500000000008</v>
      </c>
    </row>
    <row r="2040" spans="1:7" s="139" customFormat="1" ht="25.2" customHeight="1" x14ac:dyDescent="0.35">
      <c r="A2040" s="367" t="s">
        <v>451</v>
      </c>
      <c r="B2040" s="141" t="s">
        <v>592</v>
      </c>
      <c r="C2040" s="100">
        <v>2022</v>
      </c>
      <c r="D2040" s="169" t="s">
        <v>295</v>
      </c>
      <c r="E2040" s="103">
        <v>1</v>
      </c>
      <c r="F2040" s="103">
        <v>15</v>
      </c>
      <c r="G2040" s="278">
        <v>4.6831100000000001</v>
      </c>
    </row>
    <row r="2041" spans="1:7" s="139" customFormat="1" ht="25.2" customHeight="1" x14ac:dyDescent="0.35">
      <c r="A2041" s="367" t="s">
        <v>451</v>
      </c>
      <c r="B2041" s="141" t="s">
        <v>592</v>
      </c>
      <c r="C2041" s="100">
        <v>2022</v>
      </c>
      <c r="D2041" s="169" t="s">
        <v>295</v>
      </c>
      <c r="E2041" s="103">
        <v>1</v>
      </c>
      <c r="F2041" s="103">
        <v>15</v>
      </c>
      <c r="G2041" s="278">
        <v>11.275609999999999</v>
      </c>
    </row>
    <row r="2042" spans="1:7" s="139" customFormat="1" ht="25.2" customHeight="1" x14ac:dyDescent="0.35">
      <c r="A2042" s="367" t="s">
        <v>451</v>
      </c>
      <c r="B2042" s="141" t="s">
        <v>592</v>
      </c>
      <c r="C2042" s="100">
        <v>2022</v>
      </c>
      <c r="D2042" s="169" t="s">
        <v>295</v>
      </c>
      <c r="E2042" s="103">
        <v>1</v>
      </c>
      <c r="F2042" s="103">
        <v>15</v>
      </c>
      <c r="G2042" s="278">
        <v>11.275609999999999</v>
      </c>
    </row>
    <row r="2043" spans="1:7" s="139" customFormat="1" ht="25.2" customHeight="1" x14ac:dyDescent="0.35">
      <c r="A2043" s="367" t="s">
        <v>451</v>
      </c>
      <c r="B2043" s="141" t="s">
        <v>592</v>
      </c>
      <c r="C2043" s="100">
        <v>2022</v>
      </c>
      <c r="D2043" s="169" t="s">
        <v>295</v>
      </c>
      <c r="E2043" s="103">
        <v>1</v>
      </c>
      <c r="F2043" s="103">
        <v>15</v>
      </c>
      <c r="G2043" s="278">
        <v>2.9227800000000004</v>
      </c>
    </row>
    <row r="2044" spans="1:7" s="139" customFormat="1" ht="25.2" customHeight="1" x14ac:dyDescent="0.35">
      <c r="A2044" s="367" t="s">
        <v>451</v>
      </c>
      <c r="B2044" s="141" t="s">
        <v>592</v>
      </c>
      <c r="C2044" s="100">
        <v>2022</v>
      </c>
      <c r="D2044" s="169" t="s">
        <v>295</v>
      </c>
      <c r="E2044" s="103">
        <v>1</v>
      </c>
      <c r="F2044" s="103">
        <v>15</v>
      </c>
      <c r="G2044" s="278">
        <v>2.9227800000000004</v>
      </c>
    </row>
    <row r="2045" spans="1:7" s="139" customFormat="1" ht="25.2" customHeight="1" x14ac:dyDescent="0.35">
      <c r="A2045" s="367" t="s">
        <v>451</v>
      </c>
      <c r="B2045" s="141" t="s">
        <v>592</v>
      </c>
      <c r="C2045" s="100">
        <v>2022</v>
      </c>
      <c r="D2045" s="169" t="s">
        <v>295</v>
      </c>
      <c r="E2045" s="103">
        <v>1</v>
      </c>
      <c r="F2045" s="103">
        <v>15</v>
      </c>
      <c r="G2045" s="278">
        <v>2.9227800000000004</v>
      </c>
    </row>
    <row r="2046" spans="1:7" s="139" customFormat="1" ht="25.2" customHeight="1" x14ac:dyDescent="0.35">
      <c r="A2046" s="367" t="s">
        <v>451</v>
      </c>
      <c r="B2046" s="141" t="s">
        <v>592</v>
      </c>
      <c r="C2046" s="100">
        <v>2022</v>
      </c>
      <c r="D2046" s="169" t="s">
        <v>295</v>
      </c>
      <c r="E2046" s="103">
        <v>1</v>
      </c>
      <c r="F2046" s="103">
        <v>15</v>
      </c>
      <c r="G2046" s="278">
        <v>2.9227800000000004</v>
      </c>
    </row>
    <row r="2047" spans="1:7" s="139" customFormat="1" ht="25.2" customHeight="1" x14ac:dyDescent="0.35">
      <c r="A2047" s="367" t="s">
        <v>451</v>
      </c>
      <c r="B2047" s="141" t="s">
        <v>592</v>
      </c>
      <c r="C2047" s="100">
        <v>2022</v>
      </c>
      <c r="D2047" s="169" t="s">
        <v>295</v>
      </c>
      <c r="E2047" s="103">
        <v>1</v>
      </c>
      <c r="F2047" s="103">
        <v>15</v>
      </c>
      <c r="G2047" s="278">
        <v>2.9227800000000004</v>
      </c>
    </row>
    <row r="2048" spans="1:7" s="139" customFormat="1" ht="25.2" customHeight="1" x14ac:dyDescent="0.35">
      <c r="A2048" s="367" t="s">
        <v>451</v>
      </c>
      <c r="B2048" s="141" t="s">
        <v>592</v>
      </c>
      <c r="C2048" s="100">
        <v>2022</v>
      </c>
      <c r="D2048" s="169" t="s">
        <v>295</v>
      </c>
      <c r="E2048" s="103">
        <v>1</v>
      </c>
      <c r="F2048" s="103">
        <v>15</v>
      </c>
      <c r="G2048" s="278">
        <v>5.0556200000000002</v>
      </c>
    </row>
    <row r="2049" spans="1:7" s="139" customFormat="1" ht="25.2" customHeight="1" x14ac:dyDescent="0.35">
      <c r="A2049" s="367" t="s">
        <v>451</v>
      </c>
      <c r="B2049" s="141" t="s">
        <v>592</v>
      </c>
      <c r="C2049" s="100">
        <v>2022</v>
      </c>
      <c r="D2049" s="169" t="s">
        <v>295</v>
      </c>
      <c r="E2049" s="103">
        <v>1</v>
      </c>
      <c r="F2049" s="103">
        <v>15</v>
      </c>
      <c r="G2049" s="278">
        <v>5.0556200000000002</v>
      </c>
    </row>
    <row r="2050" spans="1:7" s="139" customFormat="1" ht="25.2" customHeight="1" x14ac:dyDescent="0.35">
      <c r="A2050" s="367" t="s">
        <v>451</v>
      </c>
      <c r="B2050" s="141" t="s">
        <v>592</v>
      </c>
      <c r="C2050" s="100">
        <v>2022</v>
      </c>
      <c r="D2050" s="169" t="s">
        <v>295</v>
      </c>
      <c r="E2050" s="103">
        <v>1</v>
      </c>
      <c r="F2050" s="103">
        <v>15</v>
      </c>
      <c r="G2050" s="278">
        <v>5.0556200000000002</v>
      </c>
    </row>
    <row r="2051" spans="1:7" s="139" customFormat="1" ht="25.2" customHeight="1" x14ac:dyDescent="0.35">
      <c r="A2051" s="367" t="s">
        <v>451</v>
      </c>
      <c r="B2051" s="141" t="s">
        <v>592</v>
      </c>
      <c r="C2051" s="100">
        <v>2022</v>
      </c>
      <c r="D2051" s="169" t="s">
        <v>295</v>
      </c>
      <c r="E2051" s="103">
        <v>1</v>
      </c>
      <c r="F2051" s="103">
        <v>15</v>
      </c>
      <c r="G2051" s="278">
        <v>5.0556200000000002</v>
      </c>
    </row>
    <row r="2052" spans="1:7" s="139" customFormat="1" ht="25.2" customHeight="1" x14ac:dyDescent="0.35">
      <c r="A2052" s="367" t="s">
        <v>451</v>
      </c>
      <c r="B2052" s="141" t="s">
        <v>592</v>
      </c>
      <c r="C2052" s="100">
        <v>2022</v>
      </c>
      <c r="D2052" s="169" t="s">
        <v>295</v>
      </c>
      <c r="E2052" s="103">
        <v>1</v>
      </c>
      <c r="F2052" s="103">
        <v>15</v>
      </c>
      <c r="G2052" s="278">
        <v>5.0556200000000002</v>
      </c>
    </row>
    <row r="2053" spans="1:7" s="139" customFormat="1" ht="25.2" customHeight="1" x14ac:dyDescent="0.35">
      <c r="A2053" s="367" t="s">
        <v>451</v>
      </c>
      <c r="B2053" s="141" t="s">
        <v>592</v>
      </c>
      <c r="C2053" s="100">
        <v>2022</v>
      </c>
      <c r="D2053" s="169" t="s">
        <v>295</v>
      </c>
      <c r="E2053" s="103">
        <v>1</v>
      </c>
      <c r="F2053" s="103">
        <v>15</v>
      </c>
      <c r="G2053" s="278">
        <v>5.0556200000000002</v>
      </c>
    </row>
    <row r="2054" spans="1:7" s="139" customFormat="1" ht="25.2" customHeight="1" x14ac:dyDescent="0.35">
      <c r="A2054" s="367" t="s">
        <v>451</v>
      </c>
      <c r="B2054" s="141" t="s">
        <v>592</v>
      </c>
      <c r="C2054" s="100">
        <v>2022</v>
      </c>
      <c r="D2054" s="169" t="s">
        <v>295</v>
      </c>
      <c r="E2054" s="103">
        <v>1</v>
      </c>
      <c r="F2054" s="103">
        <v>15</v>
      </c>
      <c r="G2054" s="278">
        <v>5.0556200000000002</v>
      </c>
    </row>
    <row r="2055" spans="1:7" s="139" customFormat="1" ht="25.2" customHeight="1" x14ac:dyDescent="0.35">
      <c r="A2055" s="367" t="s">
        <v>451</v>
      </c>
      <c r="B2055" s="141" t="s">
        <v>592</v>
      </c>
      <c r="C2055" s="100">
        <v>2022</v>
      </c>
      <c r="D2055" s="169" t="s">
        <v>295</v>
      </c>
      <c r="E2055" s="103">
        <v>1</v>
      </c>
      <c r="F2055" s="103">
        <v>15</v>
      </c>
      <c r="G2055" s="278">
        <v>5.0556200000000002</v>
      </c>
    </row>
    <row r="2056" spans="1:7" s="139" customFormat="1" ht="25.2" customHeight="1" x14ac:dyDescent="0.35">
      <c r="A2056" s="367" t="s">
        <v>451</v>
      </c>
      <c r="B2056" s="141" t="s">
        <v>592</v>
      </c>
      <c r="C2056" s="100">
        <v>2022</v>
      </c>
      <c r="D2056" s="169" t="s">
        <v>295</v>
      </c>
      <c r="E2056" s="103">
        <v>1</v>
      </c>
      <c r="F2056" s="103">
        <v>15</v>
      </c>
      <c r="G2056" s="278">
        <v>5.0556200000000002</v>
      </c>
    </row>
    <row r="2057" spans="1:7" s="139" customFormat="1" ht="25.2" customHeight="1" x14ac:dyDescent="0.35">
      <c r="A2057" s="367" t="s">
        <v>451</v>
      </c>
      <c r="B2057" s="141" t="s">
        <v>592</v>
      </c>
      <c r="C2057" s="100">
        <v>2022</v>
      </c>
      <c r="D2057" s="169" t="s">
        <v>295</v>
      </c>
      <c r="E2057" s="103">
        <v>1</v>
      </c>
      <c r="F2057" s="103">
        <v>15</v>
      </c>
      <c r="G2057" s="278">
        <v>5.0556200000000002</v>
      </c>
    </row>
    <row r="2058" spans="1:7" s="139" customFormat="1" ht="25.2" customHeight="1" x14ac:dyDescent="0.35">
      <c r="A2058" s="367" t="s">
        <v>451</v>
      </c>
      <c r="B2058" s="141" t="s">
        <v>592</v>
      </c>
      <c r="C2058" s="100">
        <v>2022</v>
      </c>
      <c r="D2058" s="169" t="s">
        <v>295</v>
      </c>
      <c r="E2058" s="103">
        <v>1</v>
      </c>
      <c r="F2058" s="103">
        <v>15</v>
      </c>
      <c r="G2058" s="278">
        <v>5.0556200000000002</v>
      </c>
    </row>
    <row r="2059" spans="1:7" s="139" customFormat="1" ht="25.2" customHeight="1" x14ac:dyDescent="0.35">
      <c r="A2059" s="367" t="s">
        <v>451</v>
      </c>
      <c r="B2059" s="141" t="s">
        <v>592</v>
      </c>
      <c r="C2059" s="100">
        <v>2022</v>
      </c>
      <c r="D2059" s="169" t="s">
        <v>295</v>
      </c>
      <c r="E2059" s="103">
        <v>1</v>
      </c>
      <c r="F2059" s="103">
        <v>15</v>
      </c>
      <c r="G2059" s="278">
        <v>5.0556200000000002</v>
      </c>
    </row>
    <row r="2060" spans="1:7" s="139" customFormat="1" ht="25.2" customHeight="1" x14ac:dyDescent="0.35">
      <c r="A2060" s="367" t="s">
        <v>451</v>
      </c>
      <c r="B2060" s="141" t="s">
        <v>592</v>
      </c>
      <c r="C2060" s="100">
        <v>2022</v>
      </c>
      <c r="D2060" s="169" t="s">
        <v>295</v>
      </c>
      <c r="E2060" s="103">
        <v>1</v>
      </c>
      <c r="F2060" s="103">
        <v>15</v>
      </c>
      <c r="G2060" s="278">
        <v>5.0556200000000002</v>
      </c>
    </row>
    <row r="2061" spans="1:7" s="139" customFormat="1" ht="25.2" customHeight="1" x14ac:dyDescent="0.35">
      <c r="A2061" s="367" t="s">
        <v>451</v>
      </c>
      <c r="B2061" s="141" t="s">
        <v>592</v>
      </c>
      <c r="C2061" s="100">
        <v>2022</v>
      </c>
      <c r="D2061" s="169" t="s">
        <v>295</v>
      </c>
      <c r="E2061" s="103">
        <v>1</v>
      </c>
      <c r="F2061" s="103">
        <v>15</v>
      </c>
      <c r="G2061" s="278">
        <v>5.0556200000000002</v>
      </c>
    </row>
    <row r="2062" spans="1:7" s="139" customFormat="1" ht="25.2" customHeight="1" x14ac:dyDescent="0.35">
      <c r="A2062" s="367" t="s">
        <v>451</v>
      </c>
      <c r="B2062" s="141" t="s">
        <v>592</v>
      </c>
      <c r="C2062" s="100">
        <v>2022</v>
      </c>
      <c r="D2062" s="169" t="s">
        <v>295</v>
      </c>
      <c r="E2062" s="103">
        <v>1</v>
      </c>
      <c r="F2062" s="103">
        <v>15</v>
      </c>
      <c r="G2062" s="278">
        <v>5.0556200000000002</v>
      </c>
    </row>
    <row r="2063" spans="1:7" s="139" customFormat="1" ht="25.2" customHeight="1" x14ac:dyDescent="0.35">
      <c r="A2063" s="367" t="s">
        <v>451</v>
      </c>
      <c r="B2063" s="141" t="s">
        <v>592</v>
      </c>
      <c r="C2063" s="100">
        <v>2022</v>
      </c>
      <c r="D2063" s="169" t="s">
        <v>295</v>
      </c>
      <c r="E2063" s="103">
        <v>1</v>
      </c>
      <c r="F2063" s="103">
        <v>15</v>
      </c>
      <c r="G2063" s="278">
        <v>5.0556200000000002</v>
      </c>
    </row>
    <row r="2064" spans="1:7" s="139" customFormat="1" ht="25.2" customHeight="1" x14ac:dyDescent="0.35">
      <c r="A2064" s="367" t="s">
        <v>451</v>
      </c>
      <c r="B2064" s="141" t="s">
        <v>592</v>
      </c>
      <c r="C2064" s="100">
        <v>2022</v>
      </c>
      <c r="D2064" s="169" t="s">
        <v>295</v>
      </c>
      <c r="E2064" s="103">
        <v>1</v>
      </c>
      <c r="F2064" s="103">
        <v>15</v>
      </c>
      <c r="G2064" s="278">
        <v>5.0556200000000002</v>
      </c>
    </row>
    <row r="2065" spans="1:7" s="139" customFormat="1" ht="25.2" customHeight="1" x14ac:dyDescent="0.35">
      <c r="A2065" s="367" t="s">
        <v>451</v>
      </c>
      <c r="B2065" s="141" t="s">
        <v>592</v>
      </c>
      <c r="C2065" s="100">
        <v>2022</v>
      </c>
      <c r="D2065" s="169" t="s">
        <v>295</v>
      </c>
      <c r="E2065" s="103">
        <v>1</v>
      </c>
      <c r="F2065" s="103">
        <v>15</v>
      </c>
      <c r="G2065" s="278">
        <v>5.0556200000000002</v>
      </c>
    </row>
    <row r="2066" spans="1:7" s="139" customFormat="1" ht="25.2" customHeight="1" x14ac:dyDescent="0.35">
      <c r="A2066" s="367" t="s">
        <v>451</v>
      </c>
      <c r="B2066" s="141" t="s">
        <v>592</v>
      </c>
      <c r="C2066" s="100">
        <v>2022</v>
      </c>
      <c r="D2066" s="169" t="s">
        <v>295</v>
      </c>
      <c r="E2066" s="103">
        <v>1</v>
      </c>
      <c r="F2066" s="103">
        <v>15</v>
      </c>
      <c r="G2066" s="278">
        <v>5.0556200000000002</v>
      </c>
    </row>
    <row r="2067" spans="1:7" s="139" customFormat="1" ht="25.2" customHeight="1" x14ac:dyDescent="0.35">
      <c r="A2067" s="367" t="s">
        <v>451</v>
      </c>
      <c r="B2067" s="141" t="s">
        <v>592</v>
      </c>
      <c r="C2067" s="100">
        <v>2022</v>
      </c>
      <c r="D2067" s="169" t="s">
        <v>295</v>
      </c>
      <c r="E2067" s="103">
        <v>1</v>
      </c>
      <c r="F2067" s="103">
        <v>15</v>
      </c>
      <c r="G2067" s="278">
        <v>5.0556200000000002</v>
      </c>
    </row>
    <row r="2068" spans="1:7" s="139" customFormat="1" ht="25.2" customHeight="1" x14ac:dyDescent="0.35">
      <c r="A2068" s="367" t="s">
        <v>451</v>
      </c>
      <c r="B2068" s="141" t="s">
        <v>592</v>
      </c>
      <c r="C2068" s="100">
        <v>2022</v>
      </c>
      <c r="D2068" s="169" t="s">
        <v>295</v>
      </c>
      <c r="E2068" s="103">
        <v>1</v>
      </c>
      <c r="F2068" s="103">
        <v>15</v>
      </c>
      <c r="G2068" s="278">
        <v>5.0556200000000002</v>
      </c>
    </row>
    <row r="2069" spans="1:7" s="139" customFormat="1" ht="25.2" customHeight="1" x14ac:dyDescent="0.35">
      <c r="A2069" s="367" t="s">
        <v>451</v>
      </c>
      <c r="B2069" s="141" t="s">
        <v>592</v>
      </c>
      <c r="C2069" s="100">
        <v>2022</v>
      </c>
      <c r="D2069" s="169" t="s">
        <v>295</v>
      </c>
      <c r="E2069" s="103">
        <v>1</v>
      </c>
      <c r="F2069" s="103">
        <v>15</v>
      </c>
      <c r="G2069" s="278">
        <v>5.0556200000000002</v>
      </c>
    </row>
    <row r="2070" spans="1:7" s="139" customFormat="1" ht="25.2" customHeight="1" x14ac:dyDescent="0.35">
      <c r="A2070" s="367" t="s">
        <v>451</v>
      </c>
      <c r="B2070" s="141" t="s">
        <v>592</v>
      </c>
      <c r="C2070" s="100">
        <v>2022</v>
      </c>
      <c r="D2070" s="169" t="s">
        <v>295</v>
      </c>
      <c r="E2070" s="103">
        <v>1</v>
      </c>
      <c r="F2070" s="103">
        <v>15</v>
      </c>
      <c r="G2070" s="278">
        <v>5.0556200000000002</v>
      </c>
    </row>
    <row r="2071" spans="1:7" s="139" customFormat="1" ht="25.2" customHeight="1" x14ac:dyDescent="0.35">
      <c r="A2071" s="367" t="s">
        <v>451</v>
      </c>
      <c r="B2071" s="141" t="s">
        <v>592</v>
      </c>
      <c r="C2071" s="100">
        <v>2022</v>
      </c>
      <c r="D2071" s="169" t="s">
        <v>295</v>
      </c>
      <c r="E2071" s="103">
        <v>1</v>
      </c>
      <c r="F2071" s="103">
        <v>15</v>
      </c>
      <c r="G2071" s="278">
        <v>5.0556200000000002</v>
      </c>
    </row>
    <row r="2072" spans="1:7" s="139" customFormat="1" ht="25.2" customHeight="1" x14ac:dyDescent="0.35">
      <c r="A2072" s="367" t="s">
        <v>451</v>
      </c>
      <c r="B2072" s="141" t="s">
        <v>592</v>
      </c>
      <c r="C2072" s="100">
        <v>2022</v>
      </c>
      <c r="D2072" s="169" t="s">
        <v>295</v>
      </c>
      <c r="E2072" s="103">
        <v>1</v>
      </c>
      <c r="F2072" s="103">
        <v>15</v>
      </c>
      <c r="G2072" s="278">
        <v>5.0556200000000002</v>
      </c>
    </row>
    <row r="2073" spans="1:7" s="139" customFormat="1" ht="25.2" customHeight="1" x14ac:dyDescent="0.35">
      <c r="A2073" s="367" t="s">
        <v>451</v>
      </c>
      <c r="B2073" s="141" t="s">
        <v>592</v>
      </c>
      <c r="C2073" s="100">
        <v>2022</v>
      </c>
      <c r="D2073" s="169" t="s">
        <v>295</v>
      </c>
      <c r="E2073" s="103">
        <v>1</v>
      </c>
      <c r="F2073" s="103">
        <v>15</v>
      </c>
      <c r="G2073" s="278">
        <v>5.0556200000000002</v>
      </c>
    </row>
    <row r="2074" spans="1:7" s="139" customFormat="1" ht="25.2" customHeight="1" x14ac:dyDescent="0.35">
      <c r="A2074" s="367" t="s">
        <v>451</v>
      </c>
      <c r="B2074" s="141" t="s">
        <v>592</v>
      </c>
      <c r="C2074" s="100">
        <v>2022</v>
      </c>
      <c r="D2074" s="169" t="s">
        <v>295</v>
      </c>
      <c r="E2074" s="103">
        <v>1</v>
      </c>
      <c r="F2074" s="103">
        <v>15</v>
      </c>
      <c r="G2074" s="278">
        <v>5.0556200000000002</v>
      </c>
    </row>
    <row r="2075" spans="1:7" s="139" customFormat="1" ht="25.2" customHeight="1" x14ac:dyDescent="0.35">
      <c r="A2075" s="367" t="s">
        <v>451</v>
      </c>
      <c r="B2075" s="141" t="s">
        <v>592</v>
      </c>
      <c r="C2075" s="100">
        <v>2022</v>
      </c>
      <c r="D2075" s="169" t="s">
        <v>295</v>
      </c>
      <c r="E2075" s="103">
        <v>1</v>
      </c>
      <c r="F2075" s="103">
        <v>15</v>
      </c>
      <c r="G2075" s="278">
        <v>5.0556200000000002</v>
      </c>
    </row>
    <row r="2076" spans="1:7" s="139" customFormat="1" ht="25.2" customHeight="1" x14ac:dyDescent="0.35">
      <c r="A2076" s="367" t="s">
        <v>451</v>
      </c>
      <c r="B2076" s="141" t="s">
        <v>592</v>
      </c>
      <c r="C2076" s="100">
        <v>2022</v>
      </c>
      <c r="D2076" s="169" t="s">
        <v>295</v>
      </c>
      <c r="E2076" s="103">
        <v>1</v>
      </c>
      <c r="F2076" s="103">
        <v>15</v>
      </c>
      <c r="G2076" s="278">
        <v>5.0556200000000002</v>
      </c>
    </row>
    <row r="2077" spans="1:7" s="139" customFormat="1" ht="25.2" customHeight="1" x14ac:dyDescent="0.35">
      <c r="A2077" s="367" t="s">
        <v>451</v>
      </c>
      <c r="B2077" s="141" t="s">
        <v>592</v>
      </c>
      <c r="C2077" s="100">
        <v>2022</v>
      </c>
      <c r="D2077" s="169" t="s">
        <v>295</v>
      </c>
      <c r="E2077" s="103">
        <v>1</v>
      </c>
      <c r="F2077" s="103">
        <v>15</v>
      </c>
      <c r="G2077" s="278">
        <v>5.0556200000000002</v>
      </c>
    </row>
    <row r="2078" spans="1:7" s="139" customFormat="1" ht="25.2" customHeight="1" x14ac:dyDescent="0.35">
      <c r="A2078" s="367" t="s">
        <v>451</v>
      </c>
      <c r="B2078" s="141" t="s">
        <v>592</v>
      </c>
      <c r="C2078" s="100">
        <v>2022</v>
      </c>
      <c r="D2078" s="169" t="s">
        <v>295</v>
      </c>
      <c r="E2078" s="103">
        <v>1</v>
      </c>
      <c r="F2078" s="103">
        <v>15</v>
      </c>
      <c r="G2078" s="278">
        <v>5.0556200000000002</v>
      </c>
    </row>
    <row r="2079" spans="1:7" s="139" customFormat="1" ht="25.2" customHeight="1" x14ac:dyDescent="0.35">
      <c r="A2079" s="367" t="s">
        <v>451</v>
      </c>
      <c r="B2079" s="141" t="s">
        <v>592</v>
      </c>
      <c r="C2079" s="100">
        <v>2022</v>
      </c>
      <c r="D2079" s="169" t="s">
        <v>295</v>
      </c>
      <c r="E2079" s="103">
        <v>1</v>
      </c>
      <c r="F2079" s="103">
        <v>15</v>
      </c>
      <c r="G2079" s="278">
        <v>5.0556200000000002</v>
      </c>
    </row>
    <row r="2080" spans="1:7" s="139" customFormat="1" ht="25.2" customHeight="1" x14ac:dyDescent="0.35">
      <c r="A2080" s="367" t="s">
        <v>451</v>
      </c>
      <c r="B2080" s="141" t="s">
        <v>592</v>
      </c>
      <c r="C2080" s="100">
        <v>2022</v>
      </c>
      <c r="D2080" s="169" t="s">
        <v>295</v>
      </c>
      <c r="E2080" s="103">
        <v>1</v>
      </c>
      <c r="F2080" s="103">
        <v>15</v>
      </c>
      <c r="G2080" s="278">
        <v>5.0556200000000002</v>
      </c>
    </row>
    <row r="2081" spans="1:7" s="139" customFormat="1" ht="25.2" customHeight="1" x14ac:dyDescent="0.35">
      <c r="A2081" s="367" t="s">
        <v>451</v>
      </c>
      <c r="B2081" s="141" t="s">
        <v>592</v>
      </c>
      <c r="C2081" s="100">
        <v>2022</v>
      </c>
      <c r="D2081" s="169" t="s">
        <v>295</v>
      </c>
      <c r="E2081" s="103">
        <v>1</v>
      </c>
      <c r="F2081" s="103">
        <v>15</v>
      </c>
      <c r="G2081" s="278">
        <v>5.0556200000000002</v>
      </c>
    </row>
    <row r="2082" spans="1:7" s="139" customFormat="1" ht="25.2" customHeight="1" x14ac:dyDescent="0.35">
      <c r="A2082" s="367" t="s">
        <v>451</v>
      </c>
      <c r="B2082" s="141" t="s">
        <v>592</v>
      </c>
      <c r="C2082" s="100">
        <v>2022</v>
      </c>
      <c r="D2082" s="169" t="s">
        <v>295</v>
      </c>
      <c r="E2082" s="103">
        <v>1</v>
      </c>
      <c r="F2082" s="103">
        <v>15</v>
      </c>
      <c r="G2082" s="278">
        <v>5.0556200000000002</v>
      </c>
    </row>
    <row r="2083" spans="1:7" s="139" customFormat="1" ht="25.2" customHeight="1" x14ac:dyDescent="0.35">
      <c r="A2083" s="367" t="s">
        <v>451</v>
      </c>
      <c r="B2083" s="141" t="s">
        <v>592</v>
      </c>
      <c r="C2083" s="100">
        <v>2022</v>
      </c>
      <c r="D2083" s="169" t="s">
        <v>295</v>
      </c>
      <c r="E2083" s="103">
        <v>1</v>
      </c>
      <c r="F2083" s="103">
        <v>15</v>
      </c>
      <c r="G2083" s="278">
        <v>5.0556200000000002</v>
      </c>
    </row>
    <row r="2084" spans="1:7" s="139" customFormat="1" ht="25.2" customHeight="1" x14ac:dyDescent="0.35">
      <c r="A2084" s="367" t="s">
        <v>451</v>
      </c>
      <c r="B2084" s="141" t="s">
        <v>592</v>
      </c>
      <c r="C2084" s="100">
        <v>2022</v>
      </c>
      <c r="D2084" s="169" t="s">
        <v>295</v>
      </c>
      <c r="E2084" s="103">
        <v>1</v>
      </c>
      <c r="F2084" s="103">
        <v>15</v>
      </c>
      <c r="G2084" s="278">
        <v>5.0556200000000002</v>
      </c>
    </row>
    <row r="2085" spans="1:7" s="139" customFormat="1" ht="25.2" customHeight="1" x14ac:dyDescent="0.35">
      <c r="A2085" s="367" t="s">
        <v>451</v>
      </c>
      <c r="B2085" s="141" t="s">
        <v>592</v>
      </c>
      <c r="C2085" s="100">
        <v>2022</v>
      </c>
      <c r="D2085" s="169" t="s">
        <v>295</v>
      </c>
      <c r="E2085" s="103">
        <v>1</v>
      </c>
      <c r="F2085" s="103">
        <v>15</v>
      </c>
      <c r="G2085" s="278">
        <v>5.0556200000000002</v>
      </c>
    </row>
    <row r="2086" spans="1:7" s="139" customFormat="1" ht="25.2" customHeight="1" x14ac:dyDescent="0.35">
      <c r="A2086" s="367" t="s">
        <v>451</v>
      </c>
      <c r="B2086" s="141" t="s">
        <v>592</v>
      </c>
      <c r="C2086" s="100">
        <v>2022</v>
      </c>
      <c r="D2086" s="169" t="s">
        <v>295</v>
      </c>
      <c r="E2086" s="103">
        <v>1</v>
      </c>
      <c r="F2086" s="103">
        <v>15</v>
      </c>
      <c r="G2086" s="278">
        <v>5.0556200000000002</v>
      </c>
    </row>
    <row r="2087" spans="1:7" s="139" customFormat="1" ht="25.2" customHeight="1" x14ac:dyDescent="0.35">
      <c r="A2087" s="367" t="s">
        <v>451</v>
      </c>
      <c r="B2087" s="141" t="s">
        <v>592</v>
      </c>
      <c r="C2087" s="100">
        <v>2022</v>
      </c>
      <c r="D2087" s="169" t="s">
        <v>295</v>
      </c>
      <c r="E2087" s="103">
        <v>1</v>
      </c>
      <c r="F2087" s="103">
        <v>15</v>
      </c>
      <c r="G2087" s="278">
        <v>5.0556200000000002</v>
      </c>
    </row>
    <row r="2088" spans="1:7" s="139" customFormat="1" ht="25.2" customHeight="1" x14ac:dyDescent="0.35">
      <c r="A2088" s="367" t="s">
        <v>451</v>
      </c>
      <c r="B2088" s="141" t="s">
        <v>592</v>
      </c>
      <c r="C2088" s="100">
        <v>2022</v>
      </c>
      <c r="D2088" s="169" t="s">
        <v>295</v>
      </c>
      <c r="E2088" s="103">
        <v>1</v>
      </c>
      <c r="F2088" s="103">
        <v>15</v>
      </c>
      <c r="G2088" s="278">
        <v>5.0556200000000002</v>
      </c>
    </row>
    <row r="2089" spans="1:7" s="139" customFormat="1" ht="25.2" customHeight="1" x14ac:dyDescent="0.35">
      <c r="A2089" s="367" t="s">
        <v>451</v>
      </c>
      <c r="B2089" s="141" t="s">
        <v>592</v>
      </c>
      <c r="C2089" s="100">
        <v>2022</v>
      </c>
      <c r="D2089" s="169" t="s">
        <v>295</v>
      </c>
      <c r="E2089" s="103">
        <v>1</v>
      </c>
      <c r="F2089" s="103">
        <v>15</v>
      </c>
      <c r="G2089" s="278">
        <v>5.0556200000000002</v>
      </c>
    </row>
    <row r="2090" spans="1:7" s="139" customFormat="1" ht="25.2" customHeight="1" x14ac:dyDescent="0.35">
      <c r="A2090" s="367" t="s">
        <v>451</v>
      </c>
      <c r="B2090" s="141" t="s">
        <v>592</v>
      </c>
      <c r="C2090" s="100">
        <v>2022</v>
      </c>
      <c r="D2090" s="169" t="s">
        <v>295</v>
      </c>
      <c r="E2090" s="103">
        <v>1</v>
      </c>
      <c r="F2090" s="103">
        <v>15</v>
      </c>
      <c r="G2090" s="278">
        <v>5.0556200000000002</v>
      </c>
    </row>
    <row r="2091" spans="1:7" s="139" customFormat="1" ht="25.2" customHeight="1" x14ac:dyDescent="0.35">
      <c r="A2091" s="367" t="s">
        <v>451</v>
      </c>
      <c r="B2091" s="141" t="s">
        <v>592</v>
      </c>
      <c r="C2091" s="100">
        <v>2022</v>
      </c>
      <c r="D2091" s="169" t="s">
        <v>295</v>
      </c>
      <c r="E2091" s="103">
        <v>1</v>
      </c>
      <c r="F2091" s="103">
        <v>15</v>
      </c>
      <c r="G2091" s="278">
        <v>5.0556200000000002</v>
      </c>
    </row>
    <row r="2092" spans="1:7" s="139" customFormat="1" ht="25.2" customHeight="1" x14ac:dyDescent="0.35">
      <c r="A2092" s="367" t="s">
        <v>451</v>
      </c>
      <c r="B2092" s="141" t="s">
        <v>592</v>
      </c>
      <c r="C2092" s="100">
        <v>2022</v>
      </c>
      <c r="D2092" s="169" t="s">
        <v>295</v>
      </c>
      <c r="E2092" s="103">
        <v>1</v>
      </c>
      <c r="F2092" s="103">
        <v>15</v>
      </c>
      <c r="G2092" s="278">
        <v>5.0556200000000002</v>
      </c>
    </row>
    <row r="2093" spans="1:7" s="139" customFormat="1" ht="25.2" customHeight="1" x14ac:dyDescent="0.35">
      <c r="A2093" s="367" t="s">
        <v>451</v>
      </c>
      <c r="B2093" s="141" t="s">
        <v>592</v>
      </c>
      <c r="C2093" s="100">
        <v>2022</v>
      </c>
      <c r="D2093" s="169" t="s">
        <v>295</v>
      </c>
      <c r="E2093" s="103">
        <v>1</v>
      </c>
      <c r="F2093" s="103">
        <v>15</v>
      </c>
      <c r="G2093" s="278">
        <v>5.0556200000000002</v>
      </c>
    </row>
    <row r="2094" spans="1:7" s="139" customFormat="1" ht="25.2" customHeight="1" x14ac:dyDescent="0.35">
      <c r="A2094" s="367" t="s">
        <v>451</v>
      </c>
      <c r="B2094" s="141" t="s">
        <v>592</v>
      </c>
      <c r="C2094" s="100">
        <v>2022</v>
      </c>
      <c r="D2094" s="169" t="s">
        <v>295</v>
      </c>
      <c r="E2094" s="103">
        <v>1</v>
      </c>
      <c r="F2094" s="103">
        <v>15</v>
      </c>
      <c r="G2094" s="278">
        <v>5.0556200000000002</v>
      </c>
    </row>
    <row r="2095" spans="1:7" s="139" customFormat="1" ht="25.2" customHeight="1" x14ac:dyDescent="0.35">
      <c r="A2095" s="367" t="s">
        <v>451</v>
      </c>
      <c r="B2095" s="141" t="s">
        <v>592</v>
      </c>
      <c r="C2095" s="100">
        <v>2022</v>
      </c>
      <c r="D2095" s="169" t="s">
        <v>295</v>
      </c>
      <c r="E2095" s="103">
        <v>1</v>
      </c>
      <c r="F2095" s="103">
        <v>15</v>
      </c>
      <c r="G2095" s="278">
        <v>5.0556200000000002</v>
      </c>
    </row>
    <row r="2096" spans="1:7" s="139" customFormat="1" ht="25.2" customHeight="1" x14ac:dyDescent="0.35">
      <c r="A2096" s="367" t="s">
        <v>451</v>
      </c>
      <c r="B2096" s="141" t="s">
        <v>592</v>
      </c>
      <c r="C2096" s="100">
        <v>2022</v>
      </c>
      <c r="D2096" s="169" t="s">
        <v>295</v>
      </c>
      <c r="E2096" s="103">
        <v>1</v>
      </c>
      <c r="F2096" s="103">
        <v>15</v>
      </c>
      <c r="G2096" s="278">
        <v>5.0556200000000002</v>
      </c>
    </row>
    <row r="2097" spans="1:7" s="139" customFormat="1" ht="25.2" customHeight="1" x14ac:dyDescent="0.35">
      <c r="A2097" s="367" t="s">
        <v>451</v>
      </c>
      <c r="B2097" s="141" t="s">
        <v>592</v>
      </c>
      <c r="C2097" s="100">
        <v>2022</v>
      </c>
      <c r="D2097" s="169" t="s">
        <v>295</v>
      </c>
      <c r="E2097" s="103">
        <v>1</v>
      </c>
      <c r="F2097" s="103">
        <v>15</v>
      </c>
      <c r="G2097" s="278">
        <v>5.0556200000000002</v>
      </c>
    </row>
    <row r="2098" spans="1:7" s="139" customFormat="1" ht="25.2" customHeight="1" x14ac:dyDescent="0.35">
      <c r="A2098" s="367" t="s">
        <v>451</v>
      </c>
      <c r="B2098" s="141" t="s">
        <v>592</v>
      </c>
      <c r="C2098" s="100">
        <v>2022</v>
      </c>
      <c r="D2098" s="169" t="s">
        <v>295</v>
      </c>
      <c r="E2098" s="103">
        <v>1</v>
      </c>
      <c r="F2098" s="103">
        <v>15</v>
      </c>
      <c r="G2098" s="278">
        <v>5.0556200000000002</v>
      </c>
    </row>
    <row r="2099" spans="1:7" s="139" customFormat="1" ht="25.2" customHeight="1" x14ac:dyDescent="0.35">
      <c r="A2099" s="367" t="s">
        <v>451</v>
      </c>
      <c r="B2099" s="141" t="s">
        <v>592</v>
      </c>
      <c r="C2099" s="100">
        <v>2022</v>
      </c>
      <c r="D2099" s="169" t="s">
        <v>295</v>
      </c>
      <c r="E2099" s="103">
        <v>1</v>
      </c>
      <c r="F2099" s="103">
        <v>15</v>
      </c>
      <c r="G2099" s="278">
        <v>5.0556200000000002</v>
      </c>
    </row>
    <row r="2100" spans="1:7" s="139" customFormat="1" ht="25.2" customHeight="1" x14ac:dyDescent="0.35">
      <c r="A2100" s="367" t="s">
        <v>451</v>
      </c>
      <c r="B2100" s="141" t="s">
        <v>592</v>
      </c>
      <c r="C2100" s="100">
        <v>2022</v>
      </c>
      <c r="D2100" s="169" t="s">
        <v>295</v>
      </c>
      <c r="E2100" s="103">
        <v>1</v>
      </c>
      <c r="F2100" s="103">
        <v>15</v>
      </c>
      <c r="G2100" s="278">
        <v>5.0556200000000002</v>
      </c>
    </row>
    <row r="2101" spans="1:7" s="139" customFormat="1" ht="25.2" customHeight="1" x14ac:dyDescent="0.35">
      <c r="A2101" s="367" t="s">
        <v>451</v>
      </c>
      <c r="B2101" s="141" t="s">
        <v>592</v>
      </c>
      <c r="C2101" s="100">
        <v>2022</v>
      </c>
      <c r="D2101" s="169" t="s">
        <v>295</v>
      </c>
      <c r="E2101" s="103">
        <v>1</v>
      </c>
      <c r="F2101" s="103">
        <v>15</v>
      </c>
      <c r="G2101" s="278">
        <v>5.0556200000000002</v>
      </c>
    </row>
    <row r="2102" spans="1:7" s="139" customFormat="1" ht="25.2" customHeight="1" x14ac:dyDescent="0.35">
      <c r="A2102" s="367" t="s">
        <v>451</v>
      </c>
      <c r="B2102" s="141" t="s">
        <v>592</v>
      </c>
      <c r="C2102" s="100">
        <v>2022</v>
      </c>
      <c r="D2102" s="169" t="s">
        <v>295</v>
      </c>
      <c r="E2102" s="103">
        <v>1</v>
      </c>
      <c r="F2102" s="103">
        <v>15</v>
      </c>
      <c r="G2102" s="278">
        <v>4.3319399999999995</v>
      </c>
    </row>
    <row r="2103" spans="1:7" s="139" customFormat="1" ht="25.2" customHeight="1" x14ac:dyDescent="0.35">
      <c r="A2103" s="367" t="s">
        <v>451</v>
      </c>
      <c r="B2103" s="141" t="s">
        <v>592</v>
      </c>
      <c r="C2103" s="100">
        <v>2022</v>
      </c>
      <c r="D2103" s="169" t="s">
        <v>295</v>
      </c>
      <c r="E2103" s="103">
        <v>1</v>
      </c>
      <c r="F2103" s="103">
        <v>15</v>
      </c>
      <c r="G2103" s="278">
        <v>4.3319399999999995</v>
      </c>
    </row>
    <row r="2104" spans="1:7" s="139" customFormat="1" ht="25.2" customHeight="1" x14ac:dyDescent="0.35">
      <c r="A2104" s="367" t="s">
        <v>451</v>
      </c>
      <c r="B2104" s="141" t="s">
        <v>592</v>
      </c>
      <c r="C2104" s="100">
        <v>2022</v>
      </c>
      <c r="D2104" s="169" t="s">
        <v>295</v>
      </c>
      <c r="E2104" s="103">
        <v>1</v>
      </c>
      <c r="F2104" s="103">
        <v>15</v>
      </c>
      <c r="G2104" s="278">
        <v>4.3319399999999995</v>
      </c>
    </row>
    <row r="2105" spans="1:7" s="139" customFormat="1" ht="25.2" customHeight="1" x14ac:dyDescent="0.35">
      <c r="A2105" s="367" t="s">
        <v>451</v>
      </c>
      <c r="B2105" s="141" t="s">
        <v>592</v>
      </c>
      <c r="C2105" s="100">
        <v>2022</v>
      </c>
      <c r="D2105" s="169" t="s">
        <v>295</v>
      </c>
      <c r="E2105" s="103">
        <v>1</v>
      </c>
      <c r="F2105" s="103">
        <v>15</v>
      </c>
      <c r="G2105" s="278">
        <v>4.3319399999999995</v>
      </c>
    </row>
    <row r="2106" spans="1:7" s="139" customFormat="1" ht="25.2" customHeight="1" x14ac:dyDescent="0.35">
      <c r="A2106" s="367" t="s">
        <v>451</v>
      </c>
      <c r="B2106" s="141" t="s">
        <v>592</v>
      </c>
      <c r="C2106" s="100">
        <v>2022</v>
      </c>
      <c r="D2106" s="169" t="s">
        <v>295</v>
      </c>
      <c r="E2106" s="103">
        <v>1</v>
      </c>
      <c r="F2106" s="103">
        <v>15</v>
      </c>
      <c r="G2106" s="278">
        <v>4.3319399999999995</v>
      </c>
    </row>
    <row r="2107" spans="1:7" s="139" customFormat="1" ht="25.2" customHeight="1" x14ac:dyDescent="0.35">
      <c r="A2107" s="367" t="s">
        <v>451</v>
      </c>
      <c r="B2107" s="141" t="s">
        <v>592</v>
      </c>
      <c r="C2107" s="100">
        <v>2022</v>
      </c>
      <c r="D2107" s="169" t="s">
        <v>295</v>
      </c>
      <c r="E2107" s="103">
        <v>1</v>
      </c>
      <c r="F2107" s="103">
        <v>15</v>
      </c>
      <c r="G2107" s="278">
        <v>4.3319399999999995</v>
      </c>
    </row>
    <row r="2108" spans="1:7" s="139" customFormat="1" ht="25.2" customHeight="1" x14ac:dyDescent="0.35">
      <c r="A2108" s="367" t="s">
        <v>451</v>
      </c>
      <c r="B2108" s="141" t="s">
        <v>592</v>
      </c>
      <c r="C2108" s="100">
        <v>2022</v>
      </c>
      <c r="D2108" s="169" t="s">
        <v>295</v>
      </c>
      <c r="E2108" s="103">
        <v>1</v>
      </c>
      <c r="F2108" s="103">
        <v>15</v>
      </c>
      <c r="G2108" s="278">
        <v>4.3319399999999995</v>
      </c>
    </row>
    <row r="2109" spans="1:7" s="139" customFormat="1" ht="25.2" customHeight="1" x14ac:dyDescent="0.35">
      <c r="A2109" s="367" t="s">
        <v>451</v>
      </c>
      <c r="B2109" s="141" t="s">
        <v>592</v>
      </c>
      <c r="C2109" s="100">
        <v>2022</v>
      </c>
      <c r="D2109" s="169" t="s">
        <v>295</v>
      </c>
      <c r="E2109" s="103">
        <v>1</v>
      </c>
      <c r="F2109" s="103">
        <v>15</v>
      </c>
      <c r="G2109" s="278">
        <v>4.3319399999999995</v>
      </c>
    </row>
    <row r="2110" spans="1:7" s="139" customFormat="1" ht="25.2" customHeight="1" x14ac:dyDescent="0.35">
      <c r="A2110" s="367" t="s">
        <v>451</v>
      </c>
      <c r="B2110" s="141" t="s">
        <v>592</v>
      </c>
      <c r="C2110" s="100">
        <v>2022</v>
      </c>
      <c r="D2110" s="169" t="s">
        <v>295</v>
      </c>
      <c r="E2110" s="103">
        <v>1</v>
      </c>
      <c r="F2110" s="103">
        <v>15</v>
      </c>
      <c r="G2110" s="278">
        <v>4.3319399999999995</v>
      </c>
    </row>
    <row r="2111" spans="1:7" s="139" customFormat="1" ht="25.2" customHeight="1" x14ac:dyDescent="0.35">
      <c r="A2111" s="367" t="s">
        <v>451</v>
      </c>
      <c r="B2111" s="141" t="s">
        <v>592</v>
      </c>
      <c r="C2111" s="100">
        <v>2022</v>
      </c>
      <c r="D2111" s="169" t="s">
        <v>295</v>
      </c>
      <c r="E2111" s="103">
        <v>1</v>
      </c>
      <c r="F2111" s="103">
        <v>15</v>
      </c>
      <c r="G2111" s="278">
        <v>4.3319399999999995</v>
      </c>
    </row>
    <row r="2112" spans="1:7" s="139" customFormat="1" ht="25.2" customHeight="1" x14ac:dyDescent="0.35">
      <c r="A2112" s="367" t="s">
        <v>451</v>
      </c>
      <c r="B2112" s="141" t="s">
        <v>592</v>
      </c>
      <c r="C2112" s="100">
        <v>2022</v>
      </c>
      <c r="D2112" s="169" t="s">
        <v>295</v>
      </c>
      <c r="E2112" s="103">
        <v>1</v>
      </c>
      <c r="F2112" s="103">
        <v>15</v>
      </c>
      <c r="G2112" s="278">
        <v>4.3319399999999995</v>
      </c>
    </row>
    <row r="2113" spans="1:7" s="139" customFormat="1" ht="25.2" customHeight="1" x14ac:dyDescent="0.35">
      <c r="A2113" s="367" t="s">
        <v>451</v>
      </c>
      <c r="B2113" s="141" t="s">
        <v>592</v>
      </c>
      <c r="C2113" s="100">
        <v>2022</v>
      </c>
      <c r="D2113" s="169" t="s">
        <v>295</v>
      </c>
      <c r="E2113" s="103">
        <v>1</v>
      </c>
      <c r="F2113" s="103">
        <v>15</v>
      </c>
      <c r="G2113" s="278">
        <v>4.3319399999999995</v>
      </c>
    </row>
    <row r="2114" spans="1:7" s="139" customFormat="1" ht="25.2" customHeight="1" x14ac:dyDescent="0.35">
      <c r="A2114" s="367" t="s">
        <v>451</v>
      </c>
      <c r="B2114" s="141" t="s">
        <v>592</v>
      </c>
      <c r="C2114" s="100">
        <v>2022</v>
      </c>
      <c r="D2114" s="169" t="s">
        <v>295</v>
      </c>
      <c r="E2114" s="103">
        <v>1</v>
      </c>
      <c r="F2114" s="103">
        <v>15</v>
      </c>
      <c r="G2114" s="278">
        <v>4.3319399999999995</v>
      </c>
    </row>
    <row r="2115" spans="1:7" s="139" customFormat="1" ht="25.2" customHeight="1" x14ac:dyDescent="0.35">
      <c r="A2115" s="367" t="s">
        <v>451</v>
      </c>
      <c r="B2115" s="141" t="s">
        <v>592</v>
      </c>
      <c r="C2115" s="100">
        <v>2022</v>
      </c>
      <c r="D2115" s="169" t="s">
        <v>295</v>
      </c>
      <c r="E2115" s="103">
        <v>1</v>
      </c>
      <c r="F2115" s="103">
        <v>15</v>
      </c>
      <c r="G2115" s="278">
        <v>4.3319399999999995</v>
      </c>
    </row>
    <row r="2116" spans="1:7" s="139" customFormat="1" ht="25.2" customHeight="1" x14ac:dyDescent="0.35">
      <c r="A2116" s="367" t="s">
        <v>451</v>
      </c>
      <c r="B2116" s="141" t="s">
        <v>592</v>
      </c>
      <c r="C2116" s="100">
        <v>2022</v>
      </c>
      <c r="D2116" s="169" t="s">
        <v>295</v>
      </c>
      <c r="E2116" s="103">
        <v>1</v>
      </c>
      <c r="F2116" s="103">
        <v>15</v>
      </c>
      <c r="G2116" s="278">
        <v>4.3319399999999995</v>
      </c>
    </row>
    <row r="2117" spans="1:7" s="139" customFormat="1" ht="25.2" customHeight="1" x14ac:dyDescent="0.35">
      <c r="A2117" s="367" t="s">
        <v>451</v>
      </c>
      <c r="B2117" s="141" t="s">
        <v>592</v>
      </c>
      <c r="C2117" s="100">
        <v>2022</v>
      </c>
      <c r="D2117" s="169" t="s">
        <v>295</v>
      </c>
      <c r="E2117" s="103">
        <v>1</v>
      </c>
      <c r="F2117" s="103">
        <v>15</v>
      </c>
      <c r="G2117" s="278">
        <v>9.5152800000000006</v>
      </c>
    </row>
    <row r="2118" spans="1:7" s="139" customFormat="1" ht="25.2" customHeight="1" x14ac:dyDescent="0.35">
      <c r="A2118" s="367" t="s">
        <v>451</v>
      </c>
      <c r="B2118" s="141" t="s">
        <v>592</v>
      </c>
      <c r="C2118" s="100">
        <v>2022</v>
      </c>
      <c r="D2118" s="169" t="s">
        <v>295</v>
      </c>
      <c r="E2118" s="103">
        <v>1</v>
      </c>
      <c r="F2118" s="103">
        <v>15</v>
      </c>
      <c r="G2118" s="278">
        <v>9.5152800000000006</v>
      </c>
    </row>
    <row r="2119" spans="1:7" s="139" customFormat="1" ht="25.2" customHeight="1" x14ac:dyDescent="0.35">
      <c r="A2119" s="367" t="s">
        <v>451</v>
      </c>
      <c r="B2119" s="141" t="s">
        <v>592</v>
      </c>
      <c r="C2119" s="100">
        <v>2022</v>
      </c>
      <c r="D2119" s="169" t="s">
        <v>295</v>
      </c>
      <c r="E2119" s="103">
        <v>1</v>
      </c>
      <c r="F2119" s="103">
        <v>15</v>
      </c>
      <c r="G2119" s="278">
        <v>9.5152800000000006</v>
      </c>
    </row>
    <row r="2120" spans="1:7" s="139" customFormat="1" ht="25.2" customHeight="1" x14ac:dyDescent="0.35">
      <c r="A2120" s="367" t="s">
        <v>451</v>
      </c>
      <c r="B2120" s="141" t="s">
        <v>592</v>
      </c>
      <c r="C2120" s="100">
        <v>2022</v>
      </c>
      <c r="D2120" s="169" t="s">
        <v>295</v>
      </c>
      <c r="E2120" s="103">
        <v>1</v>
      </c>
      <c r="F2120" s="103">
        <v>15</v>
      </c>
      <c r="G2120" s="278">
        <v>9.5152800000000006</v>
      </c>
    </row>
    <row r="2121" spans="1:7" s="139" customFormat="1" ht="25.2" customHeight="1" x14ac:dyDescent="0.35">
      <c r="A2121" s="367" t="s">
        <v>451</v>
      </c>
      <c r="B2121" s="141" t="s">
        <v>592</v>
      </c>
      <c r="C2121" s="100">
        <v>2022</v>
      </c>
      <c r="D2121" s="169" t="s">
        <v>295</v>
      </c>
      <c r="E2121" s="103">
        <v>1</v>
      </c>
      <c r="F2121" s="103">
        <v>15</v>
      </c>
      <c r="G2121" s="278">
        <v>9.5152800000000006</v>
      </c>
    </row>
    <row r="2122" spans="1:7" s="139" customFormat="1" ht="25.2" customHeight="1" x14ac:dyDescent="0.35">
      <c r="A2122" s="367" t="s">
        <v>451</v>
      </c>
      <c r="B2122" s="141" t="s">
        <v>592</v>
      </c>
      <c r="C2122" s="100">
        <v>2022</v>
      </c>
      <c r="D2122" s="169" t="s">
        <v>295</v>
      </c>
      <c r="E2122" s="103">
        <v>1</v>
      </c>
      <c r="F2122" s="103">
        <v>15</v>
      </c>
      <c r="G2122" s="278">
        <v>9.5152800000000006</v>
      </c>
    </row>
    <row r="2123" spans="1:7" s="139" customFormat="1" ht="25.2" customHeight="1" x14ac:dyDescent="0.35">
      <c r="A2123" s="367" t="s">
        <v>451</v>
      </c>
      <c r="B2123" s="141" t="s">
        <v>592</v>
      </c>
      <c r="C2123" s="100">
        <v>2022</v>
      </c>
      <c r="D2123" s="169" t="s">
        <v>295</v>
      </c>
      <c r="E2123" s="103">
        <v>1</v>
      </c>
      <c r="F2123" s="103">
        <v>15</v>
      </c>
      <c r="G2123" s="278">
        <v>9.5152800000000006</v>
      </c>
    </row>
    <row r="2124" spans="1:7" s="139" customFormat="1" ht="25.2" customHeight="1" x14ac:dyDescent="0.35">
      <c r="A2124" s="367" t="s">
        <v>451</v>
      </c>
      <c r="B2124" s="141" t="s">
        <v>592</v>
      </c>
      <c r="C2124" s="100">
        <v>2022</v>
      </c>
      <c r="D2124" s="169" t="s">
        <v>295</v>
      </c>
      <c r="E2124" s="103">
        <v>1</v>
      </c>
      <c r="F2124" s="103">
        <v>15</v>
      </c>
      <c r="G2124" s="278">
        <v>9.5152800000000006</v>
      </c>
    </row>
    <row r="2125" spans="1:7" s="139" customFormat="1" ht="25.2" customHeight="1" x14ac:dyDescent="0.35">
      <c r="A2125" s="367" t="s">
        <v>451</v>
      </c>
      <c r="B2125" s="141" t="s">
        <v>592</v>
      </c>
      <c r="C2125" s="100">
        <v>2022</v>
      </c>
      <c r="D2125" s="169" t="s">
        <v>295</v>
      </c>
      <c r="E2125" s="103">
        <v>1</v>
      </c>
      <c r="F2125" s="103">
        <v>15</v>
      </c>
      <c r="G2125" s="278">
        <v>9.5152800000000006</v>
      </c>
    </row>
    <row r="2126" spans="1:7" s="139" customFormat="1" ht="25.2" customHeight="1" x14ac:dyDescent="0.35">
      <c r="A2126" s="367" t="s">
        <v>451</v>
      </c>
      <c r="B2126" s="141" t="s">
        <v>592</v>
      </c>
      <c r="C2126" s="100">
        <v>2022</v>
      </c>
      <c r="D2126" s="169" t="s">
        <v>295</v>
      </c>
      <c r="E2126" s="103">
        <v>1</v>
      </c>
      <c r="F2126" s="103">
        <v>15</v>
      </c>
      <c r="G2126" s="278">
        <v>9.5152800000000006</v>
      </c>
    </row>
    <row r="2127" spans="1:7" s="139" customFormat="1" ht="25.2" customHeight="1" x14ac:dyDescent="0.35">
      <c r="A2127" s="367" t="s">
        <v>451</v>
      </c>
      <c r="B2127" s="141" t="s">
        <v>592</v>
      </c>
      <c r="C2127" s="100">
        <v>2022</v>
      </c>
      <c r="D2127" s="169" t="s">
        <v>295</v>
      </c>
      <c r="E2127" s="103">
        <v>1</v>
      </c>
      <c r="F2127" s="103">
        <v>15</v>
      </c>
      <c r="G2127" s="278">
        <v>9.5152800000000006</v>
      </c>
    </row>
    <row r="2128" spans="1:7" s="139" customFormat="1" ht="25.2" customHeight="1" x14ac:dyDescent="0.35">
      <c r="A2128" s="367" t="s">
        <v>451</v>
      </c>
      <c r="B2128" s="141" t="s">
        <v>592</v>
      </c>
      <c r="C2128" s="100">
        <v>2022</v>
      </c>
      <c r="D2128" s="169" t="s">
        <v>295</v>
      </c>
      <c r="E2128" s="103">
        <v>1</v>
      </c>
      <c r="F2128" s="103">
        <v>15</v>
      </c>
      <c r="G2128" s="278">
        <v>9.5152800000000006</v>
      </c>
    </row>
    <row r="2129" spans="1:7" s="139" customFormat="1" ht="25.2" customHeight="1" x14ac:dyDescent="0.35">
      <c r="A2129" s="367" t="s">
        <v>451</v>
      </c>
      <c r="B2129" s="141" t="s">
        <v>592</v>
      </c>
      <c r="C2129" s="100">
        <v>2022</v>
      </c>
      <c r="D2129" s="169" t="s">
        <v>295</v>
      </c>
      <c r="E2129" s="103">
        <v>1</v>
      </c>
      <c r="F2129" s="103">
        <v>15</v>
      </c>
      <c r="G2129" s="278">
        <v>9.5152800000000006</v>
      </c>
    </row>
    <row r="2130" spans="1:7" s="139" customFormat="1" ht="25.2" customHeight="1" x14ac:dyDescent="0.35">
      <c r="A2130" s="367" t="s">
        <v>451</v>
      </c>
      <c r="B2130" s="141" t="s">
        <v>592</v>
      </c>
      <c r="C2130" s="100">
        <v>2022</v>
      </c>
      <c r="D2130" s="169" t="s">
        <v>295</v>
      </c>
      <c r="E2130" s="103">
        <v>1</v>
      </c>
      <c r="F2130" s="103">
        <v>15</v>
      </c>
      <c r="G2130" s="278">
        <v>9.5152800000000006</v>
      </c>
    </row>
    <row r="2131" spans="1:7" s="139" customFormat="1" ht="25.2" customHeight="1" x14ac:dyDescent="0.35">
      <c r="A2131" s="367" t="s">
        <v>451</v>
      </c>
      <c r="B2131" s="141" t="s">
        <v>592</v>
      </c>
      <c r="C2131" s="100">
        <v>2022</v>
      </c>
      <c r="D2131" s="169" t="s">
        <v>295</v>
      </c>
      <c r="E2131" s="103">
        <v>1</v>
      </c>
      <c r="F2131" s="103">
        <v>15</v>
      </c>
      <c r="G2131" s="278">
        <v>9.5152800000000006</v>
      </c>
    </row>
    <row r="2132" spans="1:7" s="139" customFormat="1" ht="25.2" customHeight="1" x14ac:dyDescent="0.35">
      <c r="A2132" s="367" t="s">
        <v>451</v>
      </c>
      <c r="B2132" s="141" t="s">
        <v>592</v>
      </c>
      <c r="C2132" s="100">
        <v>2022</v>
      </c>
      <c r="D2132" s="169" t="s">
        <v>295</v>
      </c>
      <c r="E2132" s="103">
        <v>1</v>
      </c>
      <c r="F2132" s="103">
        <v>15</v>
      </c>
      <c r="G2132" s="278">
        <v>9.5152800000000006</v>
      </c>
    </row>
    <row r="2133" spans="1:7" s="139" customFormat="1" ht="25.2" customHeight="1" x14ac:dyDescent="0.35">
      <c r="A2133" s="367" t="s">
        <v>451</v>
      </c>
      <c r="B2133" s="141" t="s">
        <v>592</v>
      </c>
      <c r="C2133" s="100">
        <v>2022</v>
      </c>
      <c r="D2133" s="169" t="s">
        <v>295</v>
      </c>
      <c r="E2133" s="103">
        <v>1</v>
      </c>
      <c r="F2133" s="103">
        <v>15</v>
      </c>
      <c r="G2133" s="278">
        <v>9.5152800000000006</v>
      </c>
    </row>
    <row r="2134" spans="1:7" s="139" customFormat="1" ht="25.2" customHeight="1" x14ac:dyDescent="0.35">
      <c r="A2134" s="367" t="s">
        <v>451</v>
      </c>
      <c r="B2134" s="141" t="s">
        <v>592</v>
      </c>
      <c r="C2134" s="100">
        <v>2022</v>
      </c>
      <c r="D2134" s="169" t="s">
        <v>295</v>
      </c>
      <c r="E2134" s="103">
        <v>1</v>
      </c>
      <c r="F2134" s="103">
        <v>15</v>
      </c>
      <c r="G2134" s="278">
        <v>9.5152800000000006</v>
      </c>
    </row>
    <row r="2135" spans="1:7" s="139" customFormat="1" ht="25.2" customHeight="1" x14ac:dyDescent="0.35">
      <c r="A2135" s="367" t="s">
        <v>451</v>
      </c>
      <c r="B2135" s="141" t="s">
        <v>592</v>
      </c>
      <c r="C2135" s="100">
        <v>2022</v>
      </c>
      <c r="D2135" s="169" t="s">
        <v>295</v>
      </c>
      <c r="E2135" s="103">
        <v>1</v>
      </c>
      <c r="F2135" s="103">
        <v>15</v>
      </c>
      <c r="G2135" s="278">
        <v>9.5152800000000006</v>
      </c>
    </row>
    <row r="2136" spans="1:7" s="139" customFormat="1" ht="25.2" customHeight="1" x14ac:dyDescent="0.35">
      <c r="A2136" s="367" t="s">
        <v>451</v>
      </c>
      <c r="B2136" s="141" t="s">
        <v>592</v>
      </c>
      <c r="C2136" s="100">
        <v>2022</v>
      </c>
      <c r="D2136" s="169" t="s">
        <v>295</v>
      </c>
      <c r="E2136" s="103">
        <v>1</v>
      </c>
      <c r="F2136" s="103">
        <v>15</v>
      </c>
      <c r="G2136" s="278">
        <v>9.5152800000000006</v>
      </c>
    </row>
    <row r="2137" spans="1:7" s="139" customFormat="1" ht="25.2" customHeight="1" x14ac:dyDescent="0.35">
      <c r="A2137" s="367" t="s">
        <v>451</v>
      </c>
      <c r="B2137" s="141" t="s">
        <v>592</v>
      </c>
      <c r="C2137" s="100">
        <v>2022</v>
      </c>
      <c r="D2137" s="169" t="s">
        <v>295</v>
      </c>
      <c r="E2137" s="103">
        <v>1</v>
      </c>
      <c r="F2137" s="103">
        <v>15</v>
      </c>
      <c r="G2137" s="278">
        <v>9.5152800000000006</v>
      </c>
    </row>
    <row r="2138" spans="1:7" s="139" customFormat="1" ht="25.2" customHeight="1" x14ac:dyDescent="0.35">
      <c r="A2138" s="367" t="s">
        <v>451</v>
      </c>
      <c r="B2138" s="141" t="s">
        <v>592</v>
      </c>
      <c r="C2138" s="100">
        <v>2022</v>
      </c>
      <c r="D2138" s="169" t="s">
        <v>295</v>
      </c>
      <c r="E2138" s="103">
        <v>1</v>
      </c>
      <c r="F2138" s="103">
        <v>15</v>
      </c>
      <c r="G2138" s="278">
        <v>9.5152800000000006</v>
      </c>
    </row>
    <row r="2139" spans="1:7" s="139" customFormat="1" ht="25.2" customHeight="1" x14ac:dyDescent="0.35">
      <c r="A2139" s="367" t="s">
        <v>451</v>
      </c>
      <c r="B2139" s="141" t="s">
        <v>592</v>
      </c>
      <c r="C2139" s="100">
        <v>2022</v>
      </c>
      <c r="D2139" s="169" t="s">
        <v>295</v>
      </c>
      <c r="E2139" s="103">
        <v>1</v>
      </c>
      <c r="F2139" s="103">
        <v>15</v>
      </c>
      <c r="G2139" s="278">
        <v>9.5152800000000006</v>
      </c>
    </row>
    <row r="2140" spans="1:7" s="139" customFormat="1" ht="25.2" customHeight="1" x14ac:dyDescent="0.35">
      <c r="A2140" s="367" t="s">
        <v>451</v>
      </c>
      <c r="B2140" s="141" t="s">
        <v>592</v>
      </c>
      <c r="C2140" s="100">
        <v>2022</v>
      </c>
      <c r="D2140" s="169" t="s">
        <v>295</v>
      </c>
      <c r="E2140" s="103">
        <v>1</v>
      </c>
      <c r="F2140" s="103">
        <v>15</v>
      </c>
      <c r="G2140" s="278">
        <v>9.5152800000000006</v>
      </c>
    </row>
    <row r="2141" spans="1:7" s="139" customFormat="1" ht="25.2" customHeight="1" x14ac:dyDescent="0.35">
      <c r="A2141" s="367" t="s">
        <v>451</v>
      </c>
      <c r="B2141" s="141" t="s">
        <v>592</v>
      </c>
      <c r="C2141" s="100">
        <v>2022</v>
      </c>
      <c r="D2141" s="169" t="s">
        <v>295</v>
      </c>
      <c r="E2141" s="103">
        <v>1</v>
      </c>
      <c r="F2141" s="103">
        <v>15</v>
      </c>
      <c r="G2141" s="278">
        <v>9.5152800000000006</v>
      </c>
    </row>
    <row r="2142" spans="1:7" s="139" customFormat="1" ht="25.2" customHeight="1" x14ac:dyDescent="0.35">
      <c r="A2142" s="367" t="s">
        <v>451</v>
      </c>
      <c r="B2142" s="141" t="s">
        <v>592</v>
      </c>
      <c r="C2142" s="100">
        <v>2022</v>
      </c>
      <c r="D2142" s="169" t="s">
        <v>295</v>
      </c>
      <c r="E2142" s="103">
        <v>1</v>
      </c>
      <c r="F2142" s="103">
        <v>15</v>
      </c>
      <c r="G2142" s="278">
        <v>9.5152800000000006</v>
      </c>
    </row>
    <row r="2143" spans="1:7" s="139" customFormat="1" ht="25.2" customHeight="1" x14ac:dyDescent="0.35">
      <c r="A2143" s="367" t="s">
        <v>451</v>
      </c>
      <c r="B2143" s="141" t="s">
        <v>592</v>
      </c>
      <c r="C2143" s="100">
        <v>2022</v>
      </c>
      <c r="D2143" s="169" t="s">
        <v>295</v>
      </c>
      <c r="E2143" s="103">
        <v>1</v>
      </c>
      <c r="F2143" s="103">
        <v>15</v>
      </c>
      <c r="G2143" s="278">
        <v>9.5152800000000006</v>
      </c>
    </row>
    <row r="2144" spans="1:7" s="139" customFormat="1" ht="25.2" customHeight="1" x14ac:dyDescent="0.35">
      <c r="A2144" s="367" t="s">
        <v>451</v>
      </c>
      <c r="B2144" s="141" t="s">
        <v>592</v>
      </c>
      <c r="C2144" s="100">
        <v>2022</v>
      </c>
      <c r="D2144" s="169" t="s">
        <v>295</v>
      </c>
      <c r="E2144" s="103">
        <v>1</v>
      </c>
      <c r="F2144" s="103">
        <v>15</v>
      </c>
      <c r="G2144" s="278">
        <v>9.5152800000000006</v>
      </c>
    </row>
    <row r="2145" spans="1:7" s="139" customFormat="1" ht="25.2" customHeight="1" x14ac:dyDescent="0.35">
      <c r="A2145" s="367" t="s">
        <v>451</v>
      </c>
      <c r="B2145" s="141" t="s">
        <v>592</v>
      </c>
      <c r="C2145" s="100">
        <v>2022</v>
      </c>
      <c r="D2145" s="169" t="s">
        <v>295</v>
      </c>
      <c r="E2145" s="103">
        <v>1</v>
      </c>
      <c r="F2145" s="103">
        <v>15</v>
      </c>
      <c r="G2145" s="278">
        <v>9.5152800000000006</v>
      </c>
    </row>
    <row r="2146" spans="1:7" s="139" customFormat="1" ht="25.2" customHeight="1" x14ac:dyDescent="0.35">
      <c r="A2146" s="367" t="s">
        <v>451</v>
      </c>
      <c r="B2146" s="141" t="s">
        <v>592</v>
      </c>
      <c r="C2146" s="100">
        <v>2022</v>
      </c>
      <c r="D2146" s="169" t="s">
        <v>295</v>
      </c>
      <c r="E2146" s="103">
        <v>1</v>
      </c>
      <c r="F2146" s="103">
        <v>15</v>
      </c>
      <c r="G2146" s="278">
        <v>9.5152800000000006</v>
      </c>
    </row>
    <row r="2147" spans="1:7" s="139" customFormat="1" ht="25.2" customHeight="1" x14ac:dyDescent="0.35">
      <c r="A2147" s="367" t="s">
        <v>451</v>
      </c>
      <c r="B2147" s="141" t="s">
        <v>592</v>
      </c>
      <c r="C2147" s="100">
        <v>2022</v>
      </c>
      <c r="D2147" s="169" t="s">
        <v>295</v>
      </c>
      <c r="E2147" s="103">
        <v>1</v>
      </c>
      <c r="F2147" s="103">
        <v>15</v>
      </c>
      <c r="G2147" s="278">
        <v>9.5152800000000006</v>
      </c>
    </row>
    <row r="2148" spans="1:7" s="139" customFormat="1" ht="25.2" customHeight="1" x14ac:dyDescent="0.35">
      <c r="A2148" s="367" t="s">
        <v>451</v>
      </c>
      <c r="B2148" s="141" t="s">
        <v>592</v>
      </c>
      <c r="C2148" s="100">
        <v>2022</v>
      </c>
      <c r="D2148" s="169" t="s">
        <v>295</v>
      </c>
      <c r="E2148" s="103">
        <v>1</v>
      </c>
      <c r="F2148" s="103">
        <v>15</v>
      </c>
      <c r="G2148" s="278">
        <v>9.5152800000000006</v>
      </c>
    </row>
    <row r="2149" spans="1:7" s="139" customFormat="1" ht="25.2" customHeight="1" x14ac:dyDescent="0.35">
      <c r="A2149" s="367" t="s">
        <v>451</v>
      </c>
      <c r="B2149" s="141" t="s">
        <v>592</v>
      </c>
      <c r="C2149" s="100">
        <v>2022</v>
      </c>
      <c r="D2149" s="169" t="s">
        <v>295</v>
      </c>
      <c r="E2149" s="103">
        <v>1</v>
      </c>
      <c r="F2149" s="103">
        <v>15</v>
      </c>
      <c r="G2149" s="278">
        <v>9.5152800000000006</v>
      </c>
    </row>
    <row r="2150" spans="1:7" s="139" customFormat="1" ht="25.2" customHeight="1" x14ac:dyDescent="0.35">
      <c r="A2150" s="367" t="s">
        <v>451</v>
      </c>
      <c r="B2150" s="141" t="s">
        <v>592</v>
      </c>
      <c r="C2150" s="100">
        <v>2022</v>
      </c>
      <c r="D2150" s="169" t="s">
        <v>295</v>
      </c>
      <c r="E2150" s="103">
        <v>1</v>
      </c>
      <c r="F2150" s="103">
        <v>15</v>
      </c>
      <c r="G2150" s="278">
        <v>9.5152800000000006</v>
      </c>
    </row>
    <row r="2151" spans="1:7" s="139" customFormat="1" ht="25.2" customHeight="1" x14ac:dyDescent="0.35">
      <c r="A2151" s="367" t="s">
        <v>451</v>
      </c>
      <c r="B2151" s="141" t="s">
        <v>592</v>
      </c>
      <c r="C2151" s="100">
        <v>2022</v>
      </c>
      <c r="D2151" s="169" t="s">
        <v>295</v>
      </c>
      <c r="E2151" s="103">
        <v>1</v>
      </c>
      <c r="F2151" s="103">
        <v>15</v>
      </c>
      <c r="G2151" s="278">
        <v>9.5152800000000006</v>
      </c>
    </row>
    <row r="2152" spans="1:7" s="139" customFormat="1" ht="25.2" customHeight="1" x14ac:dyDescent="0.35">
      <c r="A2152" s="367" t="s">
        <v>451</v>
      </c>
      <c r="B2152" s="141" t="s">
        <v>592</v>
      </c>
      <c r="C2152" s="100">
        <v>2022</v>
      </c>
      <c r="D2152" s="169" t="s">
        <v>295</v>
      </c>
      <c r="E2152" s="103">
        <v>1</v>
      </c>
      <c r="F2152" s="103">
        <v>15</v>
      </c>
      <c r="G2152" s="278">
        <v>9.5152800000000006</v>
      </c>
    </row>
    <row r="2153" spans="1:7" s="139" customFormat="1" ht="25.2" customHeight="1" x14ac:dyDescent="0.35">
      <c r="A2153" s="367" t="s">
        <v>451</v>
      </c>
      <c r="B2153" s="141" t="s">
        <v>592</v>
      </c>
      <c r="C2153" s="100">
        <v>2022</v>
      </c>
      <c r="D2153" s="169" t="s">
        <v>295</v>
      </c>
      <c r="E2153" s="103">
        <v>1</v>
      </c>
      <c r="F2153" s="103">
        <v>15</v>
      </c>
      <c r="G2153" s="278">
        <v>9.5152800000000006</v>
      </c>
    </row>
    <row r="2154" spans="1:7" s="139" customFormat="1" ht="25.2" customHeight="1" x14ac:dyDescent="0.35">
      <c r="A2154" s="367" t="s">
        <v>451</v>
      </c>
      <c r="B2154" s="141" t="s">
        <v>592</v>
      </c>
      <c r="C2154" s="100">
        <v>2022</v>
      </c>
      <c r="D2154" s="169" t="s">
        <v>295</v>
      </c>
      <c r="E2154" s="103">
        <v>1</v>
      </c>
      <c r="F2154" s="103">
        <v>15</v>
      </c>
      <c r="G2154" s="278">
        <v>9.5152800000000006</v>
      </c>
    </row>
    <row r="2155" spans="1:7" s="139" customFormat="1" ht="25.2" customHeight="1" x14ac:dyDescent="0.35">
      <c r="A2155" s="367" t="s">
        <v>451</v>
      </c>
      <c r="B2155" s="141" t="s">
        <v>592</v>
      </c>
      <c r="C2155" s="100">
        <v>2022</v>
      </c>
      <c r="D2155" s="169" t="s">
        <v>295</v>
      </c>
      <c r="E2155" s="103">
        <v>1</v>
      </c>
      <c r="F2155" s="103">
        <v>15</v>
      </c>
      <c r="G2155" s="278">
        <v>9.5152800000000006</v>
      </c>
    </row>
    <row r="2156" spans="1:7" s="139" customFormat="1" ht="25.2" customHeight="1" x14ac:dyDescent="0.35">
      <c r="A2156" s="367" t="s">
        <v>451</v>
      </c>
      <c r="B2156" s="141" t="s">
        <v>592</v>
      </c>
      <c r="C2156" s="100">
        <v>2022</v>
      </c>
      <c r="D2156" s="169" t="s">
        <v>295</v>
      </c>
      <c r="E2156" s="103">
        <v>1</v>
      </c>
      <c r="F2156" s="103">
        <v>15</v>
      </c>
      <c r="G2156" s="278">
        <v>9.5152800000000006</v>
      </c>
    </row>
    <row r="2157" spans="1:7" s="139" customFormat="1" ht="25.2" customHeight="1" x14ac:dyDescent="0.35">
      <c r="A2157" s="367" t="s">
        <v>451</v>
      </c>
      <c r="B2157" s="141" t="s">
        <v>592</v>
      </c>
      <c r="C2157" s="100">
        <v>2022</v>
      </c>
      <c r="D2157" s="169" t="s">
        <v>295</v>
      </c>
      <c r="E2157" s="103">
        <v>1</v>
      </c>
      <c r="F2157" s="103">
        <v>15</v>
      </c>
      <c r="G2157" s="278">
        <v>9.5152800000000006</v>
      </c>
    </row>
    <row r="2158" spans="1:7" s="139" customFormat="1" ht="25.2" customHeight="1" x14ac:dyDescent="0.35">
      <c r="A2158" s="367" t="s">
        <v>451</v>
      </c>
      <c r="B2158" s="141" t="s">
        <v>592</v>
      </c>
      <c r="C2158" s="100">
        <v>2022</v>
      </c>
      <c r="D2158" s="169" t="s">
        <v>295</v>
      </c>
      <c r="E2158" s="103">
        <v>1</v>
      </c>
      <c r="F2158" s="103">
        <v>15</v>
      </c>
      <c r="G2158" s="278">
        <v>9.5152800000000006</v>
      </c>
    </row>
    <row r="2159" spans="1:7" s="139" customFormat="1" ht="25.2" customHeight="1" x14ac:dyDescent="0.35">
      <c r="A2159" s="367" t="s">
        <v>451</v>
      </c>
      <c r="B2159" s="141" t="s">
        <v>592</v>
      </c>
      <c r="C2159" s="100">
        <v>2022</v>
      </c>
      <c r="D2159" s="169" t="s">
        <v>295</v>
      </c>
      <c r="E2159" s="103">
        <v>1</v>
      </c>
      <c r="F2159" s="103">
        <v>15</v>
      </c>
      <c r="G2159" s="278">
        <v>9.5152800000000006</v>
      </c>
    </row>
    <row r="2160" spans="1:7" s="139" customFormat="1" ht="25.2" customHeight="1" x14ac:dyDescent="0.35">
      <c r="A2160" s="367" t="s">
        <v>451</v>
      </c>
      <c r="B2160" s="141" t="s">
        <v>592</v>
      </c>
      <c r="C2160" s="100">
        <v>2022</v>
      </c>
      <c r="D2160" s="169" t="s">
        <v>295</v>
      </c>
      <c r="E2160" s="103">
        <v>1</v>
      </c>
      <c r="F2160" s="103">
        <v>15</v>
      </c>
      <c r="G2160" s="278">
        <v>9.5152800000000006</v>
      </c>
    </row>
    <row r="2161" spans="1:7" s="139" customFormat="1" ht="25.2" customHeight="1" x14ac:dyDescent="0.35">
      <c r="A2161" s="367" t="s">
        <v>451</v>
      </c>
      <c r="B2161" s="141" t="s">
        <v>592</v>
      </c>
      <c r="C2161" s="100">
        <v>2022</v>
      </c>
      <c r="D2161" s="169" t="s">
        <v>295</v>
      </c>
      <c r="E2161" s="103">
        <v>1</v>
      </c>
      <c r="F2161" s="103">
        <v>15</v>
      </c>
      <c r="G2161" s="278">
        <v>9.5152800000000006</v>
      </c>
    </row>
    <row r="2162" spans="1:7" s="139" customFormat="1" ht="25.2" customHeight="1" x14ac:dyDescent="0.35">
      <c r="A2162" s="367" t="s">
        <v>451</v>
      </c>
      <c r="B2162" s="141" t="s">
        <v>592</v>
      </c>
      <c r="C2162" s="100">
        <v>2022</v>
      </c>
      <c r="D2162" s="169" t="s">
        <v>295</v>
      </c>
      <c r="E2162" s="103">
        <v>1</v>
      </c>
      <c r="F2162" s="103">
        <v>15</v>
      </c>
      <c r="G2162" s="278">
        <v>9.5152800000000006</v>
      </c>
    </row>
    <row r="2163" spans="1:7" s="139" customFormat="1" ht="25.2" customHeight="1" x14ac:dyDescent="0.35">
      <c r="A2163" s="367" t="s">
        <v>451</v>
      </c>
      <c r="B2163" s="141" t="s">
        <v>592</v>
      </c>
      <c r="C2163" s="100">
        <v>2022</v>
      </c>
      <c r="D2163" s="169" t="s">
        <v>295</v>
      </c>
      <c r="E2163" s="103">
        <v>1</v>
      </c>
      <c r="F2163" s="103">
        <v>15</v>
      </c>
      <c r="G2163" s="278">
        <v>9.5152800000000006</v>
      </c>
    </row>
    <row r="2164" spans="1:7" s="139" customFormat="1" ht="25.2" customHeight="1" x14ac:dyDescent="0.35">
      <c r="A2164" s="367" t="s">
        <v>451</v>
      </c>
      <c r="B2164" s="141" t="s">
        <v>592</v>
      </c>
      <c r="C2164" s="100">
        <v>2022</v>
      </c>
      <c r="D2164" s="169" t="s">
        <v>295</v>
      </c>
      <c r="E2164" s="103">
        <v>1</v>
      </c>
      <c r="F2164" s="103">
        <v>15</v>
      </c>
      <c r="G2164" s="278">
        <v>9.5152800000000006</v>
      </c>
    </row>
    <row r="2165" spans="1:7" s="139" customFormat="1" ht="25.2" customHeight="1" x14ac:dyDescent="0.35">
      <c r="A2165" s="367" t="s">
        <v>451</v>
      </c>
      <c r="B2165" s="141" t="s">
        <v>592</v>
      </c>
      <c r="C2165" s="100">
        <v>2022</v>
      </c>
      <c r="D2165" s="169" t="s">
        <v>295</v>
      </c>
      <c r="E2165" s="103">
        <v>1</v>
      </c>
      <c r="F2165" s="103">
        <v>15</v>
      </c>
      <c r="G2165" s="278">
        <v>9.5152800000000006</v>
      </c>
    </row>
    <row r="2166" spans="1:7" s="139" customFormat="1" ht="25.2" customHeight="1" x14ac:dyDescent="0.35">
      <c r="A2166" s="367" t="s">
        <v>451</v>
      </c>
      <c r="B2166" s="141" t="s">
        <v>592</v>
      </c>
      <c r="C2166" s="100">
        <v>2022</v>
      </c>
      <c r="D2166" s="169" t="s">
        <v>295</v>
      </c>
      <c r="E2166" s="103">
        <v>1</v>
      </c>
      <c r="F2166" s="103">
        <v>15</v>
      </c>
      <c r="G2166" s="278">
        <v>9.5152800000000006</v>
      </c>
    </row>
    <row r="2167" spans="1:7" s="139" customFormat="1" ht="25.2" customHeight="1" x14ac:dyDescent="0.35">
      <c r="A2167" s="367" t="s">
        <v>451</v>
      </c>
      <c r="B2167" s="141" t="s">
        <v>592</v>
      </c>
      <c r="C2167" s="100">
        <v>2022</v>
      </c>
      <c r="D2167" s="169" t="s">
        <v>295</v>
      </c>
      <c r="E2167" s="103">
        <v>1</v>
      </c>
      <c r="F2167" s="103">
        <v>15</v>
      </c>
      <c r="G2167" s="278">
        <v>9.5152800000000006</v>
      </c>
    </row>
    <row r="2168" spans="1:7" s="139" customFormat="1" ht="25.2" customHeight="1" x14ac:dyDescent="0.35">
      <c r="A2168" s="367" t="s">
        <v>451</v>
      </c>
      <c r="B2168" s="141" t="s">
        <v>592</v>
      </c>
      <c r="C2168" s="100">
        <v>2022</v>
      </c>
      <c r="D2168" s="169" t="s">
        <v>295</v>
      </c>
      <c r="E2168" s="103">
        <v>1</v>
      </c>
      <c r="F2168" s="103">
        <v>15</v>
      </c>
      <c r="G2168" s="278">
        <v>3.65402</v>
      </c>
    </row>
    <row r="2169" spans="1:7" s="139" customFormat="1" ht="25.2" customHeight="1" x14ac:dyDescent="0.35">
      <c r="A2169" s="367" t="s">
        <v>451</v>
      </c>
      <c r="B2169" s="141" t="s">
        <v>592</v>
      </c>
      <c r="C2169" s="100">
        <v>2022</v>
      </c>
      <c r="D2169" s="169" t="s">
        <v>295</v>
      </c>
      <c r="E2169" s="103">
        <v>1</v>
      </c>
      <c r="F2169" s="103">
        <v>15</v>
      </c>
      <c r="G2169" s="278">
        <v>2.24485</v>
      </c>
    </row>
    <row r="2170" spans="1:7" s="139" customFormat="1" ht="25.2" customHeight="1" x14ac:dyDescent="0.35">
      <c r="A2170" s="367" t="s">
        <v>451</v>
      </c>
      <c r="B2170" s="141" t="s">
        <v>592</v>
      </c>
      <c r="C2170" s="100">
        <v>2022</v>
      </c>
      <c r="D2170" s="169" t="s">
        <v>295</v>
      </c>
      <c r="E2170" s="103">
        <v>1</v>
      </c>
      <c r="F2170" s="103">
        <v>15</v>
      </c>
      <c r="G2170" s="278">
        <v>3.65402</v>
      </c>
    </row>
    <row r="2171" spans="1:7" s="139" customFormat="1" ht="25.2" customHeight="1" x14ac:dyDescent="0.35">
      <c r="A2171" s="367" t="s">
        <v>451</v>
      </c>
      <c r="B2171" s="141" t="s">
        <v>592</v>
      </c>
      <c r="C2171" s="100">
        <v>2022</v>
      </c>
      <c r="D2171" s="169" t="s">
        <v>295</v>
      </c>
      <c r="E2171" s="103">
        <v>1</v>
      </c>
      <c r="F2171" s="103">
        <v>15</v>
      </c>
      <c r="G2171" s="278">
        <v>9.7549899999999994</v>
      </c>
    </row>
    <row r="2172" spans="1:7" s="139" customFormat="1" ht="25.2" customHeight="1" x14ac:dyDescent="0.35">
      <c r="A2172" s="367" t="s">
        <v>451</v>
      </c>
      <c r="B2172" s="141" t="s">
        <v>592</v>
      </c>
      <c r="C2172" s="100">
        <v>2022</v>
      </c>
      <c r="D2172" s="169" t="s">
        <v>295</v>
      </c>
      <c r="E2172" s="103">
        <v>1</v>
      </c>
      <c r="F2172" s="103">
        <v>15</v>
      </c>
      <c r="G2172" s="278">
        <v>9.7549899999999994</v>
      </c>
    </row>
    <row r="2173" spans="1:7" s="139" customFormat="1" ht="25.2" customHeight="1" x14ac:dyDescent="0.35">
      <c r="A2173" s="367" t="s">
        <v>451</v>
      </c>
      <c r="B2173" s="141" t="s">
        <v>592</v>
      </c>
      <c r="C2173" s="100">
        <v>2022</v>
      </c>
      <c r="D2173" s="169" t="s">
        <v>295</v>
      </c>
      <c r="E2173" s="103">
        <v>1</v>
      </c>
      <c r="F2173" s="103">
        <v>15</v>
      </c>
      <c r="G2173" s="278">
        <v>9.7549899999999994</v>
      </c>
    </row>
    <row r="2174" spans="1:7" s="139" customFormat="1" ht="25.2" customHeight="1" x14ac:dyDescent="0.35">
      <c r="A2174" s="367" t="s">
        <v>451</v>
      </c>
      <c r="B2174" s="141" t="s">
        <v>592</v>
      </c>
      <c r="C2174" s="100">
        <v>2022</v>
      </c>
      <c r="D2174" s="169" t="s">
        <v>295</v>
      </c>
      <c r="E2174" s="103">
        <v>1</v>
      </c>
      <c r="F2174" s="103">
        <v>15</v>
      </c>
      <c r="G2174" s="278">
        <v>9.7549899999999994</v>
      </c>
    </row>
    <row r="2175" spans="1:7" s="139" customFormat="1" ht="25.2" customHeight="1" x14ac:dyDescent="0.35">
      <c r="A2175" s="367" t="s">
        <v>451</v>
      </c>
      <c r="B2175" s="141" t="s">
        <v>592</v>
      </c>
      <c r="C2175" s="100">
        <v>2022</v>
      </c>
      <c r="D2175" s="169" t="s">
        <v>295</v>
      </c>
      <c r="E2175" s="103">
        <v>1</v>
      </c>
      <c r="F2175" s="103">
        <v>15</v>
      </c>
      <c r="G2175" s="278">
        <v>9.7549899999999994</v>
      </c>
    </row>
    <row r="2176" spans="1:7" s="139" customFormat="1" ht="25.2" customHeight="1" x14ac:dyDescent="0.35">
      <c r="A2176" s="367" t="s">
        <v>451</v>
      </c>
      <c r="B2176" s="141" t="s">
        <v>592</v>
      </c>
      <c r="C2176" s="100">
        <v>2022</v>
      </c>
      <c r="D2176" s="169" t="s">
        <v>295</v>
      </c>
      <c r="E2176" s="103">
        <v>1</v>
      </c>
      <c r="F2176" s="103">
        <v>15</v>
      </c>
      <c r="G2176" s="278">
        <v>9.7549899999999994</v>
      </c>
    </row>
    <row r="2177" spans="1:7" s="139" customFormat="1" ht="25.2" customHeight="1" x14ac:dyDescent="0.35">
      <c r="A2177" s="367" t="s">
        <v>451</v>
      </c>
      <c r="B2177" s="141" t="s">
        <v>592</v>
      </c>
      <c r="C2177" s="100">
        <v>2022</v>
      </c>
      <c r="D2177" s="169" t="s">
        <v>295</v>
      </c>
      <c r="E2177" s="103">
        <v>1</v>
      </c>
      <c r="F2177" s="103">
        <v>15</v>
      </c>
      <c r="G2177" s="278">
        <v>9.7549899999999994</v>
      </c>
    </row>
    <row r="2178" spans="1:7" s="139" customFormat="1" ht="25.2" customHeight="1" x14ac:dyDescent="0.35">
      <c r="A2178" s="367" t="s">
        <v>451</v>
      </c>
      <c r="B2178" s="141" t="s">
        <v>592</v>
      </c>
      <c r="C2178" s="100">
        <v>2022</v>
      </c>
      <c r="D2178" s="169" t="s">
        <v>295</v>
      </c>
      <c r="E2178" s="103">
        <v>1</v>
      </c>
      <c r="F2178" s="103">
        <v>15</v>
      </c>
      <c r="G2178" s="278">
        <v>9.7549899999999994</v>
      </c>
    </row>
    <row r="2179" spans="1:7" s="139" customFormat="1" ht="25.2" customHeight="1" x14ac:dyDescent="0.35">
      <c r="A2179" s="367" t="s">
        <v>451</v>
      </c>
      <c r="B2179" s="141" t="s">
        <v>592</v>
      </c>
      <c r="C2179" s="100">
        <v>2022</v>
      </c>
      <c r="D2179" s="169" t="s">
        <v>295</v>
      </c>
      <c r="E2179" s="103">
        <v>1</v>
      </c>
      <c r="F2179" s="103">
        <v>15</v>
      </c>
      <c r="G2179" s="278">
        <v>9.7549899999999994</v>
      </c>
    </row>
    <row r="2180" spans="1:7" s="139" customFormat="1" ht="25.2" customHeight="1" x14ac:dyDescent="0.35">
      <c r="A2180" s="367" t="s">
        <v>451</v>
      </c>
      <c r="B2180" s="141" t="s">
        <v>592</v>
      </c>
      <c r="C2180" s="100">
        <v>2022</v>
      </c>
      <c r="D2180" s="169" t="s">
        <v>295</v>
      </c>
      <c r="E2180" s="103">
        <v>1</v>
      </c>
      <c r="F2180" s="103">
        <v>15</v>
      </c>
      <c r="G2180" s="278">
        <v>3.2754299999999996</v>
      </c>
    </row>
    <row r="2181" spans="1:7" s="139" customFormat="1" ht="25.2" customHeight="1" x14ac:dyDescent="0.35">
      <c r="A2181" s="367" t="s">
        <v>451</v>
      </c>
      <c r="B2181" s="141" t="s">
        <v>592</v>
      </c>
      <c r="C2181" s="100">
        <v>2022</v>
      </c>
      <c r="D2181" s="169" t="s">
        <v>295</v>
      </c>
      <c r="E2181" s="103">
        <v>1</v>
      </c>
      <c r="F2181" s="103">
        <v>15</v>
      </c>
      <c r="G2181" s="278">
        <v>3.2754299999999996</v>
      </c>
    </row>
    <row r="2182" spans="1:7" s="139" customFormat="1" ht="25.2" customHeight="1" x14ac:dyDescent="0.35">
      <c r="A2182" s="367" t="s">
        <v>451</v>
      </c>
      <c r="B2182" s="141" t="s">
        <v>592</v>
      </c>
      <c r="C2182" s="100">
        <v>2022</v>
      </c>
      <c r="D2182" s="169" t="s">
        <v>295</v>
      </c>
      <c r="E2182" s="103">
        <v>1</v>
      </c>
      <c r="F2182" s="103">
        <v>15</v>
      </c>
      <c r="G2182" s="278">
        <v>3.2754299999999996</v>
      </c>
    </row>
    <row r="2183" spans="1:7" s="139" customFormat="1" ht="25.2" customHeight="1" x14ac:dyDescent="0.35">
      <c r="A2183" s="367" t="s">
        <v>451</v>
      </c>
      <c r="B2183" s="141" t="s">
        <v>592</v>
      </c>
      <c r="C2183" s="100">
        <v>2022</v>
      </c>
      <c r="D2183" s="169" t="s">
        <v>295</v>
      </c>
      <c r="E2183" s="103">
        <v>1</v>
      </c>
      <c r="F2183" s="103">
        <v>15</v>
      </c>
      <c r="G2183" s="278">
        <v>5.4082600000000003</v>
      </c>
    </row>
    <row r="2184" spans="1:7" s="139" customFormat="1" ht="25.2" customHeight="1" x14ac:dyDescent="0.35">
      <c r="A2184" s="367" t="s">
        <v>451</v>
      </c>
      <c r="B2184" s="141" t="s">
        <v>592</v>
      </c>
      <c r="C2184" s="100">
        <v>2022</v>
      </c>
      <c r="D2184" s="169" t="s">
        <v>295</v>
      </c>
      <c r="E2184" s="103">
        <v>1</v>
      </c>
      <c r="F2184" s="103">
        <v>15</v>
      </c>
      <c r="G2184" s="278">
        <v>3.2754299999999996</v>
      </c>
    </row>
    <row r="2185" spans="1:7" s="139" customFormat="1" ht="25.2" customHeight="1" x14ac:dyDescent="0.35">
      <c r="A2185" s="367" t="s">
        <v>451</v>
      </c>
      <c r="B2185" s="141" t="s">
        <v>592</v>
      </c>
      <c r="C2185" s="100">
        <v>2022</v>
      </c>
      <c r="D2185" s="169" t="s">
        <v>295</v>
      </c>
      <c r="E2185" s="103">
        <v>1</v>
      </c>
      <c r="F2185" s="103">
        <v>15</v>
      </c>
      <c r="G2185" s="278">
        <v>9.7549899999999994</v>
      </c>
    </row>
    <row r="2186" spans="1:7" s="139" customFormat="1" ht="25.2" customHeight="1" x14ac:dyDescent="0.35">
      <c r="A2186" s="367" t="s">
        <v>451</v>
      </c>
      <c r="B2186" s="141" t="s">
        <v>592</v>
      </c>
      <c r="C2186" s="100">
        <v>2022</v>
      </c>
      <c r="D2186" s="169" t="s">
        <v>295</v>
      </c>
      <c r="E2186" s="103">
        <v>1</v>
      </c>
      <c r="F2186" s="103">
        <v>15</v>
      </c>
      <c r="G2186" s="278">
        <v>9.7549899999999994</v>
      </c>
    </row>
    <row r="2187" spans="1:7" s="139" customFormat="1" ht="25.2" customHeight="1" x14ac:dyDescent="0.35">
      <c r="A2187" s="367" t="s">
        <v>451</v>
      </c>
      <c r="B2187" s="141" t="s">
        <v>592</v>
      </c>
      <c r="C2187" s="100">
        <v>2022</v>
      </c>
      <c r="D2187" s="169" t="s">
        <v>295</v>
      </c>
      <c r="E2187" s="103">
        <v>1</v>
      </c>
      <c r="F2187" s="103">
        <v>15</v>
      </c>
      <c r="G2187" s="278">
        <v>9.7549899999999994</v>
      </c>
    </row>
    <row r="2188" spans="1:7" s="139" customFormat="1" ht="25.2" customHeight="1" x14ac:dyDescent="0.35">
      <c r="A2188" s="367" t="s">
        <v>451</v>
      </c>
      <c r="B2188" s="141" t="s">
        <v>592</v>
      </c>
      <c r="C2188" s="100">
        <v>2022</v>
      </c>
      <c r="D2188" s="169" t="s">
        <v>295</v>
      </c>
      <c r="E2188" s="103">
        <v>1</v>
      </c>
      <c r="F2188" s="103">
        <v>15</v>
      </c>
      <c r="G2188" s="278">
        <v>9.7549899999999994</v>
      </c>
    </row>
    <row r="2189" spans="1:7" s="139" customFormat="1" ht="25.2" customHeight="1" x14ac:dyDescent="0.35">
      <c r="A2189" s="367" t="s">
        <v>451</v>
      </c>
      <c r="B2189" s="141" t="s">
        <v>592</v>
      </c>
      <c r="C2189" s="100">
        <v>2022</v>
      </c>
      <c r="D2189" s="169" t="s">
        <v>295</v>
      </c>
      <c r="E2189" s="103">
        <v>1</v>
      </c>
      <c r="F2189" s="103">
        <v>15</v>
      </c>
      <c r="G2189" s="278">
        <v>5.4082600000000003</v>
      </c>
    </row>
    <row r="2190" spans="1:7" s="139" customFormat="1" ht="25.2" customHeight="1" x14ac:dyDescent="0.35">
      <c r="A2190" s="367" t="s">
        <v>451</v>
      </c>
      <c r="B2190" s="141" t="s">
        <v>592</v>
      </c>
      <c r="C2190" s="100">
        <v>2022</v>
      </c>
      <c r="D2190" s="169" t="s">
        <v>295</v>
      </c>
      <c r="E2190" s="103">
        <v>1</v>
      </c>
      <c r="F2190" s="103">
        <v>15</v>
      </c>
      <c r="G2190" s="278">
        <v>5.4082600000000003</v>
      </c>
    </row>
    <row r="2191" spans="1:7" s="139" customFormat="1" ht="25.2" customHeight="1" x14ac:dyDescent="0.35">
      <c r="A2191" s="367" t="s">
        <v>451</v>
      </c>
      <c r="B2191" s="141" t="s">
        <v>592</v>
      </c>
      <c r="C2191" s="100">
        <v>2022</v>
      </c>
      <c r="D2191" s="169" t="s">
        <v>295</v>
      </c>
      <c r="E2191" s="103">
        <v>1</v>
      </c>
      <c r="F2191" s="103">
        <v>15</v>
      </c>
      <c r="G2191" s="278">
        <v>5.4082600000000003</v>
      </c>
    </row>
    <row r="2192" spans="1:7" s="139" customFormat="1" ht="25.2" customHeight="1" x14ac:dyDescent="0.35">
      <c r="A2192" s="367" t="s">
        <v>451</v>
      </c>
      <c r="B2192" s="141" t="s">
        <v>592</v>
      </c>
      <c r="C2192" s="100">
        <v>2022</v>
      </c>
      <c r="D2192" s="169" t="s">
        <v>295</v>
      </c>
      <c r="E2192" s="103">
        <v>1</v>
      </c>
      <c r="F2192" s="103">
        <v>15</v>
      </c>
      <c r="G2192" s="278">
        <v>5.4082600000000003</v>
      </c>
    </row>
    <row r="2193" spans="1:7" s="139" customFormat="1" ht="25.2" customHeight="1" x14ac:dyDescent="0.35">
      <c r="A2193" s="367" t="s">
        <v>451</v>
      </c>
      <c r="B2193" s="141" t="s">
        <v>592</v>
      </c>
      <c r="C2193" s="100">
        <v>2022</v>
      </c>
      <c r="D2193" s="169" t="s">
        <v>295</v>
      </c>
      <c r="E2193" s="103">
        <v>1</v>
      </c>
      <c r="F2193" s="103">
        <v>15</v>
      </c>
      <c r="G2193" s="278">
        <v>5.4082600000000003</v>
      </c>
    </row>
    <row r="2194" spans="1:7" s="139" customFormat="1" ht="25.2" customHeight="1" x14ac:dyDescent="0.35">
      <c r="A2194" s="367" t="s">
        <v>451</v>
      </c>
      <c r="B2194" s="141" t="s">
        <v>592</v>
      </c>
      <c r="C2194" s="100">
        <v>2022</v>
      </c>
      <c r="D2194" s="169" t="s">
        <v>295</v>
      </c>
      <c r="E2194" s="103">
        <v>1</v>
      </c>
      <c r="F2194" s="103">
        <v>15</v>
      </c>
      <c r="G2194" s="278">
        <v>5.4082600000000003</v>
      </c>
    </row>
    <row r="2195" spans="1:7" s="139" customFormat="1" ht="25.2" customHeight="1" x14ac:dyDescent="0.35">
      <c r="A2195" s="367" t="s">
        <v>451</v>
      </c>
      <c r="B2195" s="141" t="s">
        <v>592</v>
      </c>
      <c r="C2195" s="100">
        <v>2022</v>
      </c>
      <c r="D2195" s="169" t="s">
        <v>295</v>
      </c>
      <c r="E2195" s="103">
        <v>1</v>
      </c>
      <c r="F2195" s="103">
        <v>15</v>
      </c>
      <c r="G2195" s="278">
        <v>5.4082600000000003</v>
      </c>
    </row>
    <row r="2196" spans="1:7" s="139" customFormat="1" ht="25.2" customHeight="1" x14ac:dyDescent="0.35">
      <c r="A2196" s="367" t="s">
        <v>451</v>
      </c>
      <c r="B2196" s="141" t="s">
        <v>592</v>
      </c>
      <c r="C2196" s="100">
        <v>2022</v>
      </c>
      <c r="D2196" s="169" t="s">
        <v>295</v>
      </c>
      <c r="E2196" s="103">
        <v>1</v>
      </c>
      <c r="F2196" s="103">
        <v>15</v>
      </c>
      <c r="G2196" s="278">
        <v>5.4082600000000003</v>
      </c>
    </row>
    <row r="2197" spans="1:7" s="139" customFormat="1" ht="25.2" customHeight="1" x14ac:dyDescent="0.35">
      <c r="A2197" s="367" t="s">
        <v>451</v>
      </c>
      <c r="B2197" s="141" t="s">
        <v>592</v>
      </c>
      <c r="C2197" s="100">
        <v>2022</v>
      </c>
      <c r="D2197" s="169" t="s">
        <v>295</v>
      </c>
      <c r="E2197" s="103">
        <v>1</v>
      </c>
      <c r="F2197" s="103">
        <v>15</v>
      </c>
      <c r="G2197" s="278">
        <v>5.4082600000000003</v>
      </c>
    </row>
    <row r="2198" spans="1:7" s="139" customFormat="1" ht="25.2" customHeight="1" x14ac:dyDescent="0.35">
      <c r="A2198" s="367" t="s">
        <v>451</v>
      </c>
      <c r="B2198" s="141" t="s">
        <v>592</v>
      </c>
      <c r="C2198" s="100">
        <v>2022</v>
      </c>
      <c r="D2198" s="169" t="s">
        <v>295</v>
      </c>
      <c r="E2198" s="103">
        <v>1</v>
      </c>
      <c r="F2198" s="103">
        <v>15</v>
      </c>
      <c r="G2198" s="278">
        <v>5.4082600000000003</v>
      </c>
    </row>
    <row r="2199" spans="1:7" s="139" customFormat="1" ht="25.2" customHeight="1" x14ac:dyDescent="0.35">
      <c r="A2199" s="367" t="s">
        <v>451</v>
      </c>
      <c r="B2199" s="141" t="s">
        <v>592</v>
      </c>
      <c r="C2199" s="100">
        <v>2022</v>
      </c>
      <c r="D2199" s="169" t="s">
        <v>295</v>
      </c>
      <c r="E2199" s="103">
        <v>1</v>
      </c>
      <c r="F2199" s="103">
        <v>15</v>
      </c>
      <c r="G2199" s="278">
        <v>5.4082600000000003</v>
      </c>
    </row>
    <row r="2200" spans="1:7" s="139" customFormat="1" ht="25.2" customHeight="1" x14ac:dyDescent="0.35">
      <c r="A2200" s="367" t="s">
        <v>451</v>
      </c>
      <c r="B2200" s="141" t="s">
        <v>592</v>
      </c>
      <c r="C2200" s="100">
        <v>2022</v>
      </c>
      <c r="D2200" s="169" t="s">
        <v>295</v>
      </c>
      <c r="E2200" s="103">
        <v>1</v>
      </c>
      <c r="F2200" s="103">
        <v>15</v>
      </c>
      <c r="G2200" s="278">
        <v>5.4082600000000003</v>
      </c>
    </row>
    <row r="2201" spans="1:7" s="139" customFormat="1" ht="25.2" customHeight="1" x14ac:dyDescent="0.35">
      <c r="A2201" s="367" t="s">
        <v>451</v>
      </c>
      <c r="B2201" s="141" t="s">
        <v>592</v>
      </c>
      <c r="C2201" s="100">
        <v>2022</v>
      </c>
      <c r="D2201" s="169" t="s">
        <v>295</v>
      </c>
      <c r="E2201" s="103">
        <v>1</v>
      </c>
      <c r="F2201" s="103">
        <v>15</v>
      </c>
      <c r="G2201" s="278">
        <v>5.4082600000000003</v>
      </c>
    </row>
    <row r="2202" spans="1:7" s="139" customFormat="1" ht="25.2" customHeight="1" x14ac:dyDescent="0.35">
      <c r="A2202" s="367" t="s">
        <v>451</v>
      </c>
      <c r="B2202" s="141" t="s">
        <v>592</v>
      </c>
      <c r="C2202" s="100">
        <v>2022</v>
      </c>
      <c r="D2202" s="169" t="s">
        <v>295</v>
      </c>
      <c r="E2202" s="103">
        <v>1</v>
      </c>
      <c r="F2202" s="103">
        <v>15</v>
      </c>
      <c r="G2202" s="278">
        <v>5.4082600000000003</v>
      </c>
    </row>
    <row r="2203" spans="1:7" s="139" customFormat="1" ht="25.2" customHeight="1" x14ac:dyDescent="0.35">
      <c r="A2203" s="367" t="s">
        <v>451</v>
      </c>
      <c r="B2203" s="141" t="s">
        <v>592</v>
      </c>
      <c r="C2203" s="100">
        <v>2022</v>
      </c>
      <c r="D2203" s="169" t="s">
        <v>295</v>
      </c>
      <c r="E2203" s="103">
        <v>1</v>
      </c>
      <c r="F2203" s="103">
        <v>15</v>
      </c>
      <c r="G2203" s="278">
        <v>9.7549899999999994</v>
      </c>
    </row>
    <row r="2204" spans="1:7" s="139" customFormat="1" ht="25.2" customHeight="1" x14ac:dyDescent="0.35">
      <c r="A2204" s="367" t="s">
        <v>451</v>
      </c>
      <c r="B2204" s="141" t="s">
        <v>592</v>
      </c>
      <c r="C2204" s="100">
        <v>2022</v>
      </c>
      <c r="D2204" s="169" t="s">
        <v>295</v>
      </c>
      <c r="E2204" s="103">
        <v>1</v>
      </c>
      <c r="F2204" s="103">
        <v>15</v>
      </c>
      <c r="G2204" s="278">
        <v>9.7549899999999994</v>
      </c>
    </row>
    <row r="2205" spans="1:7" s="139" customFormat="1" ht="25.2" customHeight="1" x14ac:dyDescent="0.35">
      <c r="A2205" s="367" t="s">
        <v>451</v>
      </c>
      <c r="B2205" s="141" t="s">
        <v>592</v>
      </c>
      <c r="C2205" s="100">
        <v>2022</v>
      </c>
      <c r="D2205" s="169" t="s">
        <v>295</v>
      </c>
      <c r="E2205" s="103">
        <v>1</v>
      </c>
      <c r="F2205" s="103">
        <v>15</v>
      </c>
      <c r="G2205" s="278">
        <v>9.7549899999999994</v>
      </c>
    </row>
    <row r="2206" spans="1:7" s="139" customFormat="1" ht="25.2" customHeight="1" x14ac:dyDescent="0.35">
      <c r="A2206" s="367" t="s">
        <v>451</v>
      </c>
      <c r="B2206" s="141" t="s">
        <v>592</v>
      </c>
      <c r="C2206" s="100">
        <v>2022</v>
      </c>
      <c r="D2206" s="169" t="s">
        <v>295</v>
      </c>
      <c r="E2206" s="103">
        <v>1</v>
      </c>
      <c r="F2206" s="103">
        <v>15</v>
      </c>
      <c r="G2206" s="278">
        <v>5.4082600000000003</v>
      </c>
    </row>
    <row r="2207" spans="1:7" s="139" customFormat="1" ht="25.2" customHeight="1" x14ac:dyDescent="0.35">
      <c r="A2207" s="367" t="s">
        <v>451</v>
      </c>
      <c r="B2207" s="141" t="s">
        <v>592</v>
      </c>
      <c r="C2207" s="100">
        <v>2022</v>
      </c>
      <c r="D2207" s="169" t="s">
        <v>295</v>
      </c>
      <c r="E2207" s="103">
        <v>1</v>
      </c>
      <c r="F2207" s="103">
        <v>15</v>
      </c>
      <c r="G2207" s="278">
        <v>5.4082600000000003</v>
      </c>
    </row>
    <row r="2208" spans="1:7" s="139" customFormat="1" ht="25.2" customHeight="1" x14ac:dyDescent="0.35">
      <c r="A2208" s="367" t="s">
        <v>451</v>
      </c>
      <c r="B2208" s="141" t="s">
        <v>592</v>
      </c>
      <c r="C2208" s="100">
        <v>2022</v>
      </c>
      <c r="D2208" s="169" t="s">
        <v>295</v>
      </c>
      <c r="E2208" s="103">
        <v>1</v>
      </c>
      <c r="F2208" s="103">
        <v>15</v>
      </c>
      <c r="G2208" s="278">
        <v>5.4082600000000003</v>
      </c>
    </row>
    <row r="2209" spans="1:7" s="139" customFormat="1" ht="25.2" customHeight="1" x14ac:dyDescent="0.35">
      <c r="A2209" s="367" t="s">
        <v>451</v>
      </c>
      <c r="B2209" s="141" t="s">
        <v>592</v>
      </c>
      <c r="C2209" s="100">
        <v>2022</v>
      </c>
      <c r="D2209" s="169" t="s">
        <v>295</v>
      </c>
      <c r="E2209" s="103">
        <v>1</v>
      </c>
      <c r="F2209" s="103">
        <v>15</v>
      </c>
      <c r="G2209" s="278">
        <v>5.4082600000000003</v>
      </c>
    </row>
    <row r="2210" spans="1:7" s="139" customFormat="1" ht="25.2" customHeight="1" x14ac:dyDescent="0.35">
      <c r="A2210" s="367" t="s">
        <v>451</v>
      </c>
      <c r="B2210" s="141" t="s">
        <v>592</v>
      </c>
      <c r="C2210" s="100">
        <v>2022</v>
      </c>
      <c r="D2210" s="169" t="s">
        <v>295</v>
      </c>
      <c r="E2210" s="103">
        <v>1</v>
      </c>
      <c r="F2210" s="103">
        <v>15</v>
      </c>
      <c r="G2210" s="278">
        <v>3.2754299999999996</v>
      </c>
    </row>
    <row r="2211" spans="1:7" s="139" customFormat="1" ht="25.2" customHeight="1" x14ac:dyDescent="0.35">
      <c r="A2211" s="367" t="s">
        <v>451</v>
      </c>
      <c r="B2211" s="141" t="s">
        <v>592</v>
      </c>
      <c r="C2211" s="100">
        <v>2022</v>
      </c>
      <c r="D2211" s="169" t="s">
        <v>295</v>
      </c>
      <c r="E2211" s="103">
        <v>1</v>
      </c>
      <c r="F2211" s="103">
        <v>15</v>
      </c>
      <c r="G2211" s="278">
        <v>5.4082600000000003</v>
      </c>
    </row>
    <row r="2212" spans="1:7" s="139" customFormat="1" ht="25.2" customHeight="1" x14ac:dyDescent="0.35">
      <c r="A2212" s="367" t="s">
        <v>451</v>
      </c>
      <c r="B2212" s="141" t="s">
        <v>592</v>
      </c>
      <c r="C2212" s="100">
        <v>2022</v>
      </c>
      <c r="D2212" s="169" t="s">
        <v>295</v>
      </c>
      <c r="E2212" s="103">
        <v>1</v>
      </c>
      <c r="F2212" s="103">
        <v>15</v>
      </c>
      <c r="G2212" s="278">
        <v>5.4082600000000003</v>
      </c>
    </row>
    <row r="2213" spans="1:7" s="139" customFormat="1" ht="25.2" customHeight="1" x14ac:dyDescent="0.35">
      <c r="A2213" s="367" t="s">
        <v>451</v>
      </c>
      <c r="B2213" s="141" t="s">
        <v>592</v>
      </c>
      <c r="C2213" s="100">
        <v>2022</v>
      </c>
      <c r="D2213" s="169" t="s">
        <v>295</v>
      </c>
      <c r="E2213" s="103">
        <v>1</v>
      </c>
      <c r="F2213" s="103">
        <v>15</v>
      </c>
      <c r="G2213" s="278">
        <v>5.4082600000000003</v>
      </c>
    </row>
    <row r="2214" spans="1:7" s="139" customFormat="1" ht="25.2" customHeight="1" x14ac:dyDescent="0.35">
      <c r="A2214" s="367" t="s">
        <v>451</v>
      </c>
      <c r="B2214" s="141" t="s">
        <v>592</v>
      </c>
      <c r="C2214" s="100">
        <v>2022</v>
      </c>
      <c r="D2214" s="169" t="s">
        <v>295</v>
      </c>
      <c r="E2214" s="103">
        <v>1</v>
      </c>
      <c r="F2214" s="103">
        <v>15</v>
      </c>
      <c r="G2214" s="278">
        <v>5.4082600000000003</v>
      </c>
    </row>
    <row r="2215" spans="1:7" s="139" customFormat="1" ht="25.2" customHeight="1" x14ac:dyDescent="0.35">
      <c r="A2215" s="367" t="s">
        <v>451</v>
      </c>
      <c r="B2215" s="141" t="s">
        <v>592</v>
      </c>
      <c r="C2215" s="100">
        <v>2022</v>
      </c>
      <c r="D2215" s="169" t="s">
        <v>295</v>
      </c>
      <c r="E2215" s="103">
        <v>1</v>
      </c>
      <c r="F2215" s="103">
        <v>15</v>
      </c>
      <c r="G2215" s="278">
        <v>5.4082600000000003</v>
      </c>
    </row>
    <row r="2216" spans="1:7" s="139" customFormat="1" ht="25.2" customHeight="1" x14ac:dyDescent="0.35">
      <c r="A2216" s="367" t="s">
        <v>451</v>
      </c>
      <c r="B2216" s="141" t="s">
        <v>592</v>
      </c>
      <c r="C2216" s="100">
        <v>2022</v>
      </c>
      <c r="D2216" s="169" t="s">
        <v>295</v>
      </c>
      <c r="E2216" s="103">
        <v>1</v>
      </c>
      <c r="F2216" s="103">
        <v>15</v>
      </c>
      <c r="G2216" s="278">
        <v>5.4082600000000003</v>
      </c>
    </row>
    <row r="2217" spans="1:7" s="139" customFormat="1" ht="25.2" customHeight="1" x14ac:dyDescent="0.35">
      <c r="A2217" s="367" t="s">
        <v>451</v>
      </c>
      <c r="B2217" s="141" t="s">
        <v>592</v>
      </c>
      <c r="C2217" s="100">
        <v>2022</v>
      </c>
      <c r="D2217" s="169" t="s">
        <v>295</v>
      </c>
      <c r="E2217" s="103">
        <v>1</v>
      </c>
      <c r="F2217" s="103">
        <v>15</v>
      </c>
      <c r="G2217" s="278">
        <v>3.2754299999999996</v>
      </c>
    </row>
    <row r="2218" spans="1:7" s="139" customFormat="1" ht="25.2" customHeight="1" x14ac:dyDescent="0.35">
      <c r="A2218" s="367" t="s">
        <v>451</v>
      </c>
      <c r="B2218" s="141" t="s">
        <v>592</v>
      </c>
      <c r="C2218" s="100">
        <v>2022</v>
      </c>
      <c r="D2218" s="169" t="s">
        <v>295</v>
      </c>
      <c r="E2218" s="103">
        <v>1</v>
      </c>
      <c r="F2218" s="103">
        <v>15</v>
      </c>
      <c r="G2218" s="278">
        <v>5.4082600000000003</v>
      </c>
    </row>
    <row r="2219" spans="1:7" s="139" customFormat="1" ht="25.2" customHeight="1" x14ac:dyDescent="0.35">
      <c r="A2219" s="367" t="s">
        <v>451</v>
      </c>
      <c r="B2219" s="141" t="s">
        <v>592</v>
      </c>
      <c r="C2219" s="100">
        <v>2022</v>
      </c>
      <c r="D2219" s="169" t="s">
        <v>295</v>
      </c>
      <c r="E2219" s="103">
        <v>1</v>
      </c>
      <c r="F2219" s="103">
        <v>15</v>
      </c>
      <c r="G2219" s="278">
        <v>9.7549899999999994</v>
      </c>
    </row>
    <row r="2220" spans="1:7" s="139" customFormat="1" ht="25.2" customHeight="1" x14ac:dyDescent="0.35">
      <c r="A2220" s="367" t="s">
        <v>451</v>
      </c>
      <c r="B2220" s="141" t="s">
        <v>592</v>
      </c>
      <c r="C2220" s="100">
        <v>2022</v>
      </c>
      <c r="D2220" s="169" t="s">
        <v>295</v>
      </c>
      <c r="E2220" s="103">
        <v>1</v>
      </c>
      <c r="F2220" s="103">
        <v>15</v>
      </c>
      <c r="G2220" s="278">
        <v>5.4082600000000003</v>
      </c>
    </row>
    <row r="2221" spans="1:7" s="139" customFormat="1" ht="25.2" customHeight="1" x14ac:dyDescent="0.35">
      <c r="A2221" s="367" t="s">
        <v>451</v>
      </c>
      <c r="B2221" s="141" t="s">
        <v>592</v>
      </c>
      <c r="C2221" s="100">
        <v>2022</v>
      </c>
      <c r="D2221" s="169" t="s">
        <v>295</v>
      </c>
      <c r="E2221" s="103">
        <v>1</v>
      </c>
      <c r="F2221" s="103">
        <v>15</v>
      </c>
      <c r="G2221" s="278">
        <v>5.4082600000000003</v>
      </c>
    </row>
    <row r="2222" spans="1:7" s="139" customFormat="1" ht="25.2" customHeight="1" x14ac:dyDescent="0.35">
      <c r="A2222" s="367" t="s">
        <v>451</v>
      </c>
      <c r="B2222" s="141" t="s">
        <v>592</v>
      </c>
      <c r="C2222" s="100">
        <v>2022</v>
      </c>
      <c r="D2222" s="169" t="s">
        <v>295</v>
      </c>
      <c r="E2222" s="103">
        <v>1</v>
      </c>
      <c r="F2222" s="103">
        <v>15</v>
      </c>
      <c r="G2222" s="278">
        <v>4.1639699999999999</v>
      </c>
    </row>
    <row r="2223" spans="1:7" s="139" customFormat="1" ht="25.2" customHeight="1" x14ac:dyDescent="0.35">
      <c r="A2223" s="367" t="s">
        <v>451</v>
      </c>
      <c r="B2223" s="141" t="s">
        <v>592</v>
      </c>
      <c r="C2223" s="100">
        <v>2022</v>
      </c>
      <c r="D2223" s="169" t="s">
        <v>295</v>
      </c>
      <c r="E2223" s="103">
        <v>1</v>
      </c>
      <c r="F2223" s="103">
        <v>15</v>
      </c>
      <c r="G2223" s="278">
        <v>9.7549899999999994</v>
      </c>
    </row>
    <row r="2224" spans="1:7" s="139" customFormat="1" ht="25.2" customHeight="1" x14ac:dyDescent="0.35">
      <c r="A2224" s="367" t="s">
        <v>451</v>
      </c>
      <c r="B2224" s="141" t="s">
        <v>592</v>
      </c>
      <c r="C2224" s="100">
        <v>2022</v>
      </c>
      <c r="D2224" s="169" t="s">
        <v>295</v>
      </c>
      <c r="E2224" s="103">
        <v>1</v>
      </c>
      <c r="F2224" s="103">
        <v>15</v>
      </c>
      <c r="G2224" s="278">
        <v>9.7549899999999994</v>
      </c>
    </row>
    <row r="2225" spans="1:7" s="139" customFormat="1" ht="25.2" customHeight="1" x14ac:dyDescent="0.35">
      <c r="A2225" s="367" t="s">
        <v>451</v>
      </c>
      <c r="B2225" s="141" t="s">
        <v>592</v>
      </c>
      <c r="C2225" s="100">
        <v>2022</v>
      </c>
      <c r="D2225" s="169" t="s">
        <v>295</v>
      </c>
      <c r="E2225" s="103">
        <v>1</v>
      </c>
      <c r="F2225" s="103">
        <v>15</v>
      </c>
      <c r="G2225" s="278">
        <v>5.5678199999999993</v>
      </c>
    </row>
    <row r="2226" spans="1:7" s="139" customFormat="1" ht="25.2" customHeight="1" x14ac:dyDescent="0.35">
      <c r="A2226" s="367" t="s">
        <v>451</v>
      </c>
      <c r="B2226" s="141" t="s">
        <v>592</v>
      </c>
      <c r="C2226" s="100">
        <v>2022</v>
      </c>
      <c r="D2226" s="169" t="s">
        <v>295</v>
      </c>
      <c r="E2226" s="103">
        <v>1</v>
      </c>
      <c r="F2226" s="103">
        <v>15</v>
      </c>
      <c r="G2226" s="278">
        <v>5.5678199999999993</v>
      </c>
    </row>
    <row r="2227" spans="1:7" s="139" customFormat="1" ht="25.2" customHeight="1" x14ac:dyDescent="0.35">
      <c r="A2227" s="367" t="s">
        <v>451</v>
      </c>
      <c r="B2227" s="141" t="s">
        <v>592</v>
      </c>
      <c r="C2227" s="100">
        <v>2022</v>
      </c>
      <c r="D2227" s="169" t="s">
        <v>295</v>
      </c>
      <c r="E2227" s="103">
        <v>1</v>
      </c>
      <c r="F2227" s="103">
        <v>15</v>
      </c>
      <c r="G2227" s="278">
        <v>5.5678199999999993</v>
      </c>
    </row>
    <row r="2228" spans="1:7" s="139" customFormat="1" ht="25.2" customHeight="1" x14ac:dyDescent="0.35">
      <c r="A2228" s="367" t="s">
        <v>451</v>
      </c>
      <c r="B2228" s="141" t="s">
        <v>592</v>
      </c>
      <c r="C2228" s="100">
        <v>2022</v>
      </c>
      <c r="D2228" s="169" t="s">
        <v>295</v>
      </c>
      <c r="E2228" s="103">
        <v>1</v>
      </c>
      <c r="F2228" s="103">
        <v>15</v>
      </c>
      <c r="G2228" s="278">
        <v>5.5678199999999993</v>
      </c>
    </row>
    <row r="2229" spans="1:7" s="139" customFormat="1" ht="25.2" customHeight="1" x14ac:dyDescent="0.35">
      <c r="A2229" s="367" t="s">
        <v>451</v>
      </c>
      <c r="B2229" s="141" t="s">
        <v>592</v>
      </c>
      <c r="C2229" s="100">
        <v>2022</v>
      </c>
      <c r="D2229" s="169" t="s">
        <v>295</v>
      </c>
      <c r="E2229" s="103">
        <v>1</v>
      </c>
      <c r="F2229" s="103">
        <v>15</v>
      </c>
      <c r="G2229" s="278">
        <v>5.5678199999999993</v>
      </c>
    </row>
    <row r="2230" spans="1:7" s="139" customFormat="1" ht="25.2" customHeight="1" x14ac:dyDescent="0.35">
      <c r="A2230" s="367" t="s">
        <v>451</v>
      </c>
      <c r="B2230" s="141" t="s">
        <v>592</v>
      </c>
      <c r="C2230" s="100">
        <v>2022</v>
      </c>
      <c r="D2230" s="169" t="s">
        <v>295</v>
      </c>
      <c r="E2230" s="103">
        <v>1</v>
      </c>
      <c r="F2230" s="103">
        <v>15</v>
      </c>
      <c r="G2230" s="278">
        <v>5.5678199999999993</v>
      </c>
    </row>
    <row r="2231" spans="1:7" s="139" customFormat="1" ht="25.2" customHeight="1" x14ac:dyDescent="0.35">
      <c r="A2231" s="367" t="s">
        <v>451</v>
      </c>
      <c r="B2231" s="141" t="s">
        <v>592</v>
      </c>
      <c r="C2231" s="100">
        <v>2022</v>
      </c>
      <c r="D2231" s="169" t="s">
        <v>295</v>
      </c>
      <c r="E2231" s="103">
        <v>1</v>
      </c>
      <c r="F2231" s="103">
        <v>15</v>
      </c>
      <c r="G2231" s="278">
        <v>5.5678199999999993</v>
      </c>
    </row>
    <row r="2232" spans="1:7" s="139" customFormat="1" ht="25.2" customHeight="1" x14ac:dyDescent="0.35">
      <c r="A2232" s="367" t="s">
        <v>451</v>
      </c>
      <c r="B2232" s="141" t="s">
        <v>592</v>
      </c>
      <c r="C2232" s="100">
        <v>2022</v>
      </c>
      <c r="D2232" s="169" t="s">
        <v>295</v>
      </c>
      <c r="E2232" s="103">
        <v>1</v>
      </c>
      <c r="F2232" s="103">
        <v>15</v>
      </c>
      <c r="G2232" s="278">
        <v>5.5678199999999993</v>
      </c>
    </row>
    <row r="2233" spans="1:7" s="139" customFormat="1" ht="25.2" customHeight="1" x14ac:dyDescent="0.35">
      <c r="A2233" s="367" t="s">
        <v>451</v>
      </c>
      <c r="B2233" s="141" t="s">
        <v>592</v>
      </c>
      <c r="C2233" s="100">
        <v>2022</v>
      </c>
      <c r="D2233" s="169" t="s">
        <v>295</v>
      </c>
      <c r="E2233" s="103">
        <v>1</v>
      </c>
      <c r="F2233" s="103">
        <v>15</v>
      </c>
      <c r="G2233" s="278">
        <v>5.5678199999999993</v>
      </c>
    </row>
    <row r="2234" spans="1:7" s="139" customFormat="1" ht="25.2" customHeight="1" x14ac:dyDescent="0.35">
      <c r="A2234" s="367" t="s">
        <v>451</v>
      </c>
      <c r="B2234" s="141" t="s">
        <v>592</v>
      </c>
      <c r="C2234" s="100">
        <v>2022</v>
      </c>
      <c r="D2234" s="169" t="s">
        <v>295</v>
      </c>
      <c r="E2234" s="103">
        <v>1</v>
      </c>
      <c r="F2234" s="103">
        <v>15</v>
      </c>
      <c r="G2234" s="278">
        <v>5.5678199999999993</v>
      </c>
    </row>
    <row r="2235" spans="1:7" s="139" customFormat="1" ht="25.2" customHeight="1" x14ac:dyDescent="0.35">
      <c r="A2235" s="367" t="s">
        <v>451</v>
      </c>
      <c r="B2235" s="141" t="s">
        <v>592</v>
      </c>
      <c r="C2235" s="100">
        <v>2022</v>
      </c>
      <c r="D2235" s="169" t="s">
        <v>295</v>
      </c>
      <c r="E2235" s="103">
        <v>1</v>
      </c>
      <c r="F2235" s="103">
        <v>15</v>
      </c>
      <c r="G2235" s="278">
        <v>5.5678199999999993</v>
      </c>
    </row>
    <row r="2236" spans="1:7" s="139" customFormat="1" ht="25.2" customHeight="1" x14ac:dyDescent="0.35">
      <c r="A2236" s="367" t="s">
        <v>451</v>
      </c>
      <c r="B2236" s="141" t="s">
        <v>592</v>
      </c>
      <c r="C2236" s="100">
        <v>2022</v>
      </c>
      <c r="D2236" s="169" t="s">
        <v>295</v>
      </c>
      <c r="E2236" s="103">
        <v>1</v>
      </c>
      <c r="F2236" s="103">
        <v>15</v>
      </c>
      <c r="G2236" s="278">
        <v>5.5678199999999993</v>
      </c>
    </row>
    <row r="2237" spans="1:7" s="139" customFormat="1" ht="25.2" customHeight="1" x14ac:dyDescent="0.35">
      <c r="A2237" s="367" t="s">
        <v>451</v>
      </c>
      <c r="B2237" s="141" t="s">
        <v>592</v>
      </c>
      <c r="C2237" s="100">
        <v>2022</v>
      </c>
      <c r="D2237" s="169" t="s">
        <v>295</v>
      </c>
      <c r="E2237" s="103">
        <v>1</v>
      </c>
      <c r="F2237" s="103">
        <v>15</v>
      </c>
      <c r="G2237" s="278">
        <v>5.5678199999999993</v>
      </c>
    </row>
    <row r="2238" spans="1:7" s="139" customFormat="1" ht="25.2" customHeight="1" x14ac:dyDescent="0.35">
      <c r="A2238" s="367" t="s">
        <v>451</v>
      </c>
      <c r="B2238" s="141" t="s">
        <v>592</v>
      </c>
      <c r="C2238" s="100">
        <v>2022</v>
      </c>
      <c r="D2238" s="169" t="s">
        <v>295</v>
      </c>
      <c r="E2238" s="103">
        <v>1</v>
      </c>
      <c r="F2238" s="103">
        <v>15</v>
      </c>
      <c r="G2238" s="278">
        <v>5.5678199999999993</v>
      </c>
    </row>
    <row r="2239" spans="1:7" s="139" customFormat="1" ht="25.2" customHeight="1" x14ac:dyDescent="0.35">
      <c r="A2239" s="367" t="s">
        <v>451</v>
      </c>
      <c r="B2239" s="141" t="s">
        <v>592</v>
      </c>
      <c r="C2239" s="100">
        <v>2022</v>
      </c>
      <c r="D2239" s="169" t="s">
        <v>295</v>
      </c>
      <c r="E2239" s="103">
        <v>1</v>
      </c>
      <c r="F2239" s="103">
        <v>15</v>
      </c>
      <c r="G2239" s="278">
        <v>5.5678199999999993</v>
      </c>
    </row>
    <row r="2240" spans="1:7" s="139" customFormat="1" ht="25.2" customHeight="1" x14ac:dyDescent="0.35">
      <c r="A2240" s="367" t="s">
        <v>451</v>
      </c>
      <c r="B2240" s="141" t="s">
        <v>592</v>
      </c>
      <c r="C2240" s="100">
        <v>2022</v>
      </c>
      <c r="D2240" s="169" t="s">
        <v>295</v>
      </c>
      <c r="E2240" s="103">
        <v>1</v>
      </c>
      <c r="F2240" s="103">
        <v>15</v>
      </c>
      <c r="G2240" s="278">
        <v>5.5678199999999993</v>
      </c>
    </row>
    <row r="2241" spans="1:7" s="139" customFormat="1" ht="25.2" customHeight="1" x14ac:dyDescent="0.35">
      <c r="A2241" s="367" t="s">
        <v>451</v>
      </c>
      <c r="B2241" s="141" t="s">
        <v>592</v>
      </c>
      <c r="C2241" s="100">
        <v>2022</v>
      </c>
      <c r="D2241" s="169" t="s">
        <v>295</v>
      </c>
      <c r="E2241" s="103">
        <v>1</v>
      </c>
      <c r="F2241" s="103">
        <v>15</v>
      </c>
      <c r="G2241" s="278">
        <v>5.5678199999999993</v>
      </c>
    </row>
    <row r="2242" spans="1:7" s="139" customFormat="1" ht="25.2" customHeight="1" x14ac:dyDescent="0.35">
      <c r="A2242" s="367" t="s">
        <v>451</v>
      </c>
      <c r="B2242" s="141" t="s">
        <v>592</v>
      </c>
      <c r="C2242" s="100">
        <v>2022</v>
      </c>
      <c r="D2242" s="169" t="s">
        <v>295</v>
      </c>
      <c r="E2242" s="103">
        <v>1</v>
      </c>
      <c r="F2242" s="103">
        <v>15</v>
      </c>
      <c r="G2242" s="278">
        <v>5.5678199999999993</v>
      </c>
    </row>
    <row r="2243" spans="1:7" s="139" customFormat="1" ht="25.2" customHeight="1" x14ac:dyDescent="0.35">
      <c r="A2243" s="367" t="s">
        <v>451</v>
      </c>
      <c r="B2243" s="141" t="s">
        <v>592</v>
      </c>
      <c r="C2243" s="100">
        <v>2022</v>
      </c>
      <c r="D2243" s="169" t="s">
        <v>295</v>
      </c>
      <c r="E2243" s="103">
        <v>1</v>
      </c>
      <c r="F2243" s="103">
        <v>15</v>
      </c>
      <c r="G2243" s="278">
        <v>5.5678199999999993</v>
      </c>
    </row>
    <row r="2244" spans="1:7" s="139" customFormat="1" ht="25.2" customHeight="1" x14ac:dyDescent="0.35">
      <c r="A2244" s="367" t="s">
        <v>451</v>
      </c>
      <c r="B2244" s="141" t="s">
        <v>592</v>
      </c>
      <c r="C2244" s="100">
        <v>2022</v>
      </c>
      <c r="D2244" s="169" t="s">
        <v>295</v>
      </c>
      <c r="E2244" s="103">
        <v>1</v>
      </c>
      <c r="F2244" s="103">
        <v>15</v>
      </c>
      <c r="G2244" s="278">
        <v>5.5678199999999993</v>
      </c>
    </row>
    <row r="2245" spans="1:7" s="139" customFormat="1" ht="25.2" customHeight="1" x14ac:dyDescent="0.35">
      <c r="A2245" s="367" t="s">
        <v>451</v>
      </c>
      <c r="B2245" s="141" t="s">
        <v>592</v>
      </c>
      <c r="C2245" s="100">
        <v>2022</v>
      </c>
      <c r="D2245" s="169" t="s">
        <v>295</v>
      </c>
      <c r="E2245" s="103">
        <v>1</v>
      </c>
      <c r="F2245" s="103">
        <v>15</v>
      </c>
      <c r="G2245" s="278">
        <v>5.5678199999999993</v>
      </c>
    </row>
    <row r="2246" spans="1:7" s="139" customFormat="1" ht="25.2" customHeight="1" x14ac:dyDescent="0.35">
      <c r="A2246" s="367" t="s">
        <v>451</v>
      </c>
      <c r="B2246" s="141" t="s">
        <v>592</v>
      </c>
      <c r="C2246" s="100">
        <v>2022</v>
      </c>
      <c r="D2246" s="169" t="s">
        <v>295</v>
      </c>
      <c r="E2246" s="103">
        <v>1</v>
      </c>
      <c r="F2246" s="103">
        <v>15</v>
      </c>
      <c r="G2246" s="278">
        <v>3.43499</v>
      </c>
    </row>
    <row r="2247" spans="1:7" s="139" customFormat="1" ht="25.2" customHeight="1" x14ac:dyDescent="0.35">
      <c r="A2247" s="367" t="s">
        <v>451</v>
      </c>
      <c r="B2247" s="141" t="s">
        <v>592</v>
      </c>
      <c r="C2247" s="100">
        <v>2022</v>
      </c>
      <c r="D2247" s="169" t="s">
        <v>295</v>
      </c>
      <c r="E2247" s="103">
        <v>1</v>
      </c>
      <c r="F2247" s="103">
        <v>15</v>
      </c>
      <c r="G2247" s="278">
        <v>3.43499</v>
      </c>
    </row>
    <row r="2248" spans="1:7" s="139" customFormat="1" ht="25.2" customHeight="1" x14ac:dyDescent="0.35">
      <c r="A2248" s="367" t="s">
        <v>451</v>
      </c>
      <c r="B2248" s="141" t="s">
        <v>592</v>
      </c>
      <c r="C2248" s="100">
        <v>2022</v>
      </c>
      <c r="D2248" s="169" t="s">
        <v>295</v>
      </c>
      <c r="E2248" s="103">
        <v>1</v>
      </c>
      <c r="F2248" s="103">
        <v>15</v>
      </c>
      <c r="G2248" s="278">
        <v>3.43499</v>
      </c>
    </row>
    <row r="2249" spans="1:7" s="139" customFormat="1" ht="25.2" customHeight="1" x14ac:dyDescent="0.35">
      <c r="A2249" s="367" t="s">
        <v>451</v>
      </c>
      <c r="B2249" s="141" t="s">
        <v>592</v>
      </c>
      <c r="C2249" s="100">
        <v>2022</v>
      </c>
      <c r="D2249" s="169" t="s">
        <v>295</v>
      </c>
      <c r="E2249" s="103">
        <v>1</v>
      </c>
      <c r="F2249" s="103">
        <v>15</v>
      </c>
      <c r="G2249" s="278">
        <v>3.43499</v>
      </c>
    </row>
    <row r="2250" spans="1:7" s="139" customFormat="1" ht="25.2" customHeight="1" x14ac:dyDescent="0.35">
      <c r="A2250" s="367" t="s">
        <v>451</v>
      </c>
      <c r="B2250" s="141" t="s">
        <v>592</v>
      </c>
      <c r="C2250" s="100">
        <v>2022</v>
      </c>
      <c r="D2250" s="169" t="s">
        <v>295</v>
      </c>
      <c r="E2250" s="103">
        <v>1</v>
      </c>
      <c r="F2250" s="103">
        <v>15</v>
      </c>
      <c r="G2250" s="278">
        <v>3.43499</v>
      </c>
    </row>
    <row r="2251" spans="1:7" s="139" customFormat="1" ht="25.2" customHeight="1" x14ac:dyDescent="0.35">
      <c r="A2251" s="367" t="s">
        <v>451</v>
      </c>
      <c r="B2251" s="141" t="s">
        <v>592</v>
      </c>
      <c r="C2251" s="100">
        <v>2022</v>
      </c>
      <c r="D2251" s="169" t="s">
        <v>295</v>
      </c>
      <c r="E2251" s="103">
        <v>1</v>
      </c>
      <c r="F2251" s="103">
        <v>15</v>
      </c>
      <c r="G2251" s="278">
        <v>3.43499</v>
      </c>
    </row>
    <row r="2252" spans="1:7" s="139" customFormat="1" ht="25.2" customHeight="1" x14ac:dyDescent="0.35">
      <c r="A2252" s="367" t="s">
        <v>451</v>
      </c>
      <c r="B2252" s="141" t="s">
        <v>592</v>
      </c>
      <c r="C2252" s="100">
        <v>2022</v>
      </c>
      <c r="D2252" s="169" t="s">
        <v>295</v>
      </c>
      <c r="E2252" s="103">
        <v>1</v>
      </c>
      <c r="F2252" s="103">
        <v>15</v>
      </c>
      <c r="G2252" s="278">
        <v>3.43499</v>
      </c>
    </row>
    <row r="2253" spans="1:7" s="139" customFormat="1" ht="25.2" customHeight="1" x14ac:dyDescent="0.35">
      <c r="A2253" s="367" t="s">
        <v>451</v>
      </c>
      <c r="B2253" s="141" t="s">
        <v>592</v>
      </c>
      <c r="C2253" s="100">
        <v>2022</v>
      </c>
      <c r="D2253" s="169" t="s">
        <v>295</v>
      </c>
      <c r="E2253" s="103">
        <v>1</v>
      </c>
      <c r="F2253" s="103">
        <v>15</v>
      </c>
      <c r="G2253" s="278">
        <v>3.43499</v>
      </c>
    </row>
    <row r="2254" spans="1:7" s="139" customFormat="1" ht="25.2" customHeight="1" x14ac:dyDescent="0.35">
      <c r="A2254" s="367" t="s">
        <v>451</v>
      </c>
      <c r="B2254" s="141" t="s">
        <v>592</v>
      </c>
      <c r="C2254" s="100">
        <v>2022</v>
      </c>
      <c r="D2254" s="169" t="s">
        <v>295</v>
      </c>
      <c r="E2254" s="103">
        <v>1</v>
      </c>
      <c r="F2254" s="103">
        <v>15</v>
      </c>
      <c r="G2254" s="278">
        <v>3.43499</v>
      </c>
    </row>
    <row r="2255" spans="1:7" s="139" customFormat="1" ht="25.2" customHeight="1" x14ac:dyDescent="0.35">
      <c r="A2255" s="367" t="s">
        <v>451</v>
      </c>
      <c r="B2255" s="141" t="s">
        <v>592</v>
      </c>
      <c r="C2255" s="100">
        <v>2022</v>
      </c>
      <c r="D2255" s="169" t="s">
        <v>295</v>
      </c>
      <c r="E2255" s="103">
        <v>1</v>
      </c>
      <c r="F2255" s="103">
        <v>15</v>
      </c>
      <c r="G2255" s="278">
        <v>3.43499</v>
      </c>
    </row>
    <row r="2256" spans="1:7" s="139" customFormat="1" ht="25.2" customHeight="1" x14ac:dyDescent="0.35">
      <c r="A2256" s="367" t="s">
        <v>451</v>
      </c>
      <c r="B2256" s="141" t="s">
        <v>592</v>
      </c>
      <c r="C2256" s="100">
        <v>2022</v>
      </c>
      <c r="D2256" s="169" t="s">
        <v>295</v>
      </c>
      <c r="E2256" s="103">
        <v>1</v>
      </c>
      <c r="F2256" s="103">
        <v>15</v>
      </c>
      <c r="G2256" s="278">
        <v>3.43499</v>
      </c>
    </row>
    <row r="2257" spans="1:7" s="139" customFormat="1" ht="25.2" customHeight="1" x14ac:dyDescent="0.35">
      <c r="A2257" s="367" t="s">
        <v>451</v>
      </c>
      <c r="B2257" s="141" t="s">
        <v>592</v>
      </c>
      <c r="C2257" s="100">
        <v>2022</v>
      </c>
      <c r="D2257" s="169" t="s">
        <v>295</v>
      </c>
      <c r="E2257" s="103">
        <v>1</v>
      </c>
      <c r="F2257" s="103">
        <v>15</v>
      </c>
      <c r="G2257" s="278">
        <v>3.43499</v>
      </c>
    </row>
    <row r="2258" spans="1:7" s="139" customFormat="1" ht="25.2" customHeight="1" x14ac:dyDescent="0.35">
      <c r="A2258" s="367" t="s">
        <v>451</v>
      </c>
      <c r="B2258" s="141" t="s">
        <v>592</v>
      </c>
      <c r="C2258" s="100">
        <v>2022</v>
      </c>
      <c r="D2258" s="169" t="s">
        <v>295</v>
      </c>
      <c r="E2258" s="103">
        <v>1</v>
      </c>
      <c r="F2258" s="103">
        <v>15</v>
      </c>
      <c r="G2258" s="278">
        <v>3.43499</v>
      </c>
    </row>
    <row r="2259" spans="1:7" s="139" customFormat="1" ht="25.2" customHeight="1" x14ac:dyDescent="0.35">
      <c r="A2259" s="367" t="s">
        <v>451</v>
      </c>
      <c r="B2259" s="141" t="s">
        <v>592</v>
      </c>
      <c r="C2259" s="100">
        <v>2022</v>
      </c>
      <c r="D2259" s="169" t="s">
        <v>295</v>
      </c>
      <c r="E2259" s="103">
        <v>1</v>
      </c>
      <c r="F2259" s="103">
        <v>15</v>
      </c>
      <c r="G2259" s="278">
        <v>3.43499</v>
      </c>
    </row>
    <row r="2260" spans="1:7" s="139" customFormat="1" ht="25.2" customHeight="1" x14ac:dyDescent="0.35">
      <c r="A2260" s="367" t="s">
        <v>451</v>
      </c>
      <c r="B2260" s="141" t="s">
        <v>592</v>
      </c>
      <c r="C2260" s="100">
        <v>2022</v>
      </c>
      <c r="D2260" s="169" t="s">
        <v>295</v>
      </c>
      <c r="E2260" s="103">
        <v>1</v>
      </c>
      <c r="F2260" s="103">
        <v>15</v>
      </c>
      <c r="G2260" s="278">
        <v>3.43499</v>
      </c>
    </row>
    <row r="2261" spans="1:7" s="139" customFormat="1" ht="25.2" customHeight="1" x14ac:dyDescent="0.35">
      <c r="A2261" s="367" t="s">
        <v>451</v>
      </c>
      <c r="B2261" s="141" t="s">
        <v>592</v>
      </c>
      <c r="C2261" s="100">
        <v>2022</v>
      </c>
      <c r="D2261" s="169" t="s">
        <v>295</v>
      </c>
      <c r="E2261" s="103">
        <v>1</v>
      </c>
      <c r="F2261" s="103">
        <v>15</v>
      </c>
      <c r="G2261" s="278">
        <v>3.43499</v>
      </c>
    </row>
    <row r="2262" spans="1:7" s="139" customFormat="1" ht="25.2" customHeight="1" x14ac:dyDescent="0.35">
      <c r="A2262" s="367" t="s">
        <v>451</v>
      </c>
      <c r="B2262" s="141" t="s">
        <v>592</v>
      </c>
      <c r="C2262" s="100">
        <v>2022</v>
      </c>
      <c r="D2262" s="169" t="s">
        <v>295</v>
      </c>
      <c r="E2262" s="103">
        <v>1</v>
      </c>
      <c r="F2262" s="103">
        <v>15</v>
      </c>
      <c r="G2262" s="278">
        <v>3.43499</v>
      </c>
    </row>
    <row r="2263" spans="1:7" s="139" customFormat="1" ht="25.2" customHeight="1" x14ac:dyDescent="0.35">
      <c r="A2263" s="367" t="s">
        <v>451</v>
      </c>
      <c r="B2263" s="141" t="s">
        <v>592</v>
      </c>
      <c r="C2263" s="100">
        <v>2022</v>
      </c>
      <c r="D2263" s="169" t="s">
        <v>295</v>
      </c>
      <c r="E2263" s="103">
        <v>1</v>
      </c>
      <c r="F2263" s="103">
        <v>15</v>
      </c>
      <c r="G2263" s="278">
        <v>3.43499</v>
      </c>
    </row>
    <row r="2264" spans="1:7" s="139" customFormat="1" ht="25.2" customHeight="1" x14ac:dyDescent="0.35">
      <c r="A2264" s="367" t="s">
        <v>451</v>
      </c>
      <c r="B2264" s="141" t="s">
        <v>592</v>
      </c>
      <c r="C2264" s="100">
        <v>2022</v>
      </c>
      <c r="D2264" s="169" t="s">
        <v>295</v>
      </c>
      <c r="E2264" s="103">
        <v>1</v>
      </c>
      <c r="F2264" s="103">
        <v>15</v>
      </c>
      <c r="G2264" s="278">
        <v>3.43499</v>
      </c>
    </row>
    <row r="2265" spans="1:7" s="139" customFormat="1" ht="25.2" customHeight="1" x14ac:dyDescent="0.35">
      <c r="A2265" s="367" t="s">
        <v>451</v>
      </c>
      <c r="B2265" s="141" t="s">
        <v>592</v>
      </c>
      <c r="C2265" s="100">
        <v>2022</v>
      </c>
      <c r="D2265" s="169" t="s">
        <v>295</v>
      </c>
      <c r="E2265" s="103">
        <v>1</v>
      </c>
      <c r="F2265" s="103">
        <v>15</v>
      </c>
      <c r="G2265" s="278">
        <v>3.43499</v>
      </c>
    </row>
    <row r="2266" spans="1:7" s="139" customFormat="1" ht="25.2" customHeight="1" x14ac:dyDescent="0.35">
      <c r="A2266" s="367" t="s">
        <v>451</v>
      </c>
      <c r="B2266" s="141" t="s">
        <v>592</v>
      </c>
      <c r="C2266" s="100">
        <v>2022</v>
      </c>
      <c r="D2266" s="169" t="s">
        <v>295</v>
      </c>
      <c r="E2266" s="103">
        <v>1</v>
      </c>
      <c r="F2266" s="103">
        <v>15</v>
      </c>
      <c r="G2266" s="278">
        <v>3.43499</v>
      </c>
    </row>
    <row r="2267" spans="1:7" s="139" customFormat="1" ht="25.2" customHeight="1" x14ac:dyDescent="0.35">
      <c r="A2267" s="367" t="s">
        <v>451</v>
      </c>
      <c r="B2267" s="141" t="s">
        <v>592</v>
      </c>
      <c r="C2267" s="100">
        <v>2022</v>
      </c>
      <c r="D2267" s="169" t="s">
        <v>295</v>
      </c>
      <c r="E2267" s="103">
        <v>1</v>
      </c>
      <c r="F2267" s="103">
        <v>15</v>
      </c>
      <c r="G2267" s="278">
        <v>3.43499</v>
      </c>
    </row>
    <row r="2268" spans="1:7" s="139" customFormat="1" ht="25.2" customHeight="1" x14ac:dyDescent="0.35">
      <c r="A2268" s="367" t="s">
        <v>451</v>
      </c>
      <c r="B2268" s="141" t="s">
        <v>592</v>
      </c>
      <c r="C2268" s="100">
        <v>2022</v>
      </c>
      <c r="D2268" s="169" t="s">
        <v>295</v>
      </c>
      <c r="E2268" s="103">
        <v>1</v>
      </c>
      <c r="F2268" s="103">
        <v>15</v>
      </c>
      <c r="G2268" s="278">
        <v>3.43499</v>
      </c>
    </row>
    <row r="2269" spans="1:7" s="139" customFormat="1" ht="25.2" customHeight="1" x14ac:dyDescent="0.35">
      <c r="A2269" s="367" t="s">
        <v>451</v>
      </c>
      <c r="B2269" s="141" t="s">
        <v>592</v>
      </c>
      <c r="C2269" s="100">
        <v>2022</v>
      </c>
      <c r="D2269" s="169" t="s">
        <v>295</v>
      </c>
      <c r="E2269" s="103">
        <v>1</v>
      </c>
      <c r="F2269" s="103">
        <v>15</v>
      </c>
      <c r="G2269" s="278">
        <v>3.43499</v>
      </c>
    </row>
    <row r="2270" spans="1:7" s="139" customFormat="1" ht="25.2" customHeight="1" x14ac:dyDescent="0.35">
      <c r="A2270" s="367" t="s">
        <v>451</v>
      </c>
      <c r="B2270" s="141" t="s">
        <v>592</v>
      </c>
      <c r="C2270" s="100">
        <v>2022</v>
      </c>
      <c r="D2270" s="169" t="s">
        <v>295</v>
      </c>
      <c r="E2270" s="103">
        <v>1</v>
      </c>
      <c r="F2270" s="103">
        <v>15</v>
      </c>
      <c r="G2270" s="278">
        <v>3.43499</v>
      </c>
    </row>
    <row r="2271" spans="1:7" s="139" customFormat="1" ht="25.2" customHeight="1" x14ac:dyDescent="0.35">
      <c r="A2271" s="367" t="s">
        <v>451</v>
      </c>
      <c r="B2271" s="141" t="s">
        <v>592</v>
      </c>
      <c r="C2271" s="100">
        <v>2022</v>
      </c>
      <c r="D2271" s="169" t="s">
        <v>295</v>
      </c>
      <c r="E2271" s="103">
        <v>1</v>
      </c>
      <c r="F2271" s="103">
        <v>15</v>
      </c>
      <c r="G2271" s="278">
        <v>3.43499</v>
      </c>
    </row>
    <row r="2272" spans="1:7" s="139" customFormat="1" ht="25.2" customHeight="1" x14ac:dyDescent="0.35">
      <c r="A2272" s="367" t="s">
        <v>451</v>
      </c>
      <c r="B2272" s="141" t="s">
        <v>592</v>
      </c>
      <c r="C2272" s="100">
        <v>2022</v>
      </c>
      <c r="D2272" s="169" t="s">
        <v>295</v>
      </c>
      <c r="E2272" s="103">
        <v>1</v>
      </c>
      <c r="F2272" s="103">
        <v>15</v>
      </c>
      <c r="G2272" s="278">
        <v>3.43499</v>
      </c>
    </row>
    <row r="2273" spans="1:7" s="139" customFormat="1" ht="25.2" customHeight="1" x14ac:dyDescent="0.35">
      <c r="A2273" s="367" t="s">
        <v>451</v>
      </c>
      <c r="B2273" s="141" t="s">
        <v>592</v>
      </c>
      <c r="C2273" s="100">
        <v>2022</v>
      </c>
      <c r="D2273" s="169" t="s">
        <v>295</v>
      </c>
      <c r="E2273" s="103">
        <v>1</v>
      </c>
      <c r="F2273" s="103">
        <v>10</v>
      </c>
      <c r="G2273" s="278">
        <v>3.21638</v>
      </c>
    </row>
    <row r="2274" spans="1:7" s="139" customFormat="1" ht="25.2" customHeight="1" x14ac:dyDescent="0.35">
      <c r="A2274" s="367" t="s">
        <v>451</v>
      </c>
      <c r="B2274" s="141" t="s">
        <v>592</v>
      </c>
      <c r="C2274" s="100">
        <v>2022</v>
      </c>
      <c r="D2274" s="169" t="s">
        <v>295</v>
      </c>
      <c r="E2274" s="103">
        <v>1</v>
      </c>
      <c r="F2274" s="103">
        <v>15</v>
      </c>
      <c r="G2274" s="278">
        <v>3.21638</v>
      </c>
    </row>
    <row r="2275" spans="1:7" s="139" customFormat="1" ht="25.2" customHeight="1" x14ac:dyDescent="0.35">
      <c r="A2275" s="367" t="s">
        <v>451</v>
      </c>
      <c r="B2275" s="141" t="s">
        <v>592</v>
      </c>
      <c r="C2275" s="100">
        <v>2022</v>
      </c>
      <c r="D2275" s="169" t="s">
        <v>295</v>
      </c>
      <c r="E2275" s="103">
        <v>1</v>
      </c>
      <c r="F2275" s="103">
        <v>15</v>
      </c>
      <c r="G2275" s="278">
        <v>8.0222300000000004</v>
      </c>
    </row>
    <row r="2276" spans="1:7" s="139" customFormat="1" ht="25.2" customHeight="1" x14ac:dyDescent="0.35">
      <c r="A2276" s="367" t="s">
        <v>451</v>
      </c>
      <c r="B2276" s="141" t="s">
        <v>592</v>
      </c>
      <c r="C2276" s="100">
        <v>2022</v>
      </c>
      <c r="D2276" s="169" t="s">
        <v>295</v>
      </c>
      <c r="E2276" s="103">
        <v>1</v>
      </c>
      <c r="F2276" s="103">
        <v>15</v>
      </c>
      <c r="G2276" s="278">
        <v>3.21638</v>
      </c>
    </row>
    <row r="2277" spans="1:7" s="139" customFormat="1" ht="25.2" customHeight="1" x14ac:dyDescent="0.35">
      <c r="A2277" s="367" t="s">
        <v>451</v>
      </c>
      <c r="B2277" s="141" t="s">
        <v>592</v>
      </c>
      <c r="C2277" s="100">
        <v>2022</v>
      </c>
      <c r="D2277" s="169" t="s">
        <v>295</v>
      </c>
      <c r="E2277" s="103">
        <v>1</v>
      </c>
      <c r="F2277" s="103">
        <v>10</v>
      </c>
      <c r="G2277" s="278">
        <v>8.0222300000000004</v>
      </c>
    </row>
    <row r="2278" spans="1:7" s="139" customFormat="1" ht="25.2" customHeight="1" x14ac:dyDescent="0.35">
      <c r="A2278" s="367" t="s">
        <v>451</v>
      </c>
      <c r="B2278" s="141" t="s">
        <v>592</v>
      </c>
      <c r="C2278" s="100">
        <v>2022</v>
      </c>
      <c r="D2278" s="169" t="s">
        <v>295</v>
      </c>
      <c r="E2278" s="103">
        <v>1</v>
      </c>
      <c r="F2278" s="103">
        <v>15</v>
      </c>
      <c r="G2278" s="278">
        <v>1.54267</v>
      </c>
    </row>
    <row r="2279" spans="1:7" s="139" customFormat="1" ht="25.2" customHeight="1" x14ac:dyDescent="0.35">
      <c r="A2279" s="367" t="s">
        <v>451</v>
      </c>
      <c r="B2279" s="141" t="s">
        <v>592</v>
      </c>
      <c r="C2279" s="100">
        <v>2022</v>
      </c>
      <c r="D2279" s="169" t="s">
        <v>295</v>
      </c>
      <c r="E2279" s="103">
        <v>1</v>
      </c>
      <c r="F2279" s="103">
        <v>15</v>
      </c>
      <c r="G2279" s="278">
        <v>8.0222300000000004</v>
      </c>
    </row>
    <row r="2280" spans="1:7" s="139" customFormat="1" ht="25.2" customHeight="1" x14ac:dyDescent="0.35">
      <c r="A2280" s="367" t="s">
        <v>451</v>
      </c>
      <c r="B2280" s="141" t="s">
        <v>592</v>
      </c>
      <c r="C2280" s="100">
        <v>2022</v>
      </c>
      <c r="D2280" s="169" t="s">
        <v>295</v>
      </c>
      <c r="E2280" s="103">
        <v>1</v>
      </c>
      <c r="F2280" s="103">
        <v>15</v>
      </c>
      <c r="G2280" s="278">
        <v>3.21638</v>
      </c>
    </row>
    <row r="2281" spans="1:7" s="139" customFormat="1" ht="25.2" customHeight="1" x14ac:dyDescent="0.35">
      <c r="A2281" s="367" t="s">
        <v>451</v>
      </c>
      <c r="B2281" s="141" t="s">
        <v>592</v>
      </c>
      <c r="C2281" s="100">
        <v>2022</v>
      </c>
      <c r="D2281" s="169" t="s">
        <v>295</v>
      </c>
      <c r="E2281" s="103">
        <v>1</v>
      </c>
      <c r="F2281" s="103">
        <v>15</v>
      </c>
      <c r="G2281" s="278">
        <v>3.21638</v>
      </c>
    </row>
    <row r="2282" spans="1:7" s="139" customFormat="1" ht="25.2" customHeight="1" x14ac:dyDescent="0.35">
      <c r="A2282" s="367" t="s">
        <v>451</v>
      </c>
      <c r="B2282" s="141" t="s">
        <v>592</v>
      </c>
      <c r="C2282" s="100">
        <v>2022</v>
      </c>
      <c r="D2282" s="169" t="s">
        <v>295</v>
      </c>
      <c r="E2282" s="103">
        <v>1</v>
      </c>
      <c r="F2282" s="103">
        <v>15</v>
      </c>
      <c r="G2282" s="278">
        <v>1.54267</v>
      </c>
    </row>
    <row r="2283" spans="1:7" s="139" customFormat="1" ht="25.2" customHeight="1" x14ac:dyDescent="0.35">
      <c r="A2283" s="367" t="s">
        <v>451</v>
      </c>
      <c r="B2283" s="141" t="s">
        <v>592</v>
      </c>
      <c r="C2283" s="100">
        <v>2022</v>
      </c>
      <c r="D2283" s="169" t="s">
        <v>295</v>
      </c>
      <c r="E2283" s="103">
        <v>1</v>
      </c>
      <c r="F2283" s="103">
        <v>15</v>
      </c>
      <c r="G2283" s="278">
        <v>3.21638</v>
      </c>
    </row>
    <row r="2284" spans="1:7" s="139" customFormat="1" ht="25.2" customHeight="1" x14ac:dyDescent="0.35">
      <c r="A2284" s="367" t="s">
        <v>451</v>
      </c>
      <c r="B2284" s="141" t="s">
        <v>592</v>
      </c>
      <c r="C2284" s="100">
        <v>2022</v>
      </c>
      <c r="D2284" s="169" t="s">
        <v>295</v>
      </c>
      <c r="E2284" s="103">
        <v>1</v>
      </c>
      <c r="F2284" s="103">
        <v>15</v>
      </c>
      <c r="G2284" s="278">
        <v>8.0220000000000002</v>
      </c>
    </row>
    <row r="2285" spans="1:7" s="139" customFormat="1" ht="25.2" customHeight="1" x14ac:dyDescent="0.35">
      <c r="A2285" s="367" t="s">
        <v>451</v>
      </c>
      <c r="B2285" s="141" t="s">
        <v>592</v>
      </c>
      <c r="C2285" s="100">
        <v>2022</v>
      </c>
      <c r="D2285" s="169" t="s">
        <v>295</v>
      </c>
      <c r="E2285" s="103">
        <v>1</v>
      </c>
      <c r="F2285" s="103">
        <v>15</v>
      </c>
      <c r="G2285" s="278">
        <v>3.21638</v>
      </c>
    </row>
    <row r="2286" spans="1:7" s="139" customFormat="1" ht="25.2" customHeight="1" x14ac:dyDescent="0.35">
      <c r="A2286" s="367" t="s">
        <v>451</v>
      </c>
      <c r="B2286" s="141" t="s">
        <v>592</v>
      </c>
      <c r="C2286" s="100">
        <v>2022</v>
      </c>
      <c r="D2286" s="169" t="s">
        <v>295</v>
      </c>
      <c r="E2286" s="103">
        <v>1</v>
      </c>
      <c r="F2286" s="103">
        <v>15</v>
      </c>
      <c r="G2286" s="278">
        <v>3.21638</v>
      </c>
    </row>
    <row r="2287" spans="1:7" s="139" customFormat="1" ht="25.2" customHeight="1" x14ac:dyDescent="0.35">
      <c r="A2287" s="367" t="s">
        <v>451</v>
      </c>
      <c r="B2287" s="141" t="s">
        <v>592</v>
      </c>
      <c r="C2287" s="100">
        <v>2022</v>
      </c>
      <c r="D2287" s="169" t="s">
        <v>295</v>
      </c>
      <c r="E2287" s="103">
        <v>1</v>
      </c>
      <c r="F2287" s="103">
        <v>10</v>
      </c>
      <c r="G2287" s="278">
        <v>3.21638</v>
      </c>
    </row>
    <row r="2288" spans="1:7" s="139" customFormat="1" ht="25.2" customHeight="1" x14ac:dyDescent="0.35">
      <c r="A2288" s="367" t="s">
        <v>451</v>
      </c>
      <c r="B2288" s="141" t="s">
        <v>592</v>
      </c>
      <c r="C2288" s="100">
        <v>2022</v>
      </c>
      <c r="D2288" s="169" t="s">
        <v>295</v>
      </c>
      <c r="E2288" s="103">
        <v>1</v>
      </c>
      <c r="F2288" s="103">
        <v>10</v>
      </c>
      <c r="G2288" s="278">
        <v>3.21638</v>
      </c>
    </row>
    <row r="2289" spans="1:7" s="139" customFormat="1" ht="25.2" customHeight="1" x14ac:dyDescent="0.35">
      <c r="A2289" s="367" t="s">
        <v>451</v>
      </c>
      <c r="B2289" s="141" t="s">
        <v>592</v>
      </c>
      <c r="C2289" s="100">
        <v>2022</v>
      </c>
      <c r="D2289" s="169" t="s">
        <v>295</v>
      </c>
      <c r="E2289" s="103">
        <v>1</v>
      </c>
      <c r="F2289" s="103">
        <v>7</v>
      </c>
      <c r="G2289" s="278">
        <v>3.21638</v>
      </c>
    </row>
    <row r="2290" spans="1:7" s="139" customFormat="1" ht="25.2" customHeight="1" x14ac:dyDescent="0.35">
      <c r="A2290" s="367" t="s">
        <v>451</v>
      </c>
      <c r="B2290" s="141" t="s">
        <v>592</v>
      </c>
      <c r="C2290" s="100">
        <v>2022</v>
      </c>
      <c r="D2290" s="169" t="s">
        <v>295</v>
      </c>
      <c r="E2290" s="103">
        <v>1</v>
      </c>
      <c r="F2290" s="103">
        <v>15</v>
      </c>
      <c r="G2290" s="278">
        <v>3.21638</v>
      </c>
    </row>
    <row r="2291" spans="1:7" s="139" customFormat="1" ht="25.2" customHeight="1" x14ac:dyDescent="0.35">
      <c r="A2291" s="367" t="s">
        <v>451</v>
      </c>
      <c r="B2291" s="141" t="s">
        <v>592</v>
      </c>
      <c r="C2291" s="100">
        <v>2022</v>
      </c>
      <c r="D2291" s="169" t="s">
        <v>295</v>
      </c>
      <c r="E2291" s="103">
        <v>1</v>
      </c>
      <c r="F2291" s="103">
        <v>15</v>
      </c>
      <c r="G2291" s="278">
        <v>3.21638</v>
      </c>
    </row>
    <row r="2292" spans="1:7" s="139" customFormat="1" ht="25.2" customHeight="1" x14ac:dyDescent="0.35">
      <c r="A2292" s="367" t="s">
        <v>451</v>
      </c>
      <c r="B2292" s="141" t="s">
        <v>592</v>
      </c>
      <c r="C2292" s="100">
        <v>2022</v>
      </c>
      <c r="D2292" s="169" t="s">
        <v>295</v>
      </c>
      <c r="E2292" s="103">
        <v>1</v>
      </c>
      <c r="F2292" s="103">
        <v>15</v>
      </c>
      <c r="G2292" s="278">
        <v>3.21638</v>
      </c>
    </row>
    <row r="2293" spans="1:7" s="139" customFormat="1" ht="25.2" customHeight="1" x14ac:dyDescent="0.35">
      <c r="A2293" s="367" t="s">
        <v>451</v>
      </c>
      <c r="B2293" s="141" t="s">
        <v>592</v>
      </c>
      <c r="C2293" s="100">
        <v>2022</v>
      </c>
      <c r="D2293" s="169" t="s">
        <v>295</v>
      </c>
      <c r="E2293" s="103">
        <v>1</v>
      </c>
      <c r="F2293" s="103">
        <v>15</v>
      </c>
      <c r="G2293" s="278">
        <v>3.21638</v>
      </c>
    </row>
    <row r="2294" spans="1:7" s="139" customFormat="1" ht="25.2" customHeight="1" x14ac:dyDescent="0.35">
      <c r="A2294" s="367" t="s">
        <v>451</v>
      </c>
      <c r="B2294" s="141" t="s">
        <v>592</v>
      </c>
      <c r="C2294" s="100">
        <v>2022</v>
      </c>
      <c r="D2294" s="169" t="s">
        <v>295</v>
      </c>
      <c r="E2294" s="103">
        <v>1</v>
      </c>
      <c r="F2294" s="103">
        <v>15</v>
      </c>
      <c r="G2294" s="278">
        <v>3.21638</v>
      </c>
    </row>
    <row r="2295" spans="1:7" s="139" customFormat="1" ht="25.2" customHeight="1" x14ac:dyDescent="0.35">
      <c r="A2295" s="367" t="s">
        <v>451</v>
      </c>
      <c r="B2295" s="141" t="s">
        <v>592</v>
      </c>
      <c r="C2295" s="100">
        <v>2022</v>
      </c>
      <c r="D2295" s="169" t="s">
        <v>295</v>
      </c>
      <c r="E2295" s="103">
        <v>1</v>
      </c>
      <c r="F2295" s="103">
        <v>15</v>
      </c>
      <c r="G2295" s="278">
        <v>3.21638</v>
      </c>
    </row>
    <row r="2296" spans="1:7" s="139" customFormat="1" ht="25.2" customHeight="1" x14ac:dyDescent="0.35">
      <c r="A2296" s="367" t="s">
        <v>451</v>
      </c>
      <c r="B2296" s="141" t="s">
        <v>592</v>
      </c>
      <c r="C2296" s="100">
        <v>2022</v>
      </c>
      <c r="D2296" s="169" t="s">
        <v>295</v>
      </c>
      <c r="E2296" s="103">
        <v>1</v>
      </c>
      <c r="F2296" s="103">
        <v>15</v>
      </c>
      <c r="G2296" s="278">
        <v>3.21638</v>
      </c>
    </row>
    <row r="2297" spans="1:7" s="139" customFormat="1" ht="25.2" customHeight="1" x14ac:dyDescent="0.35">
      <c r="A2297" s="367" t="s">
        <v>451</v>
      </c>
      <c r="B2297" s="141" t="s">
        <v>592</v>
      </c>
      <c r="C2297" s="100">
        <v>2022</v>
      </c>
      <c r="D2297" s="169" t="s">
        <v>295</v>
      </c>
      <c r="E2297" s="103">
        <v>1</v>
      </c>
      <c r="F2297" s="103">
        <v>15</v>
      </c>
      <c r="G2297" s="278">
        <v>3.21638</v>
      </c>
    </row>
    <row r="2298" spans="1:7" s="139" customFormat="1" ht="25.2" customHeight="1" x14ac:dyDescent="0.35">
      <c r="A2298" s="367" t="s">
        <v>451</v>
      </c>
      <c r="B2298" s="141" t="s">
        <v>592</v>
      </c>
      <c r="C2298" s="100">
        <v>2022</v>
      </c>
      <c r="D2298" s="169" t="s">
        <v>295</v>
      </c>
      <c r="E2298" s="103">
        <v>1</v>
      </c>
      <c r="F2298" s="103">
        <v>15</v>
      </c>
      <c r="G2298" s="278">
        <v>3.21638</v>
      </c>
    </row>
    <row r="2299" spans="1:7" s="139" customFormat="1" ht="25.2" customHeight="1" x14ac:dyDescent="0.35">
      <c r="A2299" s="367" t="s">
        <v>451</v>
      </c>
      <c r="B2299" s="141" t="s">
        <v>592</v>
      </c>
      <c r="C2299" s="100">
        <v>2022</v>
      </c>
      <c r="D2299" s="169" t="s">
        <v>295</v>
      </c>
      <c r="E2299" s="103">
        <v>1</v>
      </c>
      <c r="F2299" s="103">
        <v>15</v>
      </c>
      <c r="G2299" s="278">
        <v>3.21638</v>
      </c>
    </row>
    <row r="2300" spans="1:7" s="139" customFormat="1" ht="25.2" customHeight="1" x14ac:dyDescent="0.35">
      <c r="A2300" s="367" t="s">
        <v>451</v>
      </c>
      <c r="B2300" s="141" t="s">
        <v>592</v>
      </c>
      <c r="C2300" s="100">
        <v>2022</v>
      </c>
      <c r="D2300" s="169" t="s">
        <v>295</v>
      </c>
      <c r="E2300" s="103">
        <v>1</v>
      </c>
      <c r="F2300" s="103">
        <v>10</v>
      </c>
      <c r="G2300" s="278">
        <v>3.21638</v>
      </c>
    </row>
    <row r="2301" spans="1:7" s="139" customFormat="1" ht="25.2" customHeight="1" x14ac:dyDescent="0.35">
      <c r="A2301" s="367" t="s">
        <v>451</v>
      </c>
      <c r="B2301" s="141" t="s">
        <v>592</v>
      </c>
      <c r="C2301" s="100">
        <v>2022</v>
      </c>
      <c r="D2301" s="169" t="s">
        <v>295</v>
      </c>
      <c r="E2301" s="103">
        <v>1</v>
      </c>
      <c r="F2301" s="103">
        <v>15</v>
      </c>
      <c r="G2301" s="278">
        <v>3.21638</v>
      </c>
    </row>
    <row r="2302" spans="1:7" s="139" customFormat="1" ht="25.2" customHeight="1" x14ac:dyDescent="0.35">
      <c r="A2302" s="367" t="s">
        <v>451</v>
      </c>
      <c r="B2302" s="141" t="s">
        <v>592</v>
      </c>
      <c r="C2302" s="100">
        <v>2022</v>
      </c>
      <c r="D2302" s="169" t="s">
        <v>295</v>
      </c>
      <c r="E2302" s="103">
        <v>1</v>
      </c>
      <c r="F2302" s="103">
        <v>15</v>
      </c>
      <c r="G2302" s="278">
        <v>3.21638</v>
      </c>
    </row>
    <row r="2303" spans="1:7" s="139" customFormat="1" ht="25.2" customHeight="1" x14ac:dyDescent="0.35">
      <c r="A2303" s="367" t="s">
        <v>451</v>
      </c>
      <c r="B2303" s="141" t="s">
        <v>592</v>
      </c>
      <c r="C2303" s="100">
        <v>2022</v>
      </c>
      <c r="D2303" s="169" t="s">
        <v>295</v>
      </c>
      <c r="E2303" s="103">
        <v>1</v>
      </c>
      <c r="F2303" s="103">
        <v>15</v>
      </c>
      <c r="G2303" s="278">
        <v>3.21638</v>
      </c>
    </row>
    <row r="2304" spans="1:7" s="139" customFormat="1" ht="25.2" customHeight="1" x14ac:dyDescent="0.35">
      <c r="A2304" s="367" t="s">
        <v>451</v>
      </c>
      <c r="B2304" s="141" t="s">
        <v>592</v>
      </c>
      <c r="C2304" s="100">
        <v>2022</v>
      </c>
      <c r="D2304" s="169" t="s">
        <v>295</v>
      </c>
      <c r="E2304" s="103">
        <v>1</v>
      </c>
      <c r="F2304" s="103">
        <v>15</v>
      </c>
      <c r="G2304" s="278">
        <v>3.21638</v>
      </c>
    </row>
    <row r="2305" spans="1:7" s="139" customFormat="1" ht="25.2" customHeight="1" x14ac:dyDescent="0.35">
      <c r="A2305" s="367" t="s">
        <v>451</v>
      </c>
      <c r="B2305" s="141" t="s">
        <v>592</v>
      </c>
      <c r="C2305" s="100">
        <v>2022</v>
      </c>
      <c r="D2305" s="169" t="s">
        <v>295</v>
      </c>
      <c r="E2305" s="103">
        <v>1</v>
      </c>
      <c r="F2305" s="103">
        <v>15</v>
      </c>
      <c r="G2305" s="278">
        <v>3.21638</v>
      </c>
    </row>
    <row r="2306" spans="1:7" s="139" customFormat="1" ht="25.2" customHeight="1" x14ac:dyDescent="0.35">
      <c r="A2306" s="367" t="s">
        <v>451</v>
      </c>
      <c r="B2306" s="141" t="s">
        <v>592</v>
      </c>
      <c r="C2306" s="100">
        <v>2022</v>
      </c>
      <c r="D2306" s="169" t="s">
        <v>295</v>
      </c>
      <c r="E2306" s="103">
        <v>1</v>
      </c>
      <c r="F2306" s="103">
        <v>15</v>
      </c>
      <c r="G2306" s="278">
        <v>3.21638</v>
      </c>
    </row>
    <row r="2307" spans="1:7" s="139" customFormat="1" ht="25.2" customHeight="1" x14ac:dyDescent="0.35">
      <c r="A2307" s="367" t="s">
        <v>451</v>
      </c>
      <c r="B2307" s="141" t="s">
        <v>592</v>
      </c>
      <c r="C2307" s="100">
        <v>2022</v>
      </c>
      <c r="D2307" s="169" t="s">
        <v>295</v>
      </c>
      <c r="E2307" s="103">
        <v>1</v>
      </c>
      <c r="F2307" s="103">
        <v>15</v>
      </c>
      <c r="G2307" s="278">
        <v>3.21638</v>
      </c>
    </row>
    <row r="2308" spans="1:7" s="139" customFormat="1" ht="25.2" customHeight="1" x14ac:dyDescent="0.35">
      <c r="A2308" s="367" t="s">
        <v>451</v>
      </c>
      <c r="B2308" s="141" t="s">
        <v>592</v>
      </c>
      <c r="C2308" s="100">
        <v>2022</v>
      </c>
      <c r="D2308" s="169" t="s">
        <v>295</v>
      </c>
      <c r="E2308" s="103">
        <v>1</v>
      </c>
      <c r="F2308" s="103">
        <v>15</v>
      </c>
      <c r="G2308" s="278">
        <v>3.21638</v>
      </c>
    </row>
    <row r="2309" spans="1:7" s="139" customFormat="1" ht="25.2" customHeight="1" x14ac:dyDescent="0.35">
      <c r="A2309" s="367" t="s">
        <v>451</v>
      </c>
      <c r="B2309" s="141" t="s">
        <v>592</v>
      </c>
      <c r="C2309" s="100">
        <v>2022</v>
      </c>
      <c r="D2309" s="169" t="s">
        <v>295</v>
      </c>
      <c r="E2309" s="103">
        <v>1</v>
      </c>
      <c r="F2309" s="103">
        <v>15</v>
      </c>
      <c r="G2309" s="278">
        <v>3.21638</v>
      </c>
    </row>
    <row r="2310" spans="1:7" s="139" customFormat="1" ht="25.2" customHeight="1" x14ac:dyDescent="0.35">
      <c r="A2310" s="367" t="s">
        <v>451</v>
      </c>
      <c r="B2310" s="141" t="s">
        <v>592</v>
      </c>
      <c r="C2310" s="100">
        <v>2022</v>
      </c>
      <c r="D2310" s="169" t="s">
        <v>295</v>
      </c>
      <c r="E2310" s="103">
        <v>1</v>
      </c>
      <c r="F2310" s="103">
        <v>15</v>
      </c>
      <c r="G2310" s="278">
        <v>3.21638</v>
      </c>
    </row>
    <row r="2311" spans="1:7" s="139" customFormat="1" ht="25.2" customHeight="1" x14ac:dyDescent="0.35">
      <c r="A2311" s="367" t="s">
        <v>451</v>
      </c>
      <c r="B2311" s="141" t="s">
        <v>592</v>
      </c>
      <c r="C2311" s="100">
        <v>2022</v>
      </c>
      <c r="D2311" s="169" t="s">
        <v>295</v>
      </c>
      <c r="E2311" s="103">
        <v>1</v>
      </c>
      <c r="F2311" s="103">
        <v>15</v>
      </c>
      <c r="G2311" s="278">
        <v>3.21638</v>
      </c>
    </row>
    <row r="2312" spans="1:7" s="139" customFormat="1" ht="25.2" customHeight="1" x14ac:dyDescent="0.35">
      <c r="A2312" s="367" t="s">
        <v>451</v>
      </c>
      <c r="B2312" s="141" t="s">
        <v>592</v>
      </c>
      <c r="C2312" s="100">
        <v>2022</v>
      </c>
      <c r="D2312" s="169" t="s">
        <v>295</v>
      </c>
      <c r="E2312" s="103">
        <v>1</v>
      </c>
      <c r="F2312" s="103">
        <v>15</v>
      </c>
      <c r="G2312" s="278">
        <v>3.21638</v>
      </c>
    </row>
    <row r="2313" spans="1:7" s="139" customFormat="1" ht="25.2" customHeight="1" x14ac:dyDescent="0.35">
      <c r="A2313" s="367" t="s">
        <v>451</v>
      </c>
      <c r="B2313" s="141" t="s">
        <v>592</v>
      </c>
      <c r="C2313" s="100">
        <v>2022</v>
      </c>
      <c r="D2313" s="169" t="s">
        <v>295</v>
      </c>
      <c r="E2313" s="103">
        <v>1</v>
      </c>
      <c r="F2313" s="103">
        <v>15</v>
      </c>
      <c r="G2313" s="278">
        <v>3.21638</v>
      </c>
    </row>
    <row r="2314" spans="1:7" s="139" customFormat="1" ht="25.2" customHeight="1" x14ac:dyDescent="0.35">
      <c r="A2314" s="367" t="s">
        <v>451</v>
      </c>
      <c r="B2314" s="141" t="s">
        <v>592</v>
      </c>
      <c r="C2314" s="100">
        <v>2022</v>
      </c>
      <c r="D2314" s="169" t="s">
        <v>295</v>
      </c>
      <c r="E2314" s="103">
        <v>1</v>
      </c>
      <c r="F2314" s="103">
        <v>15</v>
      </c>
      <c r="G2314" s="278">
        <v>3.21638</v>
      </c>
    </row>
    <row r="2315" spans="1:7" s="139" customFormat="1" ht="25.2" customHeight="1" x14ac:dyDescent="0.35">
      <c r="A2315" s="367" t="s">
        <v>451</v>
      </c>
      <c r="B2315" s="141" t="s">
        <v>592</v>
      </c>
      <c r="C2315" s="100">
        <v>2022</v>
      </c>
      <c r="D2315" s="169" t="s">
        <v>295</v>
      </c>
      <c r="E2315" s="103">
        <v>1</v>
      </c>
      <c r="F2315" s="103">
        <v>15</v>
      </c>
      <c r="G2315" s="278">
        <v>3.21638</v>
      </c>
    </row>
    <row r="2316" spans="1:7" s="139" customFormat="1" ht="25.2" customHeight="1" x14ac:dyDescent="0.35">
      <c r="A2316" s="367" t="s">
        <v>451</v>
      </c>
      <c r="B2316" s="141" t="s">
        <v>592</v>
      </c>
      <c r="C2316" s="100">
        <v>2022</v>
      </c>
      <c r="D2316" s="169" t="s">
        <v>295</v>
      </c>
      <c r="E2316" s="103">
        <v>1</v>
      </c>
      <c r="F2316" s="103">
        <v>15</v>
      </c>
      <c r="G2316" s="278">
        <v>3.21638</v>
      </c>
    </row>
    <row r="2317" spans="1:7" s="139" customFormat="1" ht="25.2" customHeight="1" x14ac:dyDescent="0.35">
      <c r="A2317" s="367" t="s">
        <v>451</v>
      </c>
      <c r="B2317" s="141" t="s">
        <v>592</v>
      </c>
      <c r="C2317" s="100">
        <v>2022</v>
      </c>
      <c r="D2317" s="169" t="s">
        <v>295</v>
      </c>
      <c r="E2317" s="103">
        <v>1</v>
      </c>
      <c r="F2317" s="103">
        <v>15</v>
      </c>
      <c r="G2317" s="278">
        <v>3.21638</v>
      </c>
    </row>
    <row r="2318" spans="1:7" s="139" customFormat="1" ht="25.2" customHeight="1" x14ac:dyDescent="0.35">
      <c r="A2318" s="367" t="s">
        <v>451</v>
      </c>
      <c r="B2318" s="141" t="s">
        <v>592</v>
      </c>
      <c r="C2318" s="100">
        <v>2022</v>
      </c>
      <c r="D2318" s="169" t="s">
        <v>295</v>
      </c>
      <c r="E2318" s="103">
        <v>1</v>
      </c>
      <c r="F2318" s="103">
        <v>15</v>
      </c>
      <c r="G2318" s="278">
        <v>3.21638</v>
      </c>
    </row>
    <row r="2319" spans="1:7" s="139" customFormat="1" ht="25.2" customHeight="1" x14ac:dyDescent="0.35">
      <c r="A2319" s="367" t="s">
        <v>451</v>
      </c>
      <c r="B2319" s="141" t="s">
        <v>592</v>
      </c>
      <c r="C2319" s="100">
        <v>2022</v>
      </c>
      <c r="D2319" s="169" t="s">
        <v>295</v>
      </c>
      <c r="E2319" s="103">
        <v>1</v>
      </c>
      <c r="F2319" s="103">
        <v>15</v>
      </c>
      <c r="G2319" s="278">
        <v>3.21638</v>
      </c>
    </row>
    <row r="2320" spans="1:7" s="139" customFormat="1" ht="25.2" customHeight="1" x14ac:dyDescent="0.35">
      <c r="A2320" s="367" t="s">
        <v>451</v>
      </c>
      <c r="B2320" s="141" t="s">
        <v>592</v>
      </c>
      <c r="C2320" s="100">
        <v>2022</v>
      </c>
      <c r="D2320" s="169" t="s">
        <v>295</v>
      </c>
      <c r="E2320" s="103">
        <v>1</v>
      </c>
      <c r="F2320" s="103">
        <v>15</v>
      </c>
      <c r="G2320" s="278">
        <v>3.21638</v>
      </c>
    </row>
    <row r="2321" spans="1:7" s="139" customFormat="1" ht="25.2" customHeight="1" x14ac:dyDescent="0.35">
      <c r="A2321" s="367" t="s">
        <v>451</v>
      </c>
      <c r="B2321" s="141" t="s">
        <v>592</v>
      </c>
      <c r="C2321" s="100">
        <v>2022</v>
      </c>
      <c r="D2321" s="169" t="s">
        <v>295</v>
      </c>
      <c r="E2321" s="103">
        <v>1</v>
      </c>
      <c r="F2321" s="103">
        <v>15</v>
      </c>
      <c r="G2321" s="278">
        <v>3.21638</v>
      </c>
    </row>
    <row r="2322" spans="1:7" s="139" customFormat="1" ht="25.2" customHeight="1" x14ac:dyDescent="0.35">
      <c r="A2322" s="367" t="s">
        <v>451</v>
      </c>
      <c r="B2322" s="141" t="s">
        <v>592</v>
      </c>
      <c r="C2322" s="100">
        <v>2022</v>
      </c>
      <c r="D2322" s="169" t="s">
        <v>295</v>
      </c>
      <c r="E2322" s="103">
        <v>1</v>
      </c>
      <c r="F2322" s="103">
        <v>15</v>
      </c>
      <c r="G2322" s="278">
        <v>3.21638</v>
      </c>
    </row>
    <row r="2323" spans="1:7" s="139" customFormat="1" ht="25.2" customHeight="1" x14ac:dyDescent="0.35">
      <c r="A2323" s="367" t="s">
        <v>451</v>
      </c>
      <c r="B2323" s="141" t="s">
        <v>592</v>
      </c>
      <c r="C2323" s="100">
        <v>2022</v>
      </c>
      <c r="D2323" s="169" t="s">
        <v>295</v>
      </c>
      <c r="E2323" s="103">
        <v>1</v>
      </c>
      <c r="F2323" s="103">
        <v>15</v>
      </c>
      <c r="G2323" s="278">
        <v>3.21638</v>
      </c>
    </row>
    <row r="2324" spans="1:7" s="139" customFormat="1" ht="25.2" customHeight="1" x14ac:dyDescent="0.35">
      <c r="A2324" s="367" t="s">
        <v>451</v>
      </c>
      <c r="B2324" s="141" t="s">
        <v>592</v>
      </c>
      <c r="C2324" s="100">
        <v>2022</v>
      </c>
      <c r="D2324" s="169" t="s">
        <v>295</v>
      </c>
      <c r="E2324" s="103">
        <v>1</v>
      </c>
      <c r="F2324" s="103">
        <v>15</v>
      </c>
      <c r="G2324" s="278">
        <v>3.21638</v>
      </c>
    </row>
    <row r="2325" spans="1:7" s="139" customFormat="1" ht="25.2" customHeight="1" x14ac:dyDescent="0.35">
      <c r="A2325" s="367" t="s">
        <v>451</v>
      </c>
      <c r="B2325" s="141" t="s">
        <v>592</v>
      </c>
      <c r="C2325" s="100">
        <v>2022</v>
      </c>
      <c r="D2325" s="169" t="s">
        <v>295</v>
      </c>
      <c r="E2325" s="103">
        <v>1</v>
      </c>
      <c r="F2325" s="103">
        <v>15</v>
      </c>
      <c r="G2325" s="278">
        <v>3.21638</v>
      </c>
    </row>
    <row r="2326" spans="1:7" s="139" customFormat="1" ht="25.2" customHeight="1" x14ac:dyDescent="0.35">
      <c r="A2326" s="367" t="s">
        <v>451</v>
      </c>
      <c r="B2326" s="141" t="s">
        <v>592</v>
      </c>
      <c r="C2326" s="100">
        <v>2022</v>
      </c>
      <c r="D2326" s="169" t="s">
        <v>295</v>
      </c>
      <c r="E2326" s="103">
        <v>1</v>
      </c>
      <c r="F2326" s="103">
        <v>15</v>
      </c>
      <c r="G2326" s="278">
        <v>3.21638</v>
      </c>
    </row>
    <row r="2327" spans="1:7" s="139" customFormat="1" ht="25.2" customHeight="1" x14ac:dyDescent="0.35">
      <c r="A2327" s="367" t="s">
        <v>451</v>
      </c>
      <c r="B2327" s="141" t="s">
        <v>592</v>
      </c>
      <c r="C2327" s="100">
        <v>2022</v>
      </c>
      <c r="D2327" s="169" t="s">
        <v>295</v>
      </c>
      <c r="E2327" s="103">
        <v>1</v>
      </c>
      <c r="F2327" s="103">
        <v>15</v>
      </c>
      <c r="G2327" s="278">
        <v>3.21638</v>
      </c>
    </row>
    <row r="2328" spans="1:7" s="139" customFormat="1" ht="25.2" customHeight="1" x14ac:dyDescent="0.35">
      <c r="A2328" s="367" t="s">
        <v>451</v>
      </c>
      <c r="B2328" s="141" t="s">
        <v>592</v>
      </c>
      <c r="C2328" s="100">
        <v>2022</v>
      </c>
      <c r="D2328" s="169" t="s">
        <v>295</v>
      </c>
      <c r="E2328" s="103">
        <v>1</v>
      </c>
      <c r="F2328" s="103">
        <v>15</v>
      </c>
      <c r="G2328" s="278">
        <v>3.21638</v>
      </c>
    </row>
    <row r="2329" spans="1:7" s="139" customFormat="1" ht="25.2" customHeight="1" x14ac:dyDescent="0.35">
      <c r="A2329" s="367" t="s">
        <v>451</v>
      </c>
      <c r="B2329" s="141" t="s">
        <v>592</v>
      </c>
      <c r="C2329" s="100">
        <v>2022</v>
      </c>
      <c r="D2329" s="169" t="s">
        <v>295</v>
      </c>
      <c r="E2329" s="103">
        <v>1</v>
      </c>
      <c r="F2329" s="103">
        <v>15</v>
      </c>
      <c r="G2329" s="278">
        <v>3.21638</v>
      </c>
    </row>
    <row r="2330" spans="1:7" s="139" customFormat="1" ht="25.2" customHeight="1" x14ac:dyDescent="0.35">
      <c r="A2330" s="367" t="s">
        <v>451</v>
      </c>
      <c r="B2330" s="141" t="s">
        <v>592</v>
      </c>
      <c r="C2330" s="100">
        <v>2022</v>
      </c>
      <c r="D2330" s="169" t="s">
        <v>295</v>
      </c>
      <c r="E2330" s="103">
        <v>1</v>
      </c>
      <c r="F2330" s="103">
        <v>15</v>
      </c>
      <c r="G2330" s="278">
        <v>3.21638</v>
      </c>
    </row>
    <row r="2331" spans="1:7" s="139" customFormat="1" ht="25.2" customHeight="1" x14ac:dyDescent="0.35">
      <c r="A2331" s="367" t="s">
        <v>451</v>
      </c>
      <c r="B2331" s="141" t="s">
        <v>592</v>
      </c>
      <c r="C2331" s="100">
        <v>2022</v>
      </c>
      <c r="D2331" s="169" t="s">
        <v>295</v>
      </c>
      <c r="E2331" s="103">
        <v>1</v>
      </c>
      <c r="F2331" s="103">
        <v>15</v>
      </c>
      <c r="G2331" s="278">
        <v>3.21638</v>
      </c>
    </row>
    <row r="2332" spans="1:7" s="139" customFormat="1" ht="25.2" customHeight="1" x14ac:dyDescent="0.35">
      <c r="A2332" s="367" t="s">
        <v>451</v>
      </c>
      <c r="B2332" s="141" t="s">
        <v>592</v>
      </c>
      <c r="C2332" s="100">
        <v>2022</v>
      </c>
      <c r="D2332" s="169" t="s">
        <v>295</v>
      </c>
      <c r="E2332" s="103">
        <v>1</v>
      </c>
      <c r="F2332" s="103">
        <v>15</v>
      </c>
      <c r="G2332" s="278">
        <v>3.21638</v>
      </c>
    </row>
    <row r="2333" spans="1:7" s="139" customFormat="1" ht="25.2" customHeight="1" x14ac:dyDescent="0.35">
      <c r="A2333" s="367" t="s">
        <v>451</v>
      </c>
      <c r="B2333" s="141" t="s">
        <v>592</v>
      </c>
      <c r="C2333" s="100">
        <v>2022</v>
      </c>
      <c r="D2333" s="169" t="s">
        <v>295</v>
      </c>
      <c r="E2333" s="103">
        <v>1</v>
      </c>
      <c r="F2333" s="103">
        <v>15</v>
      </c>
      <c r="G2333" s="278">
        <v>3.21638</v>
      </c>
    </row>
    <row r="2334" spans="1:7" s="139" customFormat="1" ht="25.2" customHeight="1" x14ac:dyDescent="0.35">
      <c r="A2334" s="367" t="s">
        <v>451</v>
      </c>
      <c r="B2334" s="141" t="s">
        <v>592</v>
      </c>
      <c r="C2334" s="100">
        <v>2022</v>
      </c>
      <c r="D2334" s="169" t="s">
        <v>295</v>
      </c>
      <c r="E2334" s="103">
        <v>1</v>
      </c>
      <c r="F2334" s="103">
        <v>15</v>
      </c>
      <c r="G2334" s="278">
        <v>3.21638</v>
      </c>
    </row>
    <row r="2335" spans="1:7" s="139" customFormat="1" ht="25.2" customHeight="1" x14ac:dyDescent="0.35">
      <c r="A2335" s="367" t="s">
        <v>451</v>
      </c>
      <c r="B2335" s="141" t="s">
        <v>592</v>
      </c>
      <c r="C2335" s="100">
        <v>2022</v>
      </c>
      <c r="D2335" s="169" t="s">
        <v>295</v>
      </c>
      <c r="E2335" s="103">
        <v>1</v>
      </c>
      <c r="F2335" s="103">
        <v>15</v>
      </c>
      <c r="G2335" s="278">
        <v>3.21638</v>
      </c>
    </row>
    <row r="2336" spans="1:7" s="139" customFormat="1" ht="25.2" customHeight="1" x14ac:dyDescent="0.35">
      <c r="A2336" s="367" t="s">
        <v>451</v>
      </c>
      <c r="B2336" s="141" t="s">
        <v>592</v>
      </c>
      <c r="C2336" s="100">
        <v>2022</v>
      </c>
      <c r="D2336" s="169" t="s">
        <v>295</v>
      </c>
      <c r="E2336" s="103">
        <v>1</v>
      </c>
      <c r="F2336" s="103">
        <v>15</v>
      </c>
      <c r="G2336" s="278">
        <v>3.21638</v>
      </c>
    </row>
    <row r="2337" spans="1:7" s="139" customFormat="1" ht="25.2" customHeight="1" x14ac:dyDescent="0.35">
      <c r="A2337" s="367" t="s">
        <v>451</v>
      </c>
      <c r="B2337" s="141" t="s">
        <v>592</v>
      </c>
      <c r="C2337" s="100">
        <v>2022</v>
      </c>
      <c r="D2337" s="169" t="s">
        <v>295</v>
      </c>
      <c r="E2337" s="103">
        <v>1</v>
      </c>
      <c r="F2337" s="103">
        <v>15</v>
      </c>
      <c r="G2337" s="278">
        <v>3.21638</v>
      </c>
    </row>
    <row r="2338" spans="1:7" s="139" customFormat="1" ht="25.2" customHeight="1" x14ac:dyDescent="0.35">
      <c r="A2338" s="367" t="s">
        <v>451</v>
      </c>
      <c r="B2338" s="141" t="s">
        <v>592</v>
      </c>
      <c r="C2338" s="100">
        <v>2022</v>
      </c>
      <c r="D2338" s="169" t="s">
        <v>295</v>
      </c>
      <c r="E2338" s="103">
        <v>1</v>
      </c>
      <c r="F2338" s="103">
        <v>15</v>
      </c>
      <c r="G2338" s="278">
        <v>3.21638</v>
      </c>
    </row>
    <row r="2339" spans="1:7" s="139" customFormat="1" ht="25.2" customHeight="1" x14ac:dyDescent="0.35">
      <c r="A2339" s="367" t="s">
        <v>451</v>
      </c>
      <c r="B2339" s="141" t="s">
        <v>592</v>
      </c>
      <c r="C2339" s="100">
        <v>2022</v>
      </c>
      <c r="D2339" s="169" t="s">
        <v>295</v>
      </c>
      <c r="E2339" s="103">
        <v>1</v>
      </c>
      <c r="F2339" s="103">
        <v>15</v>
      </c>
      <c r="G2339" s="278">
        <v>3.21638</v>
      </c>
    </row>
    <row r="2340" spans="1:7" s="139" customFormat="1" ht="25.2" customHeight="1" x14ac:dyDescent="0.35">
      <c r="A2340" s="367" t="s">
        <v>451</v>
      </c>
      <c r="B2340" s="141" t="s">
        <v>592</v>
      </c>
      <c r="C2340" s="100">
        <v>2022</v>
      </c>
      <c r="D2340" s="169" t="s">
        <v>295</v>
      </c>
      <c r="E2340" s="103">
        <v>1</v>
      </c>
      <c r="F2340" s="103">
        <v>15</v>
      </c>
      <c r="G2340" s="278">
        <v>3.21638</v>
      </c>
    </row>
    <row r="2341" spans="1:7" s="139" customFormat="1" ht="25.2" customHeight="1" x14ac:dyDescent="0.35">
      <c r="A2341" s="367" t="s">
        <v>451</v>
      </c>
      <c r="B2341" s="141" t="s">
        <v>592</v>
      </c>
      <c r="C2341" s="100">
        <v>2022</v>
      </c>
      <c r="D2341" s="169" t="s">
        <v>295</v>
      </c>
      <c r="E2341" s="103">
        <v>1</v>
      </c>
      <c r="F2341" s="103">
        <v>15</v>
      </c>
      <c r="G2341" s="278">
        <v>3.21638</v>
      </c>
    </row>
    <row r="2342" spans="1:7" s="139" customFormat="1" ht="25.2" customHeight="1" x14ac:dyDescent="0.35">
      <c r="A2342" s="367" t="s">
        <v>451</v>
      </c>
      <c r="B2342" s="141" t="s">
        <v>592</v>
      </c>
      <c r="C2342" s="100">
        <v>2022</v>
      </c>
      <c r="D2342" s="169" t="s">
        <v>295</v>
      </c>
      <c r="E2342" s="103">
        <v>1</v>
      </c>
      <c r="F2342" s="103">
        <v>15</v>
      </c>
      <c r="G2342" s="278">
        <v>3.21638</v>
      </c>
    </row>
    <row r="2343" spans="1:7" s="139" customFormat="1" ht="25.2" customHeight="1" x14ac:dyDescent="0.35">
      <c r="A2343" s="367" t="s">
        <v>451</v>
      </c>
      <c r="B2343" s="141" t="s">
        <v>592</v>
      </c>
      <c r="C2343" s="100">
        <v>2022</v>
      </c>
      <c r="D2343" s="169" t="s">
        <v>295</v>
      </c>
      <c r="E2343" s="103">
        <v>1</v>
      </c>
      <c r="F2343" s="103">
        <v>15</v>
      </c>
      <c r="G2343" s="278">
        <v>3.21638</v>
      </c>
    </row>
    <row r="2344" spans="1:7" s="139" customFormat="1" ht="25.2" customHeight="1" x14ac:dyDescent="0.35">
      <c r="A2344" s="367" t="s">
        <v>451</v>
      </c>
      <c r="B2344" s="141" t="s">
        <v>592</v>
      </c>
      <c r="C2344" s="100">
        <v>2022</v>
      </c>
      <c r="D2344" s="169" t="s">
        <v>295</v>
      </c>
      <c r="E2344" s="103">
        <v>1</v>
      </c>
      <c r="F2344" s="103">
        <v>15</v>
      </c>
      <c r="G2344" s="278">
        <v>3.21638</v>
      </c>
    </row>
    <row r="2345" spans="1:7" s="139" customFormat="1" ht="25.2" customHeight="1" x14ac:dyDescent="0.35">
      <c r="A2345" s="367" t="s">
        <v>451</v>
      </c>
      <c r="B2345" s="141" t="s">
        <v>592</v>
      </c>
      <c r="C2345" s="100">
        <v>2022</v>
      </c>
      <c r="D2345" s="169" t="s">
        <v>295</v>
      </c>
      <c r="E2345" s="103">
        <v>1</v>
      </c>
      <c r="F2345" s="103">
        <v>15</v>
      </c>
      <c r="G2345" s="278">
        <v>3.21638</v>
      </c>
    </row>
    <row r="2346" spans="1:7" s="139" customFormat="1" ht="25.2" customHeight="1" x14ac:dyDescent="0.35">
      <c r="A2346" s="367" t="s">
        <v>451</v>
      </c>
      <c r="B2346" s="141" t="s">
        <v>592</v>
      </c>
      <c r="C2346" s="100">
        <v>2022</v>
      </c>
      <c r="D2346" s="169" t="s">
        <v>295</v>
      </c>
      <c r="E2346" s="103">
        <v>1</v>
      </c>
      <c r="F2346" s="103">
        <v>15</v>
      </c>
      <c r="G2346" s="278">
        <v>3.21638</v>
      </c>
    </row>
    <row r="2347" spans="1:7" s="139" customFormat="1" ht="25.2" customHeight="1" x14ac:dyDescent="0.35">
      <c r="A2347" s="367" t="s">
        <v>451</v>
      </c>
      <c r="B2347" s="141" t="s">
        <v>592</v>
      </c>
      <c r="C2347" s="100">
        <v>2022</v>
      </c>
      <c r="D2347" s="169" t="s">
        <v>295</v>
      </c>
      <c r="E2347" s="103">
        <v>1</v>
      </c>
      <c r="F2347" s="103">
        <v>15</v>
      </c>
      <c r="G2347" s="278">
        <v>3.21638</v>
      </c>
    </row>
    <row r="2348" spans="1:7" s="139" customFormat="1" ht="25.2" customHeight="1" x14ac:dyDescent="0.35">
      <c r="A2348" s="367" t="s">
        <v>451</v>
      </c>
      <c r="B2348" s="141" t="s">
        <v>592</v>
      </c>
      <c r="C2348" s="100">
        <v>2022</v>
      </c>
      <c r="D2348" s="169" t="s">
        <v>295</v>
      </c>
      <c r="E2348" s="103">
        <v>1</v>
      </c>
      <c r="F2348" s="103">
        <v>15</v>
      </c>
      <c r="G2348" s="278">
        <v>3.21638</v>
      </c>
    </row>
    <row r="2349" spans="1:7" s="139" customFormat="1" ht="25.2" customHeight="1" x14ac:dyDescent="0.35">
      <c r="A2349" s="367" t="s">
        <v>451</v>
      </c>
      <c r="B2349" s="141" t="s">
        <v>592</v>
      </c>
      <c r="C2349" s="100">
        <v>2022</v>
      </c>
      <c r="D2349" s="169" t="s">
        <v>295</v>
      </c>
      <c r="E2349" s="103">
        <v>1</v>
      </c>
      <c r="F2349" s="103">
        <v>15</v>
      </c>
      <c r="G2349" s="278">
        <v>3.21638</v>
      </c>
    </row>
    <row r="2350" spans="1:7" s="139" customFormat="1" ht="25.2" customHeight="1" x14ac:dyDescent="0.35">
      <c r="A2350" s="367" t="s">
        <v>451</v>
      </c>
      <c r="B2350" s="141" t="s">
        <v>592</v>
      </c>
      <c r="C2350" s="100">
        <v>2022</v>
      </c>
      <c r="D2350" s="169" t="s">
        <v>295</v>
      </c>
      <c r="E2350" s="103">
        <v>1</v>
      </c>
      <c r="F2350" s="103">
        <v>15</v>
      </c>
      <c r="G2350" s="278">
        <v>3.21638</v>
      </c>
    </row>
    <row r="2351" spans="1:7" s="139" customFormat="1" ht="25.2" customHeight="1" x14ac:dyDescent="0.35">
      <c r="A2351" s="367" t="s">
        <v>451</v>
      </c>
      <c r="B2351" s="141" t="s">
        <v>592</v>
      </c>
      <c r="C2351" s="100">
        <v>2022</v>
      </c>
      <c r="D2351" s="169" t="s">
        <v>295</v>
      </c>
      <c r="E2351" s="103">
        <v>1</v>
      </c>
      <c r="F2351" s="103">
        <v>15</v>
      </c>
      <c r="G2351" s="278">
        <v>3.21638</v>
      </c>
    </row>
    <row r="2352" spans="1:7" s="139" customFormat="1" ht="25.2" customHeight="1" x14ac:dyDescent="0.35">
      <c r="A2352" s="367" t="s">
        <v>451</v>
      </c>
      <c r="B2352" s="141" t="s">
        <v>592</v>
      </c>
      <c r="C2352" s="100">
        <v>2022</v>
      </c>
      <c r="D2352" s="169" t="s">
        <v>295</v>
      </c>
      <c r="E2352" s="103">
        <v>1</v>
      </c>
      <c r="F2352" s="103">
        <v>15</v>
      </c>
      <c r="G2352" s="278">
        <v>3.21638</v>
      </c>
    </row>
    <row r="2353" spans="1:7" s="139" customFormat="1" ht="25.2" customHeight="1" x14ac:dyDescent="0.35">
      <c r="A2353" s="367" t="s">
        <v>451</v>
      </c>
      <c r="B2353" s="141" t="s">
        <v>592</v>
      </c>
      <c r="C2353" s="100">
        <v>2022</v>
      </c>
      <c r="D2353" s="169" t="s">
        <v>295</v>
      </c>
      <c r="E2353" s="103">
        <v>1</v>
      </c>
      <c r="F2353" s="103">
        <v>15</v>
      </c>
      <c r="G2353" s="278">
        <v>3.21638</v>
      </c>
    </row>
    <row r="2354" spans="1:7" s="139" customFormat="1" ht="25.2" customHeight="1" x14ac:dyDescent="0.35">
      <c r="A2354" s="367" t="s">
        <v>451</v>
      </c>
      <c r="B2354" s="141" t="s">
        <v>592</v>
      </c>
      <c r="C2354" s="100">
        <v>2022</v>
      </c>
      <c r="D2354" s="169" t="s">
        <v>295</v>
      </c>
      <c r="E2354" s="103">
        <v>1</v>
      </c>
      <c r="F2354" s="103">
        <v>15</v>
      </c>
      <c r="G2354" s="278">
        <v>3.21638</v>
      </c>
    </row>
    <row r="2355" spans="1:7" s="139" customFormat="1" ht="25.2" customHeight="1" x14ac:dyDescent="0.35">
      <c r="A2355" s="367" t="s">
        <v>451</v>
      </c>
      <c r="B2355" s="141" t="s">
        <v>592</v>
      </c>
      <c r="C2355" s="100">
        <v>2022</v>
      </c>
      <c r="D2355" s="169" t="s">
        <v>295</v>
      </c>
      <c r="E2355" s="103">
        <v>1</v>
      </c>
      <c r="F2355" s="103">
        <v>15</v>
      </c>
      <c r="G2355" s="278">
        <v>3.21638</v>
      </c>
    </row>
    <row r="2356" spans="1:7" s="139" customFormat="1" ht="25.2" customHeight="1" x14ac:dyDescent="0.35">
      <c r="A2356" s="367" t="s">
        <v>451</v>
      </c>
      <c r="B2356" s="141" t="s">
        <v>592</v>
      </c>
      <c r="C2356" s="100">
        <v>2022</v>
      </c>
      <c r="D2356" s="169" t="s">
        <v>295</v>
      </c>
      <c r="E2356" s="103">
        <v>1</v>
      </c>
      <c r="F2356" s="103">
        <v>15</v>
      </c>
      <c r="G2356" s="278">
        <v>3.21638</v>
      </c>
    </row>
    <row r="2357" spans="1:7" s="139" customFormat="1" ht="25.2" customHeight="1" x14ac:dyDescent="0.35">
      <c r="A2357" s="367" t="s">
        <v>451</v>
      </c>
      <c r="B2357" s="141" t="s">
        <v>592</v>
      </c>
      <c r="C2357" s="100">
        <v>2022</v>
      </c>
      <c r="D2357" s="169" t="s">
        <v>295</v>
      </c>
      <c r="E2357" s="103">
        <v>1</v>
      </c>
      <c r="F2357" s="103">
        <v>15</v>
      </c>
      <c r="G2357" s="278">
        <v>3.21638</v>
      </c>
    </row>
    <row r="2358" spans="1:7" s="139" customFormat="1" ht="25.2" customHeight="1" x14ac:dyDescent="0.35">
      <c r="A2358" s="367" t="s">
        <v>451</v>
      </c>
      <c r="B2358" s="141" t="s">
        <v>592</v>
      </c>
      <c r="C2358" s="100">
        <v>2022</v>
      </c>
      <c r="D2358" s="169" t="s">
        <v>295</v>
      </c>
      <c r="E2358" s="103">
        <v>1</v>
      </c>
      <c r="F2358" s="103">
        <v>15</v>
      </c>
      <c r="G2358" s="278">
        <v>3.21638</v>
      </c>
    </row>
    <row r="2359" spans="1:7" s="139" customFormat="1" ht="25.2" customHeight="1" x14ac:dyDescent="0.35">
      <c r="A2359" s="367" t="s">
        <v>451</v>
      </c>
      <c r="B2359" s="141" t="s">
        <v>592</v>
      </c>
      <c r="C2359" s="100">
        <v>2022</v>
      </c>
      <c r="D2359" s="169" t="s">
        <v>295</v>
      </c>
      <c r="E2359" s="103">
        <v>1</v>
      </c>
      <c r="F2359" s="103">
        <v>15</v>
      </c>
      <c r="G2359" s="278">
        <v>1.54267</v>
      </c>
    </row>
    <row r="2360" spans="1:7" s="139" customFormat="1" ht="25.2" customHeight="1" x14ac:dyDescent="0.35">
      <c r="A2360" s="367" t="s">
        <v>451</v>
      </c>
      <c r="B2360" s="141" t="s">
        <v>592</v>
      </c>
      <c r="C2360" s="100">
        <v>2022</v>
      </c>
      <c r="D2360" s="169" t="s">
        <v>295</v>
      </c>
      <c r="E2360" s="103">
        <v>1</v>
      </c>
      <c r="F2360" s="103">
        <v>15</v>
      </c>
      <c r="G2360" s="278">
        <v>1.54267</v>
      </c>
    </row>
    <row r="2361" spans="1:7" s="139" customFormat="1" ht="25.2" customHeight="1" x14ac:dyDescent="0.35">
      <c r="A2361" s="367" t="s">
        <v>451</v>
      </c>
      <c r="B2361" s="141" t="s">
        <v>592</v>
      </c>
      <c r="C2361" s="100">
        <v>2022</v>
      </c>
      <c r="D2361" s="169" t="s">
        <v>295</v>
      </c>
      <c r="E2361" s="103">
        <v>1</v>
      </c>
      <c r="F2361" s="103">
        <v>15</v>
      </c>
      <c r="G2361" s="278">
        <v>3.21638</v>
      </c>
    </row>
    <row r="2362" spans="1:7" s="139" customFormat="1" ht="25.2" customHeight="1" x14ac:dyDescent="0.35">
      <c r="A2362" s="367" t="s">
        <v>451</v>
      </c>
      <c r="B2362" s="141" t="s">
        <v>592</v>
      </c>
      <c r="C2362" s="100">
        <v>2022</v>
      </c>
      <c r="D2362" s="169" t="s">
        <v>295</v>
      </c>
      <c r="E2362" s="103">
        <v>1</v>
      </c>
      <c r="F2362" s="103">
        <v>15</v>
      </c>
      <c r="G2362" s="278">
        <v>1.54267</v>
      </c>
    </row>
    <row r="2363" spans="1:7" s="139" customFormat="1" ht="25.2" customHeight="1" x14ac:dyDescent="0.35">
      <c r="A2363" s="367" t="s">
        <v>451</v>
      </c>
      <c r="B2363" s="141" t="s">
        <v>592</v>
      </c>
      <c r="C2363" s="100">
        <v>2022</v>
      </c>
      <c r="D2363" s="169" t="s">
        <v>295</v>
      </c>
      <c r="E2363" s="103">
        <v>1</v>
      </c>
      <c r="F2363" s="103">
        <v>15</v>
      </c>
      <c r="G2363" s="278">
        <v>1.54267</v>
      </c>
    </row>
    <row r="2364" spans="1:7" s="139" customFormat="1" ht="25.2" customHeight="1" x14ac:dyDescent="0.35">
      <c r="A2364" s="367" t="s">
        <v>451</v>
      </c>
      <c r="B2364" s="141" t="s">
        <v>592</v>
      </c>
      <c r="C2364" s="100">
        <v>2022</v>
      </c>
      <c r="D2364" s="169" t="s">
        <v>295</v>
      </c>
      <c r="E2364" s="103">
        <v>1</v>
      </c>
      <c r="F2364" s="103">
        <v>10</v>
      </c>
      <c r="G2364" s="278">
        <v>8.0222300000000004</v>
      </c>
    </row>
    <row r="2365" spans="1:7" s="139" customFormat="1" ht="25.2" customHeight="1" x14ac:dyDescent="0.35">
      <c r="A2365" s="367" t="s">
        <v>451</v>
      </c>
      <c r="B2365" s="141" t="s">
        <v>592</v>
      </c>
      <c r="C2365" s="100">
        <v>2022</v>
      </c>
      <c r="D2365" s="169" t="s">
        <v>295</v>
      </c>
      <c r="E2365" s="103">
        <v>1</v>
      </c>
      <c r="F2365" s="103">
        <v>10</v>
      </c>
      <c r="G2365" s="278">
        <v>8.0222300000000004</v>
      </c>
    </row>
    <row r="2366" spans="1:7" s="139" customFormat="1" ht="25.2" customHeight="1" x14ac:dyDescent="0.35">
      <c r="A2366" s="367" t="s">
        <v>451</v>
      </c>
      <c r="B2366" s="141" t="s">
        <v>592</v>
      </c>
      <c r="C2366" s="100">
        <v>2022</v>
      </c>
      <c r="D2366" s="169" t="s">
        <v>295</v>
      </c>
      <c r="E2366" s="103">
        <v>1</v>
      </c>
      <c r="F2366" s="103">
        <v>15</v>
      </c>
      <c r="G2366" s="278">
        <v>8.0222300000000004</v>
      </c>
    </row>
    <row r="2367" spans="1:7" s="139" customFormat="1" ht="25.2" customHeight="1" x14ac:dyDescent="0.35">
      <c r="A2367" s="367" t="s">
        <v>451</v>
      </c>
      <c r="B2367" s="141" t="s">
        <v>592</v>
      </c>
      <c r="C2367" s="100">
        <v>2022</v>
      </c>
      <c r="D2367" s="169" t="s">
        <v>295</v>
      </c>
      <c r="E2367" s="103">
        <v>1</v>
      </c>
      <c r="F2367" s="103">
        <v>15</v>
      </c>
      <c r="G2367" s="278">
        <v>8.0222300000000004</v>
      </c>
    </row>
    <row r="2368" spans="1:7" s="139" customFormat="1" ht="25.2" customHeight="1" x14ac:dyDescent="0.35">
      <c r="A2368" s="367" t="s">
        <v>451</v>
      </c>
      <c r="B2368" s="141" t="s">
        <v>592</v>
      </c>
      <c r="C2368" s="100">
        <v>2022</v>
      </c>
      <c r="D2368" s="169" t="s">
        <v>295</v>
      </c>
      <c r="E2368" s="103">
        <v>1</v>
      </c>
      <c r="F2368" s="103">
        <v>10</v>
      </c>
      <c r="G2368" s="278">
        <v>8.0222300000000004</v>
      </c>
    </row>
    <row r="2369" spans="1:7" s="139" customFormat="1" ht="25.2" customHeight="1" x14ac:dyDescent="0.35">
      <c r="A2369" s="367" t="s">
        <v>451</v>
      </c>
      <c r="B2369" s="141" t="s">
        <v>592</v>
      </c>
      <c r="C2369" s="100">
        <v>2022</v>
      </c>
      <c r="D2369" s="169" t="s">
        <v>295</v>
      </c>
      <c r="E2369" s="103">
        <v>1</v>
      </c>
      <c r="F2369" s="103">
        <v>10</v>
      </c>
      <c r="G2369" s="278">
        <v>8.0222300000000004</v>
      </c>
    </row>
    <row r="2370" spans="1:7" s="139" customFormat="1" ht="25.2" customHeight="1" x14ac:dyDescent="0.35">
      <c r="A2370" s="367" t="s">
        <v>451</v>
      </c>
      <c r="B2370" s="141" t="s">
        <v>592</v>
      </c>
      <c r="C2370" s="100">
        <v>2022</v>
      </c>
      <c r="D2370" s="169" t="s">
        <v>295</v>
      </c>
      <c r="E2370" s="103">
        <v>1</v>
      </c>
      <c r="F2370" s="103">
        <v>15</v>
      </c>
      <c r="G2370" s="278">
        <v>8.0222300000000004</v>
      </c>
    </row>
    <row r="2371" spans="1:7" s="139" customFormat="1" ht="25.2" customHeight="1" x14ac:dyDescent="0.35">
      <c r="A2371" s="367" t="s">
        <v>451</v>
      </c>
      <c r="B2371" s="141" t="s">
        <v>592</v>
      </c>
      <c r="C2371" s="100">
        <v>2022</v>
      </c>
      <c r="D2371" s="169" t="s">
        <v>295</v>
      </c>
      <c r="E2371" s="103">
        <v>1</v>
      </c>
      <c r="F2371" s="103">
        <v>15</v>
      </c>
      <c r="G2371" s="278">
        <v>8.0222300000000004</v>
      </c>
    </row>
    <row r="2372" spans="1:7" s="139" customFormat="1" ht="25.2" customHeight="1" x14ac:dyDescent="0.35">
      <c r="A2372" s="367" t="s">
        <v>451</v>
      </c>
      <c r="B2372" s="141" t="s">
        <v>592</v>
      </c>
      <c r="C2372" s="100">
        <v>2022</v>
      </c>
      <c r="D2372" s="169" t="s">
        <v>295</v>
      </c>
      <c r="E2372" s="103">
        <v>1</v>
      </c>
      <c r="F2372" s="103">
        <v>15</v>
      </c>
      <c r="G2372" s="278">
        <v>8.0222300000000004</v>
      </c>
    </row>
    <row r="2373" spans="1:7" s="139" customFormat="1" ht="25.2" customHeight="1" x14ac:dyDescent="0.35">
      <c r="A2373" s="367" t="s">
        <v>451</v>
      </c>
      <c r="B2373" s="141" t="s">
        <v>592</v>
      </c>
      <c r="C2373" s="100">
        <v>2022</v>
      </c>
      <c r="D2373" s="169" t="s">
        <v>295</v>
      </c>
      <c r="E2373" s="103">
        <v>1</v>
      </c>
      <c r="F2373" s="103">
        <v>15</v>
      </c>
      <c r="G2373" s="278">
        <v>8.1351700000000005</v>
      </c>
    </row>
    <row r="2374" spans="1:7" s="139" customFormat="1" ht="25.2" customHeight="1" x14ac:dyDescent="0.35">
      <c r="A2374" s="367" t="s">
        <v>451</v>
      </c>
      <c r="B2374" s="141" t="s">
        <v>592</v>
      </c>
      <c r="C2374" s="100">
        <v>2022</v>
      </c>
      <c r="D2374" s="169" t="s">
        <v>295</v>
      </c>
      <c r="E2374" s="103">
        <v>1</v>
      </c>
      <c r="F2374" s="103">
        <v>15</v>
      </c>
      <c r="G2374" s="278">
        <v>1.54267</v>
      </c>
    </row>
    <row r="2375" spans="1:7" s="139" customFormat="1" ht="25.2" customHeight="1" x14ac:dyDescent="0.35">
      <c r="A2375" s="367" t="s">
        <v>451</v>
      </c>
      <c r="B2375" s="141" t="s">
        <v>592</v>
      </c>
      <c r="C2375" s="100">
        <v>2022</v>
      </c>
      <c r="D2375" s="169" t="s">
        <v>295</v>
      </c>
      <c r="E2375" s="103">
        <v>1</v>
      </c>
      <c r="F2375" s="103">
        <v>15</v>
      </c>
      <c r="G2375" s="278">
        <v>1.54267</v>
      </c>
    </row>
    <row r="2376" spans="1:7" s="139" customFormat="1" ht="25.2" customHeight="1" x14ac:dyDescent="0.35">
      <c r="A2376" s="367" t="s">
        <v>451</v>
      </c>
      <c r="B2376" s="141" t="s">
        <v>592</v>
      </c>
      <c r="C2376" s="100">
        <v>2022</v>
      </c>
      <c r="D2376" s="169" t="s">
        <v>295</v>
      </c>
      <c r="E2376" s="103">
        <v>1</v>
      </c>
      <c r="F2376" s="103">
        <v>15</v>
      </c>
      <c r="G2376" s="278">
        <v>1.54267</v>
      </c>
    </row>
    <row r="2377" spans="1:7" s="139" customFormat="1" ht="25.2" customHeight="1" x14ac:dyDescent="0.35">
      <c r="A2377" s="367" t="s">
        <v>451</v>
      </c>
      <c r="B2377" s="141" t="s">
        <v>592</v>
      </c>
      <c r="C2377" s="100">
        <v>2022</v>
      </c>
      <c r="D2377" s="169" t="s">
        <v>295</v>
      </c>
      <c r="E2377" s="103">
        <v>1</v>
      </c>
      <c r="F2377" s="103">
        <v>15</v>
      </c>
      <c r="G2377" s="278">
        <v>1.54267</v>
      </c>
    </row>
    <row r="2378" spans="1:7" s="139" customFormat="1" ht="25.2" customHeight="1" x14ac:dyDescent="0.35">
      <c r="A2378" s="367" t="s">
        <v>451</v>
      </c>
      <c r="B2378" s="141" t="s">
        <v>592</v>
      </c>
      <c r="C2378" s="100">
        <v>2022</v>
      </c>
      <c r="D2378" s="169" t="s">
        <v>295</v>
      </c>
      <c r="E2378" s="103">
        <v>1</v>
      </c>
      <c r="F2378" s="103">
        <v>15</v>
      </c>
      <c r="G2378" s="278">
        <v>1.54267</v>
      </c>
    </row>
    <row r="2379" spans="1:7" s="139" customFormat="1" ht="25.2" customHeight="1" x14ac:dyDescent="0.35">
      <c r="A2379" s="367" t="s">
        <v>451</v>
      </c>
      <c r="B2379" s="141" t="s">
        <v>592</v>
      </c>
      <c r="C2379" s="100">
        <v>2022</v>
      </c>
      <c r="D2379" s="169" t="s">
        <v>295</v>
      </c>
      <c r="E2379" s="103">
        <v>1</v>
      </c>
      <c r="F2379" s="103">
        <v>10</v>
      </c>
      <c r="G2379" s="278">
        <v>1.54267</v>
      </c>
    </row>
    <row r="2380" spans="1:7" s="139" customFormat="1" ht="25.2" customHeight="1" x14ac:dyDescent="0.35">
      <c r="A2380" s="367" t="s">
        <v>451</v>
      </c>
      <c r="B2380" s="141" t="s">
        <v>592</v>
      </c>
      <c r="C2380" s="100">
        <v>2022</v>
      </c>
      <c r="D2380" s="169" t="s">
        <v>295</v>
      </c>
      <c r="E2380" s="103">
        <v>1</v>
      </c>
      <c r="F2380" s="103">
        <v>15</v>
      </c>
      <c r="G2380" s="278">
        <v>1.54267</v>
      </c>
    </row>
    <row r="2381" spans="1:7" s="139" customFormat="1" ht="25.2" customHeight="1" x14ac:dyDescent="0.35">
      <c r="A2381" s="367" t="s">
        <v>451</v>
      </c>
      <c r="B2381" s="141" t="s">
        <v>592</v>
      </c>
      <c r="C2381" s="100">
        <v>2022</v>
      </c>
      <c r="D2381" s="169" t="s">
        <v>295</v>
      </c>
      <c r="E2381" s="103">
        <v>1</v>
      </c>
      <c r="F2381" s="103">
        <v>10</v>
      </c>
      <c r="G2381" s="278">
        <v>1.54267</v>
      </c>
    </row>
    <row r="2382" spans="1:7" s="139" customFormat="1" ht="25.2" customHeight="1" x14ac:dyDescent="0.35">
      <c r="A2382" s="367" t="s">
        <v>451</v>
      </c>
      <c r="B2382" s="141" t="s">
        <v>592</v>
      </c>
      <c r="C2382" s="100">
        <v>2022</v>
      </c>
      <c r="D2382" s="169" t="s">
        <v>295</v>
      </c>
      <c r="E2382" s="103">
        <v>1</v>
      </c>
      <c r="F2382" s="103">
        <v>15</v>
      </c>
      <c r="G2382" s="278">
        <v>1.54267</v>
      </c>
    </row>
    <row r="2383" spans="1:7" s="139" customFormat="1" ht="25.2" customHeight="1" x14ac:dyDescent="0.35">
      <c r="A2383" s="367" t="s">
        <v>451</v>
      </c>
      <c r="B2383" s="141" t="s">
        <v>592</v>
      </c>
      <c r="C2383" s="100">
        <v>2022</v>
      </c>
      <c r="D2383" s="169" t="s">
        <v>295</v>
      </c>
      <c r="E2383" s="103">
        <v>1</v>
      </c>
      <c r="F2383" s="103">
        <v>15</v>
      </c>
      <c r="G2383" s="278">
        <v>1.54267</v>
      </c>
    </row>
    <row r="2384" spans="1:7" s="139" customFormat="1" ht="25.2" customHeight="1" x14ac:dyDescent="0.35">
      <c r="A2384" s="367" t="s">
        <v>451</v>
      </c>
      <c r="B2384" s="141" t="s">
        <v>592</v>
      </c>
      <c r="C2384" s="100">
        <v>2022</v>
      </c>
      <c r="D2384" s="169" t="s">
        <v>295</v>
      </c>
      <c r="E2384" s="103">
        <v>1</v>
      </c>
      <c r="F2384" s="103">
        <v>15</v>
      </c>
      <c r="G2384" s="278">
        <v>1.54267</v>
      </c>
    </row>
    <row r="2385" spans="1:7" s="139" customFormat="1" ht="25.2" customHeight="1" x14ac:dyDescent="0.35">
      <c r="A2385" s="367" t="s">
        <v>451</v>
      </c>
      <c r="B2385" s="141" t="s">
        <v>592</v>
      </c>
      <c r="C2385" s="100">
        <v>2022</v>
      </c>
      <c r="D2385" s="169" t="s">
        <v>295</v>
      </c>
      <c r="E2385" s="103">
        <v>1</v>
      </c>
      <c r="F2385" s="103">
        <v>15</v>
      </c>
      <c r="G2385" s="278">
        <v>1.54267</v>
      </c>
    </row>
    <row r="2386" spans="1:7" s="139" customFormat="1" ht="25.2" customHeight="1" x14ac:dyDescent="0.35">
      <c r="A2386" s="367" t="s">
        <v>451</v>
      </c>
      <c r="B2386" s="141" t="s">
        <v>592</v>
      </c>
      <c r="C2386" s="100">
        <v>2022</v>
      </c>
      <c r="D2386" s="169" t="s">
        <v>295</v>
      </c>
      <c r="E2386" s="103">
        <v>1</v>
      </c>
      <c r="F2386" s="103">
        <v>15</v>
      </c>
      <c r="G2386" s="278">
        <v>1.54267</v>
      </c>
    </row>
    <row r="2387" spans="1:7" s="139" customFormat="1" ht="25.2" customHeight="1" x14ac:dyDescent="0.35">
      <c r="A2387" s="367" t="s">
        <v>451</v>
      </c>
      <c r="B2387" s="141" t="s">
        <v>592</v>
      </c>
      <c r="C2387" s="100">
        <v>2022</v>
      </c>
      <c r="D2387" s="169" t="s">
        <v>295</v>
      </c>
      <c r="E2387" s="103">
        <v>1</v>
      </c>
      <c r="F2387" s="103">
        <v>15</v>
      </c>
      <c r="G2387" s="278">
        <v>1.54267</v>
      </c>
    </row>
    <row r="2388" spans="1:7" s="139" customFormat="1" ht="25.2" customHeight="1" x14ac:dyDescent="0.35">
      <c r="A2388" s="367" t="s">
        <v>451</v>
      </c>
      <c r="B2388" s="141" t="s">
        <v>592</v>
      </c>
      <c r="C2388" s="100">
        <v>2022</v>
      </c>
      <c r="D2388" s="169" t="s">
        <v>295</v>
      </c>
      <c r="E2388" s="103">
        <v>1</v>
      </c>
      <c r="F2388" s="103">
        <v>15</v>
      </c>
      <c r="G2388" s="278">
        <v>1.54267</v>
      </c>
    </row>
    <row r="2389" spans="1:7" s="139" customFormat="1" ht="25.2" customHeight="1" x14ac:dyDescent="0.35">
      <c r="A2389" s="367" t="s">
        <v>451</v>
      </c>
      <c r="B2389" s="141" t="s">
        <v>592</v>
      </c>
      <c r="C2389" s="100">
        <v>2022</v>
      </c>
      <c r="D2389" s="169" t="s">
        <v>295</v>
      </c>
      <c r="E2389" s="103">
        <v>1</v>
      </c>
      <c r="F2389" s="103">
        <v>15</v>
      </c>
      <c r="G2389" s="278">
        <v>3.1209499999999997</v>
      </c>
    </row>
    <row r="2390" spans="1:7" s="139" customFormat="1" ht="25.2" customHeight="1" x14ac:dyDescent="0.35">
      <c r="A2390" s="367" t="s">
        <v>451</v>
      </c>
      <c r="B2390" s="141" t="s">
        <v>592</v>
      </c>
      <c r="C2390" s="100">
        <v>2022</v>
      </c>
      <c r="D2390" s="169" t="s">
        <v>295</v>
      </c>
      <c r="E2390" s="103">
        <v>1</v>
      </c>
      <c r="F2390" s="103">
        <v>10</v>
      </c>
      <c r="G2390" s="278">
        <v>3.21638</v>
      </c>
    </row>
    <row r="2391" spans="1:7" s="139" customFormat="1" ht="25.2" customHeight="1" x14ac:dyDescent="0.35">
      <c r="A2391" s="367" t="s">
        <v>451</v>
      </c>
      <c r="B2391" s="141" t="s">
        <v>592</v>
      </c>
      <c r="C2391" s="100">
        <v>2022</v>
      </c>
      <c r="D2391" s="169" t="s">
        <v>295</v>
      </c>
      <c r="E2391" s="103">
        <v>1</v>
      </c>
      <c r="F2391" s="103">
        <v>15</v>
      </c>
      <c r="G2391" s="278">
        <v>3.21638</v>
      </c>
    </row>
    <row r="2392" spans="1:7" s="139" customFormat="1" ht="25.2" customHeight="1" x14ac:dyDescent="0.35">
      <c r="A2392" s="367" t="s">
        <v>451</v>
      </c>
      <c r="B2392" s="141" t="s">
        <v>592</v>
      </c>
      <c r="C2392" s="100">
        <v>2022</v>
      </c>
      <c r="D2392" s="169" t="s">
        <v>295</v>
      </c>
      <c r="E2392" s="103">
        <v>1</v>
      </c>
      <c r="F2392" s="103">
        <v>15</v>
      </c>
      <c r="G2392" s="278">
        <v>3.21638</v>
      </c>
    </row>
    <row r="2393" spans="1:7" s="139" customFormat="1" ht="25.2" customHeight="1" x14ac:dyDescent="0.35">
      <c r="A2393" s="367" t="s">
        <v>451</v>
      </c>
      <c r="B2393" s="141" t="s">
        <v>592</v>
      </c>
      <c r="C2393" s="100">
        <v>2022</v>
      </c>
      <c r="D2393" s="169" t="s">
        <v>295</v>
      </c>
      <c r="E2393" s="103">
        <v>1</v>
      </c>
      <c r="F2393" s="103">
        <v>10</v>
      </c>
      <c r="G2393" s="278">
        <v>3.21638</v>
      </c>
    </row>
    <row r="2394" spans="1:7" s="139" customFormat="1" ht="25.2" customHeight="1" x14ac:dyDescent="0.35">
      <c r="A2394" s="367" t="s">
        <v>451</v>
      </c>
      <c r="B2394" s="141" t="s">
        <v>592</v>
      </c>
      <c r="C2394" s="100">
        <v>2022</v>
      </c>
      <c r="D2394" s="169" t="s">
        <v>295</v>
      </c>
      <c r="E2394" s="103">
        <v>1</v>
      </c>
      <c r="F2394" s="103">
        <v>15</v>
      </c>
      <c r="G2394" s="278">
        <v>3.21638</v>
      </c>
    </row>
    <row r="2395" spans="1:7" s="139" customFormat="1" ht="25.2" customHeight="1" x14ac:dyDescent="0.35">
      <c r="A2395" s="367" t="s">
        <v>451</v>
      </c>
      <c r="B2395" s="141" t="s">
        <v>592</v>
      </c>
      <c r="C2395" s="100">
        <v>2022</v>
      </c>
      <c r="D2395" s="169" t="s">
        <v>295</v>
      </c>
      <c r="E2395" s="103">
        <v>1</v>
      </c>
      <c r="F2395" s="103">
        <v>15</v>
      </c>
      <c r="G2395" s="278">
        <v>3.21638</v>
      </c>
    </row>
    <row r="2396" spans="1:7" s="139" customFormat="1" ht="25.2" customHeight="1" x14ac:dyDescent="0.35">
      <c r="A2396" s="367" t="s">
        <v>451</v>
      </c>
      <c r="B2396" s="141" t="s">
        <v>592</v>
      </c>
      <c r="C2396" s="100">
        <v>2022</v>
      </c>
      <c r="D2396" s="169" t="s">
        <v>295</v>
      </c>
      <c r="E2396" s="103">
        <v>1</v>
      </c>
      <c r="F2396" s="103">
        <v>15</v>
      </c>
      <c r="G2396" s="278">
        <v>3.21638</v>
      </c>
    </row>
    <row r="2397" spans="1:7" s="139" customFormat="1" ht="25.2" customHeight="1" x14ac:dyDescent="0.35">
      <c r="A2397" s="367" t="s">
        <v>451</v>
      </c>
      <c r="B2397" s="141" t="s">
        <v>592</v>
      </c>
      <c r="C2397" s="100">
        <v>2022</v>
      </c>
      <c r="D2397" s="169" t="s">
        <v>295</v>
      </c>
      <c r="E2397" s="103">
        <v>1</v>
      </c>
      <c r="F2397" s="103">
        <v>15</v>
      </c>
      <c r="G2397" s="278">
        <v>3.21638</v>
      </c>
    </row>
    <row r="2398" spans="1:7" s="139" customFormat="1" ht="25.2" customHeight="1" x14ac:dyDescent="0.35">
      <c r="A2398" s="367" t="s">
        <v>451</v>
      </c>
      <c r="B2398" s="141" t="s">
        <v>592</v>
      </c>
      <c r="C2398" s="100">
        <v>2022</v>
      </c>
      <c r="D2398" s="169" t="s">
        <v>295</v>
      </c>
      <c r="E2398" s="103">
        <v>1</v>
      </c>
      <c r="F2398" s="103">
        <v>15</v>
      </c>
      <c r="G2398" s="278">
        <v>3.21638</v>
      </c>
    </row>
    <row r="2399" spans="1:7" s="139" customFormat="1" ht="25.2" customHeight="1" x14ac:dyDescent="0.35">
      <c r="A2399" s="367" t="s">
        <v>451</v>
      </c>
      <c r="B2399" s="141" t="s">
        <v>592</v>
      </c>
      <c r="C2399" s="100">
        <v>2022</v>
      </c>
      <c r="D2399" s="169" t="s">
        <v>295</v>
      </c>
      <c r="E2399" s="103">
        <v>1</v>
      </c>
      <c r="F2399" s="103">
        <v>10</v>
      </c>
      <c r="G2399" s="278">
        <v>3.21638</v>
      </c>
    </row>
    <row r="2400" spans="1:7" s="139" customFormat="1" ht="25.2" customHeight="1" x14ac:dyDescent="0.35">
      <c r="A2400" s="367" t="s">
        <v>451</v>
      </c>
      <c r="B2400" s="141" t="s">
        <v>592</v>
      </c>
      <c r="C2400" s="100">
        <v>2022</v>
      </c>
      <c r="D2400" s="169" t="s">
        <v>295</v>
      </c>
      <c r="E2400" s="103">
        <v>1</v>
      </c>
      <c r="F2400" s="103">
        <v>15</v>
      </c>
      <c r="G2400" s="278">
        <v>3.21638</v>
      </c>
    </row>
    <row r="2401" spans="1:7" s="139" customFormat="1" ht="25.2" customHeight="1" x14ac:dyDescent="0.35">
      <c r="A2401" s="367" t="s">
        <v>451</v>
      </c>
      <c r="B2401" s="141" t="s">
        <v>592</v>
      </c>
      <c r="C2401" s="100">
        <v>2022</v>
      </c>
      <c r="D2401" s="169" t="s">
        <v>295</v>
      </c>
      <c r="E2401" s="103">
        <v>1</v>
      </c>
      <c r="F2401" s="103">
        <v>15</v>
      </c>
      <c r="G2401" s="278">
        <v>3.21638</v>
      </c>
    </row>
    <row r="2402" spans="1:7" s="139" customFormat="1" ht="25.2" customHeight="1" x14ac:dyDescent="0.35">
      <c r="A2402" s="367" t="s">
        <v>451</v>
      </c>
      <c r="B2402" s="141" t="s">
        <v>592</v>
      </c>
      <c r="C2402" s="100">
        <v>2022</v>
      </c>
      <c r="D2402" s="169" t="s">
        <v>295</v>
      </c>
      <c r="E2402" s="103">
        <v>1</v>
      </c>
      <c r="F2402" s="103">
        <v>15</v>
      </c>
      <c r="G2402" s="278">
        <v>3.21638</v>
      </c>
    </row>
    <row r="2403" spans="1:7" s="139" customFormat="1" ht="25.2" customHeight="1" x14ac:dyDescent="0.35">
      <c r="A2403" s="367" t="s">
        <v>451</v>
      </c>
      <c r="B2403" s="141" t="s">
        <v>592</v>
      </c>
      <c r="C2403" s="100">
        <v>2022</v>
      </c>
      <c r="D2403" s="169" t="s">
        <v>295</v>
      </c>
      <c r="E2403" s="103">
        <v>1</v>
      </c>
      <c r="F2403" s="103">
        <v>15</v>
      </c>
      <c r="G2403" s="278">
        <v>3.21638</v>
      </c>
    </row>
    <row r="2404" spans="1:7" s="139" customFormat="1" ht="25.2" customHeight="1" x14ac:dyDescent="0.35">
      <c r="A2404" s="367" t="s">
        <v>451</v>
      </c>
      <c r="B2404" s="141" t="s">
        <v>592</v>
      </c>
      <c r="C2404" s="100">
        <v>2022</v>
      </c>
      <c r="D2404" s="169" t="s">
        <v>295</v>
      </c>
      <c r="E2404" s="103">
        <v>1</v>
      </c>
      <c r="F2404" s="103">
        <v>15</v>
      </c>
      <c r="G2404" s="278">
        <v>3.21638</v>
      </c>
    </row>
    <row r="2405" spans="1:7" s="139" customFormat="1" ht="25.2" customHeight="1" x14ac:dyDescent="0.35">
      <c r="A2405" s="367" t="s">
        <v>451</v>
      </c>
      <c r="B2405" s="141" t="s">
        <v>592</v>
      </c>
      <c r="C2405" s="100">
        <v>2022</v>
      </c>
      <c r="D2405" s="169" t="s">
        <v>295</v>
      </c>
      <c r="E2405" s="103">
        <v>1</v>
      </c>
      <c r="F2405" s="103">
        <v>15</v>
      </c>
      <c r="G2405" s="278">
        <v>3.21638</v>
      </c>
    </row>
    <row r="2406" spans="1:7" s="139" customFormat="1" ht="25.2" customHeight="1" x14ac:dyDescent="0.35">
      <c r="A2406" s="367" t="s">
        <v>451</v>
      </c>
      <c r="B2406" s="141" t="s">
        <v>592</v>
      </c>
      <c r="C2406" s="100">
        <v>2022</v>
      </c>
      <c r="D2406" s="169" t="s">
        <v>295</v>
      </c>
      <c r="E2406" s="103">
        <v>1</v>
      </c>
      <c r="F2406" s="103">
        <v>15</v>
      </c>
      <c r="G2406" s="278">
        <v>3.21638</v>
      </c>
    </row>
    <row r="2407" spans="1:7" s="139" customFormat="1" ht="25.2" customHeight="1" x14ac:dyDescent="0.35">
      <c r="A2407" s="367" t="s">
        <v>451</v>
      </c>
      <c r="B2407" s="141" t="s">
        <v>592</v>
      </c>
      <c r="C2407" s="100">
        <v>2022</v>
      </c>
      <c r="D2407" s="169" t="s">
        <v>295</v>
      </c>
      <c r="E2407" s="103">
        <v>1</v>
      </c>
      <c r="F2407" s="103">
        <v>15</v>
      </c>
      <c r="G2407" s="278">
        <v>3.21638</v>
      </c>
    </row>
    <row r="2408" spans="1:7" s="139" customFormat="1" ht="25.2" customHeight="1" x14ac:dyDescent="0.35">
      <c r="A2408" s="367" t="s">
        <v>451</v>
      </c>
      <c r="B2408" s="141" t="s">
        <v>592</v>
      </c>
      <c r="C2408" s="100">
        <v>2022</v>
      </c>
      <c r="D2408" s="169" t="s">
        <v>295</v>
      </c>
      <c r="E2408" s="103">
        <v>1</v>
      </c>
      <c r="F2408" s="103">
        <v>15</v>
      </c>
      <c r="G2408" s="278">
        <v>3.21638</v>
      </c>
    </row>
    <row r="2409" spans="1:7" s="139" customFormat="1" ht="25.2" customHeight="1" x14ac:dyDescent="0.35">
      <c r="A2409" s="367" t="s">
        <v>451</v>
      </c>
      <c r="B2409" s="141" t="s">
        <v>592</v>
      </c>
      <c r="C2409" s="100">
        <v>2022</v>
      </c>
      <c r="D2409" s="169" t="s">
        <v>295</v>
      </c>
      <c r="E2409" s="103">
        <v>1</v>
      </c>
      <c r="F2409" s="103">
        <v>15</v>
      </c>
      <c r="G2409" s="278">
        <v>3.21638</v>
      </c>
    </row>
    <row r="2410" spans="1:7" s="139" customFormat="1" ht="25.2" customHeight="1" x14ac:dyDescent="0.35">
      <c r="A2410" s="367" t="s">
        <v>451</v>
      </c>
      <c r="B2410" s="141" t="s">
        <v>592</v>
      </c>
      <c r="C2410" s="100">
        <v>2022</v>
      </c>
      <c r="D2410" s="169" t="s">
        <v>295</v>
      </c>
      <c r="E2410" s="103">
        <v>1</v>
      </c>
      <c r="F2410" s="103">
        <v>15</v>
      </c>
      <c r="G2410" s="278">
        <v>3.21638</v>
      </c>
    </row>
    <row r="2411" spans="1:7" s="139" customFormat="1" ht="25.2" customHeight="1" x14ac:dyDescent="0.35">
      <c r="A2411" s="367" t="s">
        <v>451</v>
      </c>
      <c r="B2411" s="141" t="s">
        <v>592</v>
      </c>
      <c r="C2411" s="100">
        <v>2022</v>
      </c>
      <c r="D2411" s="169" t="s">
        <v>295</v>
      </c>
      <c r="E2411" s="103">
        <v>1</v>
      </c>
      <c r="F2411" s="103">
        <v>15</v>
      </c>
      <c r="G2411" s="278">
        <v>3.21638</v>
      </c>
    </row>
    <row r="2412" spans="1:7" s="139" customFormat="1" ht="25.2" customHeight="1" x14ac:dyDescent="0.35">
      <c r="A2412" s="367" t="s">
        <v>451</v>
      </c>
      <c r="B2412" s="141" t="s">
        <v>592</v>
      </c>
      <c r="C2412" s="100">
        <v>2022</v>
      </c>
      <c r="D2412" s="169" t="s">
        <v>295</v>
      </c>
      <c r="E2412" s="103">
        <v>1</v>
      </c>
      <c r="F2412" s="103">
        <v>15</v>
      </c>
      <c r="G2412" s="278">
        <v>3.21638</v>
      </c>
    </row>
    <row r="2413" spans="1:7" s="139" customFormat="1" ht="25.2" customHeight="1" x14ac:dyDescent="0.35">
      <c r="A2413" s="367" t="s">
        <v>451</v>
      </c>
      <c r="B2413" s="141" t="s">
        <v>592</v>
      </c>
      <c r="C2413" s="100">
        <v>2022</v>
      </c>
      <c r="D2413" s="169" t="s">
        <v>295</v>
      </c>
      <c r="E2413" s="103">
        <v>1</v>
      </c>
      <c r="F2413" s="103">
        <v>15</v>
      </c>
      <c r="G2413" s="278">
        <v>3.21638</v>
      </c>
    </row>
    <row r="2414" spans="1:7" s="139" customFormat="1" ht="25.2" customHeight="1" x14ac:dyDescent="0.35">
      <c r="A2414" s="367" t="s">
        <v>451</v>
      </c>
      <c r="B2414" s="141" t="s">
        <v>592</v>
      </c>
      <c r="C2414" s="100">
        <v>2022</v>
      </c>
      <c r="D2414" s="169" t="s">
        <v>295</v>
      </c>
      <c r="E2414" s="103">
        <v>1</v>
      </c>
      <c r="F2414" s="103">
        <v>10</v>
      </c>
      <c r="G2414" s="278">
        <v>3.21638</v>
      </c>
    </row>
    <row r="2415" spans="1:7" s="139" customFormat="1" ht="25.2" customHeight="1" x14ac:dyDescent="0.35">
      <c r="A2415" s="367" t="s">
        <v>451</v>
      </c>
      <c r="B2415" s="141" t="s">
        <v>592</v>
      </c>
      <c r="C2415" s="100">
        <v>2022</v>
      </c>
      <c r="D2415" s="169" t="s">
        <v>295</v>
      </c>
      <c r="E2415" s="103">
        <v>1</v>
      </c>
      <c r="F2415" s="103">
        <v>10</v>
      </c>
      <c r="G2415" s="278">
        <v>3.21638</v>
      </c>
    </row>
    <row r="2416" spans="1:7" s="139" customFormat="1" ht="25.2" customHeight="1" x14ac:dyDescent="0.35">
      <c r="A2416" s="367" t="s">
        <v>451</v>
      </c>
      <c r="B2416" s="141" t="s">
        <v>592</v>
      </c>
      <c r="C2416" s="100">
        <v>2022</v>
      </c>
      <c r="D2416" s="169" t="s">
        <v>295</v>
      </c>
      <c r="E2416" s="103">
        <v>1</v>
      </c>
      <c r="F2416" s="103">
        <v>15</v>
      </c>
      <c r="G2416" s="278">
        <v>3.21638</v>
      </c>
    </row>
    <row r="2417" spans="1:7" s="139" customFormat="1" ht="25.2" customHeight="1" x14ac:dyDescent="0.35">
      <c r="A2417" s="367" t="s">
        <v>451</v>
      </c>
      <c r="B2417" s="141" t="s">
        <v>592</v>
      </c>
      <c r="C2417" s="100">
        <v>2022</v>
      </c>
      <c r="D2417" s="169" t="s">
        <v>295</v>
      </c>
      <c r="E2417" s="103">
        <v>1</v>
      </c>
      <c r="F2417" s="103">
        <v>10</v>
      </c>
      <c r="G2417" s="278">
        <v>3.21638</v>
      </c>
    </row>
    <row r="2418" spans="1:7" s="139" customFormat="1" ht="25.2" customHeight="1" x14ac:dyDescent="0.35">
      <c r="A2418" s="367" t="s">
        <v>451</v>
      </c>
      <c r="B2418" s="141" t="s">
        <v>592</v>
      </c>
      <c r="C2418" s="100">
        <v>2022</v>
      </c>
      <c r="D2418" s="169" t="s">
        <v>295</v>
      </c>
      <c r="E2418" s="103">
        <v>1</v>
      </c>
      <c r="F2418" s="103">
        <v>10</v>
      </c>
      <c r="G2418" s="278">
        <v>3.21638</v>
      </c>
    </row>
    <row r="2419" spans="1:7" s="139" customFormat="1" ht="25.2" customHeight="1" x14ac:dyDescent="0.35">
      <c r="A2419" s="367" t="s">
        <v>451</v>
      </c>
      <c r="B2419" s="141" t="s">
        <v>592</v>
      </c>
      <c r="C2419" s="100">
        <v>2022</v>
      </c>
      <c r="D2419" s="169" t="s">
        <v>295</v>
      </c>
      <c r="E2419" s="103">
        <v>1</v>
      </c>
      <c r="F2419" s="103">
        <v>15</v>
      </c>
      <c r="G2419" s="278">
        <v>3.21638</v>
      </c>
    </row>
    <row r="2420" spans="1:7" s="139" customFormat="1" ht="25.2" customHeight="1" x14ac:dyDescent="0.35">
      <c r="A2420" s="367" t="s">
        <v>451</v>
      </c>
      <c r="B2420" s="141" t="s">
        <v>592</v>
      </c>
      <c r="C2420" s="100">
        <v>2022</v>
      </c>
      <c r="D2420" s="169" t="s">
        <v>295</v>
      </c>
      <c r="E2420" s="103">
        <v>1</v>
      </c>
      <c r="F2420" s="103">
        <v>15</v>
      </c>
      <c r="G2420" s="278">
        <v>3.21638</v>
      </c>
    </row>
    <row r="2421" spans="1:7" s="139" customFormat="1" ht="25.2" customHeight="1" x14ac:dyDescent="0.35">
      <c r="A2421" s="367" t="s">
        <v>451</v>
      </c>
      <c r="B2421" s="141" t="s">
        <v>592</v>
      </c>
      <c r="C2421" s="100">
        <v>2022</v>
      </c>
      <c r="D2421" s="169" t="s">
        <v>295</v>
      </c>
      <c r="E2421" s="103">
        <v>1</v>
      </c>
      <c r="F2421" s="103">
        <v>15</v>
      </c>
      <c r="G2421" s="278">
        <v>3.21638</v>
      </c>
    </row>
    <row r="2422" spans="1:7" s="139" customFormat="1" ht="25.2" customHeight="1" x14ac:dyDescent="0.35">
      <c r="A2422" s="367" t="s">
        <v>451</v>
      </c>
      <c r="B2422" s="141" t="s">
        <v>592</v>
      </c>
      <c r="C2422" s="100">
        <v>2022</v>
      </c>
      <c r="D2422" s="169" t="s">
        <v>295</v>
      </c>
      <c r="E2422" s="103">
        <v>1</v>
      </c>
      <c r="F2422" s="103">
        <v>15</v>
      </c>
      <c r="G2422" s="278">
        <v>3.21638</v>
      </c>
    </row>
    <row r="2423" spans="1:7" s="139" customFormat="1" ht="25.2" customHeight="1" x14ac:dyDescent="0.35">
      <c r="A2423" s="367" t="s">
        <v>451</v>
      </c>
      <c r="B2423" s="141" t="s">
        <v>592</v>
      </c>
      <c r="C2423" s="100">
        <v>2022</v>
      </c>
      <c r="D2423" s="169" t="s">
        <v>295</v>
      </c>
      <c r="E2423" s="103">
        <v>1</v>
      </c>
      <c r="F2423" s="103">
        <v>15</v>
      </c>
      <c r="G2423" s="278">
        <v>3.21638</v>
      </c>
    </row>
    <row r="2424" spans="1:7" s="139" customFormat="1" ht="25.2" customHeight="1" x14ac:dyDescent="0.35">
      <c r="A2424" s="367" t="s">
        <v>451</v>
      </c>
      <c r="B2424" s="141" t="s">
        <v>592</v>
      </c>
      <c r="C2424" s="100">
        <v>2022</v>
      </c>
      <c r="D2424" s="169" t="s">
        <v>295</v>
      </c>
      <c r="E2424" s="103">
        <v>1</v>
      </c>
      <c r="F2424" s="103">
        <v>15</v>
      </c>
      <c r="G2424" s="278">
        <v>3.21638</v>
      </c>
    </row>
    <row r="2425" spans="1:7" s="139" customFormat="1" ht="25.2" customHeight="1" x14ac:dyDescent="0.35">
      <c r="A2425" s="367" t="s">
        <v>451</v>
      </c>
      <c r="B2425" s="141" t="s">
        <v>592</v>
      </c>
      <c r="C2425" s="100">
        <v>2022</v>
      </c>
      <c r="D2425" s="169" t="s">
        <v>295</v>
      </c>
      <c r="E2425" s="103">
        <v>1</v>
      </c>
      <c r="F2425" s="103">
        <v>15</v>
      </c>
      <c r="G2425" s="278">
        <v>3.21638</v>
      </c>
    </row>
    <row r="2426" spans="1:7" s="139" customFormat="1" ht="25.2" customHeight="1" x14ac:dyDescent="0.35">
      <c r="A2426" s="367" t="s">
        <v>451</v>
      </c>
      <c r="B2426" s="141" t="s">
        <v>592</v>
      </c>
      <c r="C2426" s="100">
        <v>2022</v>
      </c>
      <c r="D2426" s="169" t="s">
        <v>295</v>
      </c>
      <c r="E2426" s="103">
        <v>1</v>
      </c>
      <c r="F2426" s="103">
        <v>15</v>
      </c>
      <c r="G2426" s="278">
        <v>3.21638</v>
      </c>
    </row>
    <row r="2427" spans="1:7" s="139" customFormat="1" ht="25.2" customHeight="1" x14ac:dyDescent="0.35">
      <c r="A2427" s="367" t="s">
        <v>451</v>
      </c>
      <c r="B2427" s="141" t="s">
        <v>592</v>
      </c>
      <c r="C2427" s="100">
        <v>2022</v>
      </c>
      <c r="D2427" s="169" t="s">
        <v>295</v>
      </c>
      <c r="E2427" s="103">
        <v>1</v>
      </c>
      <c r="F2427" s="103">
        <v>15</v>
      </c>
      <c r="G2427" s="278">
        <v>3.21638</v>
      </c>
    </row>
    <row r="2428" spans="1:7" s="139" customFormat="1" ht="25.2" customHeight="1" x14ac:dyDescent="0.35">
      <c r="A2428" s="367" t="s">
        <v>451</v>
      </c>
      <c r="B2428" s="141" t="s">
        <v>592</v>
      </c>
      <c r="C2428" s="100">
        <v>2022</v>
      </c>
      <c r="D2428" s="169" t="s">
        <v>295</v>
      </c>
      <c r="E2428" s="103">
        <v>1</v>
      </c>
      <c r="F2428" s="103">
        <v>15</v>
      </c>
      <c r="G2428" s="278">
        <v>3.21638</v>
      </c>
    </row>
    <row r="2429" spans="1:7" s="139" customFormat="1" ht="25.2" customHeight="1" x14ac:dyDescent="0.35">
      <c r="A2429" s="367" t="s">
        <v>451</v>
      </c>
      <c r="B2429" s="141" t="s">
        <v>592</v>
      </c>
      <c r="C2429" s="100">
        <v>2022</v>
      </c>
      <c r="D2429" s="169" t="s">
        <v>295</v>
      </c>
      <c r="E2429" s="103">
        <v>1</v>
      </c>
      <c r="F2429" s="103">
        <v>15</v>
      </c>
      <c r="G2429" s="278">
        <v>3.21638</v>
      </c>
    </row>
    <row r="2430" spans="1:7" s="139" customFormat="1" ht="25.2" customHeight="1" x14ac:dyDescent="0.35">
      <c r="A2430" s="367" t="s">
        <v>451</v>
      </c>
      <c r="B2430" s="141" t="s">
        <v>592</v>
      </c>
      <c r="C2430" s="100">
        <v>2022</v>
      </c>
      <c r="D2430" s="169" t="s">
        <v>295</v>
      </c>
      <c r="E2430" s="103">
        <v>1</v>
      </c>
      <c r="F2430" s="103">
        <v>15</v>
      </c>
      <c r="G2430" s="278">
        <v>3.21638</v>
      </c>
    </row>
    <row r="2431" spans="1:7" s="139" customFormat="1" ht="25.2" customHeight="1" x14ac:dyDescent="0.35">
      <c r="A2431" s="367" t="s">
        <v>451</v>
      </c>
      <c r="B2431" s="141" t="s">
        <v>592</v>
      </c>
      <c r="C2431" s="100">
        <v>2022</v>
      </c>
      <c r="D2431" s="169" t="s">
        <v>295</v>
      </c>
      <c r="E2431" s="103">
        <v>1</v>
      </c>
      <c r="F2431" s="103">
        <v>15</v>
      </c>
      <c r="G2431" s="278">
        <v>3.21638</v>
      </c>
    </row>
    <row r="2432" spans="1:7" s="139" customFormat="1" ht="25.2" customHeight="1" x14ac:dyDescent="0.35">
      <c r="A2432" s="367" t="s">
        <v>451</v>
      </c>
      <c r="B2432" s="141" t="s">
        <v>592</v>
      </c>
      <c r="C2432" s="100">
        <v>2022</v>
      </c>
      <c r="D2432" s="169" t="s">
        <v>295</v>
      </c>
      <c r="E2432" s="103">
        <v>1</v>
      </c>
      <c r="F2432" s="103">
        <v>15</v>
      </c>
      <c r="G2432" s="278">
        <v>3.21638</v>
      </c>
    </row>
    <row r="2433" spans="1:7" s="139" customFormat="1" ht="25.2" customHeight="1" x14ac:dyDescent="0.35">
      <c r="A2433" s="367" t="s">
        <v>451</v>
      </c>
      <c r="B2433" s="141" t="s">
        <v>592</v>
      </c>
      <c r="C2433" s="100">
        <v>2022</v>
      </c>
      <c r="D2433" s="169" t="s">
        <v>295</v>
      </c>
      <c r="E2433" s="103">
        <v>1</v>
      </c>
      <c r="F2433" s="103">
        <v>15</v>
      </c>
      <c r="G2433" s="278">
        <v>3.21638</v>
      </c>
    </row>
    <row r="2434" spans="1:7" s="139" customFormat="1" ht="25.2" customHeight="1" x14ac:dyDescent="0.35">
      <c r="A2434" s="367" t="s">
        <v>451</v>
      </c>
      <c r="B2434" s="141" t="s">
        <v>592</v>
      </c>
      <c r="C2434" s="100">
        <v>2022</v>
      </c>
      <c r="D2434" s="169" t="s">
        <v>295</v>
      </c>
      <c r="E2434" s="103">
        <v>1</v>
      </c>
      <c r="F2434" s="103">
        <v>15</v>
      </c>
      <c r="G2434" s="278">
        <v>3.21638</v>
      </c>
    </row>
    <row r="2435" spans="1:7" s="139" customFormat="1" ht="25.2" customHeight="1" x14ac:dyDescent="0.35">
      <c r="A2435" s="367" t="s">
        <v>451</v>
      </c>
      <c r="B2435" s="141" t="s">
        <v>592</v>
      </c>
      <c r="C2435" s="100">
        <v>2022</v>
      </c>
      <c r="D2435" s="169" t="s">
        <v>295</v>
      </c>
      <c r="E2435" s="103">
        <v>1</v>
      </c>
      <c r="F2435" s="103">
        <v>15</v>
      </c>
      <c r="G2435" s="278">
        <v>3.21638</v>
      </c>
    </row>
    <row r="2436" spans="1:7" s="139" customFormat="1" ht="25.2" customHeight="1" x14ac:dyDescent="0.35">
      <c r="A2436" s="367" t="s">
        <v>451</v>
      </c>
      <c r="B2436" s="141" t="s">
        <v>592</v>
      </c>
      <c r="C2436" s="100">
        <v>2022</v>
      </c>
      <c r="D2436" s="169" t="s">
        <v>295</v>
      </c>
      <c r="E2436" s="103">
        <v>1</v>
      </c>
      <c r="F2436" s="103">
        <v>15</v>
      </c>
      <c r="G2436" s="278">
        <v>3.21638</v>
      </c>
    </row>
    <row r="2437" spans="1:7" s="139" customFormat="1" ht="25.2" customHeight="1" x14ac:dyDescent="0.35">
      <c r="A2437" s="367" t="s">
        <v>451</v>
      </c>
      <c r="B2437" s="141" t="s">
        <v>592</v>
      </c>
      <c r="C2437" s="100">
        <v>2022</v>
      </c>
      <c r="D2437" s="169" t="s">
        <v>295</v>
      </c>
      <c r="E2437" s="103">
        <v>1</v>
      </c>
      <c r="F2437" s="103">
        <v>10</v>
      </c>
      <c r="G2437" s="278">
        <v>3.21638</v>
      </c>
    </row>
    <row r="2438" spans="1:7" s="139" customFormat="1" ht="25.2" customHeight="1" x14ac:dyDescent="0.35">
      <c r="A2438" s="367" t="s">
        <v>451</v>
      </c>
      <c r="B2438" s="141" t="s">
        <v>592</v>
      </c>
      <c r="C2438" s="100">
        <v>2022</v>
      </c>
      <c r="D2438" s="169" t="s">
        <v>295</v>
      </c>
      <c r="E2438" s="103">
        <v>1</v>
      </c>
      <c r="F2438" s="103">
        <v>15</v>
      </c>
      <c r="G2438" s="278">
        <v>3.21638</v>
      </c>
    </row>
    <row r="2439" spans="1:7" s="139" customFormat="1" ht="25.2" customHeight="1" x14ac:dyDescent="0.35">
      <c r="A2439" s="367" t="s">
        <v>451</v>
      </c>
      <c r="B2439" s="141" t="s">
        <v>592</v>
      </c>
      <c r="C2439" s="100">
        <v>2022</v>
      </c>
      <c r="D2439" s="169" t="s">
        <v>295</v>
      </c>
      <c r="E2439" s="103">
        <v>1</v>
      </c>
      <c r="F2439" s="103">
        <v>15</v>
      </c>
      <c r="G2439" s="278">
        <v>3.21638</v>
      </c>
    </row>
    <row r="2440" spans="1:7" s="139" customFormat="1" ht="25.2" customHeight="1" x14ac:dyDescent="0.35">
      <c r="A2440" s="367" t="s">
        <v>451</v>
      </c>
      <c r="B2440" s="141" t="s">
        <v>592</v>
      </c>
      <c r="C2440" s="100">
        <v>2022</v>
      </c>
      <c r="D2440" s="169" t="s">
        <v>295</v>
      </c>
      <c r="E2440" s="103">
        <v>1</v>
      </c>
      <c r="F2440" s="103">
        <v>15</v>
      </c>
      <c r="G2440" s="278">
        <v>3.21638</v>
      </c>
    </row>
    <row r="2441" spans="1:7" s="139" customFormat="1" ht="25.2" customHeight="1" x14ac:dyDescent="0.35">
      <c r="A2441" s="367" t="s">
        <v>451</v>
      </c>
      <c r="B2441" s="141" t="s">
        <v>592</v>
      </c>
      <c r="C2441" s="100">
        <v>2022</v>
      </c>
      <c r="D2441" s="169" t="s">
        <v>295</v>
      </c>
      <c r="E2441" s="103">
        <v>1</v>
      </c>
      <c r="F2441" s="103">
        <v>15</v>
      </c>
      <c r="G2441" s="278">
        <v>3.21638</v>
      </c>
    </row>
    <row r="2442" spans="1:7" s="139" customFormat="1" ht="25.2" customHeight="1" x14ac:dyDescent="0.35">
      <c r="A2442" s="367" t="s">
        <v>451</v>
      </c>
      <c r="B2442" s="141" t="s">
        <v>592</v>
      </c>
      <c r="C2442" s="100">
        <v>2022</v>
      </c>
      <c r="D2442" s="169" t="s">
        <v>295</v>
      </c>
      <c r="E2442" s="103">
        <v>1</v>
      </c>
      <c r="F2442" s="103">
        <v>15</v>
      </c>
      <c r="G2442" s="278">
        <v>3.21638</v>
      </c>
    </row>
    <row r="2443" spans="1:7" s="139" customFormat="1" ht="25.2" customHeight="1" x14ac:dyDescent="0.35">
      <c r="A2443" s="367" t="s">
        <v>451</v>
      </c>
      <c r="B2443" s="141" t="s">
        <v>592</v>
      </c>
      <c r="C2443" s="100">
        <v>2022</v>
      </c>
      <c r="D2443" s="169" t="s">
        <v>295</v>
      </c>
      <c r="E2443" s="103">
        <v>1</v>
      </c>
      <c r="F2443" s="103">
        <v>15</v>
      </c>
      <c r="G2443" s="278">
        <v>3.21638</v>
      </c>
    </row>
    <row r="2444" spans="1:7" s="139" customFormat="1" ht="25.2" customHeight="1" x14ac:dyDescent="0.35">
      <c r="A2444" s="367" t="s">
        <v>451</v>
      </c>
      <c r="B2444" s="141" t="s">
        <v>592</v>
      </c>
      <c r="C2444" s="100">
        <v>2022</v>
      </c>
      <c r="D2444" s="169" t="s">
        <v>295</v>
      </c>
      <c r="E2444" s="103">
        <v>1</v>
      </c>
      <c r="F2444" s="103">
        <v>15</v>
      </c>
      <c r="G2444" s="278">
        <v>3.21638</v>
      </c>
    </row>
    <row r="2445" spans="1:7" s="139" customFormat="1" ht="25.2" customHeight="1" x14ac:dyDescent="0.35">
      <c r="A2445" s="367" t="s">
        <v>451</v>
      </c>
      <c r="B2445" s="141" t="s">
        <v>592</v>
      </c>
      <c r="C2445" s="100">
        <v>2022</v>
      </c>
      <c r="D2445" s="169" t="s">
        <v>295</v>
      </c>
      <c r="E2445" s="103">
        <v>1</v>
      </c>
      <c r="F2445" s="103">
        <v>15</v>
      </c>
      <c r="G2445" s="278">
        <v>3.21638</v>
      </c>
    </row>
    <row r="2446" spans="1:7" s="139" customFormat="1" ht="25.2" customHeight="1" x14ac:dyDescent="0.35">
      <c r="A2446" s="367" t="s">
        <v>451</v>
      </c>
      <c r="B2446" s="141" t="s">
        <v>592</v>
      </c>
      <c r="C2446" s="100">
        <v>2022</v>
      </c>
      <c r="D2446" s="169" t="s">
        <v>295</v>
      </c>
      <c r="E2446" s="103">
        <v>1</v>
      </c>
      <c r="F2446" s="103">
        <v>15</v>
      </c>
      <c r="G2446" s="278">
        <v>3.21638</v>
      </c>
    </row>
    <row r="2447" spans="1:7" s="139" customFormat="1" ht="25.2" customHeight="1" x14ac:dyDescent="0.35">
      <c r="A2447" s="367" t="s">
        <v>451</v>
      </c>
      <c r="B2447" s="141" t="s">
        <v>592</v>
      </c>
      <c r="C2447" s="100">
        <v>2022</v>
      </c>
      <c r="D2447" s="169" t="s">
        <v>295</v>
      </c>
      <c r="E2447" s="103">
        <v>1</v>
      </c>
      <c r="F2447" s="103">
        <v>15</v>
      </c>
      <c r="G2447" s="278">
        <v>3.21638</v>
      </c>
    </row>
    <row r="2448" spans="1:7" s="139" customFormat="1" ht="25.2" customHeight="1" x14ac:dyDescent="0.35">
      <c r="A2448" s="367" t="s">
        <v>451</v>
      </c>
      <c r="B2448" s="141" t="s">
        <v>592</v>
      </c>
      <c r="C2448" s="100">
        <v>2022</v>
      </c>
      <c r="D2448" s="169" t="s">
        <v>295</v>
      </c>
      <c r="E2448" s="103">
        <v>1</v>
      </c>
      <c r="F2448" s="103">
        <v>15</v>
      </c>
      <c r="G2448" s="278">
        <v>3.21638</v>
      </c>
    </row>
    <row r="2449" spans="1:7" s="139" customFormat="1" ht="25.2" customHeight="1" x14ac:dyDescent="0.35">
      <c r="A2449" s="367" t="s">
        <v>451</v>
      </c>
      <c r="B2449" s="141" t="s">
        <v>592</v>
      </c>
      <c r="C2449" s="100">
        <v>2022</v>
      </c>
      <c r="D2449" s="169" t="s">
        <v>295</v>
      </c>
      <c r="E2449" s="103">
        <v>1</v>
      </c>
      <c r="F2449" s="103">
        <v>15</v>
      </c>
      <c r="G2449" s="278">
        <v>3.21638</v>
      </c>
    </row>
    <row r="2450" spans="1:7" s="139" customFormat="1" ht="25.2" customHeight="1" x14ac:dyDescent="0.35">
      <c r="A2450" s="367" t="s">
        <v>451</v>
      </c>
      <c r="B2450" s="141" t="s">
        <v>592</v>
      </c>
      <c r="C2450" s="100">
        <v>2022</v>
      </c>
      <c r="D2450" s="169" t="s">
        <v>295</v>
      </c>
      <c r="E2450" s="103">
        <v>1</v>
      </c>
      <c r="F2450" s="103">
        <v>15</v>
      </c>
      <c r="G2450" s="278">
        <v>3.21638</v>
      </c>
    </row>
    <row r="2451" spans="1:7" s="139" customFormat="1" ht="25.2" customHeight="1" x14ac:dyDescent="0.35">
      <c r="A2451" s="367" t="s">
        <v>451</v>
      </c>
      <c r="B2451" s="141" t="s">
        <v>592</v>
      </c>
      <c r="C2451" s="100">
        <v>2022</v>
      </c>
      <c r="D2451" s="169" t="s">
        <v>295</v>
      </c>
      <c r="E2451" s="103">
        <v>1</v>
      </c>
      <c r="F2451" s="103">
        <v>15</v>
      </c>
      <c r="G2451" s="278">
        <v>3.21638</v>
      </c>
    </row>
    <row r="2452" spans="1:7" s="139" customFormat="1" ht="25.2" customHeight="1" x14ac:dyDescent="0.35">
      <c r="A2452" s="367" t="s">
        <v>451</v>
      </c>
      <c r="B2452" s="141" t="s">
        <v>592</v>
      </c>
      <c r="C2452" s="100">
        <v>2022</v>
      </c>
      <c r="D2452" s="169" t="s">
        <v>295</v>
      </c>
      <c r="E2452" s="103">
        <v>1</v>
      </c>
      <c r="F2452" s="103">
        <v>15</v>
      </c>
      <c r="G2452" s="278">
        <v>3.21638</v>
      </c>
    </row>
    <row r="2453" spans="1:7" s="139" customFormat="1" ht="25.2" customHeight="1" x14ac:dyDescent="0.35">
      <c r="A2453" s="367" t="s">
        <v>451</v>
      </c>
      <c r="B2453" s="141" t="s">
        <v>592</v>
      </c>
      <c r="C2453" s="100">
        <v>2022</v>
      </c>
      <c r="D2453" s="169" t="s">
        <v>295</v>
      </c>
      <c r="E2453" s="103">
        <v>1</v>
      </c>
      <c r="F2453" s="103">
        <v>15</v>
      </c>
      <c r="G2453" s="278">
        <v>3.21638</v>
      </c>
    </row>
    <row r="2454" spans="1:7" s="139" customFormat="1" ht="25.2" customHeight="1" x14ac:dyDescent="0.35">
      <c r="A2454" s="367" t="s">
        <v>451</v>
      </c>
      <c r="B2454" s="141" t="s">
        <v>592</v>
      </c>
      <c r="C2454" s="100">
        <v>2022</v>
      </c>
      <c r="D2454" s="169" t="s">
        <v>295</v>
      </c>
      <c r="E2454" s="103">
        <v>1</v>
      </c>
      <c r="F2454" s="103">
        <v>15</v>
      </c>
      <c r="G2454" s="278">
        <v>3.21638</v>
      </c>
    </row>
    <row r="2455" spans="1:7" s="139" customFormat="1" ht="25.2" customHeight="1" x14ac:dyDescent="0.35">
      <c r="A2455" s="367" t="s">
        <v>451</v>
      </c>
      <c r="B2455" s="141" t="s">
        <v>592</v>
      </c>
      <c r="C2455" s="100">
        <v>2022</v>
      </c>
      <c r="D2455" s="169" t="s">
        <v>295</v>
      </c>
      <c r="E2455" s="103">
        <v>1</v>
      </c>
      <c r="F2455" s="103">
        <v>10</v>
      </c>
      <c r="G2455" s="278">
        <v>3.21638</v>
      </c>
    </row>
    <row r="2456" spans="1:7" s="139" customFormat="1" ht="25.2" customHeight="1" x14ac:dyDescent="0.35">
      <c r="A2456" s="367" t="s">
        <v>451</v>
      </c>
      <c r="B2456" s="141" t="s">
        <v>592</v>
      </c>
      <c r="C2456" s="100">
        <v>2022</v>
      </c>
      <c r="D2456" s="169" t="s">
        <v>295</v>
      </c>
      <c r="E2456" s="103">
        <v>1</v>
      </c>
      <c r="F2456" s="103">
        <v>15</v>
      </c>
      <c r="G2456" s="278">
        <v>3.21638</v>
      </c>
    </row>
    <row r="2457" spans="1:7" s="139" customFormat="1" ht="25.2" customHeight="1" x14ac:dyDescent="0.35">
      <c r="A2457" s="367" t="s">
        <v>451</v>
      </c>
      <c r="B2457" s="141" t="s">
        <v>592</v>
      </c>
      <c r="C2457" s="100">
        <v>2022</v>
      </c>
      <c r="D2457" s="169" t="s">
        <v>295</v>
      </c>
      <c r="E2457" s="103">
        <v>1</v>
      </c>
      <c r="F2457" s="103">
        <v>15</v>
      </c>
      <c r="G2457" s="278">
        <v>3.21638</v>
      </c>
    </row>
    <row r="2458" spans="1:7" s="139" customFormat="1" ht="25.2" customHeight="1" x14ac:dyDescent="0.35">
      <c r="A2458" s="367" t="s">
        <v>451</v>
      </c>
      <c r="B2458" s="141" t="s">
        <v>592</v>
      </c>
      <c r="C2458" s="100">
        <v>2022</v>
      </c>
      <c r="D2458" s="169" t="s">
        <v>295</v>
      </c>
      <c r="E2458" s="103">
        <v>1</v>
      </c>
      <c r="F2458" s="103">
        <v>15</v>
      </c>
      <c r="G2458" s="278">
        <v>3.21638</v>
      </c>
    </row>
    <row r="2459" spans="1:7" s="139" customFormat="1" ht="25.2" customHeight="1" x14ac:dyDescent="0.35">
      <c r="A2459" s="367" t="s">
        <v>451</v>
      </c>
      <c r="B2459" s="141" t="s">
        <v>592</v>
      </c>
      <c r="C2459" s="100">
        <v>2022</v>
      </c>
      <c r="D2459" s="169" t="s">
        <v>295</v>
      </c>
      <c r="E2459" s="103">
        <v>1</v>
      </c>
      <c r="F2459" s="103">
        <v>15</v>
      </c>
      <c r="G2459" s="278">
        <v>3.21638</v>
      </c>
    </row>
    <row r="2460" spans="1:7" s="139" customFormat="1" ht="25.2" customHeight="1" x14ac:dyDescent="0.35">
      <c r="A2460" s="367" t="s">
        <v>451</v>
      </c>
      <c r="B2460" s="141" t="s">
        <v>592</v>
      </c>
      <c r="C2460" s="100">
        <v>2022</v>
      </c>
      <c r="D2460" s="169" t="s">
        <v>295</v>
      </c>
      <c r="E2460" s="103">
        <v>1</v>
      </c>
      <c r="F2460" s="103">
        <v>15</v>
      </c>
      <c r="G2460" s="278">
        <v>1.54267</v>
      </c>
    </row>
    <row r="2461" spans="1:7" s="139" customFormat="1" ht="25.2" customHeight="1" x14ac:dyDescent="0.35">
      <c r="A2461" s="367" t="s">
        <v>451</v>
      </c>
      <c r="B2461" s="141" t="s">
        <v>592</v>
      </c>
      <c r="C2461" s="100">
        <v>2022</v>
      </c>
      <c r="D2461" s="169" t="s">
        <v>295</v>
      </c>
      <c r="E2461" s="103">
        <v>1</v>
      </c>
      <c r="F2461" s="103">
        <v>15</v>
      </c>
      <c r="G2461" s="278">
        <v>1.54267</v>
      </c>
    </row>
    <row r="2462" spans="1:7" s="139" customFormat="1" ht="25.2" customHeight="1" x14ac:dyDescent="0.35">
      <c r="A2462" s="367" t="s">
        <v>451</v>
      </c>
      <c r="B2462" s="141" t="s">
        <v>592</v>
      </c>
      <c r="C2462" s="100">
        <v>2022</v>
      </c>
      <c r="D2462" s="169" t="s">
        <v>295</v>
      </c>
      <c r="E2462" s="103">
        <v>1</v>
      </c>
      <c r="F2462" s="103">
        <v>15</v>
      </c>
      <c r="G2462" s="278">
        <v>1.54267</v>
      </c>
    </row>
    <row r="2463" spans="1:7" s="139" customFormat="1" ht="25.2" customHeight="1" x14ac:dyDescent="0.35">
      <c r="A2463" s="367" t="s">
        <v>451</v>
      </c>
      <c r="B2463" s="141" t="s">
        <v>592</v>
      </c>
      <c r="C2463" s="100">
        <v>2022</v>
      </c>
      <c r="D2463" s="169" t="s">
        <v>295</v>
      </c>
      <c r="E2463" s="103">
        <v>1</v>
      </c>
      <c r="F2463" s="103">
        <v>15</v>
      </c>
      <c r="G2463" s="278">
        <v>1.54267</v>
      </c>
    </row>
    <row r="2464" spans="1:7" s="139" customFormat="1" ht="25.2" customHeight="1" x14ac:dyDescent="0.35">
      <c r="A2464" s="367" t="s">
        <v>451</v>
      </c>
      <c r="B2464" s="141" t="s">
        <v>592</v>
      </c>
      <c r="C2464" s="100">
        <v>2022</v>
      </c>
      <c r="D2464" s="169" t="s">
        <v>295</v>
      </c>
      <c r="E2464" s="103">
        <v>1</v>
      </c>
      <c r="F2464" s="103">
        <v>15</v>
      </c>
      <c r="G2464" s="278">
        <v>1.54267</v>
      </c>
    </row>
    <row r="2465" spans="1:7" s="139" customFormat="1" ht="25.2" customHeight="1" x14ac:dyDescent="0.35">
      <c r="A2465" s="367" t="s">
        <v>451</v>
      </c>
      <c r="B2465" s="141" t="s">
        <v>592</v>
      </c>
      <c r="C2465" s="100">
        <v>2022</v>
      </c>
      <c r="D2465" s="169" t="s">
        <v>295</v>
      </c>
      <c r="E2465" s="103">
        <v>1</v>
      </c>
      <c r="F2465" s="103">
        <v>15</v>
      </c>
      <c r="G2465" s="278">
        <v>1.54267</v>
      </c>
    </row>
    <row r="2466" spans="1:7" s="139" customFormat="1" ht="25.2" customHeight="1" x14ac:dyDescent="0.35">
      <c r="A2466" s="367" t="s">
        <v>451</v>
      </c>
      <c r="B2466" s="141" t="s">
        <v>592</v>
      </c>
      <c r="C2466" s="100">
        <v>2022</v>
      </c>
      <c r="D2466" s="169" t="s">
        <v>295</v>
      </c>
      <c r="E2466" s="103">
        <v>1</v>
      </c>
      <c r="F2466" s="103">
        <v>15</v>
      </c>
      <c r="G2466" s="278">
        <v>1.54267</v>
      </c>
    </row>
    <row r="2467" spans="1:7" s="139" customFormat="1" ht="25.2" customHeight="1" x14ac:dyDescent="0.35">
      <c r="A2467" s="367" t="s">
        <v>451</v>
      </c>
      <c r="B2467" s="141" t="s">
        <v>592</v>
      </c>
      <c r="C2467" s="100">
        <v>2022</v>
      </c>
      <c r="D2467" s="169" t="s">
        <v>295</v>
      </c>
      <c r="E2467" s="103">
        <v>1</v>
      </c>
      <c r="F2467" s="103">
        <v>15</v>
      </c>
      <c r="G2467" s="278">
        <v>1.54267</v>
      </c>
    </row>
    <row r="2468" spans="1:7" s="139" customFormat="1" ht="25.2" customHeight="1" x14ac:dyDescent="0.35">
      <c r="A2468" s="367" t="s">
        <v>451</v>
      </c>
      <c r="B2468" s="141" t="s">
        <v>592</v>
      </c>
      <c r="C2468" s="100">
        <v>2022</v>
      </c>
      <c r="D2468" s="169" t="s">
        <v>295</v>
      </c>
      <c r="E2468" s="103">
        <v>1</v>
      </c>
      <c r="F2468" s="103">
        <v>15</v>
      </c>
      <c r="G2468" s="278">
        <v>1.54267</v>
      </c>
    </row>
    <row r="2469" spans="1:7" s="139" customFormat="1" ht="25.2" customHeight="1" x14ac:dyDescent="0.35">
      <c r="A2469" s="367" t="s">
        <v>451</v>
      </c>
      <c r="B2469" s="141" t="s">
        <v>592</v>
      </c>
      <c r="C2469" s="100">
        <v>2022</v>
      </c>
      <c r="D2469" s="169" t="s">
        <v>295</v>
      </c>
      <c r="E2469" s="103">
        <v>1</v>
      </c>
      <c r="F2469" s="103">
        <v>14</v>
      </c>
      <c r="G2469" s="278">
        <v>1.54267</v>
      </c>
    </row>
    <row r="2470" spans="1:7" s="139" customFormat="1" ht="25.2" customHeight="1" x14ac:dyDescent="0.35">
      <c r="A2470" s="367" t="s">
        <v>451</v>
      </c>
      <c r="B2470" s="141" t="s">
        <v>592</v>
      </c>
      <c r="C2470" s="100">
        <v>2022</v>
      </c>
      <c r="D2470" s="169" t="s">
        <v>295</v>
      </c>
      <c r="E2470" s="103">
        <v>1</v>
      </c>
      <c r="F2470" s="103">
        <v>15</v>
      </c>
      <c r="G2470" s="278">
        <v>1.54267</v>
      </c>
    </row>
    <row r="2471" spans="1:7" s="139" customFormat="1" ht="25.2" customHeight="1" x14ac:dyDescent="0.35">
      <c r="A2471" s="367" t="s">
        <v>451</v>
      </c>
      <c r="B2471" s="141" t="s">
        <v>592</v>
      </c>
      <c r="C2471" s="100">
        <v>2022</v>
      </c>
      <c r="D2471" s="169" t="s">
        <v>295</v>
      </c>
      <c r="E2471" s="103">
        <v>1</v>
      </c>
      <c r="F2471" s="103">
        <v>15</v>
      </c>
      <c r="G2471" s="278">
        <v>1.54267</v>
      </c>
    </row>
    <row r="2472" spans="1:7" s="139" customFormat="1" ht="25.2" customHeight="1" x14ac:dyDescent="0.35">
      <c r="A2472" s="367" t="s">
        <v>451</v>
      </c>
      <c r="B2472" s="141" t="s">
        <v>592</v>
      </c>
      <c r="C2472" s="100">
        <v>2022</v>
      </c>
      <c r="D2472" s="169" t="s">
        <v>295</v>
      </c>
      <c r="E2472" s="103">
        <v>1</v>
      </c>
      <c r="F2472" s="103">
        <v>15</v>
      </c>
      <c r="G2472" s="278">
        <v>1.54267</v>
      </c>
    </row>
    <row r="2473" spans="1:7" s="139" customFormat="1" ht="25.2" customHeight="1" x14ac:dyDescent="0.35">
      <c r="A2473" s="367" t="s">
        <v>451</v>
      </c>
      <c r="B2473" s="141" t="s">
        <v>592</v>
      </c>
      <c r="C2473" s="100">
        <v>2022</v>
      </c>
      <c r="D2473" s="169" t="s">
        <v>295</v>
      </c>
      <c r="E2473" s="103">
        <v>1</v>
      </c>
      <c r="F2473" s="103">
        <v>15</v>
      </c>
      <c r="G2473" s="278">
        <v>1.54267</v>
      </c>
    </row>
    <row r="2474" spans="1:7" s="139" customFormat="1" ht="25.2" customHeight="1" x14ac:dyDescent="0.35">
      <c r="A2474" s="367" t="s">
        <v>451</v>
      </c>
      <c r="B2474" s="141" t="s">
        <v>592</v>
      </c>
      <c r="C2474" s="100">
        <v>2022</v>
      </c>
      <c r="D2474" s="169" t="s">
        <v>295</v>
      </c>
      <c r="E2474" s="103">
        <v>1</v>
      </c>
      <c r="F2474" s="103">
        <v>15</v>
      </c>
      <c r="G2474" s="278">
        <v>1.54267</v>
      </c>
    </row>
    <row r="2475" spans="1:7" s="139" customFormat="1" ht="25.2" customHeight="1" x14ac:dyDescent="0.35">
      <c r="A2475" s="367" t="s">
        <v>451</v>
      </c>
      <c r="B2475" s="141" t="s">
        <v>592</v>
      </c>
      <c r="C2475" s="100">
        <v>2022</v>
      </c>
      <c r="D2475" s="169" t="s">
        <v>295</v>
      </c>
      <c r="E2475" s="103">
        <v>1</v>
      </c>
      <c r="F2475" s="103">
        <v>15</v>
      </c>
      <c r="G2475" s="278">
        <v>1.54267</v>
      </c>
    </row>
    <row r="2476" spans="1:7" s="139" customFormat="1" ht="25.2" customHeight="1" x14ac:dyDescent="0.35">
      <c r="A2476" s="367" t="s">
        <v>451</v>
      </c>
      <c r="B2476" s="141" t="s">
        <v>592</v>
      </c>
      <c r="C2476" s="100">
        <v>2022</v>
      </c>
      <c r="D2476" s="169" t="s">
        <v>295</v>
      </c>
      <c r="E2476" s="103">
        <v>1</v>
      </c>
      <c r="F2476" s="103">
        <v>15</v>
      </c>
      <c r="G2476" s="278">
        <v>1.54267</v>
      </c>
    </row>
    <row r="2477" spans="1:7" s="139" customFormat="1" ht="25.2" customHeight="1" x14ac:dyDescent="0.35">
      <c r="A2477" s="367" t="s">
        <v>451</v>
      </c>
      <c r="B2477" s="141" t="s">
        <v>592</v>
      </c>
      <c r="C2477" s="100">
        <v>2022</v>
      </c>
      <c r="D2477" s="169" t="s">
        <v>295</v>
      </c>
      <c r="E2477" s="103">
        <v>1</v>
      </c>
      <c r="F2477" s="103">
        <v>15</v>
      </c>
      <c r="G2477" s="278">
        <v>1.54267</v>
      </c>
    </row>
    <row r="2478" spans="1:7" s="139" customFormat="1" ht="25.2" customHeight="1" x14ac:dyDescent="0.35">
      <c r="A2478" s="367" t="s">
        <v>451</v>
      </c>
      <c r="B2478" s="141" t="s">
        <v>592</v>
      </c>
      <c r="C2478" s="100">
        <v>2022</v>
      </c>
      <c r="D2478" s="169" t="s">
        <v>295</v>
      </c>
      <c r="E2478" s="103">
        <v>1</v>
      </c>
      <c r="F2478" s="103">
        <v>15</v>
      </c>
      <c r="G2478" s="278">
        <v>1.54267</v>
      </c>
    </row>
    <row r="2479" spans="1:7" s="139" customFormat="1" ht="25.2" customHeight="1" x14ac:dyDescent="0.35">
      <c r="A2479" s="367" t="s">
        <v>451</v>
      </c>
      <c r="B2479" s="141" t="s">
        <v>592</v>
      </c>
      <c r="C2479" s="100">
        <v>2022</v>
      </c>
      <c r="D2479" s="169" t="s">
        <v>295</v>
      </c>
      <c r="E2479" s="103">
        <v>1</v>
      </c>
      <c r="F2479" s="103">
        <v>15</v>
      </c>
      <c r="G2479" s="278">
        <v>1.54267</v>
      </c>
    </row>
    <row r="2480" spans="1:7" s="139" customFormat="1" ht="25.2" customHeight="1" x14ac:dyDescent="0.35">
      <c r="A2480" s="367" t="s">
        <v>451</v>
      </c>
      <c r="B2480" s="141" t="s">
        <v>592</v>
      </c>
      <c r="C2480" s="100">
        <v>2022</v>
      </c>
      <c r="D2480" s="169" t="s">
        <v>295</v>
      </c>
      <c r="E2480" s="103">
        <v>1</v>
      </c>
      <c r="F2480" s="103">
        <v>15</v>
      </c>
      <c r="G2480" s="278">
        <v>8.1351700000000005</v>
      </c>
    </row>
    <row r="2481" spans="1:7" s="139" customFormat="1" ht="25.2" customHeight="1" x14ac:dyDescent="0.35">
      <c r="A2481" s="367" t="s">
        <v>451</v>
      </c>
      <c r="B2481" s="141" t="s">
        <v>592</v>
      </c>
      <c r="C2481" s="100">
        <v>2022</v>
      </c>
      <c r="D2481" s="169" t="s">
        <v>295</v>
      </c>
      <c r="E2481" s="103">
        <v>1</v>
      </c>
      <c r="F2481" s="103">
        <v>15</v>
      </c>
      <c r="G2481" s="278">
        <v>8.1351700000000005</v>
      </c>
    </row>
    <row r="2482" spans="1:7" s="139" customFormat="1" ht="25.2" customHeight="1" x14ac:dyDescent="0.35">
      <c r="A2482" s="367" t="s">
        <v>451</v>
      </c>
      <c r="B2482" s="141" t="s">
        <v>592</v>
      </c>
      <c r="C2482" s="100">
        <v>2022</v>
      </c>
      <c r="D2482" s="169" t="s">
        <v>295</v>
      </c>
      <c r="E2482" s="103">
        <v>1</v>
      </c>
      <c r="F2482" s="103">
        <v>15</v>
      </c>
      <c r="G2482" s="278">
        <v>8.1351700000000005</v>
      </c>
    </row>
    <row r="2483" spans="1:7" s="139" customFormat="1" ht="25.2" customHeight="1" x14ac:dyDescent="0.35">
      <c r="A2483" s="367" t="s">
        <v>451</v>
      </c>
      <c r="B2483" s="141" t="s">
        <v>592</v>
      </c>
      <c r="C2483" s="100">
        <v>2022</v>
      </c>
      <c r="D2483" s="169" t="s">
        <v>295</v>
      </c>
      <c r="E2483" s="103">
        <v>1</v>
      </c>
      <c r="F2483" s="103">
        <v>10</v>
      </c>
      <c r="G2483" s="278">
        <v>8.1351700000000005</v>
      </c>
    </row>
    <row r="2484" spans="1:7" s="139" customFormat="1" ht="25.2" customHeight="1" x14ac:dyDescent="0.35">
      <c r="A2484" s="367" t="s">
        <v>451</v>
      </c>
      <c r="B2484" s="141" t="s">
        <v>592</v>
      </c>
      <c r="C2484" s="100">
        <v>2022</v>
      </c>
      <c r="D2484" s="169" t="s">
        <v>295</v>
      </c>
      <c r="E2484" s="103">
        <v>1</v>
      </c>
      <c r="F2484" s="103">
        <v>15</v>
      </c>
      <c r="G2484" s="278">
        <v>8.1351700000000005</v>
      </c>
    </row>
    <row r="2485" spans="1:7" s="139" customFormat="1" ht="25.2" customHeight="1" x14ac:dyDescent="0.35">
      <c r="A2485" s="367" t="s">
        <v>451</v>
      </c>
      <c r="B2485" s="141" t="s">
        <v>592</v>
      </c>
      <c r="C2485" s="100">
        <v>2022</v>
      </c>
      <c r="D2485" s="169" t="s">
        <v>295</v>
      </c>
      <c r="E2485" s="103">
        <v>1</v>
      </c>
      <c r="F2485" s="103">
        <v>10</v>
      </c>
      <c r="G2485" s="278">
        <v>8.1351700000000005</v>
      </c>
    </row>
    <row r="2486" spans="1:7" s="139" customFormat="1" ht="25.2" customHeight="1" x14ac:dyDescent="0.35">
      <c r="A2486" s="367" t="s">
        <v>451</v>
      </c>
      <c r="B2486" s="141" t="s">
        <v>592</v>
      </c>
      <c r="C2486" s="100">
        <v>2022</v>
      </c>
      <c r="D2486" s="169" t="s">
        <v>295</v>
      </c>
      <c r="E2486" s="103">
        <v>1</v>
      </c>
      <c r="F2486" s="103">
        <v>10</v>
      </c>
      <c r="G2486" s="278">
        <v>8.1351700000000005</v>
      </c>
    </row>
    <row r="2487" spans="1:7" s="139" customFormat="1" ht="25.2" customHeight="1" x14ac:dyDescent="0.35">
      <c r="A2487" s="367" t="s">
        <v>451</v>
      </c>
      <c r="B2487" s="141" t="s">
        <v>592</v>
      </c>
      <c r="C2487" s="100">
        <v>2022</v>
      </c>
      <c r="D2487" s="169" t="s">
        <v>295</v>
      </c>
      <c r="E2487" s="103">
        <v>1</v>
      </c>
      <c r="F2487" s="103">
        <v>10</v>
      </c>
      <c r="G2487" s="278">
        <v>8.1351700000000005</v>
      </c>
    </row>
    <row r="2488" spans="1:7" s="139" customFormat="1" ht="25.2" customHeight="1" x14ac:dyDescent="0.35">
      <c r="A2488" s="367" t="s">
        <v>451</v>
      </c>
      <c r="B2488" s="141" t="s">
        <v>592</v>
      </c>
      <c r="C2488" s="100">
        <v>2022</v>
      </c>
      <c r="D2488" s="169" t="s">
        <v>295</v>
      </c>
      <c r="E2488" s="103">
        <v>1</v>
      </c>
      <c r="F2488" s="103">
        <v>10</v>
      </c>
      <c r="G2488" s="278">
        <v>8.1351700000000005</v>
      </c>
    </row>
    <row r="2489" spans="1:7" s="139" customFormat="1" ht="25.2" customHeight="1" x14ac:dyDescent="0.35">
      <c r="A2489" s="367" t="s">
        <v>451</v>
      </c>
      <c r="B2489" s="141" t="s">
        <v>592</v>
      </c>
      <c r="C2489" s="100">
        <v>2022</v>
      </c>
      <c r="D2489" s="169" t="s">
        <v>295</v>
      </c>
      <c r="E2489" s="103">
        <v>1</v>
      </c>
      <c r="F2489" s="103">
        <v>10</v>
      </c>
      <c r="G2489" s="278">
        <v>8.1351700000000005</v>
      </c>
    </row>
    <row r="2490" spans="1:7" s="139" customFormat="1" ht="25.2" customHeight="1" x14ac:dyDescent="0.35">
      <c r="A2490" s="367" t="s">
        <v>451</v>
      </c>
      <c r="B2490" s="141" t="s">
        <v>592</v>
      </c>
      <c r="C2490" s="100">
        <v>2022</v>
      </c>
      <c r="D2490" s="169" t="s">
        <v>295</v>
      </c>
      <c r="E2490" s="103">
        <v>1</v>
      </c>
      <c r="F2490" s="103">
        <v>10</v>
      </c>
      <c r="G2490" s="278">
        <v>8.1351700000000005</v>
      </c>
    </row>
    <row r="2491" spans="1:7" s="139" customFormat="1" ht="25.2" customHeight="1" x14ac:dyDescent="0.35">
      <c r="A2491" s="367" t="s">
        <v>451</v>
      </c>
      <c r="B2491" s="141" t="s">
        <v>592</v>
      </c>
      <c r="C2491" s="100">
        <v>2022</v>
      </c>
      <c r="D2491" s="169" t="s">
        <v>295</v>
      </c>
      <c r="E2491" s="103">
        <v>1</v>
      </c>
      <c r="F2491" s="103">
        <v>15</v>
      </c>
      <c r="G2491" s="278">
        <v>8.1351700000000005</v>
      </c>
    </row>
    <row r="2492" spans="1:7" s="139" customFormat="1" ht="25.2" customHeight="1" x14ac:dyDescent="0.35">
      <c r="A2492" s="367" t="s">
        <v>451</v>
      </c>
      <c r="B2492" s="141" t="s">
        <v>592</v>
      </c>
      <c r="C2492" s="100">
        <v>2022</v>
      </c>
      <c r="D2492" s="169" t="s">
        <v>295</v>
      </c>
      <c r="E2492" s="103">
        <v>1</v>
      </c>
      <c r="F2492" s="103">
        <v>10</v>
      </c>
      <c r="G2492" s="278">
        <v>8.1351700000000005</v>
      </c>
    </row>
    <row r="2493" spans="1:7" s="139" customFormat="1" ht="25.2" customHeight="1" x14ac:dyDescent="0.35">
      <c r="A2493" s="367" t="s">
        <v>451</v>
      </c>
      <c r="B2493" s="141" t="s">
        <v>592</v>
      </c>
      <c r="C2493" s="100">
        <v>2022</v>
      </c>
      <c r="D2493" s="169" t="s">
        <v>295</v>
      </c>
      <c r="E2493" s="103">
        <v>1</v>
      </c>
      <c r="F2493" s="103">
        <v>10</v>
      </c>
      <c r="G2493" s="278">
        <v>8.1351700000000005</v>
      </c>
    </row>
    <row r="2494" spans="1:7" s="139" customFormat="1" ht="25.2" customHeight="1" x14ac:dyDescent="0.35">
      <c r="A2494" s="367" t="s">
        <v>451</v>
      </c>
      <c r="B2494" s="141" t="s">
        <v>592</v>
      </c>
      <c r="C2494" s="100">
        <v>2022</v>
      </c>
      <c r="D2494" s="169" t="s">
        <v>295</v>
      </c>
      <c r="E2494" s="103">
        <v>1</v>
      </c>
      <c r="F2494" s="103">
        <v>10</v>
      </c>
      <c r="G2494" s="278">
        <v>8.1351700000000005</v>
      </c>
    </row>
    <row r="2495" spans="1:7" s="139" customFormat="1" ht="25.2" customHeight="1" x14ac:dyDescent="0.35">
      <c r="A2495" s="367" t="s">
        <v>451</v>
      </c>
      <c r="B2495" s="141" t="s">
        <v>592</v>
      </c>
      <c r="C2495" s="100">
        <v>2022</v>
      </c>
      <c r="D2495" s="169" t="s">
        <v>295</v>
      </c>
      <c r="E2495" s="103">
        <v>1</v>
      </c>
      <c r="F2495" s="103">
        <v>15</v>
      </c>
      <c r="G2495" s="278">
        <v>8.1351700000000005</v>
      </c>
    </row>
    <row r="2496" spans="1:7" s="139" customFormat="1" ht="25.2" customHeight="1" x14ac:dyDescent="0.35">
      <c r="A2496" s="367" t="s">
        <v>451</v>
      </c>
      <c r="B2496" s="141" t="s">
        <v>592</v>
      </c>
      <c r="C2496" s="100">
        <v>2022</v>
      </c>
      <c r="D2496" s="169" t="s">
        <v>295</v>
      </c>
      <c r="E2496" s="103">
        <v>1</v>
      </c>
      <c r="F2496" s="103">
        <v>10</v>
      </c>
      <c r="G2496" s="278">
        <v>8.1351700000000005</v>
      </c>
    </row>
    <row r="2497" spans="1:7" s="139" customFormat="1" ht="25.2" customHeight="1" x14ac:dyDescent="0.35">
      <c r="A2497" s="367" t="s">
        <v>451</v>
      </c>
      <c r="B2497" s="141" t="s">
        <v>592</v>
      </c>
      <c r="C2497" s="100">
        <v>2022</v>
      </c>
      <c r="D2497" s="169" t="s">
        <v>295</v>
      </c>
      <c r="E2497" s="103">
        <v>1</v>
      </c>
      <c r="F2497" s="103">
        <v>15</v>
      </c>
      <c r="G2497" s="278">
        <v>8.1351700000000005</v>
      </c>
    </row>
    <row r="2498" spans="1:7" s="139" customFormat="1" ht="25.2" customHeight="1" x14ac:dyDescent="0.35">
      <c r="A2498" s="367" t="s">
        <v>451</v>
      </c>
      <c r="B2498" s="141" t="s">
        <v>592</v>
      </c>
      <c r="C2498" s="100">
        <v>2022</v>
      </c>
      <c r="D2498" s="169" t="s">
        <v>295</v>
      </c>
      <c r="E2498" s="103">
        <v>1</v>
      </c>
      <c r="F2498" s="103">
        <v>15</v>
      </c>
      <c r="G2498" s="278">
        <v>8.1351700000000005</v>
      </c>
    </row>
    <row r="2499" spans="1:7" s="139" customFormat="1" ht="25.2" customHeight="1" x14ac:dyDescent="0.35">
      <c r="A2499" s="367" t="s">
        <v>451</v>
      </c>
      <c r="B2499" s="141" t="s">
        <v>592</v>
      </c>
      <c r="C2499" s="100">
        <v>2022</v>
      </c>
      <c r="D2499" s="169" t="s">
        <v>295</v>
      </c>
      <c r="E2499" s="103">
        <v>1</v>
      </c>
      <c r="F2499" s="103">
        <v>15</v>
      </c>
      <c r="G2499" s="278">
        <v>8.1351700000000005</v>
      </c>
    </row>
    <row r="2500" spans="1:7" s="139" customFormat="1" ht="25.2" customHeight="1" x14ac:dyDescent="0.35">
      <c r="A2500" s="367" t="s">
        <v>451</v>
      </c>
      <c r="B2500" s="141" t="s">
        <v>592</v>
      </c>
      <c r="C2500" s="100">
        <v>2022</v>
      </c>
      <c r="D2500" s="169" t="s">
        <v>295</v>
      </c>
      <c r="E2500" s="103">
        <v>1</v>
      </c>
      <c r="F2500" s="103">
        <v>15</v>
      </c>
      <c r="G2500" s="278">
        <v>8.1351700000000005</v>
      </c>
    </row>
    <row r="2501" spans="1:7" s="139" customFormat="1" ht="25.2" customHeight="1" x14ac:dyDescent="0.35">
      <c r="A2501" s="367" t="s">
        <v>451</v>
      </c>
      <c r="B2501" s="141" t="s">
        <v>592</v>
      </c>
      <c r="C2501" s="100">
        <v>2022</v>
      </c>
      <c r="D2501" s="169" t="s">
        <v>295</v>
      </c>
      <c r="E2501" s="103">
        <v>1</v>
      </c>
      <c r="F2501" s="103">
        <v>10</v>
      </c>
      <c r="G2501" s="278">
        <v>8.1351700000000005</v>
      </c>
    </row>
    <row r="2502" spans="1:7" s="139" customFormat="1" ht="25.2" customHeight="1" x14ac:dyDescent="0.35">
      <c r="A2502" s="367" t="s">
        <v>451</v>
      </c>
      <c r="B2502" s="141" t="s">
        <v>592</v>
      </c>
      <c r="C2502" s="100">
        <v>2022</v>
      </c>
      <c r="D2502" s="169" t="s">
        <v>295</v>
      </c>
      <c r="E2502" s="103">
        <v>1</v>
      </c>
      <c r="F2502" s="103">
        <v>10</v>
      </c>
      <c r="G2502" s="278">
        <v>8.1351700000000005</v>
      </c>
    </row>
    <row r="2503" spans="1:7" s="139" customFormat="1" ht="25.2" customHeight="1" x14ac:dyDescent="0.35">
      <c r="A2503" s="367" t="s">
        <v>451</v>
      </c>
      <c r="B2503" s="141" t="s">
        <v>592</v>
      </c>
      <c r="C2503" s="100">
        <v>2022</v>
      </c>
      <c r="D2503" s="169" t="s">
        <v>295</v>
      </c>
      <c r="E2503" s="103">
        <v>1</v>
      </c>
      <c r="F2503" s="103">
        <v>10</v>
      </c>
      <c r="G2503" s="278">
        <v>8.1351700000000005</v>
      </c>
    </row>
    <row r="2504" spans="1:7" s="139" customFormat="1" ht="25.2" customHeight="1" x14ac:dyDescent="0.35">
      <c r="A2504" s="367" t="s">
        <v>451</v>
      </c>
      <c r="B2504" s="141" t="s">
        <v>592</v>
      </c>
      <c r="C2504" s="100">
        <v>2022</v>
      </c>
      <c r="D2504" s="169" t="s">
        <v>295</v>
      </c>
      <c r="E2504" s="103">
        <v>1</v>
      </c>
      <c r="F2504" s="103">
        <v>15</v>
      </c>
      <c r="G2504" s="278">
        <v>8.1351700000000005</v>
      </c>
    </row>
    <row r="2505" spans="1:7" s="139" customFormat="1" ht="25.2" customHeight="1" x14ac:dyDescent="0.35">
      <c r="A2505" s="367" t="s">
        <v>451</v>
      </c>
      <c r="B2505" s="141" t="s">
        <v>592</v>
      </c>
      <c r="C2505" s="100">
        <v>2022</v>
      </c>
      <c r="D2505" s="169" t="s">
        <v>295</v>
      </c>
      <c r="E2505" s="103">
        <v>1</v>
      </c>
      <c r="F2505" s="103">
        <v>15</v>
      </c>
      <c r="G2505" s="278">
        <v>8.1351700000000005</v>
      </c>
    </row>
    <row r="2506" spans="1:7" s="139" customFormat="1" ht="25.2" customHeight="1" x14ac:dyDescent="0.35">
      <c r="A2506" s="367" t="s">
        <v>451</v>
      </c>
      <c r="B2506" s="141" t="s">
        <v>592</v>
      </c>
      <c r="C2506" s="100">
        <v>2022</v>
      </c>
      <c r="D2506" s="169" t="s">
        <v>295</v>
      </c>
      <c r="E2506" s="103">
        <v>1</v>
      </c>
      <c r="F2506" s="103">
        <v>15</v>
      </c>
      <c r="G2506" s="278">
        <v>8.1351700000000005</v>
      </c>
    </row>
    <row r="2507" spans="1:7" s="139" customFormat="1" ht="25.2" customHeight="1" x14ac:dyDescent="0.35">
      <c r="A2507" s="367" t="s">
        <v>451</v>
      </c>
      <c r="B2507" s="141" t="s">
        <v>592</v>
      </c>
      <c r="C2507" s="100">
        <v>2022</v>
      </c>
      <c r="D2507" s="169" t="s">
        <v>295</v>
      </c>
      <c r="E2507" s="103">
        <v>1</v>
      </c>
      <c r="F2507" s="103">
        <v>15</v>
      </c>
      <c r="G2507" s="278">
        <v>8.1351700000000005</v>
      </c>
    </row>
    <row r="2508" spans="1:7" s="139" customFormat="1" ht="25.2" customHeight="1" x14ac:dyDescent="0.35">
      <c r="A2508" s="367" t="s">
        <v>451</v>
      </c>
      <c r="B2508" s="141" t="s">
        <v>592</v>
      </c>
      <c r="C2508" s="100">
        <v>2022</v>
      </c>
      <c r="D2508" s="169" t="s">
        <v>295</v>
      </c>
      <c r="E2508" s="103">
        <v>1</v>
      </c>
      <c r="F2508" s="103">
        <v>15</v>
      </c>
      <c r="G2508" s="278">
        <v>8.1351700000000005</v>
      </c>
    </row>
    <row r="2509" spans="1:7" s="139" customFormat="1" ht="25.2" customHeight="1" x14ac:dyDescent="0.35">
      <c r="A2509" s="367" t="s">
        <v>451</v>
      </c>
      <c r="B2509" s="141" t="s">
        <v>592</v>
      </c>
      <c r="C2509" s="100">
        <v>2022</v>
      </c>
      <c r="D2509" s="169" t="s">
        <v>295</v>
      </c>
      <c r="E2509" s="103">
        <v>1</v>
      </c>
      <c r="F2509" s="103">
        <v>15</v>
      </c>
      <c r="G2509" s="278">
        <v>8.1351700000000005</v>
      </c>
    </row>
    <row r="2510" spans="1:7" s="139" customFormat="1" ht="25.2" customHeight="1" x14ac:dyDescent="0.35">
      <c r="A2510" s="367" t="s">
        <v>451</v>
      </c>
      <c r="B2510" s="141" t="s">
        <v>592</v>
      </c>
      <c r="C2510" s="100">
        <v>2022</v>
      </c>
      <c r="D2510" s="169" t="s">
        <v>295</v>
      </c>
      <c r="E2510" s="103">
        <v>1</v>
      </c>
      <c r="F2510" s="103">
        <v>15</v>
      </c>
      <c r="G2510" s="278">
        <v>8.1351700000000005</v>
      </c>
    </row>
    <row r="2511" spans="1:7" s="139" customFormat="1" ht="25.2" customHeight="1" x14ac:dyDescent="0.35">
      <c r="A2511" s="367" t="s">
        <v>451</v>
      </c>
      <c r="B2511" s="141" t="s">
        <v>592</v>
      </c>
      <c r="C2511" s="100">
        <v>2022</v>
      </c>
      <c r="D2511" s="169" t="s">
        <v>295</v>
      </c>
      <c r="E2511" s="103">
        <v>1</v>
      </c>
      <c r="F2511" s="103">
        <v>15</v>
      </c>
      <c r="G2511" s="278">
        <v>8.1351700000000005</v>
      </c>
    </row>
    <row r="2512" spans="1:7" s="139" customFormat="1" ht="25.2" customHeight="1" x14ac:dyDescent="0.35">
      <c r="A2512" s="367" t="s">
        <v>451</v>
      </c>
      <c r="B2512" s="141" t="s">
        <v>592</v>
      </c>
      <c r="C2512" s="100">
        <v>2022</v>
      </c>
      <c r="D2512" s="169" t="s">
        <v>295</v>
      </c>
      <c r="E2512" s="103">
        <v>1</v>
      </c>
      <c r="F2512" s="103">
        <v>15</v>
      </c>
      <c r="G2512" s="278">
        <v>8.1351700000000005</v>
      </c>
    </row>
    <row r="2513" spans="1:7" s="139" customFormat="1" ht="25.2" customHeight="1" x14ac:dyDescent="0.35">
      <c r="A2513" s="367" t="s">
        <v>451</v>
      </c>
      <c r="B2513" s="141" t="s">
        <v>592</v>
      </c>
      <c r="C2513" s="100">
        <v>2022</v>
      </c>
      <c r="D2513" s="169" t="s">
        <v>295</v>
      </c>
      <c r="E2513" s="103">
        <v>1</v>
      </c>
      <c r="F2513" s="103">
        <v>15</v>
      </c>
      <c r="G2513" s="278">
        <v>8.1351700000000005</v>
      </c>
    </row>
    <row r="2514" spans="1:7" s="139" customFormat="1" ht="25.2" customHeight="1" x14ac:dyDescent="0.35">
      <c r="A2514" s="367" t="s">
        <v>451</v>
      </c>
      <c r="B2514" s="141" t="s">
        <v>592</v>
      </c>
      <c r="C2514" s="100">
        <v>2022</v>
      </c>
      <c r="D2514" s="169" t="s">
        <v>295</v>
      </c>
      <c r="E2514" s="103">
        <v>1</v>
      </c>
      <c r="F2514" s="103">
        <v>15</v>
      </c>
      <c r="G2514" s="278">
        <v>8.1351700000000005</v>
      </c>
    </row>
    <row r="2515" spans="1:7" s="139" customFormat="1" ht="25.2" customHeight="1" x14ac:dyDescent="0.35">
      <c r="A2515" s="367" t="s">
        <v>451</v>
      </c>
      <c r="B2515" s="141" t="s">
        <v>592</v>
      </c>
      <c r="C2515" s="100">
        <v>2022</v>
      </c>
      <c r="D2515" s="169" t="s">
        <v>295</v>
      </c>
      <c r="E2515" s="103">
        <v>1</v>
      </c>
      <c r="F2515" s="103">
        <v>15</v>
      </c>
      <c r="G2515" s="278">
        <v>8.1351700000000005</v>
      </c>
    </row>
    <row r="2516" spans="1:7" s="139" customFormat="1" ht="25.2" customHeight="1" x14ac:dyDescent="0.35">
      <c r="A2516" s="367" t="s">
        <v>451</v>
      </c>
      <c r="B2516" s="141" t="s">
        <v>592</v>
      </c>
      <c r="C2516" s="100">
        <v>2022</v>
      </c>
      <c r="D2516" s="169" t="s">
        <v>295</v>
      </c>
      <c r="E2516" s="103">
        <v>1</v>
      </c>
      <c r="F2516" s="103">
        <v>15</v>
      </c>
      <c r="G2516" s="278">
        <v>8.1351700000000005</v>
      </c>
    </row>
    <row r="2517" spans="1:7" s="139" customFormat="1" ht="25.2" customHeight="1" x14ac:dyDescent="0.35">
      <c r="A2517" s="367" t="s">
        <v>451</v>
      </c>
      <c r="B2517" s="141" t="s">
        <v>592</v>
      </c>
      <c r="C2517" s="100">
        <v>2022</v>
      </c>
      <c r="D2517" s="169" t="s">
        <v>295</v>
      </c>
      <c r="E2517" s="103">
        <v>1</v>
      </c>
      <c r="F2517" s="103">
        <v>15</v>
      </c>
      <c r="G2517" s="278">
        <v>8.1351700000000005</v>
      </c>
    </row>
    <row r="2518" spans="1:7" s="139" customFormat="1" ht="25.2" customHeight="1" x14ac:dyDescent="0.35">
      <c r="A2518" s="367" t="s">
        <v>451</v>
      </c>
      <c r="B2518" s="141" t="s">
        <v>592</v>
      </c>
      <c r="C2518" s="100">
        <v>2022</v>
      </c>
      <c r="D2518" s="169" t="s">
        <v>295</v>
      </c>
      <c r="E2518" s="103">
        <v>1</v>
      </c>
      <c r="F2518" s="103">
        <v>15</v>
      </c>
      <c r="G2518" s="278">
        <v>8.1351700000000005</v>
      </c>
    </row>
    <row r="2519" spans="1:7" s="139" customFormat="1" ht="25.2" customHeight="1" x14ac:dyDescent="0.35">
      <c r="A2519" s="367" t="s">
        <v>451</v>
      </c>
      <c r="B2519" s="141" t="s">
        <v>592</v>
      </c>
      <c r="C2519" s="100">
        <v>2022</v>
      </c>
      <c r="D2519" s="169" t="s">
        <v>295</v>
      </c>
      <c r="E2519" s="103">
        <v>1</v>
      </c>
      <c r="F2519" s="103">
        <v>15</v>
      </c>
      <c r="G2519" s="278">
        <v>8.1351700000000005</v>
      </c>
    </row>
    <row r="2520" spans="1:7" s="139" customFormat="1" ht="25.2" customHeight="1" x14ac:dyDescent="0.35">
      <c r="A2520" s="367" t="s">
        <v>451</v>
      </c>
      <c r="B2520" s="141" t="s">
        <v>592</v>
      </c>
      <c r="C2520" s="100">
        <v>2022</v>
      </c>
      <c r="D2520" s="169" t="s">
        <v>295</v>
      </c>
      <c r="E2520" s="103">
        <v>1</v>
      </c>
      <c r="F2520" s="103">
        <v>15</v>
      </c>
      <c r="G2520" s="278">
        <v>8.1351700000000005</v>
      </c>
    </row>
    <row r="2521" spans="1:7" s="139" customFormat="1" ht="25.2" customHeight="1" x14ac:dyDescent="0.35">
      <c r="A2521" s="367" t="s">
        <v>451</v>
      </c>
      <c r="B2521" s="141" t="s">
        <v>592</v>
      </c>
      <c r="C2521" s="100">
        <v>2022</v>
      </c>
      <c r="D2521" s="169" t="s">
        <v>295</v>
      </c>
      <c r="E2521" s="103">
        <v>1</v>
      </c>
      <c r="F2521" s="103">
        <v>10</v>
      </c>
      <c r="G2521" s="278">
        <v>8.1351700000000005</v>
      </c>
    </row>
    <row r="2522" spans="1:7" s="139" customFormat="1" ht="25.2" customHeight="1" x14ac:dyDescent="0.35">
      <c r="A2522" s="367" t="s">
        <v>451</v>
      </c>
      <c r="B2522" s="141" t="s">
        <v>592</v>
      </c>
      <c r="C2522" s="100">
        <v>2022</v>
      </c>
      <c r="D2522" s="169" t="s">
        <v>295</v>
      </c>
      <c r="E2522" s="103">
        <v>1</v>
      </c>
      <c r="F2522" s="103">
        <v>15</v>
      </c>
      <c r="G2522" s="278">
        <v>8.1351700000000005</v>
      </c>
    </row>
    <row r="2523" spans="1:7" s="139" customFormat="1" ht="25.2" customHeight="1" x14ac:dyDescent="0.35">
      <c r="A2523" s="367" t="s">
        <v>451</v>
      </c>
      <c r="B2523" s="141" t="s">
        <v>592</v>
      </c>
      <c r="C2523" s="100">
        <v>2022</v>
      </c>
      <c r="D2523" s="169" t="s">
        <v>295</v>
      </c>
      <c r="E2523" s="103">
        <v>1</v>
      </c>
      <c r="F2523" s="103">
        <v>10</v>
      </c>
      <c r="G2523" s="278">
        <v>8.1351700000000005</v>
      </c>
    </row>
    <row r="2524" spans="1:7" s="139" customFormat="1" ht="25.2" customHeight="1" x14ac:dyDescent="0.35">
      <c r="A2524" s="367" t="s">
        <v>451</v>
      </c>
      <c r="B2524" s="141" t="s">
        <v>592</v>
      </c>
      <c r="C2524" s="100">
        <v>2022</v>
      </c>
      <c r="D2524" s="169" t="s">
        <v>295</v>
      </c>
      <c r="E2524" s="103">
        <v>1</v>
      </c>
      <c r="F2524" s="103">
        <v>15</v>
      </c>
      <c r="G2524" s="278">
        <v>8.1351700000000005</v>
      </c>
    </row>
    <row r="2525" spans="1:7" s="139" customFormat="1" ht="25.2" customHeight="1" x14ac:dyDescent="0.35">
      <c r="A2525" s="367" t="s">
        <v>451</v>
      </c>
      <c r="B2525" s="141" t="s">
        <v>592</v>
      </c>
      <c r="C2525" s="100">
        <v>2022</v>
      </c>
      <c r="D2525" s="169" t="s">
        <v>295</v>
      </c>
      <c r="E2525" s="103">
        <v>1</v>
      </c>
      <c r="F2525" s="103">
        <v>15</v>
      </c>
      <c r="G2525" s="278">
        <v>8.1351700000000005</v>
      </c>
    </row>
    <row r="2526" spans="1:7" s="139" customFormat="1" ht="25.2" customHeight="1" x14ac:dyDescent="0.35">
      <c r="A2526" s="367" t="s">
        <v>451</v>
      </c>
      <c r="B2526" s="141" t="s">
        <v>592</v>
      </c>
      <c r="C2526" s="100">
        <v>2022</v>
      </c>
      <c r="D2526" s="169" t="s">
        <v>295</v>
      </c>
      <c r="E2526" s="103">
        <v>1</v>
      </c>
      <c r="F2526" s="103">
        <v>15</v>
      </c>
      <c r="G2526" s="278">
        <v>8.1351700000000005</v>
      </c>
    </row>
    <row r="2527" spans="1:7" s="139" customFormat="1" ht="25.2" customHeight="1" x14ac:dyDescent="0.35">
      <c r="A2527" s="367" t="s">
        <v>451</v>
      </c>
      <c r="B2527" s="141" t="s">
        <v>592</v>
      </c>
      <c r="C2527" s="100">
        <v>2022</v>
      </c>
      <c r="D2527" s="169" t="s">
        <v>295</v>
      </c>
      <c r="E2527" s="103">
        <v>1</v>
      </c>
      <c r="F2527" s="103">
        <v>5</v>
      </c>
      <c r="G2527" s="278">
        <v>8.1351700000000005</v>
      </c>
    </row>
    <row r="2528" spans="1:7" s="139" customFormat="1" ht="25.2" customHeight="1" x14ac:dyDescent="0.35">
      <c r="A2528" s="367" t="s">
        <v>451</v>
      </c>
      <c r="B2528" s="141" t="s">
        <v>592</v>
      </c>
      <c r="C2528" s="100">
        <v>2022</v>
      </c>
      <c r="D2528" s="169" t="s">
        <v>295</v>
      </c>
      <c r="E2528" s="103">
        <v>1</v>
      </c>
      <c r="F2528" s="103">
        <v>15</v>
      </c>
      <c r="G2528" s="278">
        <v>8.1351700000000005</v>
      </c>
    </row>
    <row r="2529" spans="1:7" s="139" customFormat="1" ht="25.2" customHeight="1" x14ac:dyDescent="0.35">
      <c r="A2529" s="367" t="s">
        <v>451</v>
      </c>
      <c r="B2529" s="141" t="s">
        <v>592</v>
      </c>
      <c r="C2529" s="100">
        <v>2022</v>
      </c>
      <c r="D2529" s="169" t="s">
        <v>295</v>
      </c>
      <c r="E2529" s="103">
        <v>1</v>
      </c>
      <c r="F2529" s="103">
        <v>15</v>
      </c>
      <c r="G2529" s="278">
        <v>8.1351700000000005</v>
      </c>
    </row>
    <row r="2530" spans="1:7" s="139" customFormat="1" ht="25.2" customHeight="1" x14ac:dyDescent="0.35">
      <c r="A2530" s="367" t="s">
        <v>451</v>
      </c>
      <c r="B2530" s="141" t="s">
        <v>592</v>
      </c>
      <c r="C2530" s="100">
        <v>2022</v>
      </c>
      <c r="D2530" s="169" t="s">
        <v>295</v>
      </c>
      <c r="E2530" s="103">
        <v>1</v>
      </c>
      <c r="F2530" s="103">
        <v>15</v>
      </c>
      <c r="G2530" s="278">
        <v>8.1351700000000005</v>
      </c>
    </row>
    <row r="2531" spans="1:7" s="139" customFormat="1" ht="25.2" customHeight="1" x14ac:dyDescent="0.35">
      <c r="A2531" s="367" t="s">
        <v>451</v>
      </c>
      <c r="B2531" s="141" t="s">
        <v>592</v>
      </c>
      <c r="C2531" s="100">
        <v>2022</v>
      </c>
      <c r="D2531" s="169" t="s">
        <v>295</v>
      </c>
      <c r="E2531" s="103">
        <v>1</v>
      </c>
      <c r="F2531" s="103">
        <v>15</v>
      </c>
      <c r="G2531" s="278">
        <v>8.1351700000000005</v>
      </c>
    </row>
    <row r="2532" spans="1:7" s="139" customFormat="1" ht="25.2" customHeight="1" x14ac:dyDescent="0.35">
      <c r="A2532" s="367" t="s">
        <v>451</v>
      </c>
      <c r="B2532" s="141" t="s">
        <v>592</v>
      </c>
      <c r="C2532" s="100">
        <v>2022</v>
      </c>
      <c r="D2532" s="169" t="s">
        <v>295</v>
      </c>
      <c r="E2532" s="103">
        <v>1</v>
      </c>
      <c r="F2532" s="103">
        <v>15</v>
      </c>
      <c r="G2532" s="278">
        <v>8.1351700000000005</v>
      </c>
    </row>
    <row r="2533" spans="1:7" s="139" customFormat="1" ht="25.2" customHeight="1" x14ac:dyDescent="0.35">
      <c r="A2533" s="367" t="s">
        <v>451</v>
      </c>
      <c r="B2533" s="141" t="s">
        <v>592</v>
      </c>
      <c r="C2533" s="100">
        <v>2022</v>
      </c>
      <c r="D2533" s="169" t="s">
        <v>295</v>
      </c>
      <c r="E2533" s="103">
        <v>1</v>
      </c>
      <c r="F2533" s="103">
        <v>15</v>
      </c>
      <c r="G2533" s="278">
        <v>8.1351700000000005</v>
      </c>
    </row>
    <row r="2534" spans="1:7" s="139" customFormat="1" ht="25.2" customHeight="1" x14ac:dyDescent="0.35">
      <c r="A2534" s="367" t="s">
        <v>451</v>
      </c>
      <c r="B2534" s="141" t="s">
        <v>592</v>
      </c>
      <c r="C2534" s="100">
        <v>2022</v>
      </c>
      <c r="D2534" s="169" t="s">
        <v>295</v>
      </c>
      <c r="E2534" s="103">
        <v>1</v>
      </c>
      <c r="F2534" s="103">
        <v>15</v>
      </c>
      <c r="G2534" s="278">
        <v>8.1351700000000005</v>
      </c>
    </row>
    <row r="2535" spans="1:7" s="139" customFormat="1" ht="25.2" customHeight="1" x14ac:dyDescent="0.35">
      <c r="A2535" s="367" t="s">
        <v>451</v>
      </c>
      <c r="B2535" s="141" t="s">
        <v>592</v>
      </c>
      <c r="C2535" s="100">
        <v>2022</v>
      </c>
      <c r="D2535" s="169" t="s">
        <v>295</v>
      </c>
      <c r="E2535" s="103">
        <v>1</v>
      </c>
      <c r="F2535" s="103">
        <v>15</v>
      </c>
      <c r="G2535" s="278">
        <v>8.1351700000000005</v>
      </c>
    </row>
    <row r="2536" spans="1:7" s="139" customFormat="1" ht="25.2" customHeight="1" x14ac:dyDescent="0.35">
      <c r="A2536" s="367" t="s">
        <v>451</v>
      </c>
      <c r="B2536" s="141" t="s">
        <v>592</v>
      </c>
      <c r="C2536" s="100">
        <v>2022</v>
      </c>
      <c r="D2536" s="169" t="s">
        <v>295</v>
      </c>
      <c r="E2536" s="103">
        <v>1</v>
      </c>
      <c r="F2536" s="103">
        <v>15</v>
      </c>
      <c r="G2536" s="278">
        <v>8.1351700000000005</v>
      </c>
    </row>
    <row r="2537" spans="1:7" s="139" customFormat="1" ht="25.2" customHeight="1" x14ac:dyDescent="0.35">
      <c r="A2537" s="367" t="s">
        <v>451</v>
      </c>
      <c r="B2537" s="141" t="s">
        <v>592</v>
      </c>
      <c r="C2537" s="100">
        <v>2022</v>
      </c>
      <c r="D2537" s="169" t="s">
        <v>295</v>
      </c>
      <c r="E2537" s="103">
        <v>1</v>
      </c>
      <c r="F2537" s="103">
        <v>15</v>
      </c>
      <c r="G2537" s="278">
        <v>8.1351700000000005</v>
      </c>
    </row>
    <row r="2538" spans="1:7" s="139" customFormat="1" ht="25.2" customHeight="1" x14ac:dyDescent="0.35">
      <c r="A2538" s="367" t="s">
        <v>451</v>
      </c>
      <c r="B2538" s="141" t="s">
        <v>592</v>
      </c>
      <c r="C2538" s="100">
        <v>2022</v>
      </c>
      <c r="D2538" s="169" t="s">
        <v>295</v>
      </c>
      <c r="E2538" s="103">
        <v>1</v>
      </c>
      <c r="F2538" s="103">
        <v>15</v>
      </c>
      <c r="G2538" s="278">
        <v>8.1351700000000005</v>
      </c>
    </row>
    <row r="2539" spans="1:7" s="139" customFormat="1" ht="25.2" customHeight="1" x14ac:dyDescent="0.35">
      <c r="A2539" s="367" t="s">
        <v>451</v>
      </c>
      <c r="B2539" s="141" t="s">
        <v>592</v>
      </c>
      <c r="C2539" s="100">
        <v>2022</v>
      </c>
      <c r="D2539" s="169" t="s">
        <v>295</v>
      </c>
      <c r="E2539" s="103">
        <v>1</v>
      </c>
      <c r="F2539" s="103">
        <v>15</v>
      </c>
      <c r="G2539" s="278">
        <v>8.1351700000000005</v>
      </c>
    </row>
    <row r="2540" spans="1:7" s="139" customFormat="1" ht="25.2" customHeight="1" x14ac:dyDescent="0.35">
      <c r="A2540" s="367" t="s">
        <v>451</v>
      </c>
      <c r="B2540" s="141" t="s">
        <v>592</v>
      </c>
      <c r="C2540" s="100">
        <v>2022</v>
      </c>
      <c r="D2540" s="169" t="s">
        <v>295</v>
      </c>
      <c r="E2540" s="103">
        <v>1</v>
      </c>
      <c r="F2540" s="103">
        <v>15</v>
      </c>
      <c r="G2540" s="278">
        <v>8.1351700000000005</v>
      </c>
    </row>
    <row r="2541" spans="1:7" s="139" customFormat="1" ht="25.2" customHeight="1" x14ac:dyDescent="0.35">
      <c r="A2541" s="367" t="s">
        <v>451</v>
      </c>
      <c r="B2541" s="141" t="s">
        <v>592</v>
      </c>
      <c r="C2541" s="100">
        <v>2022</v>
      </c>
      <c r="D2541" s="169" t="s">
        <v>295</v>
      </c>
      <c r="E2541" s="103">
        <v>1</v>
      </c>
      <c r="F2541" s="103">
        <v>15</v>
      </c>
      <c r="G2541" s="278">
        <v>8.1351700000000005</v>
      </c>
    </row>
    <row r="2542" spans="1:7" s="139" customFormat="1" ht="25.2" customHeight="1" x14ac:dyDescent="0.35">
      <c r="A2542" s="367" t="s">
        <v>451</v>
      </c>
      <c r="B2542" s="141" t="s">
        <v>592</v>
      </c>
      <c r="C2542" s="100">
        <v>2022</v>
      </c>
      <c r="D2542" s="169" t="s">
        <v>295</v>
      </c>
      <c r="E2542" s="103">
        <v>1</v>
      </c>
      <c r="F2542" s="103">
        <v>15</v>
      </c>
      <c r="G2542" s="278">
        <v>8.1351700000000005</v>
      </c>
    </row>
    <row r="2543" spans="1:7" s="139" customFormat="1" ht="25.2" customHeight="1" x14ac:dyDescent="0.35">
      <c r="A2543" s="367" t="s">
        <v>451</v>
      </c>
      <c r="B2543" s="141" t="s">
        <v>592</v>
      </c>
      <c r="C2543" s="100">
        <v>2022</v>
      </c>
      <c r="D2543" s="169" t="s">
        <v>295</v>
      </c>
      <c r="E2543" s="103">
        <v>1</v>
      </c>
      <c r="F2543" s="103">
        <v>15</v>
      </c>
      <c r="G2543" s="278">
        <v>8.1351700000000005</v>
      </c>
    </row>
    <row r="2544" spans="1:7" s="139" customFormat="1" ht="25.2" customHeight="1" x14ac:dyDescent="0.35">
      <c r="A2544" s="367" t="s">
        <v>451</v>
      </c>
      <c r="B2544" s="141" t="s">
        <v>592</v>
      </c>
      <c r="C2544" s="100">
        <v>2022</v>
      </c>
      <c r="D2544" s="169" t="s">
        <v>295</v>
      </c>
      <c r="E2544" s="103">
        <v>1</v>
      </c>
      <c r="F2544" s="103">
        <v>15</v>
      </c>
      <c r="G2544" s="278">
        <v>8.1351700000000005</v>
      </c>
    </row>
    <row r="2545" spans="1:7" s="139" customFormat="1" ht="25.2" customHeight="1" x14ac:dyDescent="0.35">
      <c r="A2545" s="367" t="s">
        <v>451</v>
      </c>
      <c r="B2545" s="141" t="s">
        <v>592</v>
      </c>
      <c r="C2545" s="100">
        <v>2022</v>
      </c>
      <c r="D2545" s="169" t="s">
        <v>295</v>
      </c>
      <c r="E2545" s="103">
        <v>1</v>
      </c>
      <c r="F2545" s="103">
        <v>15</v>
      </c>
      <c r="G2545" s="278">
        <v>8.1351700000000005</v>
      </c>
    </row>
    <row r="2546" spans="1:7" s="139" customFormat="1" ht="25.2" customHeight="1" x14ac:dyDescent="0.35">
      <c r="A2546" s="367" t="s">
        <v>451</v>
      </c>
      <c r="B2546" s="141" t="s">
        <v>592</v>
      </c>
      <c r="C2546" s="100">
        <v>2022</v>
      </c>
      <c r="D2546" s="169" t="s">
        <v>295</v>
      </c>
      <c r="E2546" s="103">
        <v>1</v>
      </c>
      <c r="F2546" s="103">
        <v>15</v>
      </c>
      <c r="G2546" s="278">
        <v>8.1351700000000005</v>
      </c>
    </row>
    <row r="2547" spans="1:7" s="139" customFormat="1" ht="25.2" customHeight="1" x14ac:dyDescent="0.35">
      <c r="A2547" s="367" t="s">
        <v>451</v>
      </c>
      <c r="B2547" s="141" t="s">
        <v>592</v>
      </c>
      <c r="C2547" s="100">
        <v>2022</v>
      </c>
      <c r="D2547" s="169" t="s">
        <v>295</v>
      </c>
      <c r="E2547" s="103">
        <v>1</v>
      </c>
      <c r="F2547" s="103">
        <v>15</v>
      </c>
      <c r="G2547" s="278">
        <v>3.21638</v>
      </c>
    </row>
    <row r="2548" spans="1:7" s="139" customFormat="1" ht="25.2" customHeight="1" x14ac:dyDescent="0.35">
      <c r="A2548" s="367" t="s">
        <v>451</v>
      </c>
      <c r="B2548" s="141" t="s">
        <v>592</v>
      </c>
      <c r="C2548" s="100">
        <v>2022</v>
      </c>
      <c r="D2548" s="169" t="s">
        <v>295</v>
      </c>
      <c r="E2548" s="103">
        <v>1</v>
      </c>
      <c r="F2548" s="103">
        <v>15</v>
      </c>
      <c r="G2548" s="278">
        <v>3.21638</v>
      </c>
    </row>
    <row r="2549" spans="1:7" s="139" customFormat="1" ht="25.2" customHeight="1" x14ac:dyDescent="0.35">
      <c r="A2549" s="367" t="s">
        <v>451</v>
      </c>
      <c r="B2549" s="141" t="s">
        <v>592</v>
      </c>
      <c r="C2549" s="100">
        <v>2022</v>
      </c>
      <c r="D2549" s="169" t="s">
        <v>295</v>
      </c>
      <c r="E2549" s="103">
        <v>1</v>
      </c>
      <c r="F2549" s="103">
        <v>15</v>
      </c>
      <c r="G2549" s="278">
        <v>3.21638</v>
      </c>
    </row>
    <row r="2550" spans="1:7" s="139" customFormat="1" ht="25.2" customHeight="1" x14ac:dyDescent="0.35">
      <c r="A2550" s="367" t="s">
        <v>451</v>
      </c>
      <c r="B2550" s="141" t="s">
        <v>592</v>
      </c>
      <c r="C2550" s="100">
        <v>2022</v>
      </c>
      <c r="D2550" s="169" t="s">
        <v>295</v>
      </c>
      <c r="E2550" s="103">
        <v>1</v>
      </c>
      <c r="F2550" s="103">
        <v>15</v>
      </c>
      <c r="G2550" s="278">
        <v>3.21638</v>
      </c>
    </row>
    <row r="2551" spans="1:7" s="139" customFormat="1" ht="25.2" customHeight="1" x14ac:dyDescent="0.35">
      <c r="A2551" s="367" t="s">
        <v>451</v>
      </c>
      <c r="B2551" s="141" t="s">
        <v>592</v>
      </c>
      <c r="C2551" s="100">
        <v>2022</v>
      </c>
      <c r="D2551" s="169" t="s">
        <v>295</v>
      </c>
      <c r="E2551" s="103">
        <v>1</v>
      </c>
      <c r="F2551" s="103">
        <v>15</v>
      </c>
      <c r="G2551" s="278">
        <v>3.21638</v>
      </c>
    </row>
    <row r="2552" spans="1:7" s="139" customFormat="1" ht="25.2" customHeight="1" x14ac:dyDescent="0.35">
      <c r="A2552" s="367" t="s">
        <v>451</v>
      </c>
      <c r="B2552" s="141" t="s">
        <v>592</v>
      </c>
      <c r="C2552" s="100">
        <v>2022</v>
      </c>
      <c r="D2552" s="169" t="s">
        <v>295</v>
      </c>
      <c r="E2552" s="103">
        <v>1</v>
      </c>
      <c r="F2552" s="103">
        <v>15</v>
      </c>
      <c r="G2552" s="278">
        <v>3.21638</v>
      </c>
    </row>
    <row r="2553" spans="1:7" s="139" customFormat="1" ht="25.2" customHeight="1" x14ac:dyDescent="0.35">
      <c r="A2553" s="367" t="s">
        <v>451</v>
      </c>
      <c r="B2553" s="141" t="s">
        <v>592</v>
      </c>
      <c r="C2553" s="100">
        <v>2022</v>
      </c>
      <c r="D2553" s="169" t="s">
        <v>295</v>
      </c>
      <c r="E2553" s="103">
        <v>1</v>
      </c>
      <c r="F2553" s="103">
        <v>15</v>
      </c>
      <c r="G2553" s="278">
        <v>3.21638</v>
      </c>
    </row>
    <row r="2554" spans="1:7" s="139" customFormat="1" ht="25.2" customHeight="1" x14ac:dyDescent="0.35">
      <c r="A2554" s="367" t="s">
        <v>451</v>
      </c>
      <c r="B2554" s="141" t="s">
        <v>592</v>
      </c>
      <c r="C2554" s="100">
        <v>2022</v>
      </c>
      <c r="D2554" s="169" t="s">
        <v>295</v>
      </c>
      <c r="E2554" s="103">
        <v>1</v>
      </c>
      <c r="F2554" s="103">
        <v>15</v>
      </c>
      <c r="G2554" s="278">
        <v>3.21638</v>
      </c>
    </row>
    <row r="2555" spans="1:7" s="139" customFormat="1" ht="25.2" customHeight="1" x14ac:dyDescent="0.35">
      <c r="A2555" s="367" t="s">
        <v>451</v>
      </c>
      <c r="B2555" s="141" t="s">
        <v>592</v>
      </c>
      <c r="C2555" s="100">
        <v>2022</v>
      </c>
      <c r="D2555" s="169" t="s">
        <v>295</v>
      </c>
      <c r="E2555" s="103">
        <v>1</v>
      </c>
      <c r="F2555" s="103">
        <v>15</v>
      </c>
      <c r="G2555" s="278">
        <v>3.21638</v>
      </c>
    </row>
    <row r="2556" spans="1:7" s="139" customFormat="1" ht="25.2" customHeight="1" x14ac:dyDescent="0.35">
      <c r="A2556" s="367" t="s">
        <v>451</v>
      </c>
      <c r="B2556" s="141" t="s">
        <v>592</v>
      </c>
      <c r="C2556" s="100">
        <v>2022</v>
      </c>
      <c r="D2556" s="169" t="s">
        <v>295</v>
      </c>
      <c r="E2556" s="103">
        <v>1</v>
      </c>
      <c r="F2556" s="103">
        <v>15</v>
      </c>
      <c r="G2556" s="278">
        <v>3.21638</v>
      </c>
    </row>
    <row r="2557" spans="1:7" s="139" customFormat="1" ht="25.2" customHeight="1" x14ac:dyDescent="0.35">
      <c r="A2557" s="367" t="s">
        <v>451</v>
      </c>
      <c r="B2557" s="141" t="s">
        <v>592</v>
      </c>
      <c r="C2557" s="100">
        <v>2022</v>
      </c>
      <c r="D2557" s="169" t="s">
        <v>295</v>
      </c>
      <c r="E2557" s="103">
        <v>1</v>
      </c>
      <c r="F2557" s="103">
        <v>15</v>
      </c>
      <c r="G2557" s="278">
        <v>3.21638</v>
      </c>
    </row>
    <row r="2558" spans="1:7" s="139" customFormat="1" ht="25.2" customHeight="1" x14ac:dyDescent="0.35">
      <c r="A2558" s="367" t="s">
        <v>451</v>
      </c>
      <c r="B2558" s="141" t="s">
        <v>592</v>
      </c>
      <c r="C2558" s="100">
        <v>2022</v>
      </c>
      <c r="D2558" s="169" t="s">
        <v>295</v>
      </c>
      <c r="E2558" s="103">
        <v>1</v>
      </c>
      <c r="F2558" s="103">
        <v>15</v>
      </c>
      <c r="G2558" s="278">
        <v>3.21638</v>
      </c>
    </row>
    <row r="2559" spans="1:7" s="139" customFormat="1" ht="25.2" customHeight="1" x14ac:dyDescent="0.35">
      <c r="A2559" s="367" t="s">
        <v>451</v>
      </c>
      <c r="B2559" s="141" t="s">
        <v>592</v>
      </c>
      <c r="C2559" s="100">
        <v>2022</v>
      </c>
      <c r="D2559" s="169" t="s">
        <v>295</v>
      </c>
      <c r="E2559" s="103">
        <v>1</v>
      </c>
      <c r="F2559" s="103">
        <v>15</v>
      </c>
      <c r="G2559" s="278">
        <v>3.21638</v>
      </c>
    </row>
    <row r="2560" spans="1:7" s="139" customFormat="1" ht="25.2" customHeight="1" x14ac:dyDescent="0.35">
      <c r="A2560" s="367" t="s">
        <v>451</v>
      </c>
      <c r="B2560" s="141" t="s">
        <v>592</v>
      </c>
      <c r="C2560" s="100">
        <v>2022</v>
      </c>
      <c r="D2560" s="169" t="s">
        <v>295</v>
      </c>
      <c r="E2560" s="103">
        <v>1</v>
      </c>
      <c r="F2560" s="103">
        <v>15</v>
      </c>
      <c r="G2560" s="278">
        <v>3.21638</v>
      </c>
    </row>
    <row r="2561" spans="1:7" s="139" customFormat="1" ht="25.2" customHeight="1" x14ac:dyDescent="0.35">
      <c r="A2561" s="367" t="s">
        <v>451</v>
      </c>
      <c r="B2561" s="141" t="s">
        <v>592</v>
      </c>
      <c r="C2561" s="100">
        <v>2022</v>
      </c>
      <c r="D2561" s="169" t="s">
        <v>295</v>
      </c>
      <c r="E2561" s="103">
        <v>1</v>
      </c>
      <c r="F2561" s="103">
        <v>15</v>
      </c>
      <c r="G2561" s="278">
        <v>3.21638</v>
      </c>
    </row>
    <row r="2562" spans="1:7" s="139" customFormat="1" ht="25.2" customHeight="1" x14ac:dyDescent="0.35">
      <c r="A2562" s="367" t="s">
        <v>451</v>
      </c>
      <c r="B2562" s="141" t="s">
        <v>592</v>
      </c>
      <c r="C2562" s="100">
        <v>2022</v>
      </c>
      <c r="D2562" s="169" t="s">
        <v>295</v>
      </c>
      <c r="E2562" s="103">
        <v>1</v>
      </c>
      <c r="F2562" s="103">
        <v>15</v>
      </c>
      <c r="G2562" s="278">
        <v>3.21638</v>
      </c>
    </row>
    <row r="2563" spans="1:7" s="139" customFormat="1" ht="25.2" customHeight="1" x14ac:dyDescent="0.35">
      <c r="A2563" s="367" t="s">
        <v>451</v>
      </c>
      <c r="B2563" s="141" t="s">
        <v>592</v>
      </c>
      <c r="C2563" s="100">
        <v>2022</v>
      </c>
      <c r="D2563" s="169" t="s">
        <v>295</v>
      </c>
      <c r="E2563" s="103">
        <v>1</v>
      </c>
      <c r="F2563" s="103">
        <v>15</v>
      </c>
      <c r="G2563" s="278">
        <v>3.21638</v>
      </c>
    </row>
    <row r="2564" spans="1:7" s="139" customFormat="1" ht="25.2" customHeight="1" x14ac:dyDescent="0.35">
      <c r="A2564" s="367" t="s">
        <v>451</v>
      </c>
      <c r="B2564" s="141" t="s">
        <v>592</v>
      </c>
      <c r="C2564" s="100">
        <v>2022</v>
      </c>
      <c r="D2564" s="169" t="s">
        <v>295</v>
      </c>
      <c r="E2564" s="103">
        <v>1</v>
      </c>
      <c r="F2564" s="103">
        <v>15</v>
      </c>
      <c r="G2564" s="278">
        <v>3.21638</v>
      </c>
    </row>
    <row r="2565" spans="1:7" s="139" customFormat="1" ht="25.2" customHeight="1" x14ac:dyDescent="0.35">
      <c r="A2565" s="367" t="s">
        <v>451</v>
      </c>
      <c r="B2565" s="141" t="s">
        <v>592</v>
      </c>
      <c r="C2565" s="100">
        <v>2022</v>
      </c>
      <c r="D2565" s="169" t="s">
        <v>295</v>
      </c>
      <c r="E2565" s="103">
        <v>1</v>
      </c>
      <c r="F2565" s="103">
        <v>15</v>
      </c>
      <c r="G2565" s="278">
        <v>3.21638</v>
      </c>
    </row>
    <row r="2566" spans="1:7" s="139" customFormat="1" ht="25.2" customHeight="1" x14ac:dyDescent="0.35">
      <c r="A2566" s="367" t="s">
        <v>451</v>
      </c>
      <c r="B2566" s="141" t="s">
        <v>592</v>
      </c>
      <c r="C2566" s="100">
        <v>2022</v>
      </c>
      <c r="D2566" s="169" t="s">
        <v>295</v>
      </c>
      <c r="E2566" s="103">
        <v>1</v>
      </c>
      <c r="F2566" s="103">
        <v>15</v>
      </c>
      <c r="G2566" s="278">
        <v>3.21638</v>
      </c>
    </row>
    <row r="2567" spans="1:7" s="139" customFormat="1" ht="25.2" customHeight="1" x14ac:dyDescent="0.35">
      <c r="A2567" s="367" t="s">
        <v>451</v>
      </c>
      <c r="B2567" s="141" t="s">
        <v>592</v>
      </c>
      <c r="C2567" s="100">
        <v>2022</v>
      </c>
      <c r="D2567" s="169" t="s">
        <v>295</v>
      </c>
      <c r="E2567" s="103">
        <v>1</v>
      </c>
      <c r="F2567" s="103">
        <v>15</v>
      </c>
      <c r="G2567" s="278">
        <v>3.21638</v>
      </c>
    </row>
    <row r="2568" spans="1:7" s="139" customFormat="1" ht="25.2" customHeight="1" x14ac:dyDescent="0.35">
      <c r="A2568" s="367" t="s">
        <v>451</v>
      </c>
      <c r="B2568" s="141" t="s">
        <v>592</v>
      </c>
      <c r="C2568" s="100">
        <v>2022</v>
      </c>
      <c r="D2568" s="169" t="s">
        <v>295</v>
      </c>
      <c r="E2568" s="103">
        <v>1</v>
      </c>
      <c r="F2568" s="103">
        <v>15</v>
      </c>
      <c r="G2568" s="278">
        <v>3.21638</v>
      </c>
    </row>
    <row r="2569" spans="1:7" s="139" customFormat="1" ht="25.2" customHeight="1" x14ac:dyDescent="0.35">
      <c r="A2569" s="367" t="s">
        <v>451</v>
      </c>
      <c r="B2569" s="141" t="s">
        <v>592</v>
      </c>
      <c r="C2569" s="100">
        <v>2022</v>
      </c>
      <c r="D2569" s="169" t="s">
        <v>295</v>
      </c>
      <c r="E2569" s="103">
        <v>1</v>
      </c>
      <c r="F2569" s="103">
        <v>10</v>
      </c>
      <c r="G2569" s="278">
        <v>2.0185</v>
      </c>
    </row>
    <row r="2570" spans="1:7" s="139" customFormat="1" ht="25.2" customHeight="1" x14ac:dyDescent="0.35">
      <c r="A2570" s="367" t="s">
        <v>451</v>
      </c>
      <c r="B2570" s="141" t="s">
        <v>592</v>
      </c>
      <c r="C2570" s="100">
        <v>2022</v>
      </c>
      <c r="D2570" s="169" t="s">
        <v>295</v>
      </c>
      <c r="E2570" s="103">
        <v>1</v>
      </c>
      <c r="F2570" s="103">
        <v>15</v>
      </c>
      <c r="G2570" s="278">
        <v>2.0185</v>
      </c>
    </row>
    <row r="2571" spans="1:7" s="139" customFormat="1" ht="25.2" customHeight="1" x14ac:dyDescent="0.35">
      <c r="A2571" s="367" t="s">
        <v>451</v>
      </c>
      <c r="B2571" s="141" t="s">
        <v>592</v>
      </c>
      <c r="C2571" s="100">
        <v>2022</v>
      </c>
      <c r="D2571" s="169" t="s">
        <v>295</v>
      </c>
      <c r="E2571" s="103">
        <v>1</v>
      </c>
      <c r="F2571" s="103">
        <v>10</v>
      </c>
      <c r="G2571" s="278">
        <v>2.0185</v>
      </c>
    </row>
    <row r="2572" spans="1:7" s="139" customFormat="1" ht="25.2" customHeight="1" x14ac:dyDescent="0.35">
      <c r="A2572" s="367" t="s">
        <v>451</v>
      </c>
      <c r="B2572" s="141" t="s">
        <v>592</v>
      </c>
      <c r="C2572" s="100">
        <v>2022</v>
      </c>
      <c r="D2572" s="169" t="s">
        <v>295</v>
      </c>
      <c r="E2572" s="103">
        <v>1</v>
      </c>
      <c r="F2572" s="103">
        <v>15</v>
      </c>
      <c r="G2572" s="278">
        <v>2.0185</v>
      </c>
    </row>
    <row r="2573" spans="1:7" s="139" customFormat="1" ht="25.2" customHeight="1" x14ac:dyDescent="0.35">
      <c r="A2573" s="367" t="s">
        <v>451</v>
      </c>
      <c r="B2573" s="141" t="s">
        <v>592</v>
      </c>
      <c r="C2573" s="100">
        <v>2022</v>
      </c>
      <c r="D2573" s="169" t="s">
        <v>295</v>
      </c>
      <c r="E2573" s="103">
        <v>1</v>
      </c>
      <c r="F2573" s="103">
        <v>15</v>
      </c>
      <c r="G2573" s="278">
        <v>2.0185</v>
      </c>
    </row>
    <row r="2574" spans="1:7" s="139" customFormat="1" ht="25.2" customHeight="1" x14ac:dyDescent="0.35">
      <c r="A2574" s="367" t="s">
        <v>451</v>
      </c>
      <c r="B2574" s="141" t="s">
        <v>592</v>
      </c>
      <c r="C2574" s="100">
        <v>2022</v>
      </c>
      <c r="D2574" s="169" t="s">
        <v>295</v>
      </c>
      <c r="E2574" s="103">
        <v>1</v>
      </c>
      <c r="F2574" s="103">
        <v>15</v>
      </c>
      <c r="G2574" s="278">
        <v>2.0185</v>
      </c>
    </row>
    <row r="2575" spans="1:7" s="139" customFormat="1" ht="25.2" customHeight="1" x14ac:dyDescent="0.35">
      <c r="A2575" s="367" t="s">
        <v>451</v>
      </c>
      <c r="B2575" s="141" t="s">
        <v>592</v>
      </c>
      <c r="C2575" s="100">
        <v>2022</v>
      </c>
      <c r="D2575" s="169" t="s">
        <v>295</v>
      </c>
      <c r="E2575" s="103">
        <v>1</v>
      </c>
      <c r="F2575" s="103">
        <v>15</v>
      </c>
      <c r="G2575" s="278">
        <v>2.0185</v>
      </c>
    </row>
    <row r="2576" spans="1:7" s="139" customFormat="1" ht="25.2" customHeight="1" x14ac:dyDescent="0.35">
      <c r="A2576" s="367" t="s">
        <v>451</v>
      </c>
      <c r="B2576" s="141" t="s">
        <v>592</v>
      </c>
      <c r="C2576" s="100">
        <v>2022</v>
      </c>
      <c r="D2576" s="169" t="s">
        <v>295</v>
      </c>
      <c r="E2576" s="103">
        <v>1</v>
      </c>
      <c r="F2576" s="103">
        <v>15</v>
      </c>
      <c r="G2576" s="278">
        <v>2.0185</v>
      </c>
    </row>
    <row r="2577" spans="1:7" s="139" customFormat="1" ht="25.2" customHeight="1" x14ac:dyDescent="0.35">
      <c r="A2577" s="367" t="s">
        <v>451</v>
      </c>
      <c r="B2577" s="141" t="s">
        <v>592</v>
      </c>
      <c r="C2577" s="100">
        <v>2022</v>
      </c>
      <c r="D2577" s="169" t="s">
        <v>295</v>
      </c>
      <c r="E2577" s="103">
        <v>1</v>
      </c>
      <c r="F2577" s="103">
        <v>15</v>
      </c>
      <c r="G2577" s="278">
        <v>2.0185</v>
      </c>
    </row>
    <row r="2578" spans="1:7" s="139" customFormat="1" ht="25.2" customHeight="1" x14ac:dyDescent="0.35">
      <c r="A2578" s="367" t="s">
        <v>451</v>
      </c>
      <c r="B2578" s="141" t="s">
        <v>592</v>
      </c>
      <c r="C2578" s="100">
        <v>2022</v>
      </c>
      <c r="D2578" s="169" t="s">
        <v>295</v>
      </c>
      <c r="E2578" s="103">
        <v>1</v>
      </c>
      <c r="F2578" s="103">
        <v>5</v>
      </c>
      <c r="G2578" s="278">
        <v>2.0185</v>
      </c>
    </row>
    <row r="2579" spans="1:7" s="139" customFormat="1" ht="25.2" customHeight="1" x14ac:dyDescent="0.35">
      <c r="A2579" s="367" t="s">
        <v>451</v>
      </c>
      <c r="B2579" s="141" t="s">
        <v>592</v>
      </c>
      <c r="C2579" s="100">
        <v>2022</v>
      </c>
      <c r="D2579" s="169" t="s">
        <v>295</v>
      </c>
      <c r="E2579" s="103">
        <v>1</v>
      </c>
      <c r="F2579" s="103">
        <v>15</v>
      </c>
      <c r="G2579" s="278">
        <v>2.0185</v>
      </c>
    </row>
    <row r="2580" spans="1:7" s="139" customFormat="1" ht="25.2" customHeight="1" x14ac:dyDescent="0.35">
      <c r="A2580" s="367" t="s">
        <v>451</v>
      </c>
      <c r="B2580" s="141" t="s">
        <v>592</v>
      </c>
      <c r="C2580" s="100">
        <v>2022</v>
      </c>
      <c r="D2580" s="169" t="s">
        <v>295</v>
      </c>
      <c r="E2580" s="103">
        <v>1</v>
      </c>
      <c r="F2580" s="103">
        <v>10</v>
      </c>
      <c r="G2580" s="278">
        <v>2.0185</v>
      </c>
    </row>
    <row r="2581" spans="1:7" s="139" customFormat="1" ht="25.2" customHeight="1" x14ac:dyDescent="0.35">
      <c r="A2581" s="367" t="s">
        <v>451</v>
      </c>
      <c r="B2581" s="141" t="s">
        <v>592</v>
      </c>
      <c r="C2581" s="100">
        <v>2022</v>
      </c>
      <c r="D2581" s="169" t="s">
        <v>295</v>
      </c>
      <c r="E2581" s="103">
        <v>1</v>
      </c>
      <c r="F2581" s="103">
        <v>15</v>
      </c>
      <c r="G2581" s="278">
        <v>2.0185</v>
      </c>
    </row>
    <row r="2582" spans="1:7" s="139" customFormat="1" ht="25.2" customHeight="1" x14ac:dyDescent="0.35">
      <c r="A2582" s="367" t="s">
        <v>451</v>
      </c>
      <c r="B2582" s="141" t="s">
        <v>592</v>
      </c>
      <c r="C2582" s="100">
        <v>2022</v>
      </c>
      <c r="D2582" s="169" t="s">
        <v>295</v>
      </c>
      <c r="E2582" s="103">
        <v>1</v>
      </c>
      <c r="F2582" s="103">
        <v>15</v>
      </c>
      <c r="G2582" s="278">
        <v>2.0185</v>
      </c>
    </row>
    <row r="2583" spans="1:7" s="139" customFormat="1" ht="25.2" customHeight="1" x14ac:dyDescent="0.35">
      <c r="A2583" s="367" t="s">
        <v>451</v>
      </c>
      <c r="B2583" s="141" t="s">
        <v>592</v>
      </c>
      <c r="C2583" s="100">
        <v>2022</v>
      </c>
      <c r="D2583" s="169" t="s">
        <v>295</v>
      </c>
      <c r="E2583" s="103">
        <v>1</v>
      </c>
      <c r="F2583" s="103">
        <v>10</v>
      </c>
      <c r="G2583" s="278">
        <v>2.0185</v>
      </c>
    </row>
    <row r="2584" spans="1:7" s="139" customFormat="1" ht="25.2" customHeight="1" x14ac:dyDescent="0.35">
      <c r="A2584" s="367" t="s">
        <v>451</v>
      </c>
      <c r="B2584" s="141" t="s">
        <v>592</v>
      </c>
      <c r="C2584" s="100">
        <v>2022</v>
      </c>
      <c r="D2584" s="169" t="s">
        <v>295</v>
      </c>
      <c r="E2584" s="103">
        <v>1</v>
      </c>
      <c r="F2584" s="103">
        <v>15</v>
      </c>
      <c r="G2584" s="278">
        <v>2.0185</v>
      </c>
    </row>
    <row r="2585" spans="1:7" s="139" customFormat="1" ht="25.2" customHeight="1" x14ac:dyDescent="0.35">
      <c r="A2585" s="367" t="s">
        <v>451</v>
      </c>
      <c r="B2585" s="141" t="s">
        <v>592</v>
      </c>
      <c r="C2585" s="100">
        <v>2022</v>
      </c>
      <c r="D2585" s="169" t="s">
        <v>295</v>
      </c>
      <c r="E2585" s="103">
        <v>1</v>
      </c>
      <c r="F2585" s="103">
        <v>15</v>
      </c>
      <c r="G2585" s="278">
        <v>2.0185</v>
      </c>
    </row>
    <row r="2586" spans="1:7" s="139" customFormat="1" ht="25.2" customHeight="1" x14ac:dyDescent="0.35">
      <c r="A2586" s="367" t="s">
        <v>451</v>
      </c>
      <c r="B2586" s="141" t="s">
        <v>592</v>
      </c>
      <c r="C2586" s="100">
        <v>2022</v>
      </c>
      <c r="D2586" s="169" t="s">
        <v>295</v>
      </c>
      <c r="E2586" s="103">
        <v>1</v>
      </c>
      <c r="F2586" s="103">
        <v>15</v>
      </c>
      <c r="G2586" s="278">
        <v>2.0185</v>
      </c>
    </row>
    <row r="2587" spans="1:7" s="139" customFormat="1" ht="25.2" customHeight="1" x14ac:dyDescent="0.35">
      <c r="A2587" s="367" t="s">
        <v>451</v>
      </c>
      <c r="B2587" s="141" t="s">
        <v>592</v>
      </c>
      <c r="C2587" s="100">
        <v>2022</v>
      </c>
      <c r="D2587" s="169" t="s">
        <v>295</v>
      </c>
      <c r="E2587" s="103">
        <v>1</v>
      </c>
      <c r="F2587" s="103">
        <v>15</v>
      </c>
      <c r="G2587" s="278">
        <v>2.0185</v>
      </c>
    </row>
    <row r="2588" spans="1:7" s="139" customFormat="1" ht="25.2" customHeight="1" x14ac:dyDescent="0.35">
      <c r="A2588" s="367" t="s">
        <v>451</v>
      </c>
      <c r="B2588" s="141" t="s">
        <v>592</v>
      </c>
      <c r="C2588" s="100">
        <v>2022</v>
      </c>
      <c r="D2588" s="169" t="s">
        <v>295</v>
      </c>
      <c r="E2588" s="103">
        <v>1</v>
      </c>
      <c r="F2588" s="103">
        <v>15</v>
      </c>
      <c r="G2588" s="278">
        <v>2.0185</v>
      </c>
    </row>
    <row r="2589" spans="1:7" s="139" customFormat="1" ht="25.2" customHeight="1" x14ac:dyDescent="0.35">
      <c r="A2589" s="367" t="s">
        <v>451</v>
      </c>
      <c r="B2589" s="141" t="s">
        <v>592</v>
      </c>
      <c r="C2589" s="100">
        <v>2022</v>
      </c>
      <c r="D2589" s="169" t="s">
        <v>295</v>
      </c>
      <c r="E2589" s="103">
        <v>1</v>
      </c>
      <c r="F2589" s="103">
        <v>15</v>
      </c>
      <c r="G2589" s="278">
        <v>2.0185</v>
      </c>
    </row>
    <row r="2590" spans="1:7" s="139" customFormat="1" ht="25.2" customHeight="1" x14ac:dyDescent="0.35">
      <c r="A2590" s="367" t="s">
        <v>451</v>
      </c>
      <c r="B2590" s="141" t="s">
        <v>592</v>
      </c>
      <c r="C2590" s="100">
        <v>2022</v>
      </c>
      <c r="D2590" s="169" t="s">
        <v>295</v>
      </c>
      <c r="E2590" s="103">
        <v>1</v>
      </c>
      <c r="F2590" s="103">
        <v>15</v>
      </c>
      <c r="G2590" s="278">
        <v>2.0185</v>
      </c>
    </row>
    <row r="2591" spans="1:7" s="139" customFormat="1" ht="25.2" customHeight="1" x14ac:dyDescent="0.35">
      <c r="A2591" s="367" t="s">
        <v>451</v>
      </c>
      <c r="B2591" s="141" t="s">
        <v>592</v>
      </c>
      <c r="C2591" s="100">
        <v>2022</v>
      </c>
      <c r="D2591" s="169" t="s">
        <v>295</v>
      </c>
      <c r="E2591" s="103">
        <v>1</v>
      </c>
      <c r="F2591" s="103">
        <v>15</v>
      </c>
      <c r="G2591" s="278">
        <v>2.0185</v>
      </c>
    </row>
    <row r="2592" spans="1:7" s="139" customFormat="1" ht="25.2" customHeight="1" x14ac:dyDescent="0.35">
      <c r="A2592" s="367" t="s">
        <v>451</v>
      </c>
      <c r="B2592" s="141" t="s">
        <v>592</v>
      </c>
      <c r="C2592" s="100">
        <v>2022</v>
      </c>
      <c r="D2592" s="169" t="s">
        <v>295</v>
      </c>
      <c r="E2592" s="103">
        <v>1</v>
      </c>
      <c r="F2592" s="103">
        <v>15</v>
      </c>
      <c r="G2592" s="278">
        <v>2.0185</v>
      </c>
    </row>
    <row r="2593" spans="1:7" s="139" customFormat="1" ht="25.2" customHeight="1" x14ac:dyDescent="0.35">
      <c r="A2593" s="367" t="s">
        <v>451</v>
      </c>
      <c r="B2593" s="141" t="s">
        <v>592</v>
      </c>
      <c r="C2593" s="100">
        <v>2022</v>
      </c>
      <c r="D2593" s="169" t="s">
        <v>295</v>
      </c>
      <c r="E2593" s="103">
        <v>1</v>
      </c>
      <c r="F2593" s="103">
        <v>15</v>
      </c>
      <c r="G2593" s="278">
        <v>2.0185</v>
      </c>
    </row>
    <row r="2594" spans="1:7" s="139" customFormat="1" ht="25.2" customHeight="1" x14ac:dyDescent="0.35">
      <c r="A2594" s="367" t="s">
        <v>451</v>
      </c>
      <c r="B2594" s="141" t="s">
        <v>592</v>
      </c>
      <c r="C2594" s="100">
        <v>2022</v>
      </c>
      <c r="D2594" s="169" t="s">
        <v>295</v>
      </c>
      <c r="E2594" s="103">
        <v>1</v>
      </c>
      <c r="F2594" s="103">
        <v>15</v>
      </c>
      <c r="G2594" s="278">
        <v>2.0185</v>
      </c>
    </row>
    <row r="2595" spans="1:7" s="139" customFormat="1" ht="25.2" customHeight="1" x14ac:dyDescent="0.35">
      <c r="A2595" s="367" t="s">
        <v>451</v>
      </c>
      <c r="B2595" s="141" t="s">
        <v>592</v>
      </c>
      <c r="C2595" s="100">
        <v>2022</v>
      </c>
      <c r="D2595" s="169" t="s">
        <v>295</v>
      </c>
      <c r="E2595" s="103">
        <v>1</v>
      </c>
      <c r="F2595" s="103">
        <v>15</v>
      </c>
      <c r="G2595" s="278">
        <v>2.0185</v>
      </c>
    </row>
    <row r="2596" spans="1:7" s="139" customFormat="1" ht="25.2" customHeight="1" x14ac:dyDescent="0.35">
      <c r="A2596" s="367" t="s">
        <v>451</v>
      </c>
      <c r="B2596" s="141" t="s">
        <v>592</v>
      </c>
      <c r="C2596" s="100">
        <v>2022</v>
      </c>
      <c r="D2596" s="169" t="s">
        <v>295</v>
      </c>
      <c r="E2596" s="103">
        <v>1</v>
      </c>
      <c r="F2596" s="103">
        <v>15</v>
      </c>
      <c r="G2596" s="278">
        <v>2.0185</v>
      </c>
    </row>
    <row r="2597" spans="1:7" s="139" customFormat="1" ht="25.2" customHeight="1" x14ac:dyDescent="0.35">
      <c r="A2597" s="367" t="s">
        <v>451</v>
      </c>
      <c r="B2597" s="141" t="s">
        <v>592</v>
      </c>
      <c r="C2597" s="100">
        <v>2022</v>
      </c>
      <c r="D2597" s="169" t="s">
        <v>295</v>
      </c>
      <c r="E2597" s="103">
        <v>1</v>
      </c>
      <c r="F2597" s="103">
        <v>15</v>
      </c>
      <c r="G2597" s="278">
        <v>2.0185</v>
      </c>
    </row>
    <row r="2598" spans="1:7" s="139" customFormat="1" ht="25.2" customHeight="1" x14ac:dyDescent="0.35">
      <c r="A2598" s="367" t="s">
        <v>451</v>
      </c>
      <c r="B2598" s="141" t="s">
        <v>592</v>
      </c>
      <c r="C2598" s="100">
        <v>2022</v>
      </c>
      <c r="D2598" s="169" t="s">
        <v>295</v>
      </c>
      <c r="E2598" s="103">
        <v>1</v>
      </c>
      <c r="F2598" s="103">
        <v>15</v>
      </c>
      <c r="G2598" s="278">
        <v>1.54267</v>
      </c>
    </row>
    <row r="2599" spans="1:7" s="139" customFormat="1" ht="25.2" customHeight="1" x14ac:dyDescent="0.35">
      <c r="A2599" s="367" t="s">
        <v>451</v>
      </c>
      <c r="B2599" s="141" t="s">
        <v>592</v>
      </c>
      <c r="C2599" s="100">
        <v>2022</v>
      </c>
      <c r="D2599" s="169" t="s">
        <v>295</v>
      </c>
      <c r="E2599" s="103">
        <v>1</v>
      </c>
      <c r="F2599" s="103">
        <v>15</v>
      </c>
      <c r="G2599" s="278">
        <v>1.54267</v>
      </c>
    </row>
    <row r="2600" spans="1:7" s="139" customFormat="1" ht="25.2" customHeight="1" x14ac:dyDescent="0.35">
      <c r="A2600" s="367" t="s">
        <v>451</v>
      </c>
      <c r="B2600" s="141" t="s">
        <v>592</v>
      </c>
      <c r="C2600" s="100">
        <v>2022</v>
      </c>
      <c r="D2600" s="169" t="s">
        <v>295</v>
      </c>
      <c r="E2600" s="103">
        <v>1</v>
      </c>
      <c r="F2600" s="103">
        <v>15</v>
      </c>
      <c r="G2600" s="278">
        <v>7.1056999999999997</v>
      </c>
    </row>
    <row r="2601" spans="1:7" s="139" customFormat="1" ht="25.2" customHeight="1" x14ac:dyDescent="0.35">
      <c r="A2601" s="367" t="s">
        <v>451</v>
      </c>
      <c r="B2601" s="141" t="s">
        <v>592</v>
      </c>
      <c r="C2601" s="100">
        <v>2022</v>
      </c>
      <c r="D2601" s="169" t="s">
        <v>295</v>
      </c>
      <c r="E2601" s="103">
        <v>1</v>
      </c>
      <c r="F2601" s="103">
        <v>15</v>
      </c>
      <c r="G2601" s="278">
        <v>7.1056999999999997</v>
      </c>
    </row>
    <row r="2602" spans="1:7" s="139" customFormat="1" ht="25.2" customHeight="1" x14ac:dyDescent="0.35">
      <c r="A2602" s="367" t="s">
        <v>451</v>
      </c>
      <c r="B2602" s="141" t="s">
        <v>592</v>
      </c>
      <c r="C2602" s="100">
        <v>2022</v>
      </c>
      <c r="D2602" s="169" t="s">
        <v>295</v>
      </c>
      <c r="E2602" s="103">
        <v>1</v>
      </c>
      <c r="F2602" s="103">
        <v>15</v>
      </c>
      <c r="G2602" s="278">
        <v>7.1056999999999997</v>
      </c>
    </row>
    <row r="2603" spans="1:7" s="139" customFormat="1" ht="25.2" customHeight="1" x14ac:dyDescent="0.35">
      <c r="A2603" s="367" t="s">
        <v>451</v>
      </c>
      <c r="B2603" s="141" t="s">
        <v>592</v>
      </c>
      <c r="C2603" s="100">
        <v>2022</v>
      </c>
      <c r="D2603" s="169" t="s">
        <v>295</v>
      </c>
      <c r="E2603" s="103">
        <v>1</v>
      </c>
      <c r="F2603" s="103">
        <v>15</v>
      </c>
      <c r="G2603" s="278">
        <v>7.1056999999999997</v>
      </c>
    </row>
    <row r="2604" spans="1:7" s="139" customFormat="1" ht="25.2" customHeight="1" x14ac:dyDescent="0.35">
      <c r="A2604" s="367" t="s">
        <v>451</v>
      </c>
      <c r="B2604" s="141" t="s">
        <v>592</v>
      </c>
      <c r="C2604" s="100">
        <v>2022</v>
      </c>
      <c r="D2604" s="169" t="s">
        <v>295</v>
      </c>
      <c r="E2604" s="103">
        <v>1</v>
      </c>
      <c r="F2604" s="103">
        <v>15</v>
      </c>
      <c r="G2604" s="278">
        <v>7.1056999999999997</v>
      </c>
    </row>
    <row r="2605" spans="1:7" s="139" customFormat="1" ht="25.2" customHeight="1" x14ac:dyDescent="0.35">
      <c r="A2605" s="367" t="s">
        <v>451</v>
      </c>
      <c r="B2605" s="141" t="s">
        <v>592</v>
      </c>
      <c r="C2605" s="100">
        <v>2022</v>
      </c>
      <c r="D2605" s="169" t="s">
        <v>295</v>
      </c>
      <c r="E2605" s="103">
        <v>1</v>
      </c>
      <c r="F2605" s="103">
        <v>15</v>
      </c>
      <c r="G2605" s="278">
        <v>7.1056999999999997</v>
      </c>
    </row>
    <row r="2606" spans="1:7" s="139" customFormat="1" ht="25.2" customHeight="1" x14ac:dyDescent="0.35">
      <c r="A2606" s="367" t="s">
        <v>451</v>
      </c>
      <c r="B2606" s="141" t="s">
        <v>592</v>
      </c>
      <c r="C2606" s="100">
        <v>2022</v>
      </c>
      <c r="D2606" s="169" t="s">
        <v>295</v>
      </c>
      <c r="E2606" s="103">
        <v>1</v>
      </c>
      <c r="F2606" s="103">
        <v>15</v>
      </c>
      <c r="G2606" s="278">
        <v>7.1056999999999997</v>
      </c>
    </row>
    <row r="2607" spans="1:7" s="139" customFormat="1" ht="25.2" customHeight="1" x14ac:dyDescent="0.35">
      <c r="A2607" s="367" t="s">
        <v>451</v>
      </c>
      <c r="B2607" s="141" t="s">
        <v>592</v>
      </c>
      <c r="C2607" s="100">
        <v>2022</v>
      </c>
      <c r="D2607" s="169" t="s">
        <v>295</v>
      </c>
      <c r="E2607" s="103">
        <v>1</v>
      </c>
      <c r="F2607" s="103">
        <v>15</v>
      </c>
      <c r="G2607" s="278">
        <v>7.1056999999999997</v>
      </c>
    </row>
    <row r="2608" spans="1:7" s="139" customFormat="1" ht="25.2" customHeight="1" x14ac:dyDescent="0.35">
      <c r="A2608" s="367" t="s">
        <v>451</v>
      </c>
      <c r="B2608" s="141" t="s">
        <v>592</v>
      </c>
      <c r="C2608" s="100">
        <v>2022</v>
      </c>
      <c r="D2608" s="169" t="s">
        <v>295</v>
      </c>
      <c r="E2608" s="103">
        <v>1</v>
      </c>
      <c r="F2608" s="103">
        <v>15</v>
      </c>
      <c r="G2608" s="278">
        <v>7.1056999999999997</v>
      </c>
    </row>
    <row r="2609" spans="1:7" s="139" customFormat="1" ht="25.2" customHeight="1" x14ac:dyDescent="0.35">
      <c r="A2609" s="367" t="s">
        <v>451</v>
      </c>
      <c r="B2609" s="141" t="s">
        <v>592</v>
      </c>
      <c r="C2609" s="100">
        <v>2022</v>
      </c>
      <c r="D2609" s="169" t="s">
        <v>295</v>
      </c>
      <c r="E2609" s="103">
        <v>1</v>
      </c>
      <c r="F2609" s="103">
        <v>15</v>
      </c>
      <c r="G2609" s="278">
        <v>7.1056999999999997</v>
      </c>
    </row>
    <row r="2610" spans="1:7" s="139" customFormat="1" ht="25.2" customHeight="1" x14ac:dyDescent="0.35">
      <c r="A2610" s="367" t="s">
        <v>451</v>
      </c>
      <c r="B2610" s="141" t="s">
        <v>592</v>
      </c>
      <c r="C2610" s="100">
        <v>2022</v>
      </c>
      <c r="D2610" s="169" t="s">
        <v>295</v>
      </c>
      <c r="E2610" s="103">
        <v>1</v>
      </c>
      <c r="F2610" s="103">
        <v>15</v>
      </c>
      <c r="G2610" s="278">
        <v>7.1056999999999997</v>
      </c>
    </row>
    <row r="2611" spans="1:7" s="139" customFormat="1" ht="25.2" customHeight="1" x14ac:dyDescent="0.35">
      <c r="A2611" s="367" t="s">
        <v>451</v>
      </c>
      <c r="B2611" s="141" t="s">
        <v>592</v>
      </c>
      <c r="C2611" s="100">
        <v>2022</v>
      </c>
      <c r="D2611" s="169" t="s">
        <v>295</v>
      </c>
      <c r="E2611" s="103">
        <v>1</v>
      </c>
      <c r="F2611" s="103">
        <v>15</v>
      </c>
      <c r="G2611" s="278">
        <v>7.1056999999999997</v>
      </c>
    </row>
    <row r="2612" spans="1:7" s="139" customFormat="1" ht="25.2" customHeight="1" x14ac:dyDescent="0.35">
      <c r="A2612" s="367" t="s">
        <v>451</v>
      </c>
      <c r="B2612" s="141" t="s">
        <v>592</v>
      </c>
      <c r="C2612" s="100">
        <v>2022</v>
      </c>
      <c r="D2612" s="169" t="s">
        <v>295</v>
      </c>
      <c r="E2612" s="103">
        <v>1</v>
      </c>
      <c r="F2612" s="103">
        <v>15</v>
      </c>
      <c r="G2612" s="278">
        <v>7.1056999999999997</v>
      </c>
    </row>
    <row r="2613" spans="1:7" s="139" customFormat="1" ht="25.2" customHeight="1" x14ac:dyDescent="0.35">
      <c r="A2613" s="367" t="s">
        <v>451</v>
      </c>
      <c r="B2613" s="141" t="s">
        <v>592</v>
      </c>
      <c r="C2613" s="100">
        <v>2022</v>
      </c>
      <c r="D2613" s="169" t="s">
        <v>295</v>
      </c>
      <c r="E2613" s="103">
        <v>1</v>
      </c>
      <c r="F2613" s="103">
        <v>15</v>
      </c>
      <c r="G2613" s="278">
        <v>7.1056999999999997</v>
      </c>
    </row>
    <row r="2614" spans="1:7" s="139" customFormat="1" ht="25.2" customHeight="1" x14ac:dyDescent="0.35">
      <c r="A2614" s="367" t="s">
        <v>451</v>
      </c>
      <c r="B2614" s="141" t="s">
        <v>592</v>
      </c>
      <c r="C2614" s="100">
        <v>2022</v>
      </c>
      <c r="D2614" s="169" t="s">
        <v>295</v>
      </c>
      <c r="E2614" s="103">
        <v>1</v>
      </c>
      <c r="F2614" s="103">
        <v>15</v>
      </c>
      <c r="G2614" s="278">
        <v>7.1056999999999997</v>
      </c>
    </row>
    <row r="2615" spans="1:7" s="139" customFormat="1" ht="25.2" customHeight="1" x14ac:dyDescent="0.35">
      <c r="A2615" s="367" t="s">
        <v>451</v>
      </c>
      <c r="B2615" s="141" t="s">
        <v>592</v>
      </c>
      <c r="C2615" s="100">
        <v>2022</v>
      </c>
      <c r="D2615" s="169" t="s">
        <v>295</v>
      </c>
      <c r="E2615" s="103">
        <v>1</v>
      </c>
      <c r="F2615" s="103">
        <v>15</v>
      </c>
      <c r="G2615" s="278">
        <v>7.1056999999999997</v>
      </c>
    </row>
    <row r="2616" spans="1:7" s="139" customFormat="1" ht="25.2" customHeight="1" x14ac:dyDescent="0.35">
      <c r="A2616" s="367" t="s">
        <v>451</v>
      </c>
      <c r="B2616" s="141" t="s">
        <v>592</v>
      </c>
      <c r="C2616" s="100">
        <v>2022</v>
      </c>
      <c r="D2616" s="169" t="s">
        <v>295</v>
      </c>
      <c r="E2616" s="103">
        <v>1</v>
      </c>
      <c r="F2616" s="103">
        <v>15</v>
      </c>
      <c r="G2616" s="278">
        <v>7.1056999999999997</v>
      </c>
    </row>
    <row r="2617" spans="1:7" s="139" customFormat="1" ht="25.2" customHeight="1" x14ac:dyDescent="0.35">
      <c r="A2617" s="367" t="s">
        <v>451</v>
      </c>
      <c r="B2617" s="141" t="s">
        <v>592</v>
      </c>
      <c r="C2617" s="100">
        <v>2022</v>
      </c>
      <c r="D2617" s="169" t="s">
        <v>295</v>
      </c>
      <c r="E2617" s="103">
        <v>1</v>
      </c>
      <c r="F2617" s="103">
        <v>15</v>
      </c>
      <c r="G2617" s="278">
        <v>7.1056999999999997</v>
      </c>
    </row>
    <row r="2618" spans="1:7" s="139" customFormat="1" ht="25.2" customHeight="1" x14ac:dyDescent="0.35">
      <c r="A2618" s="367" t="s">
        <v>451</v>
      </c>
      <c r="B2618" s="141" t="s">
        <v>592</v>
      </c>
      <c r="C2618" s="100">
        <v>2022</v>
      </c>
      <c r="D2618" s="169" t="s">
        <v>295</v>
      </c>
      <c r="E2618" s="103">
        <v>1</v>
      </c>
      <c r="F2618" s="103">
        <v>15</v>
      </c>
      <c r="G2618" s="278">
        <v>7.1056999999999997</v>
      </c>
    </row>
    <row r="2619" spans="1:7" s="139" customFormat="1" ht="25.2" customHeight="1" x14ac:dyDescent="0.35">
      <c r="A2619" s="367" t="s">
        <v>451</v>
      </c>
      <c r="B2619" s="141" t="s">
        <v>592</v>
      </c>
      <c r="C2619" s="100">
        <v>2022</v>
      </c>
      <c r="D2619" s="169" t="s">
        <v>295</v>
      </c>
      <c r="E2619" s="103">
        <v>1</v>
      </c>
      <c r="F2619" s="103">
        <v>15</v>
      </c>
      <c r="G2619" s="278">
        <v>7.1056999999999997</v>
      </c>
    </row>
    <row r="2620" spans="1:7" s="139" customFormat="1" ht="25.2" customHeight="1" x14ac:dyDescent="0.35">
      <c r="A2620" s="367" t="s">
        <v>451</v>
      </c>
      <c r="B2620" s="141" t="s">
        <v>592</v>
      </c>
      <c r="C2620" s="100">
        <v>2022</v>
      </c>
      <c r="D2620" s="169" t="s">
        <v>295</v>
      </c>
      <c r="E2620" s="103">
        <v>1</v>
      </c>
      <c r="F2620" s="103">
        <v>15</v>
      </c>
      <c r="G2620" s="278">
        <v>7.1056999999999997</v>
      </c>
    </row>
    <row r="2621" spans="1:7" s="139" customFormat="1" ht="25.2" customHeight="1" x14ac:dyDescent="0.35">
      <c r="A2621" s="367" t="s">
        <v>451</v>
      </c>
      <c r="B2621" s="141" t="s">
        <v>592</v>
      </c>
      <c r="C2621" s="100">
        <v>2022</v>
      </c>
      <c r="D2621" s="169" t="s">
        <v>295</v>
      </c>
      <c r="E2621" s="103">
        <v>1</v>
      </c>
      <c r="F2621" s="103">
        <v>15</v>
      </c>
      <c r="G2621" s="278">
        <v>7.1056999999999997</v>
      </c>
    </row>
    <row r="2622" spans="1:7" s="139" customFormat="1" ht="25.2" customHeight="1" x14ac:dyDescent="0.35">
      <c r="A2622" s="367" t="s">
        <v>451</v>
      </c>
      <c r="B2622" s="141" t="s">
        <v>592</v>
      </c>
      <c r="C2622" s="100">
        <v>2022</v>
      </c>
      <c r="D2622" s="169" t="s">
        <v>295</v>
      </c>
      <c r="E2622" s="103">
        <v>1</v>
      </c>
      <c r="F2622" s="103">
        <v>15</v>
      </c>
      <c r="G2622" s="278">
        <v>7.1056999999999997</v>
      </c>
    </row>
    <row r="2623" spans="1:7" s="139" customFormat="1" ht="25.2" customHeight="1" x14ac:dyDescent="0.35">
      <c r="A2623" s="367" t="s">
        <v>451</v>
      </c>
      <c r="B2623" s="141" t="s">
        <v>592</v>
      </c>
      <c r="C2623" s="100">
        <v>2022</v>
      </c>
      <c r="D2623" s="169" t="s">
        <v>295</v>
      </c>
      <c r="E2623" s="103">
        <v>1</v>
      </c>
      <c r="F2623" s="103">
        <v>15</v>
      </c>
      <c r="G2623" s="278">
        <v>7.1056999999999997</v>
      </c>
    </row>
    <row r="2624" spans="1:7" s="139" customFormat="1" ht="25.2" customHeight="1" x14ac:dyDescent="0.35">
      <c r="A2624" s="367" t="s">
        <v>451</v>
      </c>
      <c r="B2624" s="141" t="s">
        <v>592</v>
      </c>
      <c r="C2624" s="100">
        <v>2022</v>
      </c>
      <c r="D2624" s="169" t="s">
        <v>295</v>
      </c>
      <c r="E2624" s="103">
        <v>1</v>
      </c>
      <c r="F2624" s="103">
        <v>15</v>
      </c>
      <c r="G2624" s="278">
        <v>7.1056999999999997</v>
      </c>
    </row>
    <row r="2625" spans="1:7" s="139" customFormat="1" ht="25.2" customHeight="1" x14ac:dyDescent="0.35">
      <c r="A2625" s="367" t="s">
        <v>451</v>
      </c>
      <c r="B2625" s="141" t="s">
        <v>592</v>
      </c>
      <c r="C2625" s="100">
        <v>2022</v>
      </c>
      <c r="D2625" s="169" t="s">
        <v>295</v>
      </c>
      <c r="E2625" s="103">
        <v>1</v>
      </c>
      <c r="F2625" s="103">
        <v>15</v>
      </c>
      <c r="G2625" s="278">
        <v>7.1056999999999997</v>
      </c>
    </row>
    <row r="2626" spans="1:7" s="139" customFormat="1" ht="25.2" customHeight="1" x14ac:dyDescent="0.35">
      <c r="A2626" s="367" t="s">
        <v>451</v>
      </c>
      <c r="B2626" s="141" t="s">
        <v>592</v>
      </c>
      <c r="C2626" s="100">
        <v>2022</v>
      </c>
      <c r="D2626" s="169" t="s">
        <v>295</v>
      </c>
      <c r="E2626" s="103">
        <v>1</v>
      </c>
      <c r="F2626" s="103">
        <v>15</v>
      </c>
      <c r="G2626" s="278">
        <v>7.1056999999999997</v>
      </c>
    </row>
    <row r="2627" spans="1:7" s="139" customFormat="1" ht="25.2" customHeight="1" x14ac:dyDescent="0.35">
      <c r="A2627" s="367" t="s">
        <v>451</v>
      </c>
      <c r="B2627" s="141" t="s">
        <v>592</v>
      </c>
      <c r="C2627" s="100">
        <v>2022</v>
      </c>
      <c r="D2627" s="169" t="s">
        <v>295</v>
      </c>
      <c r="E2627" s="103">
        <v>1</v>
      </c>
      <c r="F2627" s="103">
        <v>15</v>
      </c>
      <c r="G2627" s="278">
        <v>7.1056999999999997</v>
      </c>
    </row>
    <row r="2628" spans="1:7" s="139" customFormat="1" ht="25.2" customHeight="1" x14ac:dyDescent="0.35">
      <c r="A2628" s="367" t="s">
        <v>451</v>
      </c>
      <c r="B2628" s="141" t="s">
        <v>592</v>
      </c>
      <c r="C2628" s="100">
        <v>2022</v>
      </c>
      <c r="D2628" s="169" t="s">
        <v>295</v>
      </c>
      <c r="E2628" s="103">
        <v>1</v>
      </c>
      <c r="F2628" s="103">
        <v>15</v>
      </c>
      <c r="G2628" s="278">
        <v>7.1056999999999997</v>
      </c>
    </row>
    <row r="2629" spans="1:7" s="139" customFormat="1" ht="25.2" customHeight="1" x14ac:dyDescent="0.35">
      <c r="A2629" s="367" t="s">
        <v>451</v>
      </c>
      <c r="B2629" s="141" t="s">
        <v>592</v>
      </c>
      <c r="C2629" s="100">
        <v>2022</v>
      </c>
      <c r="D2629" s="169" t="s">
        <v>295</v>
      </c>
      <c r="E2629" s="103">
        <v>1</v>
      </c>
      <c r="F2629" s="103">
        <v>15</v>
      </c>
      <c r="G2629" s="278">
        <v>7.1056999999999997</v>
      </c>
    </row>
    <row r="2630" spans="1:7" s="139" customFormat="1" ht="25.2" customHeight="1" x14ac:dyDescent="0.35">
      <c r="A2630" s="367" t="s">
        <v>451</v>
      </c>
      <c r="B2630" s="141" t="s">
        <v>592</v>
      </c>
      <c r="C2630" s="100">
        <v>2022</v>
      </c>
      <c r="D2630" s="169" t="s">
        <v>295</v>
      </c>
      <c r="E2630" s="103">
        <v>1</v>
      </c>
      <c r="F2630" s="103">
        <v>15</v>
      </c>
      <c r="G2630" s="278">
        <v>7.1056999999999997</v>
      </c>
    </row>
    <row r="2631" spans="1:7" s="139" customFormat="1" ht="25.2" customHeight="1" x14ac:dyDescent="0.35">
      <c r="A2631" s="367" t="s">
        <v>451</v>
      </c>
      <c r="B2631" s="141" t="s">
        <v>592</v>
      </c>
      <c r="C2631" s="100">
        <v>2022</v>
      </c>
      <c r="D2631" s="169" t="s">
        <v>295</v>
      </c>
      <c r="E2631" s="103">
        <v>1</v>
      </c>
      <c r="F2631" s="103">
        <v>15</v>
      </c>
      <c r="G2631" s="278">
        <v>7.1056999999999997</v>
      </c>
    </row>
    <row r="2632" spans="1:7" s="139" customFormat="1" ht="25.2" customHeight="1" x14ac:dyDescent="0.35">
      <c r="A2632" s="367" t="s">
        <v>451</v>
      </c>
      <c r="B2632" s="141" t="s">
        <v>592</v>
      </c>
      <c r="C2632" s="100">
        <v>2022</v>
      </c>
      <c r="D2632" s="169" t="s">
        <v>295</v>
      </c>
      <c r="E2632" s="103">
        <v>1</v>
      </c>
      <c r="F2632" s="103">
        <v>15</v>
      </c>
      <c r="G2632" s="278">
        <v>7.1056999999999997</v>
      </c>
    </row>
    <row r="2633" spans="1:7" s="139" customFormat="1" ht="25.2" customHeight="1" x14ac:dyDescent="0.35">
      <c r="A2633" s="367" t="s">
        <v>451</v>
      </c>
      <c r="B2633" s="141" t="s">
        <v>592</v>
      </c>
      <c r="C2633" s="100">
        <v>2022</v>
      </c>
      <c r="D2633" s="169" t="s">
        <v>295</v>
      </c>
      <c r="E2633" s="103">
        <v>1</v>
      </c>
      <c r="F2633" s="103">
        <v>15</v>
      </c>
      <c r="G2633" s="278">
        <v>7.1056999999999997</v>
      </c>
    </row>
    <row r="2634" spans="1:7" s="139" customFormat="1" ht="25.2" customHeight="1" x14ac:dyDescent="0.35">
      <c r="A2634" s="367" t="s">
        <v>451</v>
      </c>
      <c r="B2634" s="141" t="s">
        <v>592</v>
      </c>
      <c r="C2634" s="100">
        <v>2022</v>
      </c>
      <c r="D2634" s="169" t="s">
        <v>295</v>
      </c>
      <c r="E2634" s="103">
        <v>1</v>
      </c>
      <c r="F2634" s="103">
        <v>15</v>
      </c>
      <c r="G2634" s="278">
        <v>7.1056999999999997</v>
      </c>
    </row>
    <row r="2635" spans="1:7" s="139" customFormat="1" ht="25.2" customHeight="1" x14ac:dyDescent="0.35">
      <c r="A2635" s="367" t="s">
        <v>451</v>
      </c>
      <c r="B2635" s="141" t="s">
        <v>592</v>
      </c>
      <c r="C2635" s="100">
        <v>2022</v>
      </c>
      <c r="D2635" s="169" t="s">
        <v>295</v>
      </c>
      <c r="E2635" s="103">
        <v>1</v>
      </c>
      <c r="F2635" s="103">
        <v>15</v>
      </c>
      <c r="G2635" s="278">
        <v>7.1056999999999997</v>
      </c>
    </row>
    <row r="2636" spans="1:7" s="139" customFormat="1" ht="25.2" customHeight="1" x14ac:dyDescent="0.35">
      <c r="A2636" s="367" t="s">
        <v>451</v>
      </c>
      <c r="B2636" s="141" t="s">
        <v>592</v>
      </c>
      <c r="C2636" s="100">
        <v>2022</v>
      </c>
      <c r="D2636" s="169" t="s">
        <v>295</v>
      </c>
      <c r="E2636" s="103">
        <v>1</v>
      </c>
      <c r="F2636" s="103">
        <v>15</v>
      </c>
      <c r="G2636" s="278">
        <v>7.1056999999999997</v>
      </c>
    </row>
    <row r="2637" spans="1:7" s="139" customFormat="1" ht="25.2" customHeight="1" x14ac:dyDescent="0.35">
      <c r="A2637" s="367" t="s">
        <v>451</v>
      </c>
      <c r="B2637" s="141" t="s">
        <v>592</v>
      </c>
      <c r="C2637" s="100">
        <v>2022</v>
      </c>
      <c r="D2637" s="169" t="s">
        <v>295</v>
      </c>
      <c r="E2637" s="103">
        <v>1</v>
      </c>
      <c r="F2637" s="103">
        <v>15</v>
      </c>
      <c r="G2637" s="278">
        <v>7.1056999999999997</v>
      </c>
    </row>
    <row r="2638" spans="1:7" s="139" customFormat="1" ht="25.2" customHeight="1" x14ac:dyDescent="0.35">
      <c r="A2638" s="367" t="s">
        <v>451</v>
      </c>
      <c r="B2638" s="141" t="s">
        <v>592</v>
      </c>
      <c r="C2638" s="100">
        <v>2022</v>
      </c>
      <c r="D2638" s="169" t="s">
        <v>295</v>
      </c>
      <c r="E2638" s="103">
        <v>1</v>
      </c>
      <c r="F2638" s="103">
        <v>15</v>
      </c>
      <c r="G2638" s="278">
        <v>7.1056999999999997</v>
      </c>
    </row>
    <row r="2639" spans="1:7" s="139" customFormat="1" ht="25.2" customHeight="1" x14ac:dyDescent="0.35">
      <c r="A2639" s="367" t="s">
        <v>451</v>
      </c>
      <c r="B2639" s="141" t="s">
        <v>592</v>
      </c>
      <c r="C2639" s="100">
        <v>2022</v>
      </c>
      <c r="D2639" s="169" t="s">
        <v>295</v>
      </c>
      <c r="E2639" s="103">
        <v>1</v>
      </c>
      <c r="F2639" s="103">
        <v>15</v>
      </c>
      <c r="G2639" s="278">
        <v>7.1056999999999997</v>
      </c>
    </row>
    <row r="2640" spans="1:7" s="139" customFormat="1" ht="25.2" customHeight="1" x14ac:dyDescent="0.35">
      <c r="A2640" s="367" t="s">
        <v>451</v>
      </c>
      <c r="B2640" s="141" t="s">
        <v>592</v>
      </c>
      <c r="C2640" s="100">
        <v>2022</v>
      </c>
      <c r="D2640" s="169" t="s">
        <v>295</v>
      </c>
      <c r="E2640" s="103">
        <v>1</v>
      </c>
      <c r="F2640" s="103">
        <v>15</v>
      </c>
      <c r="G2640" s="278">
        <v>7.1056999999999997</v>
      </c>
    </row>
    <row r="2641" spans="1:7" s="139" customFormat="1" ht="25.2" customHeight="1" x14ac:dyDescent="0.35">
      <c r="A2641" s="367" t="s">
        <v>451</v>
      </c>
      <c r="B2641" s="141" t="s">
        <v>592</v>
      </c>
      <c r="C2641" s="100">
        <v>2022</v>
      </c>
      <c r="D2641" s="169" t="s">
        <v>295</v>
      </c>
      <c r="E2641" s="103">
        <v>1</v>
      </c>
      <c r="F2641" s="103">
        <v>15</v>
      </c>
      <c r="G2641" s="278">
        <v>7.1056999999999997</v>
      </c>
    </row>
    <row r="2642" spans="1:7" s="139" customFormat="1" ht="25.2" customHeight="1" x14ac:dyDescent="0.35">
      <c r="A2642" s="367" t="s">
        <v>451</v>
      </c>
      <c r="B2642" s="141" t="s">
        <v>592</v>
      </c>
      <c r="C2642" s="100">
        <v>2022</v>
      </c>
      <c r="D2642" s="169" t="s">
        <v>295</v>
      </c>
      <c r="E2642" s="103">
        <v>1</v>
      </c>
      <c r="F2642" s="103">
        <v>15</v>
      </c>
      <c r="G2642" s="278">
        <v>7.1056999999999997</v>
      </c>
    </row>
    <row r="2643" spans="1:7" s="139" customFormat="1" ht="25.2" customHeight="1" x14ac:dyDescent="0.35">
      <c r="A2643" s="367" t="s">
        <v>451</v>
      </c>
      <c r="B2643" s="141" t="s">
        <v>592</v>
      </c>
      <c r="C2643" s="100">
        <v>2022</v>
      </c>
      <c r="D2643" s="169" t="s">
        <v>295</v>
      </c>
      <c r="E2643" s="103">
        <v>1</v>
      </c>
      <c r="F2643" s="103">
        <v>15</v>
      </c>
      <c r="G2643" s="278">
        <v>7.1056999999999997</v>
      </c>
    </row>
    <row r="2644" spans="1:7" s="139" customFormat="1" ht="25.2" customHeight="1" x14ac:dyDescent="0.35">
      <c r="A2644" s="367" t="s">
        <v>451</v>
      </c>
      <c r="B2644" s="141" t="s">
        <v>592</v>
      </c>
      <c r="C2644" s="100">
        <v>2022</v>
      </c>
      <c r="D2644" s="169" t="s">
        <v>295</v>
      </c>
      <c r="E2644" s="103">
        <v>1</v>
      </c>
      <c r="F2644" s="103">
        <v>15</v>
      </c>
      <c r="G2644" s="278">
        <v>7.1056999999999997</v>
      </c>
    </row>
    <row r="2645" spans="1:7" s="139" customFormat="1" ht="25.2" customHeight="1" x14ac:dyDescent="0.35">
      <c r="A2645" s="367" t="s">
        <v>451</v>
      </c>
      <c r="B2645" s="141" t="s">
        <v>592</v>
      </c>
      <c r="C2645" s="100">
        <v>2022</v>
      </c>
      <c r="D2645" s="169" t="s">
        <v>295</v>
      </c>
      <c r="E2645" s="103">
        <v>1</v>
      </c>
      <c r="F2645" s="103">
        <v>15</v>
      </c>
      <c r="G2645" s="278">
        <v>7.1056999999999997</v>
      </c>
    </row>
    <row r="2646" spans="1:7" s="139" customFormat="1" ht="25.2" customHeight="1" x14ac:dyDescent="0.35">
      <c r="A2646" s="367" t="s">
        <v>451</v>
      </c>
      <c r="B2646" s="141" t="s">
        <v>592</v>
      </c>
      <c r="C2646" s="100">
        <v>2022</v>
      </c>
      <c r="D2646" s="169" t="s">
        <v>295</v>
      </c>
      <c r="E2646" s="103">
        <v>1</v>
      </c>
      <c r="F2646" s="103">
        <v>15</v>
      </c>
      <c r="G2646" s="278">
        <v>7.1056999999999997</v>
      </c>
    </row>
    <row r="2647" spans="1:7" s="139" customFormat="1" ht="25.2" customHeight="1" x14ac:dyDescent="0.35">
      <c r="A2647" s="367" t="s">
        <v>451</v>
      </c>
      <c r="B2647" s="141" t="s">
        <v>592</v>
      </c>
      <c r="C2647" s="100">
        <v>2022</v>
      </c>
      <c r="D2647" s="169" t="s">
        <v>295</v>
      </c>
      <c r="E2647" s="103">
        <v>1</v>
      </c>
      <c r="F2647" s="103">
        <v>15</v>
      </c>
      <c r="G2647" s="278">
        <v>7.1056999999999997</v>
      </c>
    </row>
    <row r="2648" spans="1:7" s="139" customFormat="1" ht="25.2" customHeight="1" x14ac:dyDescent="0.35">
      <c r="A2648" s="367" t="s">
        <v>451</v>
      </c>
      <c r="B2648" s="141" t="s">
        <v>592</v>
      </c>
      <c r="C2648" s="100">
        <v>2022</v>
      </c>
      <c r="D2648" s="169" t="s">
        <v>295</v>
      </c>
      <c r="E2648" s="103">
        <v>1</v>
      </c>
      <c r="F2648" s="103">
        <v>15</v>
      </c>
      <c r="G2648" s="278">
        <v>7.1056999999999997</v>
      </c>
    </row>
    <row r="2649" spans="1:7" s="139" customFormat="1" ht="25.2" customHeight="1" x14ac:dyDescent="0.35">
      <c r="A2649" s="367" t="s">
        <v>451</v>
      </c>
      <c r="B2649" s="141" t="s">
        <v>592</v>
      </c>
      <c r="C2649" s="100">
        <v>2022</v>
      </c>
      <c r="D2649" s="169" t="s">
        <v>295</v>
      </c>
      <c r="E2649" s="103">
        <v>1</v>
      </c>
      <c r="F2649" s="103">
        <v>15</v>
      </c>
      <c r="G2649" s="278">
        <v>7.1056999999999997</v>
      </c>
    </row>
    <row r="2650" spans="1:7" s="139" customFormat="1" ht="25.2" customHeight="1" x14ac:dyDescent="0.35">
      <c r="A2650" s="367" t="s">
        <v>451</v>
      </c>
      <c r="B2650" s="141" t="s">
        <v>592</v>
      </c>
      <c r="C2650" s="100">
        <v>2022</v>
      </c>
      <c r="D2650" s="169" t="s">
        <v>295</v>
      </c>
      <c r="E2650" s="103">
        <v>1</v>
      </c>
      <c r="F2650" s="103">
        <v>15</v>
      </c>
      <c r="G2650" s="278">
        <v>7.1056999999999997</v>
      </c>
    </row>
    <row r="2651" spans="1:7" s="139" customFormat="1" ht="25.2" customHeight="1" x14ac:dyDescent="0.35">
      <c r="A2651" s="367" t="s">
        <v>451</v>
      </c>
      <c r="B2651" s="141" t="s">
        <v>592</v>
      </c>
      <c r="C2651" s="100">
        <v>2022</v>
      </c>
      <c r="D2651" s="169" t="s">
        <v>295</v>
      </c>
      <c r="E2651" s="103">
        <v>1</v>
      </c>
      <c r="F2651" s="103">
        <v>15</v>
      </c>
      <c r="G2651" s="278">
        <v>7.1056999999999997</v>
      </c>
    </row>
    <row r="2652" spans="1:7" s="139" customFormat="1" ht="25.2" customHeight="1" x14ac:dyDescent="0.35">
      <c r="A2652" s="367" t="s">
        <v>451</v>
      </c>
      <c r="B2652" s="141" t="s">
        <v>592</v>
      </c>
      <c r="C2652" s="100">
        <v>2022</v>
      </c>
      <c r="D2652" s="169" t="s">
        <v>295</v>
      </c>
      <c r="E2652" s="103">
        <v>1</v>
      </c>
      <c r="F2652" s="103">
        <v>15</v>
      </c>
      <c r="G2652" s="278">
        <v>7.1056999999999997</v>
      </c>
    </row>
    <row r="2653" spans="1:7" s="139" customFormat="1" ht="25.2" customHeight="1" x14ac:dyDescent="0.35">
      <c r="A2653" s="367" t="s">
        <v>451</v>
      </c>
      <c r="B2653" s="141" t="s">
        <v>592</v>
      </c>
      <c r="C2653" s="100">
        <v>2022</v>
      </c>
      <c r="D2653" s="169" t="s">
        <v>295</v>
      </c>
      <c r="E2653" s="103">
        <v>1</v>
      </c>
      <c r="F2653" s="103">
        <v>15</v>
      </c>
      <c r="G2653" s="278">
        <v>7.1056999999999997</v>
      </c>
    </row>
    <row r="2654" spans="1:7" s="139" customFormat="1" ht="25.2" customHeight="1" x14ac:dyDescent="0.35">
      <c r="A2654" s="367" t="s">
        <v>451</v>
      </c>
      <c r="B2654" s="141" t="s">
        <v>592</v>
      </c>
      <c r="C2654" s="100">
        <v>2022</v>
      </c>
      <c r="D2654" s="169" t="s">
        <v>295</v>
      </c>
      <c r="E2654" s="103">
        <v>1</v>
      </c>
      <c r="F2654" s="103">
        <v>15</v>
      </c>
      <c r="G2654" s="278">
        <v>7.1056999999999997</v>
      </c>
    </row>
    <row r="2655" spans="1:7" s="139" customFormat="1" ht="25.2" customHeight="1" x14ac:dyDescent="0.35">
      <c r="A2655" s="367" t="s">
        <v>451</v>
      </c>
      <c r="B2655" s="141" t="s">
        <v>592</v>
      </c>
      <c r="C2655" s="100">
        <v>2022</v>
      </c>
      <c r="D2655" s="169" t="s">
        <v>295</v>
      </c>
      <c r="E2655" s="103">
        <v>1</v>
      </c>
      <c r="F2655" s="103">
        <v>15</v>
      </c>
      <c r="G2655" s="278">
        <v>7.1056999999999997</v>
      </c>
    </row>
    <row r="2656" spans="1:7" s="139" customFormat="1" ht="25.2" customHeight="1" x14ac:dyDescent="0.35">
      <c r="A2656" s="367" t="s">
        <v>451</v>
      </c>
      <c r="B2656" s="141" t="s">
        <v>592</v>
      </c>
      <c r="C2656" s="100">
        <v>2022</v>
      </c>
      <c r="D2656" s="169" t="s">
        <v>295</v>
      </c>
      <c r="E2656" s="103">
        <v>1</v>
      </c>
      <c r="F2656" s="103">
        <v>15</v>
      </c>
      <c r="G2656" s="278">
        <v>7.1056999999999997</v>
      </c>
    </row>
    <row r="2657" spans="1:7" s="139" customFormat="1" ht="25.2" customHeight="1" x14ac:dyDescent="0.35">
      <c r="A2657" s="367" t="s">
        <v>451</v>
      </c>
      <c r="B2657" s="141" t="s">
        <v>592</v>
      </c>
      <c r="C2657" s="100">
        <v>2022</v>
      </c>
      <c r="D2657" s="169" t="s">
        <v>295</v>
      </c>
      <c r="E2657" s="103">
        <v>1</v>
      </c>
      <c r="F2657" s="103">
        <v>15</v>
      </c>
      <c r="G2657" s="278">
        <v>7.1056999999999997</v>
      </c>
    </row>
    <row r="2658" spans="1:7" s="139" customFormat="1" ht="25.2" customHeight="1" x14ac:dyDescent="0.35">
      <c r="A2658" s="367" t="s">
        <v>451</v>
      </c>
      <c r="B2658" s="141" t="s">
        <v>592</v>
      </c>
      <c r="C2658" s="100">
        <v>2022</v>
      </c>
      <c r="D2658" s="169" t="s">
        <v>295</v>
      </c>
      <c r="E2658" s="103">
        <v>1</v>
      </c>
      <c r="F2658" s="103">
        <v>15</v>
      </c>
      <c r="G2658" s="278">
        <v>7.1056999999999997</v>
      </c>
    </row>
    <row r="2659" spans="1:7" s="139" customFormat="1" ht="25.2" customHeight="1" x14ac:dyDescent="0.35">
      <c r="A2659" s="367" t="s">
        <v>451</v>
      </c>
      <c r="B2659" s="141" t="s">
        <v>592</v>
      </c>
      <c r="C2659" s="100">
        <v>2022</v>
      </c>
      <c r="D2659" s="169" t="s">
        <v>295</v>
      </c>
      <c r="E2659" s="103">
        <v>1</v>
      </c>
      <c r="F2659" s="103">
        <v>15</v>
      </c>
      <c r="G2659" s="278">
        <v>7.1056999999999997</v>
      </c>
    </row>
    <row r="2660" spans="1:7" s="139" customFormat="1" ht="25.2" customHeight="1" x14ac:dyDescent="0.35">
      <c r="A2660" s="367" t="s">
        <v>451</v>
      </c>
      <c r="B2660" s="141" t="s">
        <v>592</v>
      </c>
      <c r="C2660" s="100">
        <v>2022</v>
      </c>
      <c r="D2660" s="169" t="s">
        <v>295</v>
      </c>
      <c r="E2660" s="103">
        <v>1</v>
      </c>
      <c r="F2660" s="103">
        <v>15</v>
      </c>
      <c r="G2660" s="278">
        <v>7.1056999999999997</v>
      </c>
    </row>
    <row r="2661" spans="1:7" s="139" customFormat="1" ht="25.2" customHeight="1" x14ac:dyDescent="0.35">
      <c r="A2661" s="367" t="s">
        <v>451</v>
      </c>
      <c r="B2661" s="141" t="s">
        <v>592</v>
      </c>
      <c r="C2661" s="100">
        <v>2022</v>
      </c>
      <c r="D2661" s="169" t="s">
        <v>295</v>
      </c>
      <c r="E2661" s="103">
        <v>1</v>
      </c>
      <c r="F2661" s="103">
        <v>15</v>
      </c>
      <c r="G2661" s="278">
        <v>7.1056999999999997</v>
      </c>
    </row>
    <row r="2662" spans="1:7" s="139" customFormat="1" ht="25.2" customHeight="1" x14ac:dyDescent="0.35">
      <c r="A2662" s="367" t="s">
        <v>451</v>
      </c>
      <c r="B2662" s="141" t="s">
        <v>592</v>
      </c>
      <c r="C2662" s="100">
        <v>2022</v>
      </c>
      <c r="D2662" s="169" t="s">
        <v>295</v>
      </c>
      <c r="E2662" s="103">
        <v>1</v>
      </c>
      <c r="F2662" s="103">
        <v>15</v>
      </c>
      <c r="G2662" s="278">
        <v>3.21638</v>
      </c>
    </row>
    <row r="2663" spans="1:7" s="139" customFormat="1" ht="25.2" customHeight="1" x14ac:dyDescent="0.35">
      <c r="A2663" s="367" t="s">
        <v>451</v>
      </c>
      <c r="B2663" s="141" t="s">
        <v>592</v>
      </c>
      <c r="C2663" s="100">
        <v>2022</v>
      </c>
      <c r="D2663" s="169" t="s">
        <v>295</v>
      </c>
      <c r="E2663" s="103">
        <v>1</v>
      </c>
      <c r="F2663" s="103">
        <v>15</v>
      </c>
      <c r="G2663" s="278">
        <v>3.21638</v>
      </c>
    </row>
    <row r="2664" spans="1:7" s="139" customFormat="1" ht="25.2" customHeight="1" x14ac:dyDescent="0.35">
      <c r="A2664" s="367" t="s">
        <v>451</v>
      </c>
      <c r="B2664" s="141" t="s">
        <v>592</v>
      </c>
      <c r="C2664" s="100">
        <v>2022</v>
      </c>
      <c r="D2664" s="169" t="s">
        <v>295</v>
      </c>
      <c r="E2664" s="103">
        <v>1</v>
      </c>
      <c r="F2664" s="103">
        <v>15</v>
      </c>
      <c r="G2664" s="278">
        <v>3.21638</v>
      </c>
    </row>
    <row r="2665" spans="1:7" s="139" customFormat="1" ht="25.2" customHeight="1" x14ac:dyDescent="0.35">
      <c r="A2665" s="367" t="s">
        <v>451</v>
      </c>
      <c r="B2665" s="141" t="s">
        <v>592</v>
      </c>
      <c r="C2665" s="100">
        <v>2022</v>
      </c>
      <c r="D2665" s="169" t="s">
        <v>295</v>
      </c>
      <c r="E2665" s="103">
        <v>1</v>
      </c>
      <c r="F2665" s="103">
        <v>15</v>
      </c>
      <c r="G2665" s="278">
        <v>3.21638</v>
      </c>
    </row>
    <row r="2666" spans="1:7" s="139" customFormat="1" ht="25.2" customHeight="1" x14ac:dyDescent="0.35">
      <c r="A2666" s="367" t="s">
        <v>451</v>
      </c>
      <c r="B2666" s="141" t="s">
        <v>592</v>
      </c>
      <c r="C2666" s="100">
        <v>2022</v>
      </c>
      <c r="D2666" s="169" t="s">
        <v>295</v>
      </c>
      <c r="E2666" s="103">
        <v>1</v>
      </c>
      <c r="F2666" s="103">
        <v>15</v>
      </c>
      <c r="G2666" s="278">
        <v>3.21638</v>
      </c>
    </row>
    <row r="2667" spans="1:7" s="139" customFormat="1" ht="25.2" customHeight="1" x14ac:dyDescent="0.35">
      <c r="A2667" s="367" t="s">
        <v>451</v>
      </c>
      <c r="B2667" s="141" t="s">
        <v>592</v>
      </c>
      <c r="C2667" s="100">
        <v>2022</v>
      </c>
      <c r="D2667" s="169" t="s">
        <v>295</v>
      </c>
      <c r="E2667" s="103">
        <v>1</v>
      </c>
      <c r="F2667" s="103">
        <v>15</v>
      </c>
      <c r="G2667" s="278">
        <v>3.21638</v>
      </c>
    </row>
    <row r="2668" spans="1:7" s="139" customFormat="1" ht="25.2" customHeight="1" x14ac:dyDescent="0.35">
      <c r="A2668" s="367" t="s">
        <v>451</v>
      </c>
      <c r="B2668" s="141" t="s">
        <v>592</v>
      </c>
      <c r="C2668" s="100">
        <v>2022</v>
      </c>
      <c r="D2668" s="169" t="s">
        <v>295</v>
      </c>
      <c r="E2668" s="103">
        <v>1</v>
      </c>
      <c r="F2668" s="103">
        <v>15</v>
      </c>
      <c r="G2668" s="278">
        <v>3.21638</v>
      </c>
    </row>
    <row r="2669" spans="1:7" s="139" customFormat="1" ht="25.2" customHeight="1" x14ac:dyDescent="0.35">
      <c r="A2669" s="367" t="s">
        <v>451</v>
      </c>
      <c r="B2669" s="141" t="s">
        <v>592</v>
      </c>
      <c r="C2669" s="100">
        <v>2022</v>
      </c>
      <c r="D2669" s="169" t="s">
        <v>295</v>
      </c>
      <c r="E2669" s="103">
        <v>1</v>
      </c>
      <c r="F2669" s="103">
        <v>15</v>
      </c>
      <c r="G2669" s="278">
        <v>3.21638</v>
      </c>
    </row>
    <row r="2670" spans="1:7" s="139" customFormat="1" ht="25.2" customHeight="1" x14ac:dyDescent="0.35">
      <c r="A2670" s="367" t="s">
        <v>451</v>
      </c>
      <c r="B2670" s="141" t="s">
        <v>592</v>
      </c>
      <c r="C2670" s="100">
        <v>2022</v>
      </c>
      <c r="D2670" s="169" t="s">
        <v>295</v>
      </c>
      <c r="E2670" s="103">
        <v>1</v>
      </c>
      <c r="F2670" s="103">
        <v>15</v>
      </c>
      <c r="G2670" s="278">
        <v>3.21638</v>
      </c>
    </row>
    <row r="2671" spans="1:7" s="139" customFormat="1" ht="25.2" customHeight="1" x14ac:dyDescent="0.35">
      <c r="A2671" s="367" t="s">
        <v>451</v>
      </c>
      <c r="B2671" s="141" t="s">
        <v>592</v>
      </c>
      <c r="C2671" s="100">
        <v>2022</v>
      </c>
      <c r="D2671" s="169" t="s">
        <v>295</v>
      </c>
      <c r="E2671" s="103">
        <v>1</v>
      </c>
      <c r="F2671" s="103">
        <v>15</v>
      </c>
      <c r="G2671" s="278">
        <v>3.21638</v>
      </c>
    </row>
    <row r="2672" spans="1:7" s="139" customFormat="1" ht="25.2" customHeight="1" x14ac:dyDescent="0.35">
      <c r="A2672" s="367" t="s">
        <v>451</v>
      </c>
      <c r="B2672" s="141" t="s">
        <v>592</v>
      </c>
      <c r="C2672" s="100">
        <v>2022</v>
      </c>
      <c r="D2672" s="169" t="s">
        <v>295</v>
      </c>
      <c r="E2672" s="103">
        <v>1</v>
      </c>
      <c r="F2672" s="103">
        <v>15</v>
      </c>
      <c r="G2672" s="278">
        <v>3.21638</v>
      </c>
    </row>
    <row r="2673" spans="1:7" s="139" customFormat="1" ht="25.2" customHeight="1" x14ac:dyDescent="0.35">
      <c r="A2673" s="367" t="s">
        <v>451</v>
      </c>
      <c r="B2673" s="141" t="s">
        <v>592</v>
      </c>
      <c r="C2673" s="100">
        <v>2022</v>
      </c>
      <c r="D2673" s="169" t="s">
        <v>295</v>
      </c>
      <c r="E2673" s="103">
        <v>1</v>
      </c>
      <c r="F2673" s="103">
        <v>15</v>
      </c>
      <c r="G2673" s="278">
        <v>3.21638</v>
      </c>
    </row>
    <row r="2674" spans="1:7" s="139" customFormat="1" ht="25.2" customHeight="1" x14ac:dyDescent="0.35">
      <c r="A2674" s="367" t="s">
        <v>451</v>
      </c>
      <c r="B2674" s="141" t="s">
        <v>592</v>
      </c>
      <c r="C2674" s="100">
        <v>2022</v>
      </c>
      <c r="D2674" s="169" t="s">
        <v>295</v>
      </c>
      <c r="E2674" s="103">
        <v>1</v>
      </c>
      <c r="F2674" s="103">
        <v>15</v>
      </c>
      <c r="G2674" s="278">
        <v>3.21638</v>
      </c>
    </row>
    <row r="2675" spans="1:7" s="139" customFormat="1" ht="25.2" customHeight="1" x14ac:dyDescent="0.35">
      <c r="A2675" s="367" t="s">
        <v>451</v>
      </c>
      <c r="B2675" s="141" t="s">
        <v>592</v>
      </c>
      <c r="C2675" s="100">
        <v>2022</v>
      </c>
      <c r="D2675" s="169" t="s">
        <v>295</v>
      </c>
      <c r="E2675" s="103">
        <v>1</v>
      </c>
      <c r="F2675" s="103">
        <v>15</v>
      </c>
      <c r="G2675" s="278">
        <v>3.21638</v>
      </c>
    </row>
    <row r="2676" spans="1:7" s="139" customFormat="1" ht="25.2" customHeight="1" x14ac:dyDescent="0.35">
      <c r="A2676" s="367" t="s">
        <v>451</v>
      </c>
      <c r="B2676" s="141" t="s">
        <v>592</v>
      </c>
      <c r="C2676" s="100">
        <v>2022</v>
      </c>
      <c r="D2676" s="169" t="s">
        <v>295</v>
      </c>
      <c r="E2676" s="103">
        <v>1</v>
      </c>
      <c r="F2676" s="103">
        <v>15</v>
      </c>
      <c r="G2676" s="278">
        <v>3.21638</v>
      </c>
    </row>
    <row r="2677" spans="1:7" s="139" customFormat="1" ht="25.2" customHeight="1" x14ac:dyDescent="0.35">
      <c r="A2677" s="367" t="s">
        <v>451</v>
      </c>
      <c r="B2677" s="141" t="s">
        <v>592</v>
      </c>
      <c r="C2677" s="100">
        <v>2022</v>
      </c>
      <c r="D2677" s="169" t="s">
        <v>295</v>
      </c>
      <c r="E2677" s="103">
        <v>1</v>
      </c>
      <c r="F2677" s="103">
        <v>15</v>
      </c>
      <c r="G2677" s="278">
        <v>3.21638</v>
      </c>
    </row>
    <row r="2678" spans="1:7" s="139" customFormat="1" ht="25.2" customHeight="1" x14ac:dyDescent="0.35">
      <c r="A2678" s="367" t="s">
        <v>451</v>
      </c>
      <c r="B2678" s="141" t="s">
        <v>592</v>
      </c>
      <c r="C2678" s="100">
        <v>2022</v>
      </c>
      <c r="D2678" s="169" t="s">
        <v>295</v>
      </c>
      <c r="E2678" s="103">
        <v>1</v>
      </c>
      <c r="F2678" s="103">
        <v>15</v>
      </c>
      <c r="G2678" s="278">
        <v>3.21638</v>
      </c>
    </row>
    <row r="2679" spans="1:7" s="139" customFormat="1" ht="25.2" customHeight="1" x14ac:dyDescent="0.35">
      <c r="A2679" s="367" t="s">
        <v>451</v>
      </c>
      <c r="B2679" s="141" t="s">
        <v>592</v>
      </c>
      <c r="C2679" s="100">
        <v>2022</v>
      </c>
      <c r="D2679" s="169" t="s">
        <v>295</v>
      </c>
      <c r="E2679" s="103">
        <v>1</v>
      </c>
      <c r="F2679" s="103">
        <v>15</v>
      </c>
      <c r="G2679" s="278">
        <v>3.21638</v>
      </c>
    </row>
    <row r="2680" spans="1:7" s="139" customFormat="1" ht="25.2" customHeight="1" x14ac:dyDescent="0.35">
      <c r="A2680" s="367" t="s">
        <v>451</v>
      </c>
      <c r="B2680" s="141" t="s">
        <v>592</v>
      </c>
      <c r="C2680" s="100">
        <v>2022</v>
      </c>
      <c r="D2680" s="169" t="s">
        <v>295</v>
      </c>
      <c r="E2680" s="103">
        <v>1</v>
      </c>
      <c r="F2680" s="103">
        <v>15</v>
      </c>
      <c r="G2680" s="278">
        <v>3.21638</v>
      </c>
    </row>
    <row r="2681" spans="1:7" s="139" customFormat="1" ht="25.2" customHeight="1" x14ac:dyDescent="0.35">
      <c r="A2681" s="367" t="s">
        <v>451</v>
      </c>
      <c r="B2681" s="141" t="s">
        <v>592</v>
      </c>
      <c r="C2681" s="100">
        <v>2022</v>
      </c>
      <c r="D2681" s="169" t="s">
        <v>295</v>
      </c>
      <c r="E2681" s="103">
        <v>1</v>
      </c>
      <c r="F2681" s="103">
        <v>15</v>
      </c>
      <c r="G2681" s="278">
        <v>3.21638</v>
      </c>
    </row>
    <row r="2682" spans="1:7" s="139" customFormat="1" ht="25.2" customHeight="1" x14ac:dyDescent="0.35">
      <c r="A2682" s="367" t="s">
        <v>451</v>
      </c>
      <c r="B2682" s="141" t="s">
        <v>592</v>
      </c>
      <c r="C2682" s="100">
        <v>2022</v>
      </c>
      <c r="D2682" s="169" t="s">
        <v>295</v>
      </c>
      <c r="E2682" s="103">
        <v>1</v>
      </c>
      <c r="F2682" s="103">
        <v>15</v>
      </c>
      <c r="G2682" s="278">
        <v>3.21638</v>
      </c>
    </row>
    <row r="2683" spans="1:7" s="139" customFormat="1" ht="25.2" customHeight="1" x14ac:dyDescent="0.35">
      <c r="A2683" s="367" t="s">
        <v>451</v>
      </c>
      <c r="B2683" s="141" t="s">
        <v>592</v>
      </c>
      <c r="C2683" s="100">
        <v>2022</v>
      </c>
      <c r="D2683" s="169" t="s">
        <v>295</v>
      </c>
      <c r="E2683" s="103">
        <v>1</v>
      </c>
      <c r="F2683" s="103">
        <v>15</v>
      </c>
      <c r="G2683" s="278">
        <v>3.21638</v>
      </c>
    </row>
    <row r="2684" spans="1:7" s="139" customFormat="1" ht="25.2" customHeight="1" x14ac:dyDescent="0.35">
      <c r="A2684" s="367" t="s">
        <v>451</v>
      </c>
      <c r="B2684" s="141" t="s">
        <v>592</v>
      </c>
      <c r="C2684" s="100">
        <v>2022</v>
      </c>
      <c r="D2684" s="169" t="s">
        <v>295</v>
      </c>
      <c r="E2684" s="103">
        <v>1</v>
      </c>
      <c r="F2684" s="103">
        <v>15</v>
      </c>
      <c r="G2684" s="278">
        <v>3.21638</v>
      </c>
    </row>
    <row r="2685" spans="1:7" s="139" customFormat="1" ht="25.2" customHeight="1" x14ac:dyDescent="0.35">
      <c r="A2685" s="367" t="s">
        <v>451</v>
      </c>
      <c r="B2685" s="141" t="s">
        <v>592</v>
      </c>
      <c r="C2685" s="100">
        <v>2022</v>
      </c>
      <c r="D2685" s="169" t="s">
        <v>295</v>
      </c>
      <c r="E2685" s="103">
        <v>1</v>
      </c>
      <c r="F2685" s="103">
        <v>15</v>
      </c>
      <c r="G2685" s="278">
        <v>3.21638</v>
      </c>
    </row>
    <row r="2686" spans="1:7" s="139" customFormat="1" ht="25.2" customHeight="1" x14ac:dyDescent="0.35">
      <c r="A2686" s="367" t="s">
        <v>451</v>
      </c>
      <c r="B2686" s="141" t="s">
        <v>592</v>
      </c>
      <c r="C2686" s="100">
        <v>2022</v>
      </c>
      <c r="D2686" s="169" t="s">
        <v>295</v>
      </c>
      <c r="E2686" s="103">
        <v>1</v>
      </c>
      <c r="F2686" s="103">
        <v>15</v>
      </c>
      <c r="G2686" s="278">
        <v>2.2282899999999999</v>
      </c>
    </row>
    <row r="2687" spans="1:7" s="139" customFormat="1" ht="25.2" customHeight="1" x14ac:dyDescent="0.35">
      <c r="A2687" s="367" t="s">
        <v>451</v>
      </c>
      <c r="B2687" s="141" t="s">
        <v>592</v>
      </c>
      <c r="C2687" s="100">
        <v>2022</v>
      </c>
      <c r="D2687" s="169" t="s">
        <v>295</v>
      </c>
      <c r="E2687" s="103">
        <v>1</v>
      </c>
      <c r="F2687" s="103">
        <v>15</v>
      </c>
      <c r="G2687" s="278">
        <v>2.2282899999999999</v>
      </c>
    </row>
    <row r="2688" spans="1:7" s="139" customFormat="1" ht="25.2" customHeight="1" x14ac:dyDescent="0.35">
      <c r="A2688" s="367" t="s">
        <v>451</v>
      </c>
      <c r="B2688" s="141" t="s">
        <v>592</v>
      </c>
      <c r="C2688" s="100">
        <v>2022</v>
      </c>
      <c r="D2688" s="169" t="s">
        <v>295</v>
      </c>
      <c r="E2688" s="103">
        <v>1</v>
      </c>
      <c r="F2688" s="103">
        <v>15</v>
      </c>
      <c r="G2688" s="278">
        <v>2.2282899999999999</v>
      </c>
    </row>
    <row r="2689" spans="1:7" s="139" customFormat="1" ht="25.2" customHeight="1" x14ac:dyDescent="0.35">
      <c r="A2689" s="367" t="s">
        <v>451</v>
      </c>
      <c r="B2689" s="141" t="s">
        <v>592</v>
      </c>
      <c r="C2689" s="100">
        <v>2022</v>
      </c>
      <c r="D2689" s="169" t="s">
        <v>295</v>
      </c>
      <c r="E2689" s="103">
        <v>1</v>
      </c>
      <c r="F2689" s="103">
        <v>15</v>
      </c>
      <c r="G2689" s="278">
        <v>2.2282899999999999</v>
      </c>
    </row>
    <row r="2690" spans="1:7" s="139" customFormat="1" ht="25.2" customHeight="1" x14ac:dyDescent="0.35">
      <c r="A2690" s="367" t="s">
        <v>451</v>
      </c>
      <c r="B2690" s="141" t="s">
        <v>592</v>
      </c>
      <c r="C2690" s="100">
        <v>2022</v>
      </c>
      <c r="D2690" s="169" t="s">
        <v>295</v>
      </c>
      <c r="E2690" s="103">
        <v>1</v>
      </c>
      <c r="F2690" s="103">
        <v>15</v>
      </c>
      <c r="G2690" s="278">
        <v>2.2282899999999999</v>
      </c>
    </row>
    <row r="2691" spans="1:7" s="139" customFormat="1" ht="25.2" customHeight="1" x14ac:dyDescent="0.35">
      <c r="A2691" s="367" t="s">
        <v>451</v>
      </c>
      <c r="B2691" s="141" t="s">
        <v>592</v>
      </c>
      <c r="C2691" s="100">
        <v>2022</v>
      </c>
      <c r="D2691" s="169" t="s">
        <v>295</v>
      </c>
      <c r="E2691" s="103">
        <v>1</v>
      </c>
      <c r="F2691" s="103">
        <v>15</v>
      </c>
      <c r="G2691" s="278">
        <v>8.3449400000000011</v>
      </c>
    </row>
    <row r="2692" spans="1:7" s="139" customFormat="1" ht="25.2" customHeight="1" x14ac:dyDescent="0.35">
      <c r="A2692" s="367" t="s">
        <v>451</v>
      </c>
      <c r="B2692" s="141" t="s">
        <v>592</v>
      </c>
      <c r="C2692" s="100">
        <v>2022</v>
      </c>
      <c r="D2692" s="169" t="s">
        <v>295</v>
      </c>
      <c r="E2692" s="103">
        <v>1</v>
      </c>
      <c r="F2692" s="103">
        <v>15</v>
      </c>
      <c r="G2692" s="278">
        <v>2.42916</v>
      </c>
    </row>
    <row r="2693" spans="1:7" s="139" customFormat="1" ht="25.2" customHeight="1" x14ac:dyDescent="0.35">
      <c r="A2693" s="367" t="s">
        <v>451</v>
      </c>
      <c r="B2693" s="141" t="s">
        <v>592</v>
      </c>
      <c r="C2693" s="100">
        <v>2022</v>
      </c>
      <c r="D2693" s="169" t="s">
        <v>295</v>
      </c>
      <c r="E2693" s="103">
        <v>1</v>
      </c>
      <c r="F2693" s="103">
        <v>15</v>
      </c>
      <c r="G2693" s="278">
        <v>2.42916</v>
      </c>
    </row>
    <row r="2694" spans="1:7" s="139" customFormat="1" ht="25.2" customHeight="1" x14ac:dyDescent="0.35">
      <c r="A2694" s="367" t="s">
        <v>451</v>
      </c>
      <c r="B2694" s="141" t="s">
        <v>592</v>
      </c>
      <c r="C2694" s="100">
        <v>2022</v>
      </c>
      <c r="D2694" s="169" t="s">
        <v>295</v>
      </c>
      <c r="E2694" s="103">
        <v>1</v>
      </c>
      <c r="F2694" s="103">
        <v>15</v>
      </c>
      <c r="G2694" s="278">
        <v>7.51633</v>
      </c>
    </row>
    <row r="2695" spans="1:7" s="139" customFormat="1" ht="25.2" customHeight="1" x14ac:dyDescent="0.35">
      <c r="A2695" s="367" t="s">
        <v>451</v>
      </c>
      <c r="B2695" s="141" t="s">
        <v>592</v>
      </c>
      <c r="C2695" s="100">
        <v>2022</v>
      </c>
      <c r="D2695" s="169" t="s">
        <v>295</v>
      </c>
      <c r="E2695" s="103">
        <v>1</v>
      </c>
      <c r="F2695" s="103">
        <v>15</v>
      </c>
      <c r="G2695" s="278">
        <v>7.51633</v>
      </c>
    </row>
    <row r="2696" spans="1:7" s="139" customFormat="1" ht="25.2" customHeight="1" x14ac:dyDescent="0.35">
      <c r="A2696" s="367" t="s">
        <v>451</v>
      </c>
      <c r="B2696" s="141" t="s">
        <v>592</v>
      </c>
      <c r="C2696" s="100">
        <v>2022</v>
      </c>
      <c r="D2696" s="169" t="s">
        <v>295</v>
      </c>
      <c r="E2696" s="103">
        <v>1</v>
      </c>
      <c r="F2696" s="103">
        <v>15</v>
      </c>
      <c r="G2696" s="278">
        <v>2.4291300000000002</v>
      </c>
    </row>
    <row r="2697" spans="1:7" s="139" customFormat="1" ht="25.2" customHeight="1" x14ac:dyDescent="0.35">
      <c r="A2697" s="367" t="s">
        <v>451</v>
      </c>
      <c r="B2697" s="141" t="s">
        <v>592</v>
      </c>
      <c r="C2697" s="100">
        <v>2022</v>
      </c>
      <c r="D2697" s="169" t="s">
        <v>295</v>
      </c>
      <c r="E2697" s="103">
        <v>1</v>
      </c>
      <c r="F2697" s="103">
        <v>15</v>
      </c>
      <c r="G2697" s="278">
        <v>2.4291300000000002</v>
      </c>
    </row>
    <row r="2698" spans="1:7" s="139" customFormat="1" ht="25.2" customHeight="1" x14ac:dyDescent="0.35">
      <c r="A2698" s="367" t="s">
        <v>451</v>
      </c>
      <c r="B2698" s="141" t="s">
        <v>592</v>
      </c>
      <c r="C2698" s="100">
        <v>2022</v>
      </c>
      <c r="D2698" s="169" t="s">
        <v>295</v>
      </c>
      <c r="E2698" s="103">
        <v>1</v>
      </c>
      <c r="F2698" s="103">
        <v>10</v>
      </c>
      <c r="G2698" s="278">
        <v>2.4291300000000002</v>
      </c>
    </row>
    <row r="2699" spans="1:7" s="139" customFormat="1" ht="25.2" customHeight="1" x14ac:dyDescent="0.35">
      <c r="A2699" s="367" t="s">
        <v>451</v>
      </c>
      <c r="B2699" s="141" t="s">
        <v>592</v>
      </c>
      <c r="C2699" s="100">
        <v>2022</v>
      </c>
      <c r="D2699" s="169" t="s">
        <v>295</v>
      </c>
      <c r="E2699" s="103">
        <v>1</v>
      </c>
      <c r="F2699" s="103">
        <v>15</v>
      </c>
      <c r="G2699" s="278">
        <v>2.4291300000000002</v>
      </c>
    </row>
    <row r="2700" spans="1:7" s="139" customFormat="1" ht="25.2" customHeight="1" x14ac:dyDescent="0.35">
      <c r="A2700" s="367" t="s">
        <v>451</v>
      </c>
      <c r="B2700" s="141" t="s">
        <v>592</v>
      </c>
      <c r="C2700" s="100">
        <v>2022</v>
      </c>
      <c r="D2700" s="169" t="s">
        <v>295</v>
      </c>
      <c r="E2700" s="103">
        <v>1</v>
      </c>
      <c r="F2700" s="103">
        <v>15</v>
      </c>
      <c r="G2700" s="278">
        <v>2.4291300000000002</v>
      </c>
    </row>
    <row r="2701" spans="1:7" s="139" customFormat="1" ht="25.2" customHeight="1" x14ac:dyDescent="0.35">
      <c r="A2701" s="367" t="s">
        <v>451</v>
      </c>
      <c r="B2701" s="141" t="s">
        <v>592</v>
      </c>
      <c r="C2701" s="100">
        <v>2022</v>
      </c>
      <c r="D2701" s="169" t="s">
        <v>295</v>
      </c>
      <c r="E2701" s="103">
        <v>1</v>
      </c>
      <c r="F2701" s="103">
        <v>15</v>
      </c>
      <c r="G2701" s="278">
        <v>2.4291300000000002</v>
      </c>
    </row>
    <row r="2702" spans="1:7" s="139" customFormat="1" ht="25.2" customHeight="1" x14ac:dyDescent="0.35">
      <c r="A2702" s="367" t="s">
        <v>451</v>
      </c>
      <c r="B2702" s="141" t="s">
        <v>592</v>
      </c>
      <c r="C2702" s="100">
        <v>2022</v>
      </c>
      <c r="D2702" s="169" t="s">
        <v>295</v>
      </c>
      <c r="E2702" s="103">
        <v>1</v>
      </c>
      <c r="F2702" s="103">
        <v>15</v>
      </c>
      <c r="G2702" s="278">
        <v>2.4291300000000002</v>
      </c>
    </row>
    <row r="2703" spans="1:7" s="139" customFormat="1" ht="25.2" customHeight="1" x14ac:dyDescent="0.35">
      <c r="A2703" s="367" t="s">
        <v>451</v>
      </c>
      <c r="B2703" s="141" t="s">
        <v>592</v>
      </c>
      <c r="C2703" s="100">
        <v>2022</v>
      </c>
      <c r="D2703" s="169" t="s">
        <v>295</v>
      </c>
      <c r="E2703" s="103">
        <v>1</v>
      </c>
      <c r="F2703" s="103">
        <v>15</v>
      </c>
      <c r="G2703" s="278">
        <v>2.4291300000000002</v>
      </c>
    </row>
    <row r="2704" spans="1:7" s="139" customFormat="1" ht="25.2" customHeight="1" x14ac:dyDescent="0.35">
      <c r="A2704" s="367" t="s">
        <v>451</v>
      </c>
      <c r="B2704" s="141" t="s">
        <v>592</v>
      </c>
      <c r="C2704" s="100">
        <v>2022</v>
      </c>
      <c r="D2704" s="169" t="s">
        <v>295</v>
      </c>
      <c r="E2704" s="103">
        <v>1</v>
      </c>
      <c r="F2704" s="103">
        <v>3</v>
      </c>
      <c r="G2704" s="278">
        <v>2.4291300000000002</v>
      </c>
    </row>
    <row r="2705" spans="1:7" s="139" customFormat="1" ht="25.2" customHeight="1" x14ac:dyDescent="0.35">
      <c r="A2705" s="367" t="s">
        <v>451</v>
      </c>
      <c r="B2705" s="141" t="s">
        <v>592</v>
      </c>
      <c r="C2705" s="100">
        <v>2022</v>
      </c>
      <c r="D2705" s="169" t="s">
        <v>295</v>
      </c>
      <c r="E2705" s="103">
        <v>1</v>
      </c>
      <c r="F2705" s="103">
        <v>15</v>
      </c>
      <c r="G2705" s="278">
        <v>7.51633</v>
      </c>
    </row>
    <row r="2706" spans="1:7" s="139" customFormat="1" ht="25.2" customHeight="1" x14ac:dyDescent="0.35">
      <c r="A2706" s="367" t="s">
        <v>451</v>
      </c>
      <c r="B2706" s="141" t="s">
        <v>592</v>
      </c>
      <c r="C2706" s="100">
        <v>2022</v>
      </c>
      <c r="D2706" s="169" t="s">
        <v>295</v>
      </c>
      <c r="E2706" s="103">
        <v>1</v>
      </c>
      <c r="F2706" s="103">
        <v>15</v>
      </c>
      <c r="G2706" s="278">
        <v>7.51633</v>
      </c>
    </row>
    <row r="2707" spans="1:7" s="139" customFormat="1" ht="25.2" customHeight="1" x14ac:dyDescent="0.35">
      <c r="A2707" s="367" t="s">
        <v>451</v>
      </c>
      <c r="B2707" s="141" t="s">
        <v>592</v>
      </c>
      <c r="C2707" s="100">
        <v>2022</v>
      </c>
      <c r="D2707" s="169" t="s">
        <v>295</v>
      </c>
      <c r="E2707" s="103">
        <v>1</v>
      </c>
      <c r="F2707" s="103">
        <v>10</v>
      </c>
      <c r="G2707" s="278">
        <v>9.5393299999999996</v>
      </c>
    </row>
    <row r="2708" spans="1:7" s="139" customFormat="1" ht="25.2" customHeight="1" x14ac:dyDescent="0.35">
      <c r="A2708" s="367" t="s">
        <v>451</v>
      </c>
      <c r="B2708" s="141" t="s">
        <v>592</v>
      </c>
      <c r="C2708" s="100">
        <v>2022</v>
      </c>
      <c r="D2708" s="169" t="s">
        <v>295</v>
      </c>
      <c r="E2708" s="103">
        <v>1</v>
      </c>
      <c r="F2708" s="103">
        <v>15</v>
      </c>
      <c r="G2708" s="278">
        <v>9.5393299999999996</v>
      </c>
    </row>
    <row r="2709" spans="1:7" s="139" customFormat="1" ht="25.2" customHeight="1" x14ac:dyDescent="0.35">
      <c r="A2709" s="367" t="s">
        <v>451</v>
      </c>
      <c r="B2709" s="141" t="s">
        <v>592</v>
      </c>
      <c r="C2709" s="100">
        <v>2022</v>
      </c>
      <c r="D2709" s="169" t="s">
        <v>295</v>
      </c>
      <c r="E2709" s="103">
        <v>1</v>
      </c>
      <c r="F2709" s="103">
        <v>15</v>
      </c>
      <c r="G2709" s="278">
        <v>9.5393299999999996</v>
      </c>
    </row>
    <row r="2710" spans="1:7" s="139" customFormat="1" ht="25.2" customHeight="1" x14ac:dyDescent="0.35">
      <c r="A2710" s="367" t="s">
        <v>451</v>
      </c>
      <c r="B2710" s="141" t="s">
        <v>592</v>
      </c>
      <c r="C2710" s="100">
        <v>2022</v>
      </c>
      <c r="D2710" s="169" t="s">
        <v>295</v>
      </c>
      <c r="E2710" s="103">
        <v>1</v>
      </c>
      <c r="F2710" s="103">
        <v>15</v>
      </c>
      <c r="G2710" s="278">
        <v>4.4521300000000004</v>
      </c>
    </row>
    <row r="2711" spans="1:7" s="139" customFormat="1" ht="25.2" customHeight="1" x14ac:dyDescent="0.35">
      <c r="A2711" s="367" t="s">
        <v>451</v>
      </c>
      <c r="B2711" s="141" t="s">
        <v>592</v>
      </c>
      <c r="C2711" s="100">
        <v>2022</v>
      </c>
      <c r="D2711" s="169" t="s">
        <v>295</v>
      </c>
      <c r="E2711" s="103">
        <v>1</v>
      </c>
      <c r="F2711" s="103">
        <v>15</v>
      </c>
      <c r="G2711" s="278">
        <v>4.4521300000000004</v>
      </c>
    </row>
    <row r="2712" spans="1:7" s="139" customFormat="1" ht="25.2" customHeight="1" x14ac:dyDescent="0.35">
      <c r="A2712" s="367" t="s">
        <v>451</v>
      </c>
      <c r="B2712" s="141" t="s">
        <v>592</v>
      </c>
      <c r="C2712" s="100">
        <v>2022</v>
      </c>
      <c r="D2712" s="169" t="s">
        <v>295</v>
      </c>
      <c r="E2712" s="103">
        <v>1</v>
      </c>
      <c r="F2712" s="103">
        <v>15</v>
      </c>
      <c r="G2712" s="278">
        <v>4.4521300000000004</v>
      </c>
    </row>
    <row r="2713" spans="1:7" s="139" customFormat="1" ht="25.2" customHeight="1" x14ac:dyDescent="0.35">
      <c r="A2713" s="367" t="s">
        <v>451</v>
      </c>
      <c r="B2713" s="141" t="s">
        <v>592</v>
      </c>
      <c r="C2713" s="100">
        <v>2022</v>
      </c>
      <c r="D2713" s="169" t="s">
        <v>295</v>
      </c>
      <c r="E2713" s="103">
        <v>1</v>
      </c>
      <c r="F2713" s="103">
        <v>15</v>
      </c>
      <c r="G2713" s="278">
        <v>9.5393299999999996</v>
      </c>
    </row>
    <row r="2714" spans="1:7" s="139" customFormat="1" ht="25.2" customHeight="1" x14ac:dyDescent="0.35">
      <c r="A2714" s="367" t="s">
        <v>451</v>
      </c>
      <c r="B2714" s="141" t="s">
        <v>592</v>
      </c>
      <c r="C2714" s="100">
        <v>2022</v>
      </c>
      <c r="D2714" s="169" t="s">
        <v>295</v>
      </c>
      <c r="E2714" s="103">
        <v>1</v>
      </c>
      <c r="F2714" s="103">
        <v>15</v>
      </c>
      <c r="G2714" s="278">
        <v>4.4521300000000004</v>
      </c>
    </row>
    <row r="2715" spans="1:7" s="139" customFormat="1" ht="25.2" customHeight="1" x14ac:dyDescent="0.35">
      <c r="A2715" s="367" t="s">
        <v>451</v>
      </c>
      <c r="B2715" s="141" t="s">
        <v>592</v>
      </c>
      <c r="C2715" s="100">
        <v>2022</v>
      </c>
      <c r="D2715" s="169" t="s">
        <v>295</v>
      </c>
      <c r="E2715" s="103">
        <v>1</v>
      </c>
      <c r="F2715" s="103">
        <v>15</v>
      </c>
      <c r="G2715" s="278">
        <v>9.5393299999999996</v>
      </c>
    </row>
    <row r="2716" spans="1:7" s="139" customFormat="1" ht="25.2" customHeight="1" x14ac:dyDescent="0.35">
      <c r="A2716" s="367" t="s">
        <v>451</v>
      </c>
      <c r="B2716" s="141" t="s">
        <v>592</v>
      </c>
      <c r="C2716" s="100">
        <v>2022</v>
      </c>
      <c r="D2716" s="169" t="s">
        <v>295</v>
      </c>
      <c r="E2716" s="103">
        <v>1</v>
      </c>
      <c r="F2716" s="103">
        <v>15</v>
      </c>
      <c r="G2716" s="278">
        <v>9.5393299999999996</v>
      </c>
    </row>
    <row r="2717" spans="1:7" s="139" customFormat="1" ht="25.2" customHeight="1" x14ac:dyDescent="0.35">
      <c r="A2717" s="367" t="s">
        <v>451</v>
      </c>
      <c r="B2717" s="141" t="s">
        <v>592</v>
      </c>
      <c r="C2717" s="100">
        <v>2022</v>
      </c>
      <c r="D2717" s="169" t="s">
        <v>295</v>
      </c>
      <c r="E2717" s="103">
        <v>1</v>
      </c>
      <c r="F2717" s="103">
        <v>15</v>
      </c>
      <c r="G2717" s="278">
        <v>9.5393299999999996</v>
      </c>
    </row>
    <row r="2718" spans="1:7" s="139" customFormat="1" ht="25.2" customHeight="1" x14ac:dyDescent="0.35">
      <c r="A2718" s="367" t="s">
        <v>451</v>
      </c>
      <c r="B2718" s="141" t="s">
        <v>592</v>
      </c>
      <c r="C2718" s="100">
        <v>2022</v>
      </c>
      <c r="D2718" s="169" t="s">
        <v>295</v>
      </c>
      <c r="E2718" s="103">
        <v>1</v>
      </c>
      <c r="F2718" s="103">
        <v>15</v>
      </c>
      <c r="G2718" s="278">
        <v>9.5393299999999996</v>
      </c>
    </row>
    <row r="2719" spans="1:7" s="139" customFormat="1" ht="25.2" customHeight="1" x14ac:dyDescent="0.35">
      <c r="A2719" s="367" t="s">
        <v>451</v>
      </c>
      <c r="B2719" s="141" t="s">
        <v>592</v>
      </c>
      <c r="C2719" s="100">
        <v>2022</v>
      </c>
      <c r="D2719" s="169" t="s">
        <v>295</v>
      </c>
      <c r="E2719" s="103">
        <v>1</v>
      </c>
      <c r="F2719" s="103">
        <v>15</v>
      </c>
      <c r="G2719" s="278">
        <v>4.4521300000000004</v>
      </c>
    </row>
    <row r="2720" spans="1:7" s="139" customFormat="1" ht="25.2" customHeight="1" x14ac:dyDescent="0.35">
      <c r="A2720" s="367" t="s">
        <v>451</v>
      </c>
      <c r="B2720" s="141" t="s">
        <v>592</v>
      </c>
      <c r="C2720" s="100">
        <v>2022</v>
      </c>
      <c r="D2720" s="169" t="s">
        <v>295</v>
      </c>
      <c r="E2720" s="103">
        <v>1</v>
      </c>
      <c r="F2720" s="103">
        <v>15</v>
      </c>
      <c r="G2720" s="278">
        <v>9.5393299999999996</v>
      </c>
    </row>
    <row r="2721" spans="1:7" s="139" customFormat="1" ht="25.2" customHeight="1" x14ac:dyDescent="0.35">
      <c r="A2721" s="367" t="s">
        <v>451</v>
      </c>
      <c r="B2721" s="141" t="s">
        <v>592</v>
      </c>
      <c r="C2721" s="100">
        <v>2022</v>
      </c>
      <c r="D2721" s="169" t="s">
        <v>295</v>
      </c>
      <c r="E2721" s="103">
        <v>1</v>
      </c>
      <c r="F2721" s="103">
        <v>15</v>
      </c>
      <c r="G2721" s="278">
        <v>4.4521300000000004</v>
      </c>
    </row>
    <row r="2722" spans="1:7" s="139" customFormat="1" ht="25.2" customHeight="1" x14ac:dyDescent="0.35">
      <c r="A2722" s="367" t="s">
        <v>451</v>
      </c>
      <c r="B2722" s="141" t="s">
        <v>592</v>
      </c>
      <c r="C2722" s="100">
        <v>2022</v>
      </c>
      <c r="D2722" s="169" t="s">
        <v>295</v>
      </c>
      <c r="E2722" s="103">
        <v>1</v>
      </c>
      <c r="F2722" s="103">
        <v>15</v>
      </c>
      <c r="G2722" s="278">
        <v>9.5393299999999996</v>
      </c>
    </row>
    <row r="2723" spans="1:7" s="139" customFormat="1" ht="25.2" customHeight="1" x14ac:dyDescent="0.35">
      <c r="A2723" s="367" t="s">
        <v>451</v>
      </c>
      <c r="B2723" s="141" t="s">
        <v>592</v>
      </c>
      <c r="C2723" s="100">
        <v>2022</v>
      </c>
      <c r="D2723" s="169" t="s">
        <v>295</v>
      </c>
      <c r="E2723" s="103">
        <v>1</v>
      </c>
      <c r="F2723" s="103">
        <v>15</v>
      </c>
      <c r="G2723" s="278">
        <v>4.4521300000000004</v>
      </c>
    </row>
    <row r="2724" spans="1:7" s="139" customFormat="1" ht="25.2" customHeight="1" x14ac:dyDescent="0.35">
      <c r="A2724" s="367" t="s">
        <v>451</v>
      </c>
      <c r="B2724" s="141" t="s">
        <v>592</v>
      </c>
      <c r="C2724" s="100">
        <v>2022</v>
      </c>
      <c r="D2724" s="169" t="s">
        <v>295</v>
      </c>
      <c r="E2724" s="103">
        <v>1</v>
      </c>
      <c r="F2724" s="103">
        <v>6</v>
      </c>
      <c r="G2724" s="278">
        <v>4.4521300000000004</v>
      </c>
    </row>
    <row r="2725" spans="1:7" s="139" customFormat="1" ht="25.2" customHeight="1" x14ac:dyDescent="0.35">
      <c r="A2725" s="367" t="s">
        <v>451</v>
      </c>
      <c r="B2725" s="141" t="s">
        <v>592</v>
      </c>
      <c r="C2725" s="100">
        <v>2022</v>
      </c>
      <c r="D2725" s="169" t="s">
        <v>295</v>
      </c>
      <c r="E2725" s="103">
        <v>1</v>
      </c>
      <c r="F2725" s="103">
        <v>15</v>
      </c>
      <c r="G2725" s="278">
        <v>4.4521300000000004</v>
      </c>
    </row>
    <row r="2726" spans="1:7" s="139" customFormat="1" ht="25.2" customHeight="1" x14ac:dyDescent="0.35">
      <c r="A2726" s="367" t="s">
        <v>451</v>
      </c>
      <c r="B2726" s="141" t="s">
        <v>592</v>
      </c>
      <c r="C2726" s="100">
        <v>2022</v>
      </c>
      <c r="D2726" s="169" t="s">
        <v>295</v>
      </c>
      <c r="E2726" s="103">
        <v>1</v>
      </c>
      <c r="F2726" s="103">
        <v>15</v>
      </c>
      <c r="G2726" s="278">
        <v>4.4521300000000004</v>
      </c>
    </row>
    <row r="2727" spans="1:7" s="139" customFormat="1" ht="25.2" customHeight="1" x14ac:dyDescent="0.35">
      <c r="A2727" s="367" t="s">
        <v>451</v>
      </c>
      <c r="B2727" s="141" t="s">
        <v>592</v>
      </c>
      <c r="C2727" s="100">
        <v>2022</v>
      </c>
      <c r="D2727" s="169" t="s">
        <v>295</v>
      </c>
      <c r="E2727" s="103">
        <v>1</v>
      </c>
      <c r="F2727" s="103">
        <v>7</v>
      </c>
      <c r="G2727" s="278">
        <v>9.5393299999999996</v>
      </c>
    </row>
    <row r="2728" spans="1:7" s="139" customFormat="1" ht="25.2" customHeight="1" x14ac:dyDescent="0.35">
      <c r="A2728" s="367" t="s">
        <v>451</v>
      </c>
      <c r="B2728" s="141" t="s">
        <v>592</v>
      </c>
      <c r="C2728" s="100">
        <v>2022</v>
      </c>
      <c r="D2728" s="169" t="s">
        <v>295</v>
      </c>
      <c r="E2728" s="103">
        <v>1</v>
      </c>
      <c r="F2728" s="103">
        <v>15</v>
      </c>
      <c r="G2728" s="278">
        <v>9.5393299999999996</v>
      </c>
    </row>
    <row r="2729" spans="1:7" s="139" customFormat="1" ht="25.2" customHeight="1" x14ac:dyDescent="0.35">
      <c r="A2729" s="367" t="s">
        <v>451</v>
      </c>
      <c r="B2729" s="141" t="s">
        <v>592</v>
      </c>
      <c r="C2729" s="100">
        <v>2022</v>
      </c>
      <c r="D2729" s="169" t="s">
        <v>295</v>
      </c>
      <c r="E2729" s="103">
        <v>1</v>
      </c>
      <c r="F2729" s="103">
        <v>15</v>
      </c>
      <c r="G2729" s="278">
        <v>4.4521300000000004</v>
      </c>
    </row>
    <row r="2730" spans="1:7" s="139" customFormat="1" ht="25.2" customHeight="1" x14ac:dyDescent="0.35">
      <c r="A2730" s="367" t="s">
        <v>451</v>
      </c>
      <c r="B2730" s="141" t="s">
        <v>592</v>
      </c>
      <c r="C2730" s="100">
        <v>2022</v>
      </c>
      <c r="D2730" s="169" t="s">
        <v>295</v>
      </c>
      <c r="E2730" s="103">
        <v>1</v>
      </c>
      <c r="F2730" s="103">
        <v>15</v>
      </c>
      <c r="G2730" s="278">
        <v>4.4521300000000004</v>
      </c>
    </row>
    <row r="2731" spans="1:7" s="139" customFormat="1" ht="25.2" customHeight="1" x14ac:dyDescent="0.35">
      <c r="A2731" s="367" t="s">
        <v>451</v>
      </c>
      <c r="B2731" s="141" t="s">
        <v>592</v>
      </c>
      <c r="C2731" s="100">
        <v>2022</v>
      </c>
      <c r="D2731" s="169" t="s">
        <v>295</v>
      </c>
      <c r="E2731" s="103">
        <v>1</v>
      </c>
      <c r="F2731" s="103">
        <v>15</v>
      </c>
      <c r="G2731" s="278">
        <v>4.4521300000000004</v>
      </c>
    </row>
    <row r="2732" spans="1:7" s="139" customFormat="1" ht="25.2" customHeight="1" x14ac:dyDescent="0.35">
      <c r="A2732" s="367" t="s">
        <v>451</v>
      </c>
      <c r="B2732" s="141" t="s">
        <v>592</v>
      </c>
      <c r="C2732" s="100">
        <v>2022</v>
      </c>
      <c r="D2732" s="169" t="s">
        <v>295</v>
      </c>
      <c r="E2732" s="103">
        <v>1</v>
      </c>
      <c r="F2732" s="103">
        <v>15</v>
      </c>
      <c r="G2732" s="278">
        <v>10.5688</v>
      </c>
    </row>
    <row r="2733" spans="1:7" s="139" customFormat="1" ht="25.2" customHeight="1" x14ac:dyDescent="0.35">
      <c r="A2733" s="367" t="s">
        <v>451</v>
      </c>
      <c r="B2733" s="141" t="s">
        <v>592</v>
      </c>
      <c r="C2733" s="100">
        <v>2022</v>
      </c>
      <c r="D2733" s="169" t="s">
        <v>295</v>
      </c>
      <c r="E2733" s="103">
        <v>1</v>
      </c>
      <c r="F2733" s="103">
        <v>15</v>
      </c>
      <c r="G2733" s="278">
        <v>4.4521300000000004</v>
      </c>
    </row>
    <row r="2734" spans="1:7" s="139" customFormat="1" ht="25.2" customHeight="1" x14ac:dyDescent="0.35">
      <c r="A2734" s="367" t="s">
        <v>451</v>
      </c>
      <c r="B2734" s="141" t="s">
        <v>592</v>
      </c>
      <c r="C2734" s="100">
        <v>2022</v>
      </c>
      <c r="D2734" s="169" t="s">
        <v>295</v>
      </c>
      <c r="E2734" s="103">
        <v>1</v>
      </c>
      <c r="F2734" s="103">
        <v>15</v>
      </c>
      <c r="G2734" s="278">
        <v>4.4521300000000004</v>
      </c>
    </row>
    <row r="2735" spans="1:7" s="139" customFormat="1" ht="25.2" customHeight="1" x14ac:dyDescent="0.35">
      <c r="A2735" s="367" t="s">
        <v>451</v>
      </c>
      <c r="B2735" s="141" t="s">
        <v>592</v>
      </c>
      <c r="C2735" s="100">
        <v>2022</v>
      </c>
      <c r="D2735" s="169" t="s">
        <v>295</v>
      </c>
      <c r="E2735" s="103">
        <v>1</v>
      </c>
      <c r="F2735" s="103">
        <v>15</v>
      </c>
      <c r="G2735" s="278">
        <v>4.4521300000000004</v>
      </c>
    </row>
    <row r="2736" spans="1:7" s="139" customFormat="1" ht="25.2" customHeight="1" x14ac:dyDescent="0.35">
      <c r="A2736" s="367" t="s">
        <v>451</v>
      </c>
      <c r="B2736" s="141" t="s">
        <v>592</v>
      </c>
      <c r="C2736" s="100">
        <v>2022</v>
      </c>
      <c r="D2736" s="169" t="s">
        <v>295</v>
      </c>
      <c r="E2736" s="103">
        <v>1</v>
      </c>
      <c r="F2736" s="103">
        <v>15</v>
      </c>
      <c r="G2736" s="278">
        <v>10.568809999999999</v>
      </c>
    </row>
    <row r="2737" spans="1:8" s="139" customFormat="1" ht="25.2" customHeight="1" x14ac:dyDescent="0.35">
      <c r="A2737" s="367" t="s">
        <v>451</v>
      </c>
      <c r="B2737" s="141" t="s">
        <v>592</v>
      </c>
      <c r="C2737" s="100">
        <v>2022</v>
      </c>
      <c r="D2737" s="169" t="s">
        <v>295</v>
      </c>
      <c r="E2737" s="103">
        <v>1</v>
      </c>
      <c r="F2737" s="103">
        <v>15</v>
      </c>
      <c r="G2737" s="278">
        <v>10.568809999999999</v>
      </c>
    </row>
    <row r="2738" spans="1:8" s="139" customFormat="1" ht="25.2" customHeight="1" x14ac:dyDescent="0.35">
      <c r="A2738" s="367" t="s">
        <v>451</v>
      </c>
      <c r="B2738" s="141" t="s">
        <v>592</v>
      </c>
      <c r="C2738" s="100">
        <v>2022</v>
      </c>
      <c r="D2738" s="169" t="s">
        <v>295</v>
      </c>
      <c r="E2738" s="103">
        <v>1</v>
      </c>
      <c r="F2738" s="103">
        <v>15</v>
      </c>
      <c r="G2738" s="278">
        <v>10.568809999999999</v>
      </c>
    </row>
    <row r="2739" spans="1:8" s="139" customFormat="1" ht="25.2" customHeight="1" x14ac:dyDescent="0.35">
      <c r="A2739" s="367" t="s">
        <v>451</v>
      </c>
      <c r="B2739" s="141" t="s">
        <v>592</v>
      </c>
      <c r="C2739" s="100">
        <v>2022</v>
      </c>
      <c r="D2739" s="169" t="s">
        <v>295</v>
      </c>
      <c r="E2739" s="103">
        <v>1</v>
      </c>
      <c r="F2739" s="103">
        <v>15</v>
      </c>
      <c r="G2739" s="278">
        <v>4.4521300000000004</v>
      </c>
    </row>
    <row r="2740" spans="1:8" s="63" customFormat="1" ht="25.2" customHeight="1" x14ac:dyDescent="0.35">
      <c r="A2740" s="367" t="s">
        <v>451</v>
      </c>
      <c r="B2740" s="141" t="s">
        <v>592</v>
      </c>
      <c r="C2740" s="69">
        <v>2022</v>
      </c>
      <c r="D2740" s="169" t="s">
        <v>295</v>
      </c>
      <c r="E2740" s="71">
        <v>1</v>
      </c>
      <c r="F2740" s="71">
        <v>15</v>
      </c>
      <c r="G2740" s="278">
        <v>4.4521300000000004</v>
      </c>
    </row>
    <row r="2741" spans="1:8" s="63" customFormat="1" ht="25.2" customHeight="1" x14ac:dyDescent="0.35">
      <c r="A2741" s="367" t="s">
        <v>451</v>
      </c>
      <c r="B2741" s="141" t="s">
        <v>592</v>
      </c>
      <c r="C2741" s="69">
        <v>2022</v>
      </c>
      <c r="D2741" s="169" t="s">
        <v>295</v>
      </c>
      <c r="E2741" s="71">
        <v>1</v>
      </c>
      <c r="F2741" s="71">
        <v>15</v>
      </c>
      <c r="G2741" s="278">
        <v>4.4521300000000004</v>
      </c>
    </row>
    <row r="2742" spans="1:8" s="63" customFormat="1" ht="25.2" customHeight="1" x14ac:dyDescent="0.35">
      <c r="A2742" s="367" t="s">
        <v>451</v>
      </c>
      <c r="B2742" s="145" t="s">
        <v>593</v>
      </c>
      <c r="C2742" s="69">
        <v>2022</v>
      </c>
      <c r="D2742" s="169" t="s">
        <v>295</v>
      </c>
      <c r="E2742" s="71">
        <v>1</v>
      </c>
      <c r="F2742" s="71">
        <v>30</v>
      </c>
      <c r="G2742" s="278">
        <v>3.8107899999999999</v>
      </c>
    </row>
    <row r="2743" spans="1:8" s="63" customFormat="1" ht="25.2" customHeight="1" x14ac:dyDescent="0.35">
      <c r="A2743" s="367" t="s">
        <v>451</v>
      </c>
      <c r="B2743" s="145" t="s">
        <v>593</v>
      </c>
      <c r="C2743" s="69">
        <v>2022</v>
      </c>
      <c r="D2743" s="169" t="s">
        <v>295</v>
      </c>
      <c r="E2743" s="71">
        <v>1</v>
      </c>
      <c r="F2743" s="71">
        <v>50</v>
      </c>
      <c r="G2743" s="278">
        <v>3.8107899999999999</v>
      </c>
      <c r="H2743" s="74"/>
    </row>
    <row r="2744" spans="1:8" s="63" customFormat="1" ht="25.2" customHeight="1" x14ac:dyDescent="0.35">
      <c r="A2744" s="367" t="s">
        <v>451</v>
      </c>
      <c r="B2744" s="87" t="s">
        <v>594</v>
      </c>
      <c r="C2744" s="69">
        <v>2022</v>
      </c>
      <c r="D2744" s="169" t="s">
        <v>295</v>
      </c>
      <c r="E2744" s="71">
        <v>1</v>
      </c>
      <c r="F2744" s="71">
        <v>15</v>
      </c>
      <c r="G2744" s="278">
        <v>7.4603000000000002</v>
      </c>
    </row>
    <row r="2745" spans="1:8" s="63" customFormat="1" ht="25.2" customHeight="1" x14ac:dyDescent="0.35">
      <c r="A2745" s="367" t="s">
        <v>451</v>
      </c>
      <c r="B2745" s="87" t="s">
        <v>594</v>
      </c>
      <c r="C2745" s="69">
        <v>2022</v>
      </c>
      <c r="D2745" s="169" t="s">
        <v>295</v>
      </c>
      <c r="E2745" s="71">
        <v>1</v>
      </c>
      <c r="F2745" s="71">
        <v>15</v>
      </c>
      <c r="G2745" s="278">
        <v>7.4603000000000002</v>
      </c>
    </row>
    <row r="2746" spans="1:8" s="63" customFormat="1" ht="25.2" customHeight="1" x14ac:dyDescent="0.35">
      <c r="A2746" s="367" t="s">
        <v>451</v>
      </c>
      <c r="B2746" s="87" t="s">
        <v>594</v>
      </c>
      <c r="C2746" s="69">
        <v>2022</v>
      </c>
      <c r="D2746" s="169" t="s">
        <v>295</v>
      </c>
      <c r="E2746" s="71">
        <v>1</v>
      </c>
      <c r="F2746" s="71">
        <v>15</v>
      </c>
      <c r="G2746" s="278">
        <v>12.573650000000001</v>
      </c>
    </row>
    <row r="2747" spans="1:8" s="63" customFormat="1" ht="25.2" customHeight="1" x14ac:dyDescent="0.35">
      <c r="A2747" s="367" t="s">
        <v>451</v>
      </c>
      <c r="B2747" s="87" t="s">
        <v>594</v>
      </c>
      <c r="C2747" s="69">
        <v>2022</v>
      </c>
      <c r="D2747" s="169" t="s">
        <v>295</v>
      </c>
      <c r="E2747" s="71">
        <v>1</v>
      </c>
      <c r="F2747" s="71">
        <v>15</v>
      </c>
      <c r="G2747" s="278">
        <v>11.728590000000001</v>
      </c>
    </row>
    <row r="2748" spans="1:8" s="63" customFormat="1" ht="25.2" customHeight="1" x14ac:dyDescent="0.35">
      <c r="A2748" s="367" t="s">
        <v>451</v>
      </c>
      <c r="B2748" s="87" t="s">
        <v>594</v>
      </c>
      <c r="C2748" s="69">
        <v>2022</v>
      </c>
      <c r="D2748" s="169" t="s">
        <v>295</v>
      </c>
      <c r="E2748" s="71">
        <v>1</v>
      </c>
      <c r="F2748" s="71">
        <v>15</v>
      </c>
      <c r="G2748" s="278">
        <v>11.728590000000001</v>
      </c>
    </row>
    <row r="2749" spans="1:8" s="63" customFormat="1" ht="25.2" customHeight="1" x14ac:dyDescent="0.35">
      <c r="A2749" s="367" t="s">
        <v>451</v>
      </c>
      <c r="B2749" s="87" t="s">
        <v>594</v>
      </c>
      <c r="C2749" s="69">
        <v>2022</v>
      </c>
      <c r="D2749" s="169" t="s">
        <v>295</v>
      </c>
      <c r="E2749" s="71">
        <v>1</v>
      </c>
      <c r="F2749" s="71">
        <v>15</v>
      </c>
      <c r="G2749" s="278">
        <v>11.728590000000001</v>
      </c>
    </row>
    <row r="2750" spans="1:8" s="63" customFormat="1" ht="25.2" customHeight="1" x14ac:dyDescent="0.35">
      <c r="A2750" s="367" t="s">
        <v>451</v>
      </c>
      <c r="B2750" s="87" t="s">
        <v>594</v>
      </c>
      <c r="C2750" s="69">
        <v>2022</v>
      </c>
      <c r="D2750" s="169" t="s">
        <v>295</v>
      </c>
      <c r="E2750" s="71">
        <v>1</v>
      </c>
      <c r="F2750" s="71">
        <v>15</v>
      </c>
      <c r="G2750" s="278">
        <v>11.728590000000001</v>
      </c>
    </row>
    <row r="2751" spans="1:8" s="63" customFormat="1" ht="25.2" customHeight="1" x14ac:dyDescent="0.35">
      <c r="A2751" s="367" t="s">
        <v>451</v>
      </c>
      <c r="B2751" s="87" t="s">
        <v>594</v>
      </c>
      <c r="C2751" s="69">
        <v>2022</v>
      </c>
      <c r="D2751" s="169" t="s">
        <v>295</v>
      </c>
      <c r="E2751" s="71">
        <v>1</v>
      </c>
      <c r="F2751" s="71">
        <v>15</v>
      </c>
      <c r="G2751" s="278">
        <v>11.728590000000001</v>
      </c>
    </row>
    <row r="2752" spans="1:8" s="63" customFormat="1" ht="25.2" customHeight="1" x14ac:dyDescent="0.35">
      <c r="A2752" s="367" t="s">
        <v>451</v>
      </c>
      <c r="B2752" s="87" t="s">
        <v>594</v>
      </c>
      <c r="C2752" s="69">
        <v>2022</v>
      </c>
      <c r="D2752" s="169" t="s">
        <v>295</v>
      </c>
      <c r="E2752" s="71">
        <v>1</v>
      </c>
      <c r="F2752" s="71">
        <v>15</v>
      </c>
      <c r="G2752" s="278">
        <v>11.728579999999999</v>
      </c>
    </row>
    <row r="2753" spans="1:7" s="63" customFormat="1" ht="25.2" customHeight="1" x14ac:dyDescent="0.35">
      <c r="A2753" s="367" t="s">
        <v>451</v>
      </c>
      <c r="B2753" s="87" t="s">
        <v>594</v>
      </c>
      <c r="C2753" s="69">
        <v>2022</v>
      </c>
      <c r="D2753" s="169" t="s">
        <v>295</v>
      </c>
      <c r="E2753" s="71">
        <v>1</v>
      </c>
      <c r="F2753" s="71">
        <v>15</v>
      </c>
      <c r="G2753" s="278">
        <v>8.5201799999999999</v>
      </c>
    </row>
    <row r="2754" spans="1:7" s="63" customFormat="1" ht="25.2" customHeight="1" x14ac:dyDescent="0.35">
      <c r="A2754" s="367" t="s">
        <v>451</v>
      </c>
      <c r="B2754" s="87" t="s">
        <v>594</v>
      </c>
      <c r="C2754" s="69">
        <v>2022</v>
      </c>
      <c r="D2754" s="169" t="s">
        <v>295</v>
      </c>
      <c r="E2754" s="71">
        <v>1</v>
      </c>
      <c r="F2754" s="71">
        <v>15</v>
      </c>
      <c r="G2754" s="278">
        <v>11.08915</v>
      </c>
    </row>
    <row r="2755" spans="1:7" s="63" customFormat="1" ht="25.2" customHeight="1" x14ac:dyDescent="0.35">
      <c r="A2755" s="367" t="s">
        <v>451</v>
      </c>
      <c r="B2755" s="87" t="s">
        <v>594</v>
      </c>
      <c r="C2755" s="69">
        <v>2022</v>
      </c>
      <c r="D2755" s="169" t="s">
        <v>295</v>
      </c>
      <c r="E2755" s="71">
        <v>1</v>
      </c>
      <c r="F2755" s="71">
        <v>15</v>
      </c>
      <c r="G2755" s="278">
        <v>8.5201799999999999</v>
      </c>
    </row>
    <row r="2756" spans="1:7" s="63" customFormat="1" ht="25.2" customHeight="1" x14ac:dyDescent="0.35">
      <c r="A2756" s="367" t="s">
        <v>451</v>
      </c>
      <c r="B2756" s="87" t="s">
        <v>594</v>
      </c>
      <c r="C2756" s="69">
        <v>2022</v>
      </c>
      <c r="D2756" s="169" t="s">
        <v>295</v>
      </c>
      <c r="E2756" s="71">
        <v>1</v>
      </c>
      <c r="F2756" s="71">
        <v>15</v>
      </c>
      <c r="G2756" s="278">
        <v>8.5201799999999999</v>
      </c>
    </row>
    <row r="2757" spans="1:7" s="63" customFormat="1" ht="25.2" customHeight="1" x14ac:dyDescent="0.35">
      <c r="A2757" s="367" t="s">
        <v>451</v>
      </c>
      <c r="B2757" s="87" t="s">
        <v>594</v>
      </c>
      <c r="C2757" s="69">
        <v>2022</v>
      </c>
      <c r="D2757" s="169" t="s">
        <v>295</v>
      </c>
      <c r="E2757" s="71">
        <v>1</v>
      </c>
      <c r="F2757" s="71">
        <v>15</v>
      </c>
      <c r="G2757" s="278">
        <v>8.5201799999999999</v>
      </c>
    </row>
    <row r="2758" spans="1:7" s="63" customFormat="1" ht="25.2" customHeight="1" x14ac:dyDescent="0.35">
      <c r="A2758" s="367" t="s">
        <v>451</v>
      </c>
      <c r="B2758" s="87" t="s">
        <v>594</v>
      </c>
      <c r="C2758" s="69">
        <v>2022</v>
      </c>
      <c r="D2758" s="169" t="s">
        <v>295</v>
      </c>
      <c r="E2758" s="71">
        <v>1</v>
      </c>
      <c r="F2758" s="71">
        <v>15</v>
      </c>
      <c r="G2758" s="278">
        <v>8.5201799999999999</v>
      </c>
    </row>
    <row r="2759" spans="1:7" s="63" customFormat="1" ht="25.2" customHeight="1" x14ac:dyDescent="0.35">
      <c r="A2759" s="367" t="s">
        <v>451</v>
      </c>
      <c r="B2759" s="87" t="s">
        <v>594</v>
      </c>
      <c r="C2759" s="69">
        <v>2022</v>
      </c>
      <c r="D2759" s="169" t="s">
        <v>295</v>
      </c>
      <c r="E2759" s="71">
        <v>1</v>
      </c>
      <c r="F2759" s="71">
        <v>15</v>
      </c>
      <c r="G2759" s="278">
        <v>8.5201799999999999</v>
      </c>
    </row>
    <row r="2760" spans="1:7" s="63" customFormat="1" ht="25.2" customHeight="1" x14ac:dyDescent="0.35">
      <c r="A2760" s="367" t="s">
        <v>451</v>
      </c>
      <c r="B2760" s="87" t="s">
        <v>594</v>
      </c>
      <c r="C2760" s="69">
        <v>2022</v>
      </c>
      <c r="D2760" s="169" t="s">
        <v>295</v>
      </c>
      <c r="E2760" s="71">
        <v>1</v>
      </c>
      <c r="F2760" s="71">
        <v>15</v>
      </c>
      <c r="G2760" s="278">
        <v>8.5201799999999999</v>
      </c>
    </row>
    <row r="2761" spans="1:7" s="63" customFormat="1" ht="25.2" customHeight="1" x14ac:dyDescent="0.35">
      <c r="A2761" s="367" t="s">
        <v>451</v>
      </c>
      <c r="B2761" s="87" t="s">
        <v>594</v>
      </c>
      <c r="C2761" s="69">
        <v>2022</v>
      </c>
      <c r="D2761" s="169" t="s">
        <v>295</v>
      </c>
      <c r="E2761" s="71">
        <v>1</v>
      </c>
      <c r="F2761" s="71">
        <v>15</v>
      </c>
      <c r="G2761" s="278">
        <v>8.5201799999999999</v>
      </c>
    </row>
    <row r="2762" spans="1:7" s="63" customFormat="1" ht="25.2" customHeight="1" x14ac:dyDescent="0.35">
      <c r="A2762" s="367" t="s">
        <v>451</v>
      </c>
      <c r="B2762" s="87" t="s">
        <v>594</v>
      </c>
      <c r="C2762" s="69">
        <v>2022</v>
      </c>
      <c r="D2762" s="169" t="s">
        <v>295</v>
      </c>
      <c r="E2762" s="71">
        <v>1</v>
      </c>
      <c r="F2762" s="71">
        <v>15</v>
      </c>
      <c r="G2762" s="278">
        <v>11.08915</v>
      </c>
    </row>
    <row r="2763" spans="1:7" s="63" customFormat="1" ht="25.2" customHeight="1" x14ac:dyDescent="0.35">
      <c r="A2763" s="367" t="s">
        <v>451</v>
      </c>
      <c r="B2763" s="87" t="s">
        <v>594</v>
      </c>
      <c r="C2763" s="69">
        <v>2022</v>
      </c>
      <c r="D2763" s="169" t="s">
        <v>295</v>
      </c>
      <c r="E2763" s="71">
        <v>1</v>
      </c>
      <c r="F2763" s="71">
        <v>15</v>
      </c>
      <c r="G2763" s="278">
        <v>11.08915</v>
      </c>
    </row>
    <row r="2764" spans="1:7" s="63" customFormat="1" ht="25.2" customHeight="1" x14ac:dyDescent="0.35">
      <c r="A2764" s="367" t="s">
        <v>451</v>
      </c>
      <c r="B2764" s="87" t="s">
        <v>594</v>
      </c>
      <c r="C2764" s="69">
        <v>2022</v>
      </c>
      <c r="D2764" s="169" t="s">
        <v>295</v>
      </c>
      <c r="E2764" s="71">
        <v>1</v>
      </c>
      <c r="F2764" s="71">
        <v>15</v>
      </c>
      <c r="G2764" s="278">
        <v>11.08915</v>
      </c>
    </row>
    <row r="2765" spans="1:7" s="63" customFormat="1" ht="25.2" customHeight="1" x14ac:dyDescent="0.35">
      <c r="A2765" s="367" t="s">
        <v>451</v>
      </c>
      <c r="B2765" s="87" t="s">
        <v>594</v>
      </c>
      <c r="C2765" s="69">
        <v>2022</v>
      </c>
      <c r="D2765" s="169" t="s">
        <v>295</v>
      </c>
      <c r="E2765" s="71">
        <v>1</v>
      </c>
      <c r="F2765" s="71">
        <v>15</v>
      </c>
      <c r="G2765" s="278">
        <v>11.08915</v>
      </c>
    </row>
    <row r="2766" spans="1:7" s="63" customFormat="1" ht="25.2" customHeight="1" x14ac:dyDescent="0.35">
      <c r="A2766" s="367" t="s">
        <v>451</v>
      </c>
      <c r="B2766" s="87" t="s">
        <v>594</v>
      </c>
      <c r="C2766" s="69">
        <v>2022</v>
      </c>
      <c r="D2766" s="169" t="s">
        <v>295</v>
      </c>
      <c r="E2766" s="71">
        <v>1</v>
      </c>
      <c r="F2766" s="71">
        <v>15</v>
      </c>
      <c r="G2766" s="278">
        <v>11.08915</v>
      </c>
    </row>
    <row r="2767" spans="1:7" s="63" customFormat="1" ht="25.2" customHeight="1" x14ac:dyDescent="0.35">
      <c r="A2767" s="367" t="s">
        <v>451</v>
      </c>
      <c r="B2767" s="87" t="s">
        <v>594</v>
      </c>
      <c r="C2767" s="69">
        <v>2022</v>
      </c>
      <c r="D2767" s="169" t="s">
        <v>295</v>
      </c>
      <c r="E2767" s="71">
        <v>1</v>
      </c>
      <c r="F2767" s="71">
        <v>15</v>
      </c>
      <c r="G2767" s="278">
        <v>9.7129300000000001</v>
      </c>
    </row>
    <row r="2768" spans="1:7" s="63" customFormat="1" ht="25.2" customHeight="1" x14ac:dyDescent="0.35">
      <c r="A2768" s="367" t="s">
        <v>451</v>
      </c>
      <c r="B2768" s="87" t="s">
        <v>594</v>
      </c>
      <c r="C2768" s="69">
        <v>2022</v>
      </c>
      <c r="D2768" s="169" t="s">
        <v>295</v>
      </c>
      <c r="E2768" s="71">
        <v>1</v>
      </c>
      <c r="F2768" s="71">
        <v>15</v>
      </c>
      <c r="G2768" s="278">
        <v>9.7129300000000001</v>
      </c>
    </row>
    <row r="2769" spans="1:7" s="63" customFormat="1" ht="25.2" customHeight="1" x14ac:dyDescent="0.35">
      <c r="A2769" s="367" t="s">
        <v>451</v>
      </c>
      <c r="B2769" s="87" t="s">
        <v>594</v>
      </c>
      <c r="C2769" s="69">
        <v>2022</v>
      </c>
      <c r="D2769" s="169" t="s">
        <v>295</v>
      </c>
      <c r="E2769" s="71">
        <v>1</v>
      </c>
      <c r="F2769" s="71">
        <v>15</v>
      </c>
      <c r="G2769" s="278">
        <v>9.7129300000000001</v>
      </c>
    </row>
    <row r="2770" spans="1:7" s="63" customFormat="1" ht="25.2" customHeight="1" x14ac:dyDescent="0.35">
      <c r="A2770" s="367" t="s">
        <v>451</v>
      </c>
      <c r="B2770" s="87" t="s">
        <v>594</v>
      </c>
      <c r="C2770" s="69">
        <v>2022</v>
      </c>
      <c r="D2770" s="169" t="s">
        <v>295</v>
      </c>
      <c r="E2770" s="71">
        <v>1</v>
      </c>
      <c r="F2770" s="71">
        <v>15</v>
      </c>
      <c r="G2770" s="278">
        <v>9.7129300000000001</v>
      </c>
    </row>
    <row r="2771" spans="1:7" s="63" customFormat="1" ht="25.2" customHeight="1" x14ac:dyDescent="0.35">
      <c r="A2771" s="367" t="s">
        <v>451</v>
      </c>
      <c r="B2771" s="87" t="s">
        <v>594</v>
      </c>
      <c r="C2771" s="69">
        <v>2022</v>
      </c>
      <c r="D2771" s="169" t="s">
        <v>295</v>
      </c>
      <c r="E2771" s="71">
        <v>1</v>
      </c>
      <c r="F2771" s="71">
        <v>15</v>
      </c>
      <c r="G2771" s="278">
        <v>9.7129300000000001</v>
      </c>
    </row>
    <row r="2772" spans="1:7" s="63" customFormat="1" ht="25.2" customHeight="1" x14ac:dyDescent="0.35">
      <c r="A2772" s="367" t="s">
        <v>451</v>
      </c>
      <c r="B2772" s="87" t="s">
        <v>594</v>
      </c>
      <c r="C2772" s="69">
        <v>2022</v>
      </c>
      <c r="D2772" s="169" t="s">
        <v>295</v>
      </c>
      <c r="E2772" s="71">
        <v>1</v>
      </c>
      <c r="F2772" s="71">
        <v>15</v>
      </c>
      <c r="G2772" s="278">
        <v>9.7129300000000001</v>
      </c>
    </row>
    <row r="2773" spans="1:7" s="63" customFormat="1" ht="25.2" customHeight="1" x14ac:dyDescent="0.35">
      <c r="A2773" s="367" t="s">
        <v>451</v>
      </c>
      <c r="B2773" s="87" t="s">
        <v>594</v>
      </c>
      <c r="C2773" s="69">
        <v>2022</v>
      </c>
      <c r="D2773" s="169" t="s">
        <v>295</v>
      </c>
      <c r="E2773" s="71">
        <v>1</v>
      </c>
      <c r="F2773" s="71">
        <v>15</v>
      </c>
      <c r="G2773" s="278">
        <v>9.7129399999999997</v>
      </c>
    </row>
    <row r="2774" spans="1:7" s="63" customFormat="1" ht="25.2" customHeight="1" x14ac:dyDescent="0.35">
      <c r="A2774" s="367" t="s">
        <v>451</v>
      </c>
      <c r="B2774" s="87" t="s">
        <v>594</v>
      </c>
      <c r="C2774" s="69">
        <v>2022</v>
      </c>
      <c r="D2774" s="169" t="s">
        <v>295</v>
      </c>
      <c r="E2774" s="71">
        <v>1</v>
      </c>
      <c r="F2774" s="71">
        <v>15</v>
      </c>
      <c r="G2774" s="278">
        <v>9.7129399999999997</v>
      </c>
    </row>
    <row r="2775" spans="1:7" s="63" customFormat="1" ht="25.2" customHeight="1" x14ac:dyDescent="0.35">
      <c r="A2775" s="367" t="s">
        <v>451</v>
      </c>
      <c r="B2775" s="87" t="s">
        <v>594</v>
      </c>
      <c r="C2775" s="69">
        <v>2022</v>
      </c>
      <c r="D2775" s="169" t="s">
        <v>295</v>
      </c>
      <c r="E2775" s="71">
        <v>1</v>
      </c>
      <c r="F2775" s="71">
        <v>15</v>
      </c>
      <c r="G2775" s="278">
        <v>4.8514499999999998</v>
      </c>
    </row>
    <row r="2776" spans="1:7" s="63" customFormat="1" ht="25.2" customHeight="1" x14ac:dyDescent="0.35">
      <c r="A2776" s="367" t="s">
        <v>451</v>
      </c>
      <c r="B2776" s="87" t="s">
        <v>594</v>
      </c>
      <c r="C2776" s="69">
        <v>2022</v>
      </c>
      <c r="D2776" s="169" t="s">
        <v>295</v>
      </c>
      <c r="E2776" s="71">
        <v>1</v>
      </c>
      <c r="F2776" s="71">
        <v>15</v>
      </c>
      <c r="G2776" s="278">
        <v>10.855180000000001</v>
      </c>
    </row>
    <row r="2777" spans="1:7" s="63" customFormat="1" ht="25.2" customHeight="1" x14ac:dyDescent="0.35">
      <c r="A2777" s="367" t="s">
        <v>451</v>
      </c>
      <c r="B2777" s="87" t="s">
        <v>594</v>
      </c>
      <c r="C2777" s="69">
        <v>2022</v>
      </c>
      <c r="D2777" s="169" t="s">
        <v>295</v>
      </c>
      <c r="E2777" s="71">
        <v>1</v>
      </c>
      <c r="F2777" s="71">
        <v>15</v>
      </c>
      <c r="G2777" s="278">
        <v>9.9386499999999991</v>
      </c>
    </row>
    <row r="2778" spans="1:7" s="63" customFormat="1" ht="25.2" customHeight="1" x14ac:dyDescent="0.35">
      <c r="A2778" s="367" t="s">
        <v>451</v>
      </c>
      <c r="B2778" s="87" t="s">
        <v>594</v>
      </c>
      <c r="C2778" s="69">
        <v>2022</v>
      </c>
      <c r="D2778" s="169" t="s">
        <v>295</v>
      </c>
      <c r="E2778" s="71">
        <v>1</v>
      </c>
      <c r="F2778" s="71">
        <v>15</v>
      </c>
      <c r="G2778" s="278">
        <v>4.8514499999999998</v>
      </c>
    </row>
    <row r="2779" spans="1:7" s="63" customFormat="1" ht="25.2" customHeight="1" x14ac:dyDescent="0.35">
      <c r="A2779" s="367" t="s">
        <v>451</v>
      </c>
      <c r="B2779" s="87" t="s">
        <v>594</v>
      </c>
      <c r="C2779" s="69">
        <v>2022</v>
      </c>
      <c r="D2779" s="169" t="s">
        <v>295</v>
      </c>
      <c r="E2779" s="71">
        <v>1</v>
      </c>
      <c r="F2779" s="71">
        <v>15</v>
      </c>
      <c r="G2779" s="278">
        <v>4.8514499999999998</v>
      </c>
    </row>
    <row r="2780" spans="1:7" s="63" customFormat="1" ht="25.2" customHeight="1" x14ac:dyDescent="0.35">
      <c r="A2780" s="367" t="s">
        <v>451</v>
      </c>
      <c r="B2780" s="87" t="s">
        <v>594</v>
      </c>
      <c r="C2780" s="69">
        <v>2022</v>
      </c>
      <c r="D2780" s="169" t="s">
        <v>295</v>
      </c>
      <c r="E2780" s="71">
        <v>1</v>
      </c>
      <c r="F2780" s="71">
        <v>15</v>
      </c>
      <c r="G2780" s="278">
        <v>4.8514499999999998</v>
      </c>
    </row>
    <row r="2781" spans="1:7" s="63" customFormat="1" ht="25.2" customHeight="1" x14ac:dyDescent="0.35">
      <c r="A2781" s="367" t="s">
        <v>451</v>
      </c>
      <c r="B2781" s="87" t="s">
        <v>594</v>
      </c>
      <c r="C2781" s="69">
        <v>2022</v>
      </c>
      <c r="D2781" s="169" t="s">
        <v>295</v>
      </c>
      <c r="E2781" s="71">
        <v>1</v>
      </c>
      <c r="F2781" s="71">
        <v>15</v>
      </c>
      <c r="G2781" s="278">
        <v>4.8514499999999998</v>
      </c>
    </row>
    <row r="2782" spans="1:7" s="63" customFormat="1" ht="25.2" customHeight="1" x14ac:dyDescent="0.35">
      <c r="A2782" s="367" t="s">
        <v>451</v>
      </c>
      <c r="B2782" s="87" t="s">
        <v>594</v>
      </c>
      <c r="C2782" s="69">
        <v>2022</v>
      </c>
      <c r="D2782" s="169" t="s">
        <v>295</v>
      </c>
      <c r="E2782" s="71">
        <v>7</v>
      </c>
      <c r="F2782" s="71">
        <f>15*7</f>
        <v>105</v>
      </c>
      <c r="G2782" s="278">
        <f>7.77092*7</f>
        <v>54.396439999999998</v>
      </c>
    </row>
    <row r="2783" spans="1:7" s="63" customFormat="1" ht="25.2" customHeight="1" x14ac:dyDescent="0.35">
      <c r="A2783" s="367" t="s">
        <v>451</v>
      </c>
      <c r="B2783" s="87" t="s">
        <v>594</v>
      </c>
      <c r="C2783" s="69">
        <v>2022</v>
      </c>
      <c r="D2783" s="169" t="s">
        <v>295</v>
      </c>
      <c r="E2783" s="71">
        <v>1</v>
      </c>
      <c r="F2783" s="71">
        <v>15</v>
      </c>
      <c r="G2783" s="278">
        <v>2.6836700000000002</v>
      </c>
    </row>
    <row r="2784" spans="1:7" s="63" customFormat="1" ht="25.2" customHeight="1" x14ac:dyDescent="0.35">
      <c r="A2784" s="367" t="s">
        <v>451</v>
      </c>
      <c r="B2784" s="87" t="s">
        <v>594</v>
      </c>
      <c r="C2784" s="69">
        <v>2022</v>
      </c>
      <c r="D2784" s="169" t="s">
        <v>295</v>
      </c>
      <c r="E2784" s="71">
        <v>1</v>
      </c>
      <c r="F2784" s="71">
        <v>15</v>
      </c>
      <c r="G2784" s="278">
        <v>7.7709200000000003</v>
      </c>
    </row>
    <row r="2785" spans="1:7" s="63" customFormat="1" ht="25.2" customHeight="1" x14ac:dyDescent="0.35">
      <c r="A2785" s="367" t="s">
        <v>451</v>
      </c>
      <c r="B2785" s="87" t="s">
        <v>594</v>
      </c>
      <c r="C2785" s="69">
        <v>2022</v>
      </c>
      <c r="D2785" s="169" t="s">
        <v>295</v>
      </c>
      <c r="E2785" s="71">
        <v>1</v>
      </c>
      <c r="F2785" s="71">
        <v>15</v>
      </c>
      <c r="G2785" s="278">
        <v>2.6836700000000002</v>
      </c>
    </row>
    <row r="2786" spans="1:7" s="63" customFormat="1" ht="25.2" customHeight="1" x14ac:dyDescent="0.35">
      <c r="A2786" s="367" t="s">
        <v>451</v>
      </c>
      <c r="B2786" s="87" t="s">
        <v>594</v>
      </c>
      <c r="C2786" s="69">
        <v>2022</v>
      </c>
      <c r="D2786" s="169" t="s">
        <v>295</v>
      </c>
      <c r="E2786" s="71">
        <v>1</v>
      </c>
      <c r="F2786" s="71">
        <v>15</v>
      </c>
      <c r="G2786" s="278">
        <v>2.6836700000000002</v>
      </c>
    </row>
    <row r="2787" spans="1:7" s="63" customFormat="1" ht="25.2" customHeight="1" x14ac:dyDescent="0.35">
      <c r="A2787" s="367" t="s">
        <v>451</v>
      </c>
      <c r="B2787" s="87" t="s">
        <v>594</v>
      </c>
      <c r="C2787" s="69">
        <v>2022</v>
      </c>
      <c r="D2787" s="169" t="s">
        <v>295</v>
      </c>
      <c r="E2787" s="71">
        <v>1</v>
      </c>
      <c r="F2787" s="71">
        <v>15</v>
      </c>
      <c r="G2787" s="278">
        <v>7.7709200000000003</v>
      </c>
    </row>
    <row r="2788" spans="1:7" s="63" customFormat="1" ht="25.2" customHeight="1" x14ac:dyDescent="0.35">
      <c r="A2788" s="367" t="s">
        <v>451</v>
      </c>
      <c r="B2788" s="87" t="s">
        <v>594</v>
      </c>
      <c r="C2788" s="69">
        <v>2022</v>
      </c>
      <c r="D2788" s="169" t="s">
        <v>295</v>
      </c>
      <c r="E2788" s="71">
        <v>1</v>
      </c>
      <c r="F2788" s="71">
        <v>15</v>
      </c>
      <c r="G2788" s="278">
        <v>7.7709200000000003</v>
      </c>
    </row>
    <row r="2789" spans="1:7" s="63" customFormat="1" ht="25.2" customHeight="1" x14ac:dyDescent="0.35">
      <c r="A2789" s="367" t="s">
        <v>451</v>
      </c>
      <c r="B2789" s="87" t="s">
        <v>594</v>
      </c>
      <c r="C2789" s="69">
        <v>2022</v>
      </c>
      <c r="D2789" s="169" t="s">
        <v>295</v>
      </c>
      <c r="E2789" s="71">
        <v>1</v>
      </c>
      <c r="F2789" s="71">
        <v>15</v>
      </c>
      <c r="G2789" s="278">
        <v>7.7709200000000003</v>
      </c>
    </row>
    <row r="2790" spans="1:7" s="63" customFormat="1" ht="25.2" customHeight="1" x14ac:dyDescent="0.35">
      <c r="A2790" s="367" t="s">
        <v>451</v>
      </c>
      <c r="B2790" s="87" t="s">
        <v>594</v>
      </c>
      <c r="C2790" s="69">
        <v>2022</v>
      </c>
      <c r="D2790" s="169" t="s">
        <v>295</v>
      </c>
      <c r="E2790" s="71">
        <v>1</v>
      </c>
      <c r="F2790" s="71">
        <v>15</v>
      </c>
      <c r="G2790" s="278">
        <v>7.7709200000000003</v>
      </c>
    </row>
    <row r="2791" spans="1:7" s="63" customFormat="1" ht="25.2" customHeight="1" x14ac:dyDescent="0.35">
      <c r="A2791" s="367" t="s">
        <v>451</v>
      </c>
      <c r="B2791" s="87" t="s">
        <v>594</v>
      </c>
      <c r="C2791" s="69">
        <v>2022</v>
      </c>
      <c r="D2791" s="169" t="s">
        <v>295</v>
      </c>
      <c r="E2791" s="71">
        <v>1</v>
      </c>
      <c r="F2791" s="71">
        <v>15</v>
      </c>
      <c r="G2791" s="278">
        <v>7.7709200000000003</v>
      </c>
    </row>
    <row r="2792" spans="1:7" s="63" customFormat="1" ht="25.2" customHeight="1" x14ac:dyDescent="0.35">
      <c r="A2792" s="367" t="s">
        <v>451</v>
      </c>
      <c r="B2792" s="87" t="s">
        <v>594</v>
      </c>
      <c r="C2792" s="69">
        <v>2022</v>
      </c>
      <c r="D2792" s="169" t="s">
        <v>295</v>
      </c>
      <c r="E2792" s="71">
        <v>1</v>
      </c>
      <c r="F2792" s="71">
        <v>15</v>
      </c>
      <c r="G2792" s="278">
        <v>7.7709200000000003</v>
      </c>
    </row>
    <row r="2793" spans="1:7" s="63" customFormat="1" ht="25.2" customHeight="1" x14ac:dyDescent="0.35">
      <c r="A2793" s="367" t="s">
        <v>451</v>
      </c>
      <c r="B2793" s="87" t="s">
        <v>594</v>
      </c>
      <c r="C2793" s="69">
        <v>2022</v>
      </c>
      <c r="D2793" s="169" t="s">
        <v>295</v>
      </c>
      <c r="E2793" s="71">
        <v>1</v>
      </c>
      <c r="F2793" s="71">
        <v>15</v>
      </c>
      <c r="G2793" s="278">
        <v>7.7709200000000003</v>
      </c>
    </row>
    <row r="2794" spans="1:7" s="63" customFormat="1" ht="25.2" customHeight="1" x14ac:dyDescent="0.35">
      <c r="A2794" s="367" t="s">
        <v>451</v>
      </c>
      <c r="B2794" s="87" t="s">
        <v>594</v>
      </c>
      <c r="C2794" s="69">
        <v>2022</v>
      </c>
      <c r="D2794" s="169" t="s">
        <v>295</v>
      </c>
      <c r="E2794" s="71">
        <v>1</v>
      </c>
      <c r="F2794" s="71">
        <v>15</v>
      </c>
      <c r="G2794" s="278">
        <v>20.236240000000002</v>
      </c>
    </row>
    <row r="2795" spans="1:7" s="63" customFormat="1" ht="25.2" customHeight="1" x14ac:dyDescent="0.35">
      <c r="A2795" s="367" t="s">
        <v>451</v>
      </c>
      <c r="B2795" s="87" t="s">
        <v>594</v>
      </c>
      <c r="C2795" s="69">
        <v>2022</v>
      </c>
      <c r="D2795" s="169" t="s">
        <v>295</v>
      </c>
      <c r="E2795" s="71">
        <v>1</v>
      </c>
      <c r="F2795" s="71">
        <v>15</v>
      </c>
      <c r="G2795" s="278">
        <v>20.236249999999998</v>
      </c>
    </row>
    <row r="2796" spans="1:7" s="63" customFormat="1" ht="25.2" customHeight="1" x14ac:dyDescent="0.35">
      <c r="A2796" s="367" t="s">
        <v>451</v>
      </c>
      <c r="B2796" s="87" t="s">
        <v>594</v>
      </c>
      <c r="C2796" s="69">
        <v>2022</v>
      </c>
      <c r="D2796" s="169" t="s">
        <v>295</v>
      </c>
      <c r="E2796" s="71">
        <v>1</v>
      </c>
      <c r="F2796" s="71">
        <v>15</v>
      </c>
      <c r="G2796" s="278">
        <v>31.625400000000003</v>
      </c>
    </row>
    <row r="2797" spans="1:7" s="63" customFormat="1" ht="25.2" customHeight="1" x14ac:dyDescent="0.35">
      <c r="A2797" s="367" t="s">
        <v>451</v>
      </c>
      <c r="B2797" s="118" t="s">
        <v>595</v>
      </c>
      <c r="C2797" s="69">
        <v>2022</v>
      </c>
      <c r="D2797" s="169" t="s">
        <v>295</v>
      </c>
      <c r="E2797" s="71">
        <v>1</v>
      </c>
      <c r="F2797" s="71">
        <v>15</v>
      </c>
      <c r="G2797" s="278">
        <v>19.700620000000001</v>
      </c>
    </row>
    <row r="2798" spans="1:7" s="63" customFormat="1" ht="25.2" customHeight="1" x14ac:dyDescent="0.35">
      <c r="A2798" s="367" t="s">
        <v>451</v>
      </c>
      <c r="B2798" s="118" t="s">
        <v>595</v>
      </c>
      <c r="C2798" s="69">
        <v>2022</v>
      </c>
      <c r="D2798" s="169" t="s">
        <v>295</v>
      </c>
      <c r="E2798" s="71">
        <v>1</v>
      </c>
      <c r="F2798" s="71">
        <v>15</v>
      </c>
      <c r="G2798" s="278">
        <v>21.968580000000003</v>
      </c>
    </row>
    <row r="2799" spans="1:7" s="63" customFormat="1" ht="25.2" customHeight="1" x14ac:dyDescent="0.35">
      <c r="A2799" s="367" t="s">
        <v>451</v>
      </c>
      <c r="B2799" s="118" t="s">
        <v>595</v>
      </c>
      <c r="C2799" s="69">
        <v>2022</v>
      </c>
      <c r="D2799" s="169" t="s">
        <v>295</v>
      </c>
      <c r="E2799" s="71">
        <v>1</v>
      </c>
      <c r="F2799" s="71">
        <v>15</v>
      </c>
      <c r="G2799" s="278">
        <v>21.968580000000003</v>
      </c>
    </row>
    <row r="2800" spans="1:7" s="63" customFormat="1" ht="25.2" customHeight="1" x14ac:dyDescent="0.35">
      <c r="A2800" s="367" t="s">
        <v>451</v>
      </c>
      <c r="B2800" s="118" t="s">
        <v>595</v>
      </c>
      <c r="C2800" s="69">
        <v>2022</v>
      </c>
      <c r="D2800" s="169" t="s">
        <v>295</v>
      </c>
      <c r="E2800" s="71">
        <v>1</v>
      </c>
      <c r="F2800" s="71">
        <v>15</v>
      </c>
      <c r="G2800" s="278">
        <v>21.968580000000003</v>
      </c>
    </row>
    <row r="2801" spans="1:7" s="63" customFormat="1" ht="25.2" customHeight="1" x14ac:dyDescent="0.35">
      <c r="A2801" s="367" t="s">
        <v>451</v>
      </c>
      <c r="B2801" s="118" t="s">
        <v>595</v>
      </c>
      <c r="C2801" s="69">
        <v>2022</v>
      </c>
      <c r="D2801" s="169" t="s">
        <v>295</v>
      </c>
      <c r="E2801" s="71">
        <v>1</v>
      </c>
      <c r="F2801" s="71">
        <v>15</v>
      </c>
      <c r="G2801" s="278">
        <v>21.968580000000003</v>
      </c>
    </row>
    <row r="2802" spans="1:7" s="63" customFormat="1" ht="25.2" customHeight="1" x14ac:dyDescent="0.35">
      <c r="A2802" s="367" t="s">
        <v>451</v>
      </c>
      <c r="B2802" s="118" t="s">
        <v>595</v>
      </c>
      <c r="C2802" s="69">
        <v>2022</v>
      </c>
      <c r="D2802" s="169" t="s">
        <v>295</v>
      </c>
      <c r="E2802" s="71">
        <v>1</v>
      </c>
      <c r="F2802" s="71">
        <v>15</v>
      </c>
      <c r="G2802" s="278">
        <v>21.968580000000003</v>
      </c>
    </row>
    <row r="2803" spans="1:7" s="63" customFormat="1" ht="25.2" customHeight="1" x14ac:dyDescent="0.35">
      <c r="A2803" s="367" t="s">
        <v>451</v>
      </c>
      <c r="B2803" s="118" t="s">
        <v>595</v>
      </c>
      <c r="C2803" s="69">
        <v>2022</v>
      </c>
      <c r="D2803" s="169" t="s">
        <v>295</v>
      </c>
      <c r="E2803" s="71">
        <v>1</v>
      </c>
      <c r="F2803" s="71">
        <v>15</v>
      </c>
      <c r="G2803" s="278">
        <v>21.968580000000003</v>
      </c>
    </row>
    <row r="2804" spans="1:7" s="63" customFormat="1" ht="25.2" customHeight="1" x14ac:dyDescent="0.35">
      <c r="A2804" s="367" t="s">
        <v>451</v>
      </c>
      <c r="B2804" s="118" t="s">
        <v>595</v>
      </c>
      <c r="C2804" s="69">
        <v>2022</v>
      </c>
      <c r="D2804" s="169" t="s">
        <v>295</v>
      </c>
      <c r="E2804" s="71">
        <v>1</v>
      </c>
      <c r="F2804" s="71">
        <v>15</v>
      </c>
      <c r="G2804" s="278">
        <v>21.968580000000003</v>
      </c>
    </row>
    <row r="2805" spans="1:7" s="63" customFormat="1" ht="25.2" customHeight="1" x14ac:dyDescent="0.35">
      <c r="A2805" s="367" t="s">
        <v>451</v>
      </c>
      <c r="B2805" s="118" t="s">
        <v>595</v>
      </c>
      <c r="C2805" s="69">
        <v>2022</v>
      </c>
      <c r="D2805" s="169" t="s">
        <v>295</v>
      </c>
      <c r="E2805" s="71">
        <v>1</v>
      </c>
      <c r="F2805" s="71">
        <v>15</v>
      </c>
      <c r="G2805" s="278">
        <v>21.968580000000003</v>
      </c>
    </row>
    <row r="2806" spans="1:7" s="63" customFormat="1" ht="25.2" customHeight="1" x14ac:dyDescent="0.35">
      <c r="A2806" s="367" t="s">
        <v>451</v>
      </c>
      <c r="B2806" s="118" t="s">
        <v>595</v>
      </c>
      <c r="C2806" s="69">
        <v>2022</v>
      </c>
      <c r="D2806" s="169" t="s">
        <v>295</v>
      </c>
      <c r="E2806" s="71">
        <v>1</v>
      </c>
      <c r="F2806" s="71">
        <v>15</v>
      </c>
      <c r="G2806" s="278">
        <v>21.968580000000003</v>
      </c>
    </row>
    <row r="2807" spans="1:7" s="63" customFormat="1" ht="25.2" customHeight="1" x14ac:dyDescent="0.35">
      <c r="A2807" s="367" t="s">
        <v>451</v>
      </c>
      <c r="B2807" s="118" t="s">
        <v>595</v>
      </c>
      <c r="C2807" s="69">
        <v>2022</v>
      </c>
      <c r="D2807" s="169" t="s">
        <v>295</v>
      </c>
      <c r="E2807" s="71">
        <v>1</v>
      </c>
      <c r="F2807" s="71">
        <v>15</v>
      </c>
      <c r="G2807" s="278">
        <v>21.968580000000003</v>
      </c>
    </row>
    <row r="2808" spans="1:7" s="63" customFormat="1" ht="25.2" customHeight="1" x14ac:dyDescent="0.35">
      <c r="A2808" s="367" t="s">
        <v>451</v>
      </c>
      <c r="B2808" s="118" t="s">
        <v>595</v>
      </c>
      <c r="C2808" s="69">
        <v>2022</v>
      </c>
      <c r="D2808" s="169" t="s">
        <v>295</v>
      </c>
      <c r="E2808" s="71">
        <v>1</v>
      </c>
      <c r="F2808" s="71">
        <v>15</v>
      </c>
      <c r="G2808" s="278">
        <v>19.700620000000001</v>
      </c>
    </row>
    <row r="2809" spans="1:7" s="63" customFormat="1" ht="25.2" customHeight="1" x14ac:dyDescent="0.35">
      <c r="A2809" s="367" t="s">
        <v>451</v>
      </c>
      <c r="B2809" s="118" t="s">
        <v>595</v>
      </c>
      <c r="C2809" s="69">
        <v>2022</v>
      </c>
      <c r="D2809" s="169" t="s">
        <v>295</v>
      </c>
      <c r="E2809" s="71">
        <v>1</v>
      </c>
      <c r="F2809" s="71">
        <v>15</v>
      </c>
      <c r="G2809" s="278">
        <v>21.968580000000003</v>
      </c>
    </row>
    <row r="2810" spans="1:7" s="63" customFormat="1" ht="25.2" customHeight="1" x14ac:dyDescent="0.35">
      <c r="A2810" s="367" t="s">
        <v>451</v>
      </c>
      <c r="B2810" s="141" t="s">
        <v>596</v>
      </c>
      <c r="C2810" s="69">
        <v>2022</v>
      </c>
      <c r="D2810" s="169" t="s">
        <v>295</v>
      </c>
      <c r="E2810" s="71">
        <v>1</v>
      </c>
      <c r="F2810" s="71">
        <v>15</v>
      </c>
      <c r="G2810" s="278">
        <v>10.56522</v>
      </c>
    </row>
    <row r="2811" spans="1:7" s="63" customFormat="1" ht="25.2" customHeight="1" x14ac:dyDescent="0.35">
      <c r="A2811" s="367" t="s">
        <v>451</v>
      </c>
      <c r="B2811" s="141" t="s">
        <v>596</v>
      </c>
      <c r="C2811" s="69">
        <v>2022</v>
      </c>
      <c r="D2811" s="169" t="s">
        <v>295</v>
      </c>
      <c r="E2811" s="71">
        <v>1</v>
      </c>
      <c r="F2811" s="71">
        <v>15</v>
      </c>
      <c r="G2811" s="278">
        <v>10.56522</v>
      </c>
    </row>
    <row r="2812" spans="1:7" s="63" customFormat="1" ht="25.2" customHeight="1" x14ac:dyDescent="0.35">
      <c r="A2812" s="367" t="s">
        <v>451</v>
      </c>
      <c r="B2812" s="141" t="s">
        <v>596</v>
      </c>
      <c r="C2812" s="69">
        <v>2022</v>
      </c>
      <c r="D2812" s="169" t="s">
        <v>295</v>
      </c>
      <c r="E2812" s="71">
        <v>1</v>
      </c>
      <c r="F2812" s="71">
        <v>15</v>
      </c>
      <c r="G2812" s="278">
        <v>10.56522</v>
      </c>
    </row>
    <row r="2813" spans="1:7" s="63" customFormat="1" ht="25.2" customHeight="1" x14ac:dyDescent="0.35">
      <c r="A2813" s="367" t="s">
        <v>451</v>
      </c>
      <c r="B2813" s="141" t="s">
        <v>596</v>
      </c>
      <c r="C2813" s="69">
        <v>2022</v>
      </c>
      <c r="D2813" s="169" t="s">
        <v>295</v>
      </c>
      <c r="E2813" s="71">
        <v>1</v>
      </c>
      <c r="F2813" s="71">
        <v>15</v>
      </c>
      <c r="G2813" s="278">
        <v>10.56523</v>
      </c>
    </row>
    <row r="2814" spans="1:7" s="63" customFormat="1" ht="25.2" customHeight="1" x14ac:dyDescent="0.35">
      <c r="A2814" s="367" t="s">
        <v>451</v>
      </c>
      <c r="B2814" s="141" t="s">
        <v>596</v>
      </c>
      <c r="C2814" s="69">
        <v>2022</v>
      </c>
      <c r="D2814" s="169" t="s">
        <v>295</v>
      </c>
      <c r="E2814" s="71">
        <v>1</v>
      </c>
      <c r="F2814" s="71">
        <v>15</v>
      </c>
      <c r="G2814" s="278">
        <v>8.7233999999999998</v>
      </c>
    </row>
    <row r="2815" spans="1:7" s="63" customFormat="1" ht="25.2" customHeight="1" x14ac:dyDescent="0.35">
      <c r="A2815" s="367" t="s">
        <v>451</v>
      </c>
      <c r="B2815" s="141" t="s">
        <v>596</v>
      </c>
      <c r="C2815" s="69">
        <v>2022</v>
      </c>
      <c r="D2815" s="169" t="s">
        <v>295</v>
      </c>
      <c r="E2815" s="71">
        <v>1</v>
      </c>
      <c r="F2815" s="71">
        <v>15</v>
      </c>
      <c r="G2815" s="278">
        <v>8.7233999999999998</v>
      </c>
    </row>
    <row r="2816" spans="1:7" s="63" customFormat="1" ht="25.2" customHeight="1" x14ac:dyDescent="0.35">
      <c r="A2816" s="367" t="s">
        <v>451</v>
      </c>
      <c r="B2816" s="141" t="s">
        <v>596</v>
      </c>
      <c r="C2816" s="69">
        <v>2022</v>
      </c>
      <c r="D2816" s="169" t="s">
        <v>295</v>
      </c>
      <c r="E2816" s="71">
        <v>1</v>
      </c>
      <c r="F2816" s="71">
        <v>15</v>
      </c>
      <c r="G2816" s="278">
        <v>8.7233999999999998</v>
      </c>
    </row>
    <row r="2817" spans="1:7" s="63" customFormat="1" ht="25.2" customHeight="1" x14ac:dyDescent="0.35">
      <c r="A2817" s="367" t="s">
        <v>451</v>
      </c>
      <c r="B2817" s="141" t="s">
        <v>596</v>
      </c>
      <c r="C2817" s="69">
        <v>2022</v>
      </c>
      <c r="D2817" s="169" t="s">
        <v>295</v>
      </c>
      <c r="E2817" s="71">
        <v>1</v>
      </c>
      <c r="F2817" s="71">
        <v>15</v>
      </c>
      <c r="G2817" s="278">
        <v>8.7233999999999998</v>
      </c>
    </row>
    <row r="2818" spans="1:7" s="63" customFormat="1" ht="25.2" customHeight="1" x14ac:dyDescent="0.35">
      <c r="A2818" s="367" t="s">
        <v>451</v>
      </c>
      <c r="B2818" s="141" t="s">
        <v>596</v>
      </c>
      <c r="C2818" s="69">
        <v>2022</v>
      </c>
      <c r="D2818" s="169" t="s">
        <v>295</v>
      </c>
      <c r="E2818" s="71">
        <v>1</v>
      </c>
      <c r="F2818" s="71">
        <v>15</v>
      </c>
      <c r="G2818" s="278">
        <v>8.7233999999999998</v>
      </c>
    </row>
    <row r="2819" spans="1:7" s="63" customFormat="1" ht="25.2" customHeight="1" x14ac:dyDescent="0.35">
      <c r="A2819" s="367" t="s">
        <v>451</v>
      </c>
      <c r="B2819" s="141" t="s">
        <v>596</v>
      </c>
      <c r="C2819" s="69">
        <v>2022</v>
      </c>
      <c r="D2819" s="169" t="s">
        <v>295</v>
      </c>
      <c r="E2819" s="71">
        <v>1</v>
      </c>
      <c r="F2819" s="71">
        <v>15</v>
      </c>
      <c r="G2819" s="278">
        <v>2.9834899999999998</v>
      </c>
    </row>
    <row r="2820" spans="1:7" s="63" customFormat="1" ht="25.2" customHeight="1" x14ac:dyDescent="0.35">
      <c r="A2820" s="367" t="s">
        <v>451</v>
      </c>
      <c r="B2820" s="141" t="s">
        <v>596</v>
      </c>
      <c r="C2820" s="69">
        <v>2022</v>
      </c>
      <c r="D2820" s="169" t="s">
        <v>295</v>
      </c>
      <c r="E2820" s="71">
        <v>1</v>
      </c>
      <c r="F2820" s="71">
        <v>15</v>
      </c>
      <c r="G2820" s="278">
        <v>3.5394800000000002</v>
      </c>
    </row>
    <row r="2821" spans="1:7" s="63" customFormat="1" ht="25.2" customHeight="1" x14ac:dyDescent="0.35">
      <c r="A2821" s="367" t="s">
        <v>451</v>
      </c>
      <c r="B2821" s="141" t="s">
        <v>596</v>
      </c>
      <c r="C2821" s="69">
        <v>2022</v>
      </c>
      <c r="D2821" s="169" t="s">
        <v>295</v>
      </c>
      <c r="E2821" s="71">
        <v>1</v>
      </c>
      <c r="F2821" s="71">
        <v>15</v>
      </c>
      <c r="G2821" s="278">
        <v>3.5394899999999998</v>
      </c>
    </row>
    <row r="2822" spans="1:7" s="63" customFormat="1" ht="25.2" customHeight="1" x14ac:dyDescent="0.35">
      <c r="A2822" s="367" t="s">
        <v>451</v>
      </c>
      <c r="B2822" s="141" t="s">
        <v>596</v>
      </c>
      <c r="C2822" s="69">
        <v>2022</v>
      </c>
      <c r="D2822" s="169" t="s">
        <v>295</v>
      </c>
      <c r="E2822" s="71">
        <v>1</v>
      </c>
      <c r="F2822" s="71">
        <v>15</v>
      </c>
      <c r="G2822" s="278">
        <v>3.7339799999999999</v>
      </c>
    </row>
    <row r="2823" spans="1:7" s="63" customFormat="1" ht="25.2" customHeight="1" x14ac:dyDescent="0.35">
      <c r="A2823" s="367" t="s">
        <v>451</v>
      </c>
      <c r="B2823" s="141" t="s">
        <v>596</v>
      </c>
      <c r="C2823" s="69">
        <v>2022</v>
      </c>
      <c r="D2823" s="169" t="s">
        <v>295</v>
      </c>
      <c r="E2823" s="71">
        <v>1</v>
      </c>
      <c r="F2823" s="71">
        <v>15</v>
      </c>
      <c r="G2823" s="278">
        <v>8.8278199999999991</v>
      </c>
    </row>
    <row r="2824" spans="1:7" s="63" customFormat="1" ht="25.2" customHeight="1" x14ac:dyDescent="0.35">
      <c r="A2824" s="367" t="s">
        <v>451</v>
      </c>
      <c r="B2824" s="141" t="s">
        <v>596</v>
      </c>
      <c r="C2824" s="69">
        <v>2022</v>
      </c>
      <c r="D2824" s="169" t="s">
        <v>295</v>
      </c>
      <c r="E2824" s="71">
        <v>1</v>
      </c>
      <c r="F2824" s="71">
        <v>15</v>
      </c>
      <c r="G2824" s="278">
        <v>8.8278199999999991</v>
      </c>
    </row>
    <row r="2825" spans="1:7" s="63" customFormat="1" ht="25.2" customHeight="1" x14ac:dyDescent="0.35">
      <c r="A2825" s="367" t="s">
        <v>451</v>
      </c>
      <c r="B2825" s="141" t="s">
        <v>596</v>
      </c>
      <c r="C2825" s="69">
        <v>2022</v>
      </c>
      <c r="D2825" s="169" t="s">
        <v>295</v>
      </c>
      <c r="E2825" s="71">
        <v>1</v>
      </c>
      <c r="F2825" s="71">
        <v>15</v>
      </c>
      <c r="G2825" s="278">
        <v>8.8278199999999991</v>
      </c>
    </row>
    <row r="2826" spans="1:7" s="63" customFormat="1" ht="25.2" customHeight="1" x14ac:dyDescent="0.35">
      <c r="A2826" s="367" t="s">
        <v>451</v>
      </c>
      <c r="B2826" s="141" t="s">
        <v>596</v>
      </c>
      <c r="C2826" s="69">
        <v>2022</v>
      </c>
      <c r="D2826" s="169" t="s">
        <v>295</v>
      </c>
      <c r="E2826" s="71">
        <v>1</v>
      </c>
      <c r="F2826" s="71">
        <v>15</v>
      </c>
      <c r="G2826" s="278">
        <v>8.8278199999999991</v>
      </c>
    </row>
    <row r="2827" spans="1:7" s="63" customFormat="1" ht="25.2" customHeight="1" x14ac:dyDescent="0.35">
      <c r="A2827" s="367" t="s">
        <v>451</v>
      </c>
      <c r="B2827" s="141" t="s">
        <v>596</v>
      </c>
      <c r="C2827" s="69">
        <v>2022</v>
      </c>
      <c r="D2827" s="169" t="s">
        <v>295</v>
      </c>
      <c r="E2827" s="71">
        <v>1</v>
      </c>
      <c r="F2827" s="71">
        <v>15</v>
      </c>
      <c r="G2827" s="278">
        <v>3.9414699999999998</v>
      </c>
    </row>
    <row r="2828" spans="1:7" s="63" customFormat="1" ht="25.2" customHeight="1" x14ac:dyDescent="0.35">
      <c r="A2828" s="367" t="s">
        <v>451</v>
      </c>
      <c r="B2828" s="87" t="s">
        <v>597</v>
      </c>
      <c r="C2828" s="69">
        <v>2022</v>
      </c>
      <c r="D2828" s="169" t="s">
        <v>295</v>
      </c>
      <c r="E2828" s="71">
        <v>1</v>
      </c>
      <c r="F2828" s="71">
        <v>15</v>
      </c>
      <c r="G2828" s="278">
        <v>8.3166600000000006</v>
      </c>
    </row>
    <row r="2829" spans="1:7" s="63" customFormat="1" ht="25.2" customHeight="1" x14ac:dyDescent="0.35">
      <c r="A2829" s="367" t="s">
        <v>451</v>
      </c>
      <c r="B2829" s="87" t="s">
        <v>597</v>
      </c>
      <c r="C2829" s="69">
        <v>2022</v>
      </c>
      <c r="D2829" s="169" t="s">
        <v>295</v>
      </c>
      <c r="E2829" s="71">
        <v>1</v>
      </c>
      <c r="F2829" s="71">
        <v>15</v>
      </c>
      <c r="G2829" s="278">
        <v>8.3166700000000002</v>
      </c>
    </row>
    <row r="2830" spans="1:7" s="63" customFormat="1" ht="25.2" customHeight="1" x14ac:dyDescent="0.35">
      <c r="A2830" s="367" t="s">
        <v>451</v>
      </c>
      <c r="B2830" s="87" t="s">
        <v>597</v>
      </c>
      <c r="C2830" s="69">
        <v>2022</v>
      </c>
      <c r="D2830" s="169" t="s">
        <v>295</v>
      </c>
      <c r="E2830" s="71">
        <v>1</v>
      </c>
      <c r="F2830" s="71">
        <v>15</v>
      </c>
      <c r="G2830" s="278">
        <v>6.9781199999999997</v>
      </c>
    </row>
    <row r="2831" spans="1:7" s="63" customFormat="1" ht="25.2" customHeight="1" x14ac:dyDescent="0.35">
      <c r="A2831" s="367" t="s">
        <v>451</v>
      </c>
      <c r="B2831" s="87" t="s">
        <v>597</v>
      </c>
      <c r="C2831" s="69">
        <v>2022</v>
      </c>
      <c r="D2831" s="169" t="s">
        <v>295</v>
      </c>
      <c r="E2831" s="71">
        <v>1</v>
      </c>
      <c r="F2831" s="71">
        <v>15</v>
      </c>
      <c r="G2831" s="278">
        <v>6.97811</v>
      </c>
    </row>
    <row r="2832" spans="1:7" s="63" customFormat="1" ht="25.2" customHeight="1" x14ac:dyDescent="0.35">
      <c r="A2832" s="367" t="s">
        <v>451</v>
      </c>
      <c r="B2832" s="87" t="s">
        <v>597</v>
      </c>
      <c r="C2832" s="69">
        <v>2022</v>
      </c>
      <c r="D2832" s="169" t="s">
        <v>295</v>
      </c>
      <c r="E2832" s="71">
        <v>1</v>
      </c>
      <c r="F2832" s="71">
        <v>15</v>
      </c>
      <c r="G2832" s="278">
        <v>6.97811</v>
      </c>
    </row>
    <row r="2833" spans="1:7" s="63" customFormat="1" ht="25.2" customHeight="1" x14ac:dyDescent="0.35">
      <c r="A2833" s="367" t="s">
        <v>451</v>
      </c>
      <c r="B2833" s="87" t="s">
        <v>597</v>
      </c>
      <c r="C2833" s="69">
        <v>2022</v>
      </c>
      <c r="D2833" s="169" t="s">
        <v>295</v>
      </c>
      <c r="E2833" s="71">
        <v>1</v>
      </c>
      <c r="F2833" s="71">
        <v>15</v>
      </c>
      <c r="G2833" s="278">
        <v>11.274319999999999</v>
      </c>
    </row>
    <row r="2834" spans="1:7" s="63" customFormat="1" ht="25.2" customHeight="1" x14ac:dyDescent="0.35">
      <c r="A2834" s="367" t="s">
        <v>451</v>
      </c>
      <c r="B2834" s="87" t="s">
        <v>597</v>
      </c>
      <c r="C2834" s="69">
        <v>2022</v>
      </c>
      <c r="D2834" s="169" t="s">
        <v>295</v>
      </c>
      <c r="E2834" s="71">
        <v>1</v>
      </c>
      <c r="F2834" s="71">
        <v>15</v>
      </c>
      <c r="G2834" s="278">
        <v>11.274319999999999</v>
      </c>
    </row>
    <row r="2835" spans="1:7" s="63" customFormat="1" ht="25.2" customHeight="1" x14ac:dyDescent="0.35">
      <c r="A2835" s="367" t="s">
        <v>451</v>
      </c>
      <c r="B2835" s="87" t="s">
        <v>597</v>
      </c>
      <c r="C2835" s="69">
        <v>2022</v>
      </c>
      <c r="D2835" s="169" t="s">
        <v>295</v>
      </c>
      <c r="E2835" s="71">
        <v>1</v>
      </c>
      <c r="F2835" s="71">
        <v>15</v>
      </c>
      <c r="G2835" s="278">
        <v>6.1871200000000002</v>
      </c>
    </row>
    <row r="2836" spans="1:7" s="63" customFormat="1" ht="25.2" customHeight="1" x14ac:dyDescent="0.35">
      <c r="A2836" s="367" t="s">
        <v>451</v>
      </c>
      <c r="B2836" s="87" t="s">
        <v>598</v>
      </c>
      <c r="C2836" s="69">
        <v>2022</v>
      </c>
      <c r="D2836" s="169" t="s">
        <v>295</v>
      </c>
      <c r="E2836" s="71">
        <v>1</v>
      </c>
      <c r="F2836" s="71">
        <v>15</v>
      </c>
      <c r="G2836" s="278">
        <v>4.1924899999999994</v>
      </c>
    </row>
    <row r="2837" spans="1:7" s="63" customFormat="1" ht="25.2" customHeight="1" x14ac:dyDescent="0.35">
      <c r="A2837" s="367" t="s">
        <v>451</v>
      </c>
      <c r="B2837" s="87" t="s">
        <v>598</v>
      </c>
      <c r="C2837" s="69">
        <v>2022</v>
      </c>
      <c r="D2837" s="169" t="s">
        <v>295</v>
      </c>
      <c r="E2837" s="71">
        <v>1</v>
      </c>
      <c r="F2837" s="71">
        <v>15</v>
      </c>
      <c r="G2837" s="278">
        <v>9.2796900000000004</v>
      </c>
    </row>
    <row r="2838" spans="1:7" s="63" customFormat="1" ht="25.2" customHeight="1" x14ac:dyDescent="0.35">
      <c r="A2838" s="367" t="s">
        <v>451</v>
      </c>
      <c r="B2838" s="86" t="s">
        <v>599</v>
      </c>
      <c r="C2838" s="69">
        <v>2022</v>
      </c>
      <c r="D2838" s="169" t="s">
        <v>295</v>
      </c>
      <c r="E2838" s="71">
        <v>1</v>
      </c>
      <c r="F2838" s="71">
        <v>15</v>
      </c>
      <c r="G2838" s="278">
        <v>9.9543199999999992</v>
      </c>
    </row>
    <row r="2839" spans="1:7" s="63" customFormat="1" ht="25.2" customHeight="1" x14ac:dyDescent="0.35">
      <c r="A2839" s="367" t="s">
        <v>451</v>
      </c>
      <c r="B2839" s="86" t="s">
        <v>599</v>
      </c>
      <c r="C2839" s="69">
        <v>2022</v>
      </c>
      <c r="D2839" s="169" t="s">
        <v>295</v>
      </c>
      <c r="E2839" s="71">
        <v>1</v>
      </c>
      <c r="F2839" s="71">
        <v>3</v>
      </c>
      <c r="G2839" s="278">
        <v>9.9543199999999992</v>
      </c>
    </row>
    <row r="2840" spans="1:7" s="63" customFormat="1" ht="25.2" customHeight="1" x14ac:dyDescent="0.35">
      <c r="A2840" s="367" t="s">
        <v>451</v>
      </c>
      <c r="B2840" s="86" t="s">
        <v>599</v>
      </c>
      <c r="C2840" s="69">
        <v>2022</v>
      </c>
      <c r="D2840" s="169" t="s">
        <v>295</v>
      </c>
      <c r="E2840" s="71">
        <v>1</v>
      </c>
      <c r="F2840" s="71">
        <v>15</v>
      </c>
      <c r="G2840" s="278">
        <v>10.870809999999999</v>
      </c>
    </row>
    <row r="2841" spans="1:7" s="63" customFormat="1" ht="25.2" customHeight="1" x14ac:dyDescent="0.35">
      <c r="A2841" s="367" t="s">
        <v>451</v>
      </c>
      <c r="B2841" s="86" t="s">
        <v>599</v>
      </c>
      <c r="C2841" s="69">
        <v>2022</v>
      </c>
      <c r="D2841" s="169" t="s">
        <v>295</v>
      </c>
      <c r="E2841" s="71">
        <v>1</v>
      </c>
      <c r="F2841" s="71">
        <v>15</v>
      </c>
      <c r="G2841" s="278">
        <v>10.870809999999999</v>
      </c>
    </row>
    <row r="2842" spans="1:7" s="63" customFormat="1" ht="25.2" customHeight="1" x14ac:dyDescent="0.35">
      <c r="A2842" s="367" t="s">
        <v>451</v>
      </c>
      <c r="B2842" s="86" t="s">
        <v>599</v>
      </c>
      <c r="C2842" s="69">
        <v>2022</v>
      </c>
      <c r="D2842" s="169" t="s">
        <v>295</v>
      </c>
      <c r="E2842" s="71">
        <v>1</v>
      </c>
      <c r="F2842" s="71">
        <v>5</v>
      </c>
      <c r="G2842" s="278">
        <v>10.870809999999999</v>
      </c>
    </row>
    <row r="2843" spans="1:7" s="63" customFormat="1" ht="25.2" customHeight="1" x14ac:dyDescent="0.35">
      <c r="A2843" s="367" t="s">
        <v>451</v>
      </c>
      <c r="B2843" s="86" t="s">
        <v>599</v>
      </c>
      <c r="C2843" s="69">
        <v>2022</v>
      </c>
      <c r="D2843" s="169" t="s">
        <v>295</v>
      </c>
      <c r="E2843" s="71">
        <v>1</v>
      </c>
      <c r="F2843" s="71">
        <v>15</v>
      </c>
      <c r="G2843" s="278">
        <v>11.650450000000001</v>
      </c>
    </row>
    <row r="2844" spans="1:7" s="63" customFormat="1" ht="25.2" customHeight="1" x14ac:dyDescent="0.35">
      <c r="A2844" s="367" t="s">
        <v>451</v>
      </c>
      <c r="B2844" s="86" t="s">
        <v>599</v>
      </c>
      <c r="C2844" s="69">
        <v>2022</v>
      </c>
      <c r="D2844" s="169" t="s">
        <v>295</v>
      </c>
      <c r="E2844" s="71">
        <v>1</v>
      </c>
      <c r="F2844" s="71">
        <v>15</v>
      </c>
      <c r="G2844" s="278">
        <v>11.650450000000001</v>
      </c>
    </row>
    <row r="2845" spans="1:7" s="63" customFormat="1" ht="25.2" customHeight="1" x14ac:dyDescent="0.35">
      <c r="A2845" s="367" t="s">
        <v>451</v>
      </c>
      <c r="B2845" s="86" t="s">
        <v>599</v>
      </c>
      <c r="C2845" s="69">
        <v>2022</v>
      </c>
      <c r="D2845" s="169" t="s">
        <v>295</v>
      </c>
      <c r="E2845" s="71">
        <v>1</v>
      </c>
      <c r="F2845" s="71">
        <v>15</v>
      </c>
      <c r="G2845" s="278">
        <v>10.620979999999999</v>
      </c>
    </row>
    <row r="2846" spans="1:7" s="63" customFormat="1" ht="25.2" customHeight="1" x14ac:dyDescent="0.35">
      <c r="A2846" s="367" t="s">
        <v>451</v>
      </c>
      <c r="B2846" s="86" t="s">
        <v>599</v>
      </c>
      <c r="C2846" s="69">
        <v>2022</v>
      </c>
      <c r="D2846" s="169" t="s">
        <v>295</v>
      </c>
      <c r="E2846" s="71">
        <v>1</v>
      </c>
      <c r="F2846" s="71">
        <v>15</v>
      </c>
      <c r="G2846" s="278">
        <v>9.0847999999999995</v>
      </c>
    </row>
    <row r="2847" spans="1:7" s="63" customFormat="1" ht="25.2" customHeight="1" x14ac:dyDescent="0.35">
      <c r="A2847" s="367" t="s">
        <v>451</v>
      </c>
      <c r="B2847" s="86" t="s">
        <v>600</v>
      </c>
      <c r="C2847" s="69">
        <v>2022</v>
      </c>
      <c r="D2847" s="169" t="s">
        <v>295</v>
      </c>
      <c r="E2847" s="71">
        <v>1</v>
      </c>
      <c r="F2847" s="71">
        <v>5</v>
      </c>
      <c r="G2847" s="104">
        <v>1.5191966699999999</v>
      </c>
    </row>
    <row r="2848" spans="1:7" s="63" customFormat="1" ht="25.2" customHeight="1" x14ac:dyDescent="0.35">
      <c r="A2848" s="367" t="s">
        <v>451</v>
      </c>
      <c r="B2848" s="86" t="s">
        <v>600</v>
      </c>
      <c r="C2848" s="69">
        <v>2022</v>
      </c>
      <c r="D2848" s="169" t="s">
        <v>295</v>
      </c>
      <c r="E2848" s="71">
        <v>1</v>
      </c>
      <c r="F2848" s="71">
        <v>5</v>
      </c>
      <c r="G2848" s="104">
        <v>1.5191966699999999</v>
      </c>
    </row>
    <row r="2849" spans="1:7" s="63" customFormat="1" ht="25.2" customHeight="1" x14ac:dyDescent="0.35">
      <c r="A2849" s="367" t="s">
        <v>451</v>
      </c>
      <c r="B2849" s="86" t="s">
        <v>600</v>
      </c>
      <c r="C2849" s="69">
        <v>2022</v>
      </c>
      <c r="D2849" s="169" t="s">
        <v>295</v>
      </c>
      <c r="E2849" s="71">
        <v>1</v>
      </c>
      <c r="F2849" s="71">
        <v>5</v>
      </c>
      <c r="G2849" s="104">
        <v>1.5191966699999999</v>
      </c>
    </row>
    <row r="2850" spans="1:7" s="63" customFormat="1" ht="25.2" customHeight="1" x14ac:dyDescent="0.35">
      <c r="A2850" s="367" t="s">
        <v>451</v>
      </c>
      <c r="B2850" s="86" t="s">
        <v>600</v>
      </c>
      <c r="C2850" s="69">
        <v>2022</v>
      </c>
      <c r="D2850" s="169" t="s">
        <v>295</v>
      </c>
      <c r="E2850" s="71">
        <v>1</v>
      </c>
      <c r="F2850" s="71">
        <v>6</v>
      </c>
      <c r="G2850" s="104">
        <v>1.5191966699999999</v>
      </c>
    </row>
    <row r="2851" spans="1:7" s="63" customFormat="1" ht="25.2" customHeight="1" x14ac:dyDescent="0.35">
      <c r="A2851" s="367" t="s">
        <v>451</v>
      </c>
      <c r="B2851" s="86" t="s">
        <v>601</v>
      </c>
      <c r="C2851" s="69">
        <v>2022</v>
      </c>
      <c r="D2851" s="169" t="s">
        <v>295</v>
      </c>
      <c r="E2851" s="71">
        <v>1</v>
      </c>
      <c r="F2851" s="71">
        <v>1</v>
      </c>
      <c r="G2851" s="104">
        <v>20.121639999999999</v>
      </c>
    </row>
    <row r="2852" spans="1:7" s="63" customFormat="1" ht="25.2" customHeight="1" x14ac:dyDescent="0.35">
      <c r="A2852" s="367" t="s">
        <v>451</v>
      </c>
      <c r="B2852" s="86" t="s">
        <v>601</v>
      </c>
      <c r="C2852" s="69">
        <v>2022</v>
      </c>
      <c r="D2852" s="169" t="s">
        <v>295</v>
      </c>
      <c r="E2852" s="71">
        <v>1</v>
      </c>
      <c r="F2852" s="71">
        <v>1</v>
      </c>
      <c r="G2852" s="104">
        <v>20.121639999999999</v>
      </c>
    </row>
    <row r="2853" spans="1:7" s="63" customFormat="1" ht="25.2" customHeight="1" x14ac:dyDescent="0.35">
      <c r="A2853" s="367" t="s">
        <v>451</v>
      </c>
      <c r="B2853" s="86" t="s">
        <v>601</v>
      </c>
      <c r="C2853" s="69">
        <v>2022</v>
      </c>
      <c r="D2853" s="169" t="s">
        <v>295</v>
      </c>
      <c r="E2853" s="71">
        <v>1</v>
      </c>
      <c r="F2853" s="71">
        <v>3</v>
      </c>
      <c r="G2853" s="104">
        <v>10.94974</v>
      </c>
    </row>
    <row r="2854" spans="1:7" s="63" customFormat="1" ht="25.2" customHeight="1" x14ac:dyDescent="0.35">
      <c r="A2854" s="367" t="s">
        <v>451</v>
      </c>
      <c r="B2854" s="222" t="s">
        <v>519</v>
      </c>
      <c r="C2854" s="69">
        <v>2023</v>
      </c>
      <c r="D2854" s="70">
        <v>0.4</v>
      </c>
      <c r="E2854" s="71">
        <v>1</v>
      </c>
      <c r="F2854" s="71">
        <v>8</v>
      </c>
      <c r="G2854" s="73">
        <v>23.886299999999999</v>
      </c>
    </row>
    <row r="2855" spans="1:7" s="63" customFormat="1" ht="19.2" customHeight="1" x14ac:dyDescent="0.35">
      <c r="A2855" s="367" t="s">
        <v>451</v>
      </c>
      <c r="B2855" s="406" t="s">
        <v>602</v>
      </c>
      <c r="C2855" s="195">
        <v>2023</v>
      </c>
      <c r="D2855" s="146">
        <v>0.22</v>
      </c>
      <c r="E2855" s="245">
        <v>1</v>
      </c>
      <c r="F2855" s="242">
        <v>7.5</v>
      </c>
      <c r="G2855" s="178">
        <v>19.613890000000001</v>
      </c>
    </row>
    <row r="2856" spans="1:7" s="63" customFormat="1" ht="19.2" customHeight="1" x14ac:dyDescent="0.35">
      <c r="A2856" s="367" t="s">
        <v>451</v>
      </c>
      <c r="B2856" s="408"/>
      <c r="C2856" s="195">
        <v>2023</v>
      </c>
      <c r="D2856" s="146">
        <v>0.22</v>
      </c>
      <c r="E2856" s="245">
        <v>1</v>
      </c>
      <c r="F2856" s="245">
        <v>5</v>
      </c>
      <c r="G2856" s="178">
        <v>19.613890000000001</v>
      </c>
    </row>
    <row r="2857" spans="1:7" s="63" customFormat="1" ht="19.2" customHeight="1" x14ac:dyDescent="0.35">
      <c r="A2857" s="367" t="s">
        <v>451</v>
      </c>
      <c r="B2857" s="408"/>
      <c r="C2857" s="195">
        <v>2023</v>
      </c>
      <c r="D2857" s="146">
        <v>0.22</v>
      </c>
      <c r="E2857" s="245">
        <v>1</v>
      </c>
      <c r="F2857" s="245">
        <v>7</v>
      </c>
      <c r="G2857" s="178">
        <v>19.613890000000001</v>
      </c>
    </row>
    <row r="2858" spans="1:7" s="63" customFormat="1" ht="19.2" customHeight="1" x14ac:dyDescent="0.35">
      <c r="A2858" s="367" t="s">
        <v>451</v>
      </c>
      <c r="B2858" s="408"/>
      <c r="C2858" s="195">
        <v>2023</v>
      </c>
      <c r="D2858" s="146">
        <v>0.22</v>
      </c>
      <c r="E2858" s="245">
        <v>1</v>
      </c>
      <c r="F2858" s="245">
        <v>7</v>
      </c>
      <c r="G2858" s="178">
        <v>21.88185</v>
      </c>
    </row>
    <row r="2859" spans="1:7" s="63" customFormat="1" ht="19.2" customHeight="1" x14ac:dyDescent="0.35">
      <c r="A2859" s="367" t="s">
        <v>451</v>
      </c>
      <c r="B2859" s="408"/>
      <c r="C2859" s="195">
        <v>2023</v>
      </c>
      <c r="D2859" s="146">
        <v>0.22</v>
      </c>
      <c r="E2859" s="245">
        <v>1</v>
      </c>
      <c r="F2859" s="245">
        <v>5</v>
      </c>
      <c r="G2859" s="178">
        <v>21.88185</v>
      </c>
    </row>
    <row r="2860" spans="1:7" s="63" customFormat="1" ht="19.2" customHeight="1" x14ac:dyDescent="0.35">
      <c r="A2860" s="367" t="s">
        <v>451</v>
      </c>
      <c r="B2860" s="408"/>
      <c r="C2860" s="195">
        <v>2023</v>
      </c>
      <c r="D2860" s="146">
        <v>0.22</v>
      </c>
      <c r="E2860" s="245">
        <v>1</v>
      </c>
      <c r="F2860" s="245">
        <v>5</v>
      </c>
      <c r="G2860" s="196">
        <v>22.115390000000001</v>
      </c>
    </row>
    <row r="2861" spans="1:7" s="63" customFormat="1" ht="19.2" customHeight="1" x14ac:dyDescent="0.35">
      <c r="A2861" s="367" t="s">
        <v>451</v>
      </c>
      <c r="B2861" s="408"/>
      <c r="C2861" s="195">
        <v>2023</v>
      </c>
      <c r="D2861" s="146">
        <v>0.22</v>
      </c>
      <c r="E2861" s="245">
        <v>1</v>
      </c>
      <c r="F2861" s="245">
        <v>5</v>
      </c>
      <c r="G2861" s="196">
        <v>22.115390000000001</v>
      </c>
    </row>
    <row r="2862" spans="1:7" s="63" customFormat="1" ht="19.2" customHeight="1" x14ac:dyDescent="0.35">
      <c r="A2862" s="367" t="s">
        <v>451</v>
      </c>
      <c r="B2862" s="408"/>
      <c r="C2862" s="195">
        <v>2023</v>
      </c>
      <c r="D2862" s="146">
        <v>0.22</v>
      </c>
      <c r="E2862" s="245">
        <v>1</v>
      </c>
      <c r="F2862" s="245">
        <v>5</v>
      </c>
      <c r="G2862" s="196">
        <v>13.05664</v>
      </c>
    </row>
    <row r="2863" spans="1:7" s="63" customFormat="1" ht="19.2" customHeight="1" x14ac:dyDescent="0.35">
      <c r="A2863" s="367" t="s">
        <v>451</v>
      </c>
      <c r="B2863" s="408"/>
      <c r="C2863" s="195">
        <v>2023</v>
      </c>
      <c r="D2863" s="261">
        <v>0.22</v>
      </c>
      <c r="E2863" s="245">
        <v>1</v>
      </c>
      <c r="F2863" s="245">
        <v>5</v>
      </c>
      <c r="G2863" s="196">
        <v>22.071000000000002</v>
      </c>
    </row>
    <row r="2864" spans="1:7" s="63" customFormat="1" ht="19.2" customHeight="1" x14ac:dyDescent="0.35">
      <c r="A2864" s="367" t="s">
        <v>451</v>
      </c>
      <c r="B2864" s="408"/>
      <c r="C2864" s="195">
        <v>2023</v>
      </c>
      <c r="D2864" s="261">
        <v>0.22</v>
      </c>
      <c r="E2864" s="245">
        <v>1</v>
      </c>
      <c r="F2864" s="245">
        <v>5</v>
      </c>
      <c r="G2864" s="196">
        <v>22.071000000000002</v>
      </c>
    </row>
    <row r="2865" spans="1:7" s="63" customFormat="1" ht="19.2" customHeight="1" x14ac:dyDescent="0.35">
      <c r="A2865" s="367" t="s">
        <v>451</v>
      </c>
      <c r="B2865" s="408"/>
      <c r="C2865" s="195">
        <v>2023</v>
      </c>
      <c r="D2865" s="261">
        <v>0.22</v>
      </c>
      <c r="E2865" s="245">
        <v>1</v>
      </c>
      <c r="F2865" s="245">
        <v>5</v>
      </c>
      <c r="G2865" s="196">
        <v>22.34684</v>
      </c>
    </row>
    <row r="2866" spans="1:7" s="63" customFormat="1" ht="19.2" customHeight="1" x14ac:dyDescent="0.35">
      <c r="A2866" s="367" t="s">
        <v>451</v>
      </c>
      <c r="B2866" s="408"/>
      <c r="C2866" s="195">
        <v>2023</v>
      </c>
      <c r="D2866" s="261">
        <v>0.22</v>
      </c>
      <c r="E2866" s="245">
        <v>1</v>
      </c>
      <c r="F2866" s="245">
        <v>5</v>
      </c>
      <c r="G2866" s="178">
        <v>23.831160000000001</v>
      </c>
    </row>
    <row r="2867" spans="1:7" s="63" customFormat="1" ht="19.2" customHeight="1" x14ac:dyDescent="0.35">
      <c r="A2867" s="367" t="s">
        <v>451</v>
      </c>
      <c r="B2867" s="408"/>
      <c r="C2867" s="195">
        <v>2023</v>
      </c>
      <c r="D2867" s="261">
        <v>0.22</v>
      </c>
      <c r="E2867" s="245">
        <v>1</v>
      </c>
      <c r="F2867" s="245">
        <v>5</v>
      </c>
      <c r="G2867" s="178">
        <v>23.831160000000001</v>
      </c>
    </row>
    <row r="2868" spans="1:7" s="63" customFormat="1" ht="19.2" customHeight="1" x14ac:dyDescent="0.35">
      <c r="A2868" s="367" t="s">
        <v>451</v>
      </c>
      <c r="B2868" s="408"/>
      <c r="C2868" s="195">
        <v>2023</v>
      </c>
      <c r="D2868" s="261">
        <v>0.22</v>
      </c>
      <c r="E2868" s="245">
        <v>1</v>
      </c>
      <c r="F2868" s="245">
        <v>5</v>
      </c>
      <c r="G2868" s="178">
        <v>24.126069999999999</v>
      </c>
    </row>
    <row r="2869" spans="1:7" s="63" customFormat="1" ht="19.2" customHeight="1" x14ac:dyDescent="0.35">
      <c r="A2869" s="367" t="s">
        <v>451</v>
      </c>
      <c r="B2869" s="408"/>
      <c r="C2869" s="195">
        <v>2023</v>
      </c>
      <c r="D2869" s="261">
        <v>0.22</v>
      </c>
      <c r="E2869" s="245">
        <v>1</v>
      </c>
      <c r="F2869" s="245">
        <v>5</v>
      </c>
      <c r="G2869" s="178">
        <v>24.126069999999999</v>
      </c>
    </row>
    <row r="2870" spans="1:7" s="63" customFormat="1" ht="19.2" customHeight="1" x14ac:dyDescent="0.35">
      <c r="A2870" s="367" t="s">
        <v>451</v>
      </c>
      <c r="B2870" s="408"/>
      <c r="C2870" s="195">
        <v>2023</v>
      </c>
      <c r="D2870" s="261">
        <v>0.22</v>
      </c>
      <c r="E2870" s="245">
        <v>1</v>
      </c>
      <c r="F2870" s="245">
        <v>5</v>
      </c>
      <c r="G2870" s="178">
        <v>24.126069999999999</v>
      </c>
    </row>
    <row r="2871" spans="1:7" s="63" customFormat="1" ht="19.2" customHeight="1" x14ac:dyDescent="0.35">
      <c r="A2871" s="367" t="s">
        <v>451</v>
      </c>
      <c r="B2871" s="408"/>
      <c r="C2871" s="195">
        <v>2023</v>
      </c>
      <c r="D2871" s="261">
        <v>0.22</v>
      </c>
      <c r="E2871" s="245">
        <v>1</v>
      </c>
      <c r="F2871" s="245">
        <v>5</v>
      </c>
      <c r="G2871" s="178">
        <v>21.582740000000001</v>
      </c>
    </row>
    <row r="2872" spans="1:7" s="63" customFormat="1" ht="19.2" customHeight="1" x14ac:dyDescent="0.35">
      <c r="A2872" s="367" t="s">
        <v>451</v>
      </c>
      <c r="B2872" s="408"/>
      <c r="C2872" s="195">
        <v>2023</v>
      </c>
      <c r="D2872" s="261">
        <v>0.22</v>
      </c>
      <c r="E2872" s="245">
        <v>1</v>
      </c>
      <c r="F2872" s="245">
        <v>5</v>
      </c>
      <c r="G2872" s="196">
        <v>21.582719999999998</v>
      </c>
    </row>
    <row r="2873" spans="1:7" s="63" customFormat="1" ht="19.2" customHeight="1" x14ac:dyDescent="0.35">
      <c r="A2873" s="367" t="s">
        <v>451</v>
      </c>
      <c r="B2873" s="408"/>
      <c r="C2873" s="195">
        <v>2023</v>
      </c>
      <c r="D2873" s="261">
        <v>0.22</v>
      </c>
      <c r="E2873" s="245">
        <v>1</v>
      </c>
      <c r="F2873" s="245">
        <v>8</v>
      </c>
      <c r="G2873" s="196">
        <v>27.95919</v>
      </c>
    </row>
    <row r="2874" spans="1:7" s="63" customFormat="1" ht="19.2" customHeight="1" x14ac:dyDescent="0.35">
      <c r="A2874" s="367" t="s">
        <v>451</v>
      </c>
      <c r="B2874" s="408"/>
      <c r="C2874" s="195">
        <v>2023</v>
      </c>
      <c r="D2874" s="261">
        <v>0.22</v>
      </c>
      <c r="E2874" s="245">
        <v>1</v>
      </c>
      <c r="F2874" s="245">
        <v>5</v>
      </c>
      <c r="G2874" s="196">
        <v>22.169280000000001</v>
      </c>
    </row>
    <row r="2875" spans="1:7" s="63" customFormat="1" ht="19.2" customHeight="1" x14ac:dyDescent="0.35">
      <c r="A2875" s="367" t="s">
        <v>451</v>
      </c>
      <c r="B2875" s="408"/>
      <c r="C2875" s="195">
        <v>2023</v>
      </c>
      <c r="D2875" s="261">
        <v>0.22</v>
      </c>
      <c r="E2875" s="245">
        <v>1</v>
      </c>
      <c r="F2875" s="245">
        <v>5</v>
      </c>
      <c r="G2875" s="196">
        <v>22.444659999999999</v>
      </c>
    </row>
    <row r="2876" spans="1:7" s="63" customFormat="1" ht="19.2" customHeight="1" x14ac:dyDescent="0.35">
      <c r="A2876" s="367" t="s">
        <v>451</v>
      </c>
      <c r="B2876" s="408"/>
      <c r="C2876" s="195">
        <v>2023</v>
      </c>
      <c r="D2876" s="261">
        <v>0.22</v>
      </c>
      <c r="E2876" s="245">
        <v>1</v>
      </c>
      <c r="F2876" s="245">
        <v>5</v>
      </c>
      <c r="G2876" s="196">
        <v>22.444659999999999</v>
      </c>
    </row>
    <row r="2877" spans="1:7" s="63" customFormat="1" ht="19.2" customHeight="1" x14ac:dyDescent="0.35">
      <c r="A2877" s="367" t="s">
        <v>451</v>
      </c>
      <c r="B2877" s="408"/>
      <c r="C2877" s="195">
        <v>2023</v>
      </c>
      <c r="D2877" s="261">
        <v>0.22</v>
      </c>
      <c r="E2877" s="245">
        <v>1</v>
      </c>
      <c r="F2877" s="245">
        <v>5</v>
      </c>
      <c r="G2877" s="178">
        <v>18.12978</v>
      </c>
    </row>
    <row r="2878" spans="1:7" s="63" customFormat="1" ht="19.2" customHeight="1" x14ac:dyDescent="0.35">
      <c r="A2878" s="367" t="s">
        <v>451</v>
      </c>
      <c r="B2878" s="408"/>
      <c r="C2878" s="195">
        <v>2023</v>
      </c>
      <c r="D2878" s="261">
        <v>0.22</v>
      </c>
      <c r="E2878" s="245">
        <v>1</v>
      </c>
      <c r="F2878" s="245">
        <v>15</v>
      </c>
      <c r="G2878" s="178">
        <v>18.12978</v>
      </c>
    </row>
    <row r="2879" spans="1:7" s="63" customFormat="1" ht="19.2" customHeight="1" x14ac:dyDescent="0.35">
      <c r="A2879" s="367" t="s">
        <v>451</v>
      </c>
      <c r="B2879" s="408"/>
      <c r="C2879" s="195">
        <v>2023</v>
      </c>
      <c r="D2879" s="261">
        <v>0.22</v>
      </c>
      <c r="E2879" s="245">
        <v>1</v>
      </c>
      <c r="F2879" s="245">
        <v>8</v>
      </c>
      <c r="G2879" s="178">
        <v>18.12978</v>
      </c>
    </row>
    <row r="2880" spans="1:7" s="63" customFormat="1" ht="19.2" customHeight="1" x14ac:dyDescent="0.35">
      <c r="A2880" s="367" t="s">
        <v>451</v>
      </c>
      <c r="B2880" s="408"/>
      <c r="C2880" s="195">
        <v>2023</v>
      </c>
      <c r="D2880" s="261">
        <v>0.22</v>
      </c>
      <c r="E2880" s="245">
        <v>1</v>
      </c>
      <c r="F2880" s="245">
        <v>5</v>
      </c>
      <c r="G2880" s="178">
        <v>18.12978</v>
      </c>
    </row>
    <row r="2881" spans="1:7" s="63" customFormat="1" ht="19.2" customHeight="1" x14ac:dyDescent="0.35">
      <c r="A2881" s="367" t="s">
        <v>451</v>
      </c>
      <c r="B2881" s="408"/>
      <c r="C2881" s="195">
        <v>2023</v>
      </c>
      <c r="D2881" s="261">
        <v>0.22</v>
      </c>
      <c r="E2881" s="245">
        <v>1</v>
      </c>
      <c r="F2881" s="245">
        <v>8</v>
      </c>
      <c r="G2881" s="178">
        <v>9.0710700000000006</v>
      </c>
    </row>
    <row r="2882" spans="1:7" s="63" customFormat="1" ht="19.2" customHeight="1" x14ac:dyDescent="0.35">
      <c r="A2882" s="367" t="s">
        <v>451</v>
      </c>
      <c r="B2882" s="408"/>
      <c r="C2882" s="195">
        <v>2023</v>
      </c>
      <c r="D2882" s="261">
        <v>0.22</v>
      </c>
      <c r="E2882" s="245">
        <v>1</v>
      </c>
      <c r="F2882" s="245">
        <v>8</v>
      </c>
      <c r="G2882" s="178">
        <v>9.0710700000000006</v>
      </c>
    </row>
    <row r="2883" spans="1:7" s="63" customFormat="1" ht="19.2" customHeight="1" x14ac:dyDescent="0.35">
      <c r="A2883" s="367" t="s">
        <v>451</v>
      </c>
      <c r="B2883" s="408"/>
      <c r="C2883" s="195">
        <v>2023</v>
      </c>
      <c r="D2883" s="261">
        <v>0.22</v>
      </c>
      <c r="E2883" s="245">
        <v>1</v>
      </c>
      <c r="F2883" s="245">
        <v>11</v>
      </c>
      <c r="G2883" s="178">
        <v>9.0710700000000006</v>
      </c>
    </row>
    <row r="2884" spans="1:7" s="63" customFormat="1" ht="19.2" customHeight="1" x14ac:dyDescent="0.35">
      <c r="A2884" s="367" t="s">
        <v>451</v>
      </c>
      <c r="B2884" s="408"/>
      <c r="C2884" s="195">
        <v>2023</v>
      </c>
      <c r="D2884" s="261">
        <v>0.22</v>
      </c>
      <c r="E2884" s="245">
        <v>1</v>
      </c>
      <c r="F2884" s="245">
        <v>8</v>
      </c>
      <c r="G2884" s="178">
        <v>9.0710700000000006</v>
      </c>
    </row>
    <row r="2885" spans="1:7" s="63" customFormat="1" ht="19.2" customHeight="1" x14ac:dyDescent="0.35">
      <c r="A2885" s="367" t="s">
        <v>451</v>
      </c>
      <c r="B2885" s="408"/>
      <c r="C2885" s="195">
        <v>2023</v>
      </c>
      <c r="D2885" s="261">
        <v>0.22</v>
      </c>
      <c r="E2885" s="245">
        <v>1</v>
      </c>
      <c r="F2885" s="245">
        <v>5</v>
      </c>
      <c r="G2885" s="196">
        <v>17.713270000000001</v>
      </c>
    </row>
    <row r="2886" spans="1:7" s="63" customFormat="1" ht="19.2" customHeight="1" x14ac:dyDescent="0.35">
      <c r="A2886" s="367" t="s">
        <v>451</v>
      </c>
      <c r="B2886" s="408"/>
      <c r="C2886" s="195">
        <v>2023</v>
      </c>
      <c r="D2886" s="261">
        <v>0.22</v>
      </c>
      <c r="E2886" s="245">
        <v>1</v>
      </c>
      <c r="F2886" s="245">
        <v>5</v>
      </c>
      <c r="G2886" s="196">
        <v>17.713270000000001</v>
      </c>
    </row>
    <row r="2887" spans="1:7" s="63" customFormat="1" ht="19.2" customHeight="1" x14ac:dyDescent="0.35">
      <c r="A2887" s="367" t="s">
        <v>451</v>
      </c>
      <c r="B2887" s="408"/>
      <c r="C2887" s="195">
        <v>2023</v>
      </c>
      <c r="D2887" s="261">
        <v>0.22</v>
      </c>
      <c r="E2887" s="245">
        <v>1</v>
      </c>
      <c r="F2887" s="245">
        <v>5</v>
      </c>
      <c r="G2887" s="196">
        <v>17.713280000000001</v>
      </c>
    </row>
    <row r="2888" spans="1:7" s="63" customFormat="1" ht="19.2" customHeight="1" x14ac:dyDescent="0.35">
      <c r="A2888" s="367" t="s">
        <v>451</v>
      </c>
      <c r="B2888" s="408"/>
      <c r="C2888" s="195">
        <v>2023</v>
      </c>
      <c r="D2888" s="261">
        <v>0.22</v>
      </c>
      <c r="E2888" s="245">
        <v>1</v>
      </c>
      <c r="F2888" s="245">
        <v>5</v>
      </c>
      <c r="G2888" s="196">
        <v>18.177409999999998</v>
      </c>
    </row>
    <row r="2889" spans="1:7" s="63" customFormat="1" ht="19.2" customHeight="1" x14ac:dyDescent="0.35">
      <c r="A2889" s="367" t="s">
        <v>451</v>
      </c>
      <c r="B2889" s="408"/>
      <c r="C2889" s="195">
        <v>2023</v>
      </c>
      <c r="D2889" s="261">
        <v>0.22</v>
      </c>
      <c r="E2889" s="245">
        <v>1</v>
      </c>
      <c r="F2889" s="245">
        <v>5</v>
      </c>
      <c r="G2889" s="178">
        <v>18.177409999999998</v>
      </c>
    </row>
    <row r="2890" spans="1:7" s="63" customFormat="1" ht="19.2" customHeight="1" x14ac:dyDescent="0.35">
      <c r="A2890" s="367" t="s">
        <v>451</v>
      </c>
      <c r="B2890" s="408"/>
      <c r="C2890" s="195">
        <v>2023</v>
      </c>
      <c r="D2890" s="261">
        <v>0.22</v>
      </c>
      <c r="E2890" s="245">
        <v>1</v>
      </c>
      <c r="F2890" s="245">
        <v>5</v>
      </c>
      <c r="G2890" s="178">
        <v>18.177409999999998</v>
      </c>
    </row>
    <row r="2891" spans="1:7" s="63" customFormat="1" ht="19.2" customHeight="1" x14ac:dyDescent="0.35">
      <c r="A2891" s="367" t="s">
        <v>451</v>
      </c>
      <c r="B2891" s="408"/>
      <c r="C2891" s="195">
        <v>2023</v>
      </c>
      <c r="D2891" s="261">
        <v>0.22</v>
      </c>
      <c r="E2891" s="245">
        <v>1</v>
      </c>
      <c r="F2891" s="245">
        <v>5</v>
      </c>
      <c r="G2891" s="178">
        <v>18.177409999999998</v>
      </c>
    </row>
    <row r="2892" spans="1:7" s="63" customFormat="1" ht="19.2" customHeight="1" x14ac:dyDescent="0.35">
      <c r="A2892" s="367" t="s">
        <v>451</v>
      </c>
      <c r="B2892" s="407"/>
      <c r="C2892" s="195">
        <v>2023</v>
      </c>
      <c r="D2892" s="261">
        <v>0.22</v>
      </c>
      <c r="E2892" s="245">
        <v>1</v>
      </c>
      <c r="F2892" s="245">
        <v>5</v>
      </c>
      <c r="G2892" s="178">
        <v>18.177409999999998</v>
      </c>
    </row>
    <row r="2893" spans="1:7" s="91" customFormat="1" ht="19.2" customHeight="1" x14ac:dyDescent="0.35">
      <c r="A2893" s="367" t="s">
        <v>451</v>
      </c>
      <c r="B2893" s="406" t="s">
        <v>603</v>
      </c>
      <c r="C2893" s="195">
        <v>2023</v>
      </c>
      <c r="D2893" s="244" t="s">
        <v>295</v>
      </c>
      <c r="E2893" s="245">
        <v>1</v>
      </c>
      <c r="F2893" s="245">
        <v>5</v>
      </c>
      <c r="G2893" s="196">
        <v>18.99043</v>
      </c>
    </row>
    <row r="2894" spans="1:7" s="91" customFormat="1" ht="19.2" customHeight="1" x14ac:dyDescent="0.35">
      <c r="A2894" s="367" t="s">
        <v>451</v>
      </c>
      <c r="B2894" s="408"/>
      <c r="C2894" s="195">
        <v>2023</v>
      </c>
      <c r="D2894" s="244" t="s">
        <v>295</v>
      </c>
      <c r="E2894" s="245">
        <v>1</v>
      </c>
      <c r="F2894" s="245">
        <v>7</v>
      </c>
      <c r="G2894" s="196">
        <v>21.258379999999999</v>
      </c>
    </row>
    <row r="2895" spans="1:7" s="91" customFormat="1" ht="19.2" customHeight="1" x14ac:dyDescent="0.35">
      <c r="A2895" s="367" t="s">
        <v>451</v>
      </c>
      <c r="B2895" s="408"/>
      <c r="C2895" s="195">
        <v>2023</v>
      </c>
      <c r="D2895" s="244" t="s">
        <v>295</v>
      </c>
      <c r="E2895" s="245">
        <v>1</v>
      </c>
      <c r="F2895" s="245">
        <v>5</v>
      </c>
      <c r="G2895" s="196">
        <v>21.258379999999999</v>
      </c>
    </row>
    <row r="2896" spans="1:7" s="91" customFormat="1" ht="19.2" customHeight="1" x14ac:dyDescent="0.35">
      <c r="A2896" s="367" t="s">
        <v>451</v>
      </c>
      <c r="B2896" s="407"/>
      <c r="C2896" s="195">
        <v>2023</v>
      </c>
      <c r="D2896" s="244" t="s">
        <v>295</v>
      </c>
      <c r="E2896" s="245">
        <v>1</v>
      </c>
      <c r="F2896" s="245">
        <v>5</v>
      </c>
      <c r="G2896" s="196">
        <v>21.258379999999999</v>
      </c>
    </row>
    <row r="2897" spans="1:7" s="91" customFormat="1" ht="19.2" customHeight="1" x14ac:dyDescent="0.35">
      <c r="A2897" s="367" t="s">
        <v>451</v>
      </c>
      <c r="B2897" s="406" t="s">
        <v>604</v>
      </c>
      <c r="C2897" s="195">
        <v>2023</v>
      </c>
      <c r="D2897" s="261">
        <v>0.22</v>
      </c>
      <c r="E2897" s="245">
        <v>1</v>
      </c>
      <c r="F2897" s="245">
        <v>8</v>
      </c>
      <c r="G2897" s="178">
        <v>19.306819999999998</v>
      </c>
    </row>
    <row r="2898" spans="1:7" s="91" customFormat="1" ht="19.2" customHeight="1" x14ac:dyDescent="0.35">
      <c r="A2898" s="367" t="s">
        <v>451</v>
      </c>
      <c r="B2898" s="408"/>
      <c r="C2898" s="195">
        <v>2023</v>
      </c>
      <c r="D2898" s="261">
        <v>0.22</v>
      </c>
      <c r="E2898" s="245">
        <v>1</v>
      </c>
      <c r="F2898" s="245">
        <v>8</v>
      </c>
      <c r="G2898" s="178">
        <v>19.306819999999998</v>
      </c>
    </row>
    <row r="2899" spans="1:7" s="91" customFormat="1" ht="19.2" customHeight="1" x14ac:dyDescent="0.35">
      <c r="A2899" s="367" t="s">
        <v>451</v>
      </c>
      <c r="B2899" s="408"/>
      <c r="C2899" s="195">
        <v>2023</v>
      </c>
      <c r="D2899" s="261">
        <v>0.22</v>
      </c>
      <c r="E2899" s="245">
        <v>1</v>
      </c>
      <c r="F2899" s="245">
        <v>5</v>
      </c>
      <c r="G2899" s="178">
        <v>19.306819999999998</v>
      </c>
    </row>
    <row r="2900" spans="1:7" s="91" customFormat="1" ht="19.2" customHeight="1" x14ac:dyDescent="0.35">
      <c r="A2900" s="367" t="s">
        <v>451</v>
      </c>
      <c r="B2900" s="408"/>
      <c r="C2900" s="195">
        <v>2023</v>
      </c>
      <c r="D2900" s="261">
        <v>0.22</v>
      </c>
      <c r="E2900" s="245">
        <v>1</v>
      </c>
      <c r="F2900" s="245">
        <v>5</v>
      </c>
      <c r="G2900" s="178">
        <v>19.306819999999998</v>
      </c>
    </row>
    <row r="2901" spans="1:7" s="91" customFormat="1" ht="19.2" customHeight="1" x14ac:dyDescent="0.35">
      <c r="A2901" s="367" t="s">
        <v>451</v>
      </c>
      <c r="B2901" s="408"/>
      <c r="C2901" s="195">
        <v>2023</v>
      </c>
      <c r="D2901" s="261">
        <v>0.22</v>
      </c>
      <c r="E2901" s="245">
        <v>1</v>
      </c>
      <c r="F2901" s="245">
        <v>5</v>
      </c>
      <c r="G2901" s="178">
        <v>19.306819999999998</v>
      </c>
    </row>
    <row r="2902" spans="1:7" s="91" customFormat="1" ht="19.2" customHeight="1" x14ac:dyDescent="0.35">
      <c r="A2902" s="367" t="s">
        <v>451</v>
      </c>
      <c r="B2902" s="408"/>
      <c r="C2902" s="195">
        <v>2023</v>
      </c>
      <c r="D2902" s="261">
        <v>0.22</v>
      </c>
      <c r="E2902" s="245">
        <v>1</v>
      </c>
      <c r="F2902" s="245">
        <v>8</v>
      </c>
      <c r="G2902" s="178">
        <v>19.306819999999998</v>
      </c>
    </row>
    <row r="2903" spans="1:7" s="91" customFormat="1" ht="19.2" customHeight="1" x14ac:dyDescent="0.35">
      <c r="A2903" s="367" t="s">
        <v>451</v>
      </c>
      <c r="B2903" s="408"/>
      <c r="C2903" s="195">
        <v>2023</v>
      </c>
      <c r="D2903" s="261">
        <v>0.22</v>
      </c>
      <c r="E2903" s="245">
        <v>1</v>
      </c>
      <c r="F2903" s="245">
        <v>8</v>
      </c>
      <c r="G2903" s="178">
        <v>19.306819999999998</v>
      </c>
    </row>
    <row r="2904" spans="1:7" s="91" customFormat="1" ht="19.2" customHeight="1" x14ac:dyDescent="0.35">
      <c r="A2904" s="367" t="s">
        <v>451</v>
      </c>
      <c r="B2904" s="408"/>
      <c r="C2904" s="195">
        <v>2023</v>
      </c>
      <c r="D2904" s="261">
        <v>0.22</v>
      </c>
      <c r="E2904" s="245">
        <v>1</v>
      </c>
      <c r="F2904" s="245">
        <v>10</v>
      </c>
      <c r="G2904" s="178">
        <v>19.306819999999998</v>
      </c>
    </row>
    <row r="2905" spans="1:7" s="91" customFormat="1" ht="19.2" customHeight="1" x14ac:dyDescent="0.35">
      <c r="A2905" s="367" t="s">
        <v>451</v>
      </c>
      <c r="B2905" s="408"/>
      <c r="C2905" s="195">
        <v>2023</v>
      </c>
      <c r="D2905" s="261">
        <v>0.22</v>
      </c>
      <c r="E2905" s="245">
        <v>1</v>
      </c>
      <c r="F2905" s="245">
        <v>5</v>
      </c>
      <c r="G2905" s="178">
        <v>19.306819999999998</v>
      </c>
    </row>
    <row r="2906" spans="1:7" s="91" customFormat="1" ht="19.2" customHeight="1" x14ac:dyDescent="0.35">
      <c r="A2906" s="367" t="s">
        <v>451</v>
      </c>
      <c r="B2906" s="408"/>
      <c r="C2906" s="195">
        <v>2023</v>
      </c>
      <c r="D2906" s="261">
        <v>0.22</v>
      </c>
      <c r="E2906" s="245">
        <v>1</v>
      </c>
      <c r="F2906" s="245">
        <v>5</v>
      </c>
      <c r="G2906" s="178">
        <v>19.306819999999998</v>
      </c>
    </row>
    <row r="2907" spans="1:7" s="91" customFormat="1" ht="19.2" customHeight="1" x14ac:dyDescent="0.35">
      <c r="A2907" s="367" t="s">
        <v>451</v>
      </c>
      <c r="B2907" s="408"/>
      <c r="C2907" s="195">
        <v>2023</v>
      </c>
      <c r="D2907" s="261">
        <v>0.22</v>
      </c>
      <c r="E2907" s="245">
        <v>1</v>
      </c>
      <c r="F2907" s="245">
        <v>5</v>
      </c>
      <c r="G2907" s="178">
        <v>19.306819999999998</v>
      </c>
    </row>
    <row r="2908" spans="1:7" s="91" customFormat="1" ht="19.2" customHeight="1" x14ac:dyDescent="0.35">
      <c r="A2908" s="367" t="s">
        <v>451</v>
      </c>
      <c r="B2908" s="408"/>
      <c r="C2908" s="195">
        <v>2023</v>
      </c>
      <c r="D2908" s="261">
        <v>0.22</v>
      </c>
      <c r="E2908" s="245">
        <v>1</v>
      </c>
      <c r="F2908" s="245">
        <v>5</v>
      </c>
      <c r="G2908" s="178">
        <v>21.574780000000001</v>
      </c>
    </row>
    <row r="2909" spans="1:7" s="91" customFormat="1" ht="19.2" customHeight="1" x14ac:dyDescent="0.35">
      <c r="A2909" s="367" t="s">
        <v>451</v>
      </c>
      <c r="B2909" s="408"/>
      <c r="C2909" s="195">
        <v>2023</v>
      </c>
      <c r="D2909" s="261">
        <v>0.22</v>
      </c>
      <c r="E2909" s="245">
        <v>1</v>
      </c>
      <c r="F2909" s="245">
        <v>5</v>
      </c>
      <c r="G2909" s="178">
        <v>21.574780000000001</v>
      </c>
    </row>
    <row r="2910" spans="1:7" s="91" customFormat="1" ht="19.2" customHeight="1" x14ac:dyDescent="0.35">
      <c r="A2910" s="367" t="s">
        <v>451</v>
      </c>
      <c r="B2910" s="408"/>
      <c r="C2910" s="195">
        <v>2023</v>
      </c>
      <c r="D2910" s="261">
        <v>0.22</v>
      </c>
      <c r="E2910" s="245">
        <v>1</v>
      </c>
      <c r="F2910" s="245">
        <v>5</v>
      </c>
      <c r="G2910" s="178">
        <v>21.574780000000001</v>
      </c>
    </row>
    <row r="2911" spans="1:7" s="91" customFormat="1" ht="19.2" customHeight="1" x14ac:dyDescent="0.35">
      <c r="A2911" s="367" t="s">
        <v>451</v>
      </c>
      <c r="B2911" s="408"/>
      <c r="C2911" s="195">
        <v>2023</v>
      </c>
      <c r="D2911" s="261">
        <v>0.22</v>
      </c>
      <c r="E2911" s="245">
        <v>1</v>
      </c>
      <c r="F2911" s="245">
        <v>2</v>
      </c>
      <c r="G2911" s="178">
        <v>21.574780000000001</v>
      </c>
    </row>
    <row r="2912" spans="1:7" s="91" customFormat="1" ht="19.2" customHeight="1" x14ac:dyDescent="0.35">
      <c r="A2912" s="367" t="s">
        <v>451</v>
      </c>
      <c r="B2912" s="408"/>
      <c r="C2912" s="195">
        <v>2023</v>
      </c>
      <c r="D2912" s="261">
        <v>0.22</v>
      </c>
      <c r="E2912" s="245">
        <v>1</v>
      </c>
      <c r="F2912" s="245">
        <v>10</v>
      </c>
      <c r="G2912" s="178">
        <v>21.574780000000001</v>
      </c>
    </row>
    <row r="2913" spans="1:7" s="91" customFormat="1" ht="19.2" customHeight="1" x14ac:dyDescent="0.35">
      <c r="A2913" s="367" t="s">
        <v>451</v>
      </c>
      <c r="B2913" s="408"/>
      <c r="C2913" s="195">
        <v>2023</v>
      </c>
      <c r="D2913" s="261">
        <v>0.22</v>
      </c>
      <c r="E2913" s="245">
        <v>1</v>
      </c>
      <c r="F2913" s="245">
        <v>7</v>
      </c>
      <c r="G2913" s="178">
        <v>21.574780000000001</v>
      </c>
    </row>
    <row r="2914" spans="1:7" s="91" customFormat="1" ht="19.2" customHeight="1" x14ac:dyDescent="0.35">
      <c r="A2914" s="367" t="s">
        <v>451</v>
      </c>
      <c r="B2914" s="408"/>
      <c r="C2914" s="195">
        <v>2023</v>
      </c>
      <c r="D2914" s="261">
        <v>0.22</v>
      </c>
      <c r="E2914" s="245">
        <v>1</v>
      </c>
      <c r="F2914" s="245">
        <v>5</v>
      </c>
      <c r="G2914" s="178">
        <v>21.574780000000001</v>
      </c>
    </row>
    <row r="2915" spans="1:7" s="91" customFormat="1" ht="19.2" customHeight="1" x14ac:dyDescent="0.35">
      <c r="A2915" s="367" t="s">
        <v>451</v>
      </c>
      <c r="B2915" s="408"/>
      <c r="C2915" s="195">
        <v>2023</v>
      </c>
      <c r="D2915" s="261">
        <v>0.22</v>
      </c>
      <c r="E2915" s="245">
        <v>1</v>
      </c>
      <c r="F2915" s="245">
        <v>10</v>
      </c>
      <c r="G2915" s="178">
        <v>21.574780000000001</v>
      </c>
    </row>
    <row r="2916" spans="1:7" s="91" customFormat="1" ht="19.2" customHeight="1" x14ac:dyDescent="0.35">
      <c r="A2916" s="367" t="s">
        <v>451</v>
      </c>
      <c r="B2916" s="408"/>
      <c r="C2916" s="195">
        <v>2023</v>
      </c>
      <c r="D2916" s="261">
        <v>0.22</v>
      </c>
      <c r="E2916" s="245">
        <v>1</v>
      </c>
      <c r="F2916" s="245">
        <v>5</v>
      </c>
      <c r="G2916" s="178">
        <v>21.574780000000001</v>
      </c>
    </row>
    <row r="2917" spans="1:7" s="91" customFormat="1" ht="19.2" customHeight="1" x14ac:dyDescent="0.35">
      <c r="A2917" s="367" t="s">
        <v>451</v>
      </c>
      <c r="B2917" s="408"/>
      <c r="C2917" s="195">
        <v>2023</v>
      </c>
      <c r="D2917" s="261">
        <v>0.22</v>
      </c>
      <c r="E2917" s="245">
        <v>1</v>
      </c>
      <c r="F2917" s="245">
        <v>7</v>
      </c>
      <c r="G2917" s="178">
        <v>21.574780000000001</v>
      </c>
    </row>
    <row r="2918" spans="1:7" s="91" customFormat="1" ht="19.2" customHeight="1" x14ac:dyDescent="0.35">
      <c r="A2918" s="367" t="s">
        <v>451</v>
      </c>
      <c r="B2918" s="407"/>
      <c r="C2918" s="195">
        <v>2023</v>
      </c>
      <c r="D2918" s="261">
        <v>0.22</v>
      </c>
      <c r="E2918" s="245">
        <v>1</v>
      </c>
      <c r="F2918" s="245">
        <v>5</v>
      </c>
      <c r="G2918" s="178">
        <v>21.574780000000001</v>
      </c>
    </row>
    <row r="2919" spans="1:7" s="63" customFormat="1" ht="70.2" customHeight="1" x14ac:dyDescent="0.35">
      <c r="A2919" s="367" t="s">
        <v>451</v>
      </c>
      <c r="B2919" s="219" t="s">
        <v>605</v>
      </c>
      <c r="C2919" s="195">
        <v>2023</v>
      </c>
      <c r="D2919" s="244" t="s">
        <v>295</v>
      </c>
      <c r="E2919" s="245">
        <v>1</v>
      </c>
      <c r="F2919" s="242">
        <v>7</v>
      </c>
      <c r="G2919" s="196">
        <v>22.75844</v>
      </c>
    </row>
    <row r="2920" spans="1:7" s="63" customFormat="1" ht="94.95" customHeight="1" x14ac:dyDescent="0.35">
      <c r="A2920" s="367" t="s">
        <v>451</v>
      </c>
      <c r="B2920" s="219" t="s">
        <v>521</v>
      </c>
      <c r="C2920" s="195">
        <v>2023</v>
      </c>
      <c r="D2920" s="244" t="s">
        <v>100</v>
      </c>
      <c r="E2920" s="245">
        <v>2</v>
      </c>
      <c r="F2920" s="245">
        <v>30</v>
      </c>
      <c r="G2920" s="196">
        <v>70.548659999999998</v>
      </c>
    </row>
    <row r="2921" spans="1:7" s="63" customFormat="1" ht="106.95" customHeight="1" x14ac:dyDescent="0.35">
      <c r="A2921" s="367" t="s">
        <v>451</v>
      </c>
      <c r="B2921" s="219" t="s">
        <v>534</v>
      </c>
      <c r="C2921" s="195">
        <v>2023</v>
      </c>
      <c r="D2921" s="244" t="s">
        <v>100</v>
      </c>
      <c r="E2921" s="245">
        <v>8</v>
      </c>
      <c r="F2921" s="245">
        <v>120</v>
      </c>
      <c r="G2921" s="196">
        <v>144.0675</v>
      </c>
    </row>
    <row r="2922" spans="1:7" s="63" customFormat="1" ht="119.4" customHeight="1" x14ac:dyDescent="0.35">
      <c r="A2922" s="367" t="s">
        <v>451</v>
      </c>
      <c r="B2922" s="219" t="s">
        <v>535</v>
      </c>
      <c r="C2922" s="195">
        <v>2023</v>
      </c>
      <c r="D2922" s="279">
        <v>0.4</v>
      </c>
      <c r="E2922" s="245">
        <v>3</v>
      </c>
      <c r="F2922" s="245">
        <v>555</v>
      </c>
      <c r="G2922" s="196">
        <v>46.070450000000001</v>
      </c>
    </row>
    <row r="2923" spans="1:7" s="63" customFormat="1" ht="98.4" customHeight="1" x14ac:dyDescent="0.35">
      <c r="A2923" s="367" t="s">
        <v>451</v>
      </c>
      <c r="B2923" s="221" t="s">
        <v>525</v>
      </c>
      <c r="C2923" s="195">
        <v>2023</v>
      </c>
      <c r="D2923" s="279">
        <v>0.4</v>
      </c>
      <c r="E2923" s="245">
        <v>1</v>
      </c>
      <c r="F2923" s="245">
        <v>98</v>
      </c>
      <c r="G2923" s="196">
        <v>28.382290000000001</v>
      </c>
    </row>
    <row r="2924" spans="1:7" s="63" customFormat="1" ht="19.2" customHeight="1" x14ac:dyDescent="0.35">
      <c r="A2924" s="367" t="s">
        <v>451</v>
      </c>
      <c r="B2924" s="406" t="s">
        <v>606</v>
      </c>
      <c r="C2924" s="195">
        <v>2023</v>
      </c>
      <c r="D2924" s="244" t="s">
        <v>295</v>
      </c>
      <c r="E2924" s="245">
        <v>1</v>
      </c>
      <c r="F2924" s="245">
        <v>7</v>
      </c>
      <c r="G2924" s="196">
        <v>22.542190000000002</v>
      </c>
    </row>
    <row r="2925" spans="1:7" s="63" customFormat="1" ht="19.2" customHeight="1" x14ac:dyDescent="0.35">
      <c r="A2925" s="367" t="s">
        <v>451</v>
      </c>
      <c r="B2925" s="408"/>
      <c r="C2925" s="195">
        <v>2023</v>
      </c>
      <c r="D2925" s="244" t="s">
        <v>295</v>
      </c>
      <c r="E2925" s="245">
        <v>1</v>
      </c>
      <c r="F2925" s="245">
        <v>7</v>
      </c>
      <c r="G2925" s="196">
        <v>22.542190000000002</v>
      </c>
    </row>
    <row r="2926" spans="1:7" s="63" customFormat="1" ht="19.2" customHeight="1" x14ac:dyDescent="0.35">
      <c r="A2926" s="367" t="s">
        <v>451</v>
      </c>
      <c r="B2926" s="408"/>
      <c r="C2926" s="195">
        <v>2023</v>
      </c>
      <c r="D2926" s="244" t="s">
        <v>295</v>
      </c>
      <c r="E2926" s="245">
        <v>1</v>
      </c>
      <c r="F2926" s="245">
        <v>7</v>
      </c>
      <c r="G2926" s="196">
        <v>22.542190000000002</v>
      </c>
    </row>
    <row r="2927" spans="1:7" s="63" customFormat="1" ht="19.2" customHeight="1" x14ac:dyDescent="0.35">
      <c r="A2927" s="367" t="s">
        <v>451</v>
      </c>
      <c r="B2927" s="408"/>
      <c r="C2927" s="195">
        <v>2023</v>
      </c>
      <c r="D2927" s="244" t="s">
        <v>295</v>
      </c>
      <c r="E2927" s="245">
        <v>1</v>
      </c>
      <c r="F2927" s="245">
        <v>7</v>
      </c>
      <c r="G2927" s="196">
        <v>22.542190000000002</v>
      </c>
    </row>
    <row r="2928" spans="1:7" s="63" customFormat="1" ht="19.2" customHeight="1" x14ac:dyDescent="0.35">
      <c r="A2928" s="367" t="s">
        <v>451</v>
      </c>
      <c r="B2928" s="408"/>
      <c r="C2928" s="195">
        <v>2023</v>
      </c>
      <c r="D2928" s="244" t="s">
        <v>295</v>
      </c>
      <c r="E2928" s="245">
        <v>1</v>
      </c>
      <c r="F2928" s="245">
        <v>5</v>
      </c>
      <c r="G2928" s="196">
        <v>22.542190000000002</v>
      </c>
    </row>
    <row r="2929" spans="1:7" s="63" customFormat="1" ht="19.2" customHeight="1" x14ac:dyDescent="0.35">
      <c r="A2929" s="367" t="s">
        <v>451</v>
      </c>
      <c r="B2929" s="408"/>
      <c r="C2929" s="195">
        <v>2023</v>
      </c>
      <c r="D2929" s="244" t="s">
        <v>295</v>
      </c>
      <c r="E2929" s="245">
        <v>1</v>
      </c>
      <c r="F2929" s="245">
        <v>1</v>
      </c>
      <c r="G2929" s="196">
        <v>7.0417899999999998</v>
      </c>
    </row>
    <row r="2930" spans="1:7" s="63" customFormat="1" ht="19.2" customHeight="1" x14ac:dyDescent="0.35">
      <c r="A2930" s="367" t="s">
        <v>451</v>
      </c>
      <c r="B2930" s="408"/>
      <c r="C2930" s="195">
        <v>2023</v>
      </c>
      <c r="D2930" s="244" t="s">
        <v>295</v>
      </c>
      <c r="E2930" s="245">
        <v>1</v>
      </c>
      <c r="F2930" s="245">
        <v>1</v>
      </c>
      <c r="G2930" s="196">
        <v>24.485130000000002</v>
      </c>
    </row>
    <row r="2931" spans="1:7" s="63" customFormat="1" ht="19.2" customHeight="1" x14ac:dyDescent="0.35">
      <c r="A2931" s="367" t="s">
        <v>451</v>
      </c>
      <c r="B2931" s="408"/>
      <c r="C2931" s="195">
        <v>2023</v>
      </c>
      <c r="D2931" s="244" t="s">
        <v>295</v>
      </c>
      <c r="E2931" s="245">
        <v>1</v>
      </c>
      <c r="F2931" s="245">
        <v>1</v>
      </c>
      <c r="G2931" s="196">
        <v>24.485130000000002</v>
      </c>
    </row>
    <row r="2932" spans="1:7" s="63" customFormat="1" ht="19.2" customHeight="1" x14ac:dyDescent="0.35">
      <c r="A2932" s="367" t="s">
        <v>451</v>
      </c>
      <c r="B2932" s="408"/>
      <c r="C2932" s="195">
        <v>2023</v>
      </c>
      <c r="D2932" s="244" t="s">
        <v>295</v>
      </c>
      <c r="E2932" s="245">
        <v>1</v>
      </c>
      <c r="F2932" s="245">
        <v>1</v>
      </c>
      <c r="G2932" s="196">
        <v>22.217179999999999</v>
      </c>
    </row>
    <row r="2933" spans="1:7" s="63" customFormat="1" ht="19.2" customHeight="1" x14ac:dyDescent="0.35">
      <c r="A2933" s="367" t="s">
        <v>451</v>
      </c>
      <c r="B2933" s="408"/>
      <c r="C2933" s="195">
        <v>2023</v>
      </c>
      <c r="D2933" s="244" t="s">
        <v>295</v>
      </c>
      <c r="E2933" s="245">
        <v>1</v>
      </c>
      <c r="F2933" s="245">
        <v>1</v>
      </c>
      <c r="G2933" s="196">
        <v>22.217179999999999</v>
      </c>
    </row>
    <row r="2934" spans="1:7" s="63" customFormat="1" ht="19.2" customHeight="1" x14ac:dyDescent="0.35">
      <c r="A2934" s="367" t="s">
        <v>451</v>
      </c>
      <c r="B2934" s="408"/>
      <c r="C2934" s="195">
        <v>2023</v>
      </c>
      <c r="D2934" s="244" t="s">
        <v>295</v>
      </c>
      <c r="E2934" s="245">
        <v>1</v>
      </c>
      <c r="F2934" s="245">
        <v>1</v>
      </c>
      <c r="G2934" s="196">
        <v>22.217179999999999</v>
      </c>
    </row>
    <row r="2935" spans="1:7" s="63" customFormat="1" ht="19.2" customHeight="1" x14ac:dyDescent="0.35">
      <c r="A2935" s="367" t="s">
        <v>451</v>
      </c>
      <c r="B2935" s="408"/>
      <c r="C2935" s="195">
        <v>2023</v>
      </c>
      <c r="D2935" s="244" t="s">
        <v>295</v>
      </c>
      <c r="E2935" s="245">
        <v>1</v>
      </c>
      <c r="F2935" s="245">
        <v>1</v>
      </c>
      <c r="G2935" s="196">
        <v>22.217179999999999</v>
      </c>
    </row>
    <row r="2936" spans="1:7" s="63" customFormat="1" ht="19.2" customHeight="1" x14ac:dyDescent="0.35">
      <c r="A2936" s="367" t="s">
        <v>451</v>
      </c>
      <c r="B2936" s="408"/>
      <c r="C2936" s="195">
        <v>2023</v>
      </c>
      <c r="D2936" s="244" t="s">
        <v>295</v>
      </c>
      <c r="E2936" s="245">
        <v>1</v>
      </c>
      <c r="F2936" s="245">
        <v>7</v>
      </c>
      <c r="G2936" s="196">
        <v>24.485130000000002</v>
      </c>
    </row>
    <row r="2937" spans="1:7" s="63" customFormat="1" ht="19.2" customHeight="1" x14ac:dyDescent="0.35">
      <c r="A2937" s="367" t="s">
        <v>451</v>
      </c>
      <c r="B2937" s="408"/>
      <c r="C2937" s="195">
        <v>2023</v>
      </c>
      <c r="D2937" s="244" t="s">
        <v>295</v>
      </c>
      <c r="E2937" s="245">
        <v>1</v>
      </c>
      <c r="F2937" s="245">
        <v>10</v>
      </c>
      <c r="G2937" s="196">
        <v>24.485130000000002</v>
      </c>
    </row>
    <row r="2938" spans="1:7" s="63" customFormat="1" ht="19.2" customHeight="1" x14ac:dyDescent="0.35">
      <c r="A2938" s="367" t="s">
        <v>451</v>
      </c>
      <c r="B2938" s="408"/>
      <c r="C2938" s="195">
        <v>2023</v>
      </c>
      <c r="D2938" s="244" t="s">
        <v>295</v>
      </c>
      <c r="E2938" s="245">
        <v>1</v>
      </c>
      <c r="F2938" s="245">
        <v>10</v>
      </c>
      <c r="G2938" s="196">
        <v>24.485130000000002</v>
      </c>
    </row>
    <row r="2939" spans="1:7" s="63" customFormat="1" ht="19.2" customHeight="1" x14ac:dyDescent="0.35">
      <c r="A2939" s="367" t="s">
        <v>451</v>
      </c>
      <c r="B2939" s="408"/>
      <c r="C2939" s="195">
        <v>2023</v>
      </c>
      <c r="D2939" s="244" t="s">
        <v>295</v>
      </c>
      <c r="E2939" s="245">
        <v>1</v>
      </c>
      <c r="F2939" s="245">
        <v>15</v>
      </c>
      <c r="G2939" s="196">
        <v>22.52582</v>
      </c>
    </row>
    <row r="2940" spans="1:7" s="63" customFormat="1" ht="19.2" customHeight="1" x14ac:dyDescent="0.35">
      <c r="A2940" s="367" t="s">
        <v>451</v>
      </c>
      <c r="B2940" s="408"/>
      <c r="C2940" s="195">
        <v>2023</v>
      </c>
      <c r="D2940" s="244" t="s">
        <v>295</v>
      </c>
      <c r="E2940" s="245">
        <v>1</v>
      </c>
      <c r="F2940" s="245">
        <v>1</v>
      </c>
      <c r="G2940" s="196">
        <v>21.028040000000001</v>
      </c>
    </row>
    <row r="2941" spans="1:7" s="63" customFormat="1" ht="19.2" customHeight="1" x14ac:dyDescent="0.35">
      <c r="A2941" s="367" t="s">
        <v>451</v>
      </c>
      <c r="B2941" s="408"/>
      <c r="C2941" s="195">
        <v>2023</v>
      </c>
      <c r="D2941" s="244" t="s">
        <v>295</v>
      </c>
      <c r="E2941" s="245">
        <v>1</v>
      </c>
      <c r="F2941" s="245">
        <v>5</v>
      </c>
      <c r="G2941" s="196">
        <v>21.02805</v>
      </c>
    </row>
    <row r="2942" spans="1:7" s="63" customFormat="1" ht="19.2" customHeight="1" x14ac:dyDescent="0.35">
      <c r="A2942" s="367" t="s">
        <v>451</v>
      </c>
      <c r="B2942" s="407"/>
      <c r="C2942" s="195">
        <v>2023</v>
      </c>
      <c r="D2942" s="244" t="s">
        <v>295</v>
      </c>
      <c r="E2942" s="245">
        <v>1</v>
      </c>
      <c r="F2942" s="245">
        <v>7</v>
      </c>
      <c r="G2942" s="196">
        <v>21.02805</v>
      </c>
    </row>
    <row r="2943" spans="1:7" s="63" customFormat="1" ht="19.2" customHeight="1" x14ac:dyDescent="0.35">
      <c r="A2943" s="367" t="s">
        <v>451</v>
      </c>
      <c r="B2943" s="406" t="s">
        <v>607</v>
      </c>
      <c r="C2943" s="195">
        <v>2023</v>
      </c>
      <c r="D2943" s="244" t="s">
        <v>295</v>
      </c>
      <c r="E2943" s="245">
        <v>1</v>
      </c>
      <c r="F2943" s="245">
        <v>15</v>
      </c>
      <c r="G2943" s="196">
        <v>19.51689</v>
      </c>
    </row>
    <row r="2944" spans="1:7" s="63" customFormat="1" ht="19.2" customHeight="1" x14ac:dyDescent="0.35">
      <c r="A2944" s="367" t="s">
        <v>451</v>
      </c>
      <c r="B2944" s="408"/>
      <c r="C2944" s="195">
        <v>2023</v>
      </c>
      <c r="D2944" s="244" t="s">
        <v>295</v>
      </c>
      <c r="E2944" s="245">
        <v>1</v>
      </c>
      <c r="F2944" s="245">
        <v>15</v>
      </c>
      <c r="G2944" s="196">
        <v>19.51689</v>
      </c>
    </row>
    <row r="2945" spans="1:7" s="63" customFormat="1" ht="19.2" customHeight="1" x14ac:dyDescent="0.35">
      <c r="A2945" s="367" t="s">
        <v>451</v>
      </c>
      <c r="B2945" s="407"/>
      <c r="C2945" s="195">
        <v>2023</v>
      </c>
      <c r="D2945" s="244" t="s">
        <v>295</v>
      </c>
      <c r="E2945" s="245">
        <v>1</v>
      </c>
      <c r="F2945" s="245">
        <v>15</v>
      </c>
      <c r="G2945" s="196">
        <v>19.51689</v>
      </c>
    </row>
    <row r="2946" spans="1:7" s="63" customFormat="1" ht="19.2" customHeight="1" x14ac:dyDescent="0.35">
      <c r="A2946" s="367" t="s">
        <v>451</v>
      </c>
      <c r="B2946" s="406" t="s">
        <v>608</v>
      </c>
      <c r="C2946" s="195">
        <v>2023</v>
      </c>
      <c r="D2946" s="244" t="s">
        <v>295</v>
      </c>
      <c r="E2946" s="245">
        <v>1</v>
      </c>
      <c r="F2946" s="245">
        <v>15</v>
      </c>
      <c r="G2946" s="196">
        <v>19.834140000000001</v>
      </c>
    </row>
    <row r="2947" spans="1:7" s="63" customFormat="1" ht="19.2" customHeight="1" x14ac:dyDescent="0.35">
      <c r="A2947" s="367" t="s">
        <v>451</v>
      </c>
      <c r="B2947" s="408"/>
      <c r="C2947" s="195">
        <v>2023</v>
      </c>
      <c r="D2947" s="244" t="s">
        <v>295</v>
      </c>
      <c r="E2947" s="245">
        <v>1</v>
      </c>
      <c r="F2947" s="245">
        <v>15</v>
      </c>
      <c r="G2947" s="196">
        <v>19.834140000000001</v>
      </c>
    </row>
    <row r="2948" spans="1:7" s="63" customFormat="1" ht="19.2" customHeight="1" x14ac:dyDescent="0.35">
      <c r="A2948" s="367" t="s">
        <v>451</v>
      </c>
      <c r="B2948" s="408"/>
      <c r="C2948" s="195">
        <v>2023</v>
      </c>
      <c r="D2948" s="244" t="s">
        <v>295</v>
      </c>
      <c r="E2948" s="245">
        <v>1</v>
      </c>
      <c r="F2948" s="245">
        <v>15</v>
      </c>
      <c r="G2948" s="196">
        <v>14.30829</v>
      </c>
    </row>
    <row r="2949" spans="1:7" s="63" customFormat="1" ht="19.2" customHeight="1" x14ac:dyDescent="0.35">
      <c r="A2949" s="367" t="s">
        <v>451</v>
      </c>
      <c r="B2949" s="408"/>
      <c r="C2949" s="195">
        <v>2023</v>
      </c>
      <c r="D2949" s="244" t="s">
        <v>295</v>
      </c>
      <c r="E2949" s="245">
        <v>1</v>
      </c>
      <c r="F2949" s="245">
        <v>15</v>
      </c>
      <c r="G2949" s="196">
        <v>14.02328</v>
      </c>
    </row>
    <row r="2950" spans="1:7" s="63" customFormat="1" ht="19.2" customHeight="1" x14ac:dyDescent="0.35">
      <c r="A2950" s="367" t="s">
        <v>451</v>
      </c>
      <c r="B2950" s="408"/>
      <c r="C2950" s="195">
        <v>2023</v>
      </c>
      <c r="D2950" s="244" t="s">
        <v>295</v>
      </c>
      <c r="E2950" s="245">
        <v>1</v>
      </c>
      <c r="F2950" s="245">
        <v>15</v>
      </c>
      <c r="G2950" s="196">
        <v>21.775169999999999</v>
      </c>
    </row>
    <row r="2951" spans="1:7" s="63" customFormat="1" ht="19.2" customHeight="1" x14ac:dyDescent="0.35">
      <c r="A2951" s="367" t="s">
        <v>451</v>
      </c>
      <c r="B2951" s="408"/>
      <c r="C2951" s="146">
        <v>2023</v>
      </c>
      <c r="D2951" s="244" t="s">
        <v>295</v>
      </c>
      <c r="E2951" s="245">
        <v>1</v>
      </c>
      <c r="F2951" s="245">
        <v>15</v>
      </c>
      <c r="G2951" s="196">
        <v>21.775169999999999</v>
      </c>
    </row>
    <row r="2952" spans="1:7" s="63" customFormat="1" ht="19.2" customHeight="1" x14ac:dyDescent="0.35">
      <c r="A2952" s="367" t="s">
        <v>451</v>
      </c>
      <c r="B2952" s="408"/>
      <c r="C2952" s="146">
        <v>2023</v>
      </c>
      <c r="D2952" s="244" t="s">
        <v>295</v>
      </c>
      <c r="E2952" s="245">
        <v>1</v>
      </c>
      <c r="F2952" s="245">
        <v>15</v>
      </c>
      <c r="G2952" s="196">
        <v>19.50722</v>
      </c>
    </row>
    <row r="2953" spans="1:7" s="63" customFormat="1" ht="19.2" customHeight="1" x14ac:dyDescent="0.35">
      <c r="A2953" s="367" t="s">
        <v>451</v>
      </c>
      <c r="B2953" s="408"/>
      <c r="C2953" s="146">
        <v>2023</v>
      </c>
      <c r="D2953" s="244" t="s">
        <v>295</v>
      </c>
      <c r="E2953" s="245">
        <v>1</v>
      </c>
      <c r="F2953" s="245">
        <v>15</v>
      </c>
      <c r="G2953" s="196">
        <v>21.775169999999999</v>
      </c>
    </row>
    <row r="2954" spans="1:7" s="63" customFormat="1" ht="19.2" customHeight="1" x14ac:dyDescent="0.35">
      <c r="A2954" s="367" t="s">
        <v>451</v>
      </c>
      <c r="B2954" s="408"/>
      <c r="C2954" s="146">
        <v>2023</v>
      </c>
      <c r="D2954" s="244" t="s">
        <v>295</v>
      </c>
      <c r="E2954" s="245">
        <v>1</v>
      </c>
      <c r="F2954" s="245">
        <v>15</v>
      </c>
      <c r="G2954" s="196">
        <v>21.775169999999999</v>
      </c>
    </row>
    <row r="2955" spans="1:7" s="63" customFormat="1" ht="19.2" customHeight="1" x14ac:dyDescent="0.35">
      <c r="A2955" s="367" t="s">
        <v>451</v>
      </c>
      <c r="B2955" s="408"/>
      <c r="C2955" s="146">
        <v>2023</v>
      </c>
      <c r="D2955" s="244" t="s">
        <v>295</v>
      </c>
      <c r="E2955" s="245">
        <v>1</v>
      </c>
      <c r="F2955" s="245">
        <v>15</v>
      </c>
      <c r="G2955" s="196">
        <v>19.50722</v>
      </c>
    </row>
    <row r="2956" spans="1:7" s="63" customFormat="1" ht="19.2" customHeight="1" x14ac:dyDescent="0.35">
      <c r="A2956" s="367" t="s">
        <v>451</v>
      </c>
      <c r="B2956" s="408"/>
      <c r="C2956" s="146">
        <v>2023</v>
      </c>
      <c r="D2956" s="244" t="s">
        <v>295</v>
      </c>
      <c r="E2956" s="245">
        <v>1</v>
      </c>
      <c r="F2956" s="245">
        <v>15</v>
      </c>
      <c r="G2956" s="196">
        <v>19.50722</v>
      </c>
    </row>
    <row r="2957" spans="1:7" s="63" customFormat="1" ht="19.2" customHeight="1" x14ac:dyDescent="0.35">
      <c r="A2957" s="367" t="s">
        <v>451</v>
      </c>
      <c r="B2957" s="408"/>
      <c r="C2957" s="146">
        <v>2023</v>
      </c>
      <c r="D2957" s="244" t="s">
        <v>295</v>
      </c>
      <c r="E2957" s="245">
        <v>1</v>
      </c>
      <c r="F2957" s="245">
        <v>15</v>
      </c>
      <c r="G2957" s="196">
        <v>19.507079999999998</v>
      </c>
    </row>
    <row r="2958" spans="1:7" s="63" customFormat="1" ht="19.2" customHeight="1" x14ac:dyDescent="0.35">
      <c r="A2958" s="367" t="s">
        <v>451</v>
      </c>
      <c r="B2958" s="408"/>
      <c r="C2958" s="195">
        <v>2023</v>
      </c>
      <c r="D2958" s="244" t="s">
        <v>295</v>
      </c>
      <c r="E2958" s="245">
        <v>1</v>
      </c>
      <c r="F2958" s="245">
        <v>15</v>
      </c>
      <c r="G2958" s="196">
        <v>18.05592</v>
      </c>
    </row>
    <row r="2959" spans="1:7" s="63" customFormat="1" ht="19.2" customHeight="1" x14ac:dyDescent="0.35">
      <c r="A2959" s="367" t="s">
        <v>451</v>
      </c>
      <c r="B2959" s="408"/>
      <c r="C2959" s="195">
        <v>2023</v>
      </c>
      <c r="D2959" s="244" t="s">
        <v>295</v>
      </c>
      <c r="E2959" s="245">
        <v>1</v>
      </c>
      <c r="F2959" s="245">
        <v>50</v>
      </c>
      <c r="G2959" s="196">
        <v>18.05592</v>
      </c>
    </row>
    <row r="2960" spans="1:7" s="63" customFormat="1" ht="19.2" customHeight="1" x14ac:dyDescent="0.35">
      <c r="A2960" s="367" t="s">
        <v>451</v>
      </c>
      <c r="B2960" s="408"/>
      <c r="C2960" s="195">
        <v>2023</v>
      </c>
      <c r="D2960" s="244" t="s">
        <v>295</v>
      </c>
      <c r="E2960" s="245">
        <v>1</v>
      </c>
      <c r="F2960" s="245">
        <v>25</v>
      </c>
      <c r="G2960" s="196">
        <v>18.05592</v>
      </c>
    </row>
    <row r="2961" spans="1:7" s="63" customFormat="1" ht="19.2" customHeight="1" x14ac:dyDescent="0.35">
      <c r="A2961" s="367" t="s">
        <v>451</v>
      </c>
      <c r="B2961" s="408"/>
      <c r="C2961" s="195">
        <v>2023</v>
      </c>
      <c r="D2961" s="244" t="s">
        <v>295</v>
      </c>
      <c r="E2961" s="245">
        <v>1</v>
      </c>
      <c r="F2961" s="245">
        <v>50</v>
      </c>
      <c r="G2961" s="196">
        <v>18.05592</v>
      </c>
    </row>
    <row r="2962" spans="1:7" s="63" customFormat="1" ht="19.2" customHeight="1" x14ac:dyDescent="0.35">
      <c r="A2962" s="367" t="s">
        <v>451</v>
      </c>
      <c r="B2962" s="408"/>
      <c r="C2962" s="195">
        <v>2023</v>
      </c>
      <c r="D2962" s="244" t="s">
        <v>295</v>
      </c>
      <c r="E2962" s="245">
        <v>1</v>
      </c>
      <c r="F2962" s="245">
        <v>15</v>
      </c>
      <c r="G2962" s="196">
        <v>18.05592</v>
      </c>
    </row>
    <row r="2963" spans="1:7" s="63" customFormat="1" ht="19.2" customHeight="1" x14ac:dyDescent="0.35">
      <c r="A2963" s="367" t="s">
        <v>451</v>
      </c>
      <c r="B2963" s="407"/>
      <c r="C2963" s="195">
        <v>2023</v>
      </c>
      <c r="D2963" s="244" t="s">
        <v>295</v>
      </c>
      <c r="E2963" s="245">
        <v>1</v>
      </c>
      <c r="F2963" s="245">
        <v>15</v>
      </c>
      <c r="G2963" s="196">
        <v>21.05087</v>
      </c>
    </row>
    <row r="2964" spans="1:7" s="63" customFormat="1" ht="21" customHeight="1" x14ac:dyDescent="0.35">
      <c r="A2964" s="367" t="s">
        <v>451</v>
      </c>
      <c r="B2964" s="406" t="s">
        <v>609</v>
      </c>
      <c r="C2964" s="195">
        <v>2023</v>
      </c>
      <c r="D2964" s="244" t="s">
        <v>295</v>
      </c>
      <c r="E2964" s="245">
        <v>1</v>
      </c>
      <c r="F2964" s="146">
        <v>8</v>
      </c>
      <c r="G2964" s="178">
        <v>19.390730000000001</v>
      </c>
    </row>
    <row r="2965" spans="1:7" s="63" customFormat="1" ht="19.2" customHeight="1" x14ac:dyDescent="0.35">
      <c r="A2965" s="367" t="s">
        <v>451</v>
      </c>
      <c r="B2965" s="408"/>
      <c r="C2965" s="195">
        <v>2023</v>
      </c>
      <c r="D2965" s="244" t="s">
        <v>295</v>
      </c>
      <c r="E2965" s="245">
        <v>1</v>
      </c>
      <c r="F2965" s="146">
        <v>12</v>
      </c>
      <c r="G2965" s="178">
        <v>19.390730000000001</v>
      </c>
    </row>
    <row r="2966" spans="1:7" s="63" customFormat="1" ht="19.2" customHeight="1" x14ac:dyDescent="0.35">
      <c r="A2966" s="367" t="s">
        <v>451</v>
      </c>
      <c r="B2966" s="408"/>
      <c r="C2966" s="195">
        <v>2023</v>
      </c>
      <c r="D2966" s="244" t="s">
        <v>295</v>
      </c>
      <c r="E2966" s="245">
        <v>1</v>
      </c>
      <c r="F2966" s="146">
        <v>5</v>
      </c>
      <c r="G2966" s="178">
        <v>19.390730000000001</v>
      </c>
    </row>
    <row r="2967" spans="1:7" s="63" customFormat="1" ht="19.2" customHeight="1" x14ac:dyDescent="0.35">
      <c r="A2967" s="367" t="s">
        <v>451</v>
      </c>
      <c r="B2967" s="408"/>
      <c r="C2967" s="195">
        <v>2023</v>
      </c>
      <c r="D2967" s="244" t="s">
        <v>295</v>
      </c>
      <c r="E2967" s="245">
        <v>1</v>
      </c>
      <c r="F2967" s="146">
        <v>7</v>
      </c>
      <c r="G2967" s="178">
        <v>19.390730000000001</v>
      </c>
    </row>
    <row r="2968" spans="1:7" s="63" customFormat="1" ht="19.2" customHeight="1" x14ac:dyDescent="0.35">
      <c r="A2968" s="367" t="s">
        <v>451</v>
      </c>
      <c r="B2968" s="408"/>
      <c r="C2968" s="195">
        <v>2023</v>
      </c>
      <c r="D2968" s="244" t="s">
        <v>295</v>
      </c>
      <c r="E2968" s="245">
        <v>1</v>
      </c>
      <c r="F2968" s="146">
        <v>3</v>
      </c>
      <c r="G2968" s="178">
        <v>19.390730000000001</v>
      </c>
    </row>
    <row r="2969" spans="1:7" s="63" customFormat="1" ht="19.2" customHeight="1" x14ac:dyDescent="0.35">
      <c r="A2969" s="367" t="s">
        <v>451</v>
      </c>
      <c r="B2969" s="408"/>
      <c r="C2969" s="195">
        <v>2023</v>
      </c>
      <c r="D2969" s="244" t="s">
        <v>295</v>
      </c>
      <c r="E2969" s="245">
        <v>1</v>
      </c>
      <c r="F2969" s="146">
        <v>5</v>
      </c>
      <c r="G2969" s="178">
        <v>19.390730000000001</v>
      </c>
    </row>
    <row r="2970" spans="1:7" s="63" customFormat="1" ht="19.2" customHeight="1" x14ac:dyDescent="0.35">
      <c r="A2970" s="367" t="s">
        <v>451</v>
      </c>
      <c r="B2970" s="408"/>
      <c r="C2970" s="195">
        <v>2023</v>
      </c>
      <c r="D2970" s="244" t="s">
        <v>295</v>
      </c>
      <c r="E2970" s="245">
        <v>1</v>
      </c>
      <c r="F2970" s="146">
        <v>14</v>
      </c>
      <c r="G2970" s="178">
        <v>19.390730000000001</v>
      </c>
    </row>
    <row r="2971" spans="1:7" s="63" customFormat="1" ht="19.2" customHeight="1" x14ac:dyDescent="0.35">
      <c r="A2971" s="367" t="s">
        <v>451</v>
      </c>
      <c r="B2971" s="408"/>
      <c r="C2971" s="195">
        <v>2023</v>
      </c>
      <c r="D2971" s="244" t="s">
        <v>295</v>
      </c>
      <c r="E2971" s="245">
        <v>1</v>
      </c>
      <c r="F2971" s="146">
        <v>7</v>
      </c>
      <c r="G2971" s="178">
        <v>19.390730000000001</v>
      </c>
    </row>
    <row r="2972" spans="1:7" s="63" customFormat="1" ht="19.2" customHeight="1" x14ac:dyDescent="0.35">
      <c r="A2972" s="367" t="s">
        <v>451</v>
      </c>
      <c r="B2972" s="408"/>
      <c r="C2972" s="195">
        <v>2023</v>
      </c>
      <c r="D2972" s="244" t="s">
        <v>295</v>
      </c>
      <c r="E2972" s="245">
        <v>1</v>
      </c>
      <c r="F2972" s="146">
        <v>3</v>
      </c>
      <c r="G2972" s="178">
        <v>19.390730000000001</v>
      </c>
    </row>
    <row r="2973" spans="1:7" s="63" customFormat="1" ht="19.2" customHeight="1" x14ac:dyDescent="0.35">
      <c r="A2973" s="367" t="s">
        <v>451</v>
      </c>
      <c r="B2973" s="408"/>
      <c r="C2973" s="195">
        <v>2023</v>
      </c>
      <c r="D2973" s="244" t="s">
        <v>295</v>
      </c>
      <c r="E2973" s="245">
        <v>1</v>
      </c>
      <c r="F2973" s="146">
        <v>3</v>
      </c>
      <c r="G2973" s="178">
        <v>19.390730000000001</v>
      </c>
    </row>
    <row r="2974" spans="1:7" s="63" customFormat="1" ht="19.2" customHeight="1" x14ac:dyDescent="0.35">
      <c r="A2974" s="367" t="s">
        <v>451</v>
      </c>
      <c r="B2974" s="408"/>
      <c r="C2974" s="195">
        <v>2023</v>
      </c>
      <c r="D2974" s="244" t="s">
        <v>295</v>
      </c>
      <c r="E2974" s="245">
        <v>1</v>
      </c>
      <c r="F2974" s="146">
        <v>12</v>
      </c>
      <c r="G2974" s="178">
        <v>19.390730000000001</v>
      </c>
    </row>
    <row r="2975" spans="1:7" s="63" customFormat="1" ht="19.2" customHeight="1" x14ac:dyDescent="0.35">
      <c r="A2975" s="367" t="s">
        <v>451</v>
      </c>
      <c r="B2975" s="408"/>
      <c r="C2975" s="195">
        <v>2023</v>
      </c>
      <c r="D2975" s="244" t="s">
        <v>295</v>
      </c>
      <c r="E2975" s="245">
        <v>1</v>
      </c>
      <c r="F2975" s="146">
        <v>5</v>
      </c>
      <c r="G2975" s="178">
        <v>19.390730000000001</v>
      </c>
    </row>
    <row r="2976" spans="1:7" s="63" customFormat="1" ht="19.2" customHeight="1" x14ac:dyDescent="0.35">
      <c r="A2976" s="367" t="s">
        <v>451</v>
      </c>
      <c r="B2976" s="408"/>
      <c r="C2976" s="195">
        <v>2023</v>
      </c>
      <c r="D2976" s="244" t="s">
        <v>295</v>
      </c>
      <c r="E2976" s="245">
        <v>1</v>
      </c>
      <c r="F2976" s="146">
        <v>5</v>
      </c>
      <c r="G2976" s="178">
        <v>19.390730000000001</v>
      </c>
    </row>
    <row r="2977" spans="1:7" s="63" customFormat="1" ht="19.2" customHeight="1" x14ac:dyDescent="0.35">
      <c r="A2977" s="367" t="s">
        <v>451</v>
      </c>
      <c r="B2977" s="408"/>
      <c r="C2977" s="195">
        <v>2023</v>
      </c>
      <c r="D2977" s="244" t="s">
        <v>295</v>
      </c>
      <c r="E2977" s="245">
        <v>1</v>
      </c>
      <c r="F2977" s="146">
        <v>5</v>
      </c>
      <c r="G2977" s="178">
        <v>2.8618999999999999</v>
      </c>
    </row>
    <row r="2978" spans="1:7" s="63" customFormat="1" ht="19.2" customHeight="1" x14ac:dyDescent="0.35">
      <c r="A2978" s="367" t="s">
        <v>451</v>
      </c>
      <c r="B2978" s="408"/>
      <c r="C2978" s="195">
        <v>2023</v>
      </c>
      <c r="D2978" s="244" t="s">
        <v>295</v>
      </c>
      <c r="E2978" s="245">
        <v>1</v>
      </c>
      <c r="F2978" s="147">
        <v>4</v>
      </c>
      <c r="G2978" s="178">
        <v>11.287739999999999</v>
      </c>
    </row>
    <row r="2979" spans="1:7" s="63" customFormat="1" ht="19.2" customHeight="1" x14ac:dyDescent="0.35">
      <c r="A2979" s="367" t="s">
        <v>451</v>
      </c>
      <c r="B2979" s="408"/>
      <c r="C2979" s="195">
        <v>2023</v>
      </c>
      <c r="D2979" s="244" t="s">
        <v>295</v>
      </c>
      <c r="E2979" s="245">
        <v>1</v>
      </c>
      <c r="F2979" s="147">
        <v>7</v>
      </c>
      <c r="G2979" s="178">
        <v>2.8618999999999999</v>
      </c>
    </row>
    <row r="2980" spans="1:7" s="63" customFormat="1" ht="19.2" customHeight="1" x14ac:dyDescent="0.35">
      <c r="A2980" s="367" t="s">
        <v>451</v>
      </c>
      <c r="B2980" s="408"/>
      <c r="C2980" s="195">
        <v>2023</v>
      </c>
      <c r="D2980" s="244" t="s">
        <v>295</v>
      </c>
      <c r="E2980" s="245">
        <v>1</v>
      </c>
      <c r="F2980" s="147">
        <v>5</v>
      </c>
      <c r="G2980" s="178">
        <v>11.287739999999999</v>
      </c>
    </row>
    <row r="2981" spans="1:7" s="63" customFormat="1" ht="19.2" customHeight="1" x14ac:dyDescent="0.35">
      <c r="A2981" s="367" t="s">
        <v>451</v>
      </c>
      <c r="B2981" s="408"/>
      <c r="C2981" s="195">
        <v>2023</v>
      </c>
      <c r="D2981" s="244" t="s">
        <v>295</v>
      </c>
      <c r="E2981" s="245">
        <v>1</v>
      </c>
      <c r="F2981" s="147">
        <v>7</v>
      </c>
      <c r="G2981" s="178">
        <v>11.287739999999999</v>
      </c>
    </row>
    <row r="2982" spans="1:7" s="63" customFormat="1" ht="19.2" customHeight="1" x14ac:dyDescent="0.35">
      <c r="A2982" s="367" t="s">
        <v>451</v>
      </c>
      <c r="B2982" s="408"/>
      <c r="C2982" s="195">
        <v>2023</v>
      </c>
      <c r="D2982" s="244" t="s">
        <v>295</v>
      </c>
      <c r="E2982" s="245">
        <v>1</v>
      </c>
      <c r="F2982" s="147">
        <v>5</v>
      </c>
      <c r="G2982" s="178">
        <v>2.8618999999999999</v>
      </c>
    </row>
    <row r="2983" spans="1:7" s="63" customFormat="1" ht="19.2" customHeight="1" x14ac:dyDescent="0.35">
      <c r="A2983" s="367" t="s">
        <v>451</v>
      </c>
      <c r="B2983" s="408"/>
      <c r="C2983" s="195">
        <v>2023</v>
      </c>
      <c r="D2983" s="244" t="s">
        <v>295</v>
      </c>
      <c r="E2983" s="245">
        <v>1</v>
      </c>
      <c r="F2983" s="147">
        <v>8</v>
      </c>
      <c r="G2983" s="178">
        <v>11.287739999999999</v>
      </c>
    </row>
    <row r="2984" spans="1:7" s="63" customFormat="1" ht="19.2" customHeight="1" x14ac:dyDescent="0.35">
      <c r="A2984" s="367" t="s">
        <v>451</v>
      </c>
      <c r="B2984" s="408"/>
      <c r="C2984" s="195">
        <v>2023</v>
      </c>
      <c r="D2984" s="244" t="s">
        <v>295</v>
      </c>
      <c r="E2984" s="245">
        <v>1</v>
      </c>
      <c r="F2984" s="147">
        <v>10</v>
      </c>
      <c r="G2984" s="178">
        <v>11.287739999999999</v>
      </c>
    </row>
    <row r="2985" spans="1:7" s="63" customFormat="1" ht="21" customHeight="1" x14ac:dyDescent="0.35">
      <c r="A2985" s="367" t="s">
        <v>451</v>
      </c>
      <c r="B2985" s="408"/>
      <c r="C2985" s="195">
        <v>2023</v>
      </c>
      <c r="D2985" s="244" t="s">
        <v>295</v>
      </c>
      <c r="E2985" s="245">
        <v>1</v>
      </c>
      <c r="F2985" s="147">
        <v>5</v>
      </c>
      <c r="G2985" s="196">
        <v>11.00273</v>
      </c>
    </row>
    <row r="2986" spans="1:7" s="63" customFormat="1" ht="19.2" customHeight="1" x14ac:dyDescent="0.35">
      <c r="A2986" s="367" t="s">
        <v>451</v>
      </c>
      <c r="B2986" s="408"/>
      <c r="C2986" s="195">
        <v>2023</v>
      </c>
      <c r="D2986" s="244" t="s">
        <v>295</v>
      </c>
      <c r="E2986" s="245">
        <v>1</v>
      </c>
      <c r="F2986" s="147">
        <v>5</v>
      </c>
      <c r="G2986" s="196">
        <v>11.00273</v>
      </c>
    </row>
    <row r="2987" spans="1:7" s="63" customFormat="1" ht="19.2" customHeight="1" x14ac:dyDescent="0.35">
      <c r="A2987" s="367" t="s">
        <v>451</v>
      </c>
      <c r="B2987" s="408"/>
      <c r="C2987" s="195">
        <v>2023</v>
      </c>
      <c r="D2987" s="244" t="s">
        <v>295</v>
      </c>
      <c r="E2987" s="245">
        <v>1</v>
      </c>
      <c r="F2987" s="147">
        <v>5</v>
      </c>
      <c r="G2987" s="196">
        <v>11.00273</v>
      </c>
    </row>
    <row r="2988" spans="1:7" s="63" customFormat="1" ht="19.2" customHeight="1" x14ac:dyDescent="0.35">
      <c r="A2988" s="367" t="s">
        <v>451</v>
      </c>
      <c r="B2988" s="408"/>
      <c r="C2988" s="195">
        <v>2023</v>
      </c>
      <c r="D2988" s="244" t="s">
        <v>295</v>
      </c>
      <c r="E2988" s="245">
        <v>1</v>
      </c>
      <c r="F2988" s="147" t="s">
        <v>610</v>
      </c>
      <c r="G2988" s="196">
        <v>11.00273</v>
      </c>
    </row>
    <row r="2989" spans="1:7" s="63" customFormat="1" ht="19.2" customHeight="1" x14ac:dyDescent="0.35">
      <c r="A2989" s="367" t="s">
        <v>451</v>
      </c>
      <c r="B2989" s="408"/>
      <c r="C2989" s="195">
        <v>2023</v>
      </c>
      <c r="D2989" s="244" t="s">
        <v>295</v>
      </c>
      <c r="E2989" s="245">
        <v>1</v>
      </c>
      <c r="F2989" s="147">
        <v>5</v>
      </c>
      <c r="G2989" s="196">
        <v>11.00273</v>
      </c>
    </row>
    <row r="2990" spans="1:7" s="63" customFormat="1" ht="19.2" customHeight="1" x14ac:dyDescent="0.35">
      <c r="A2990" s="367" t="s">
        <v>451</v>
      </c>
      <c r="B2990" s="408"/>
      <c r="C2990" s="195">
        <v>2023</v>
      </c>
      <c r="D2990" s="244" t="s">
        <v>295</v>
      </c>
      <c r="E2990" s="245">
        <v>1</v>
      </c>
      <c r="F2990" s="146">
        <v>15</v>
      </c>
      <c r="G2990" s="178">
        <v>18.20243</v>
      </c>
    </row>
    <row r="2991" spans="1:7" s="63" customFormat="1" ht="19.2" customHeight="1" x14ac:dyDescent="0.35">
      <c r="A2991" s="367" t="s">
        <v>451</v>
      </c>
      <c r="B2991" s="408"/>
      <c r="C2991" s="195">
        <v>2023</v>
      </c>
      <c r="D2991" s="244" t="s">
        <v>295</v>
      </c>
      <c r="E2991" s="245">
        <v>1</v>
      </c>
      <c r="F2991" s="146">
        <v>5</v>
      </c>
      <c r="G2991" s="178">
        <v>18.20243</v>
      </c>
    </row>
    <row r="2992" spans="1:7" s="63" customFormat="1" ht="19.2" customHeight="1" x14ac:dyDescent="0.35">
      <c r="A2992" s="367" t="s">
        <v>451</v>
      </c>
      <c r="B2992" s="408"/>
      <c r="C2992" s="195">
        <v>2023</v>
      </c>
      <c r="D2992" s="244" t="s">
        <v>295</v>
      </c>
      <c r="E2992" s="245">
        <v>1</v>
      </c>
      <c r="F2992" s="146">
        <v>7</v>
      </c>
      <c r="G2992" s="178">
        <v>18.20243</v>
      </c>
    </row>
    <row r="2993" spans="1:7" s="63" customFormat="1" ht="19.2" customHeight="1" x14ac:dyDescent="0.35">
      <c r="A2993" s="367" t="s">
        <v>451</v>
      </c>
      <c r="B2993" s="408"/>
      <c r="C2993" s="195">
        <v>2023</v>
      </c>
      <c r="D2993" s="244" t="s">
        <v>295</v>
      </c>
      <c r="E2993" s="245">
        <v>1</v>
      </c>
      <c r="F2993" s="146">
        <v>7</v>
      </c>
      <c r="G2993" s="178">
        <v>18.20243</v>
      </c>
    </row>
    <row r="2994" spans="1:7" s="63" customFormat="1" ht="19.2" customHeight="1" x14ac:dyDescent="0.35">
      <c r="A2994" s="367" t="s">
        <v>451</v>
      </c>
      <c r="B2994" s="408"/>
      <c r="C2994" s="195">
        <v>2023</v>
      </c>
      <c r="D2994" s="244" t="s">
        <v>295</v>
      </c>
      <c r="E2994" s="245">
        <v>1</v>
      </c>
      <c r="F2994" s="146">
        <v>7</v>
      </c>
      <c r="G2994" s="178">
        <v>18.20243</v>
      </c>
    </row>
    <row r="2995" spans="1:7" s="63" customFormat="1" ht="19.2" customHeight="1" x14ac:dyDescent="0.35">
      <c r="A2995" s="367" t="s">
        <v>451</v>
      </c>
      <c r="B2995" s="408"/>
      <c r="C2995" s="195">
        <v>2023</v>
      </c>
      <c r="D2995" s="244" t="s">
        <v>295</v>
      </c>
      <c r="E2995" s="245">
        <v>1</v>
      </c>
      <c r="F2995" s="146">
        <v>15</v>
      </c>
      <c r="G2995" s="178">
        <v>18.20243</v>
      </c>
    </row>
    <row r="2996" spans="1:7" s="63" customFormat="1" ht="19.2" customHeight="1" x14ac:dyDescent="0.35">
      <c r="A2996" s="367" t="s">
        <v>451</v>
      </c>
      <c r="B2996" s="408"/>
      <c r="C2996" s="195">
        <v>2023</v>
      </c>
      <c r="D2996" s="244" t="s">
        <v>295</v>
      </c>
      <c r="E2996" s="245">
        <v>1</v>
      </c>
      <c r="F2996" s="146">
        <v>5</v>
      </c>
      <c r="G2996" s="178">
        <v>9.0644299999999998</v>
      </c>
    </row>
    <row r="2997" spans="1:7" s="63" customFormat="1" ht="19.2" customHeight="1" x14ac:dyDescent="0.35">
      <c r="A2997" s="367" t="s">
        <v>451</v>
      </c>
      <c r="B2997" s="408"/>
      <c r="C2997" s="195">
        <v>2023</v>
      </c>
      <c r="D2997" s="244" t="s">
        <v>295</v>
      </c>
      <c r="E2997" s="245">
        <v>1</v>
      </c>
      <c r="F2997" s="146">
        <v>5</v>
      </c>
      <c r="G2997" s="178">
        <v>9.0644299999999998</v>
      </c>
    </row>
    <row r="2998" spans="1:7" s="63" customFormat="1" ht="19.2" customHeight="1" x14ac:dyDescent="0.35">
      <c r="A2998" s="367" t="s">
        <v>451</v>
      </c>
      <c r="B2998" s="408"/>
      <c r="C2998" s="195">
        <v>2023</v>
      </c>
      <c r="D2998" s="244" t="s">
        <v>295</v>
      </c>
      <c r="E2998" s="245">
        <v>1</v>
      </c>
      <c r="F2998" s="146">
        <v>7</v>
      </c>
      <c r="G2998" s="178">
        <v>9.0644299999999998</v>
      </c>
    </row>
    <row r="2999" spans="1:7" s="63" customFormat="1" ht="19.2" customHeight="1" x14ac:dyDescent="0.35">
      <c r="A2999" s="367" t="s">
        <v>451</v>
      </c>
      <c r="B2999" s="408"/>
      <c r="C2999" s="195">
        <v>2023</v>
      </c>
      <c r="D2999" s="244" t="s">
        <v>295</v>
      </c>
      <c r="E2999" s="245">
        <v>1</v>
      </c>
      <c r="F2999" s="146">
        <v>15</v>
      </c>
      <c r="G2999" s="196">
        <v>18.20243</v>
      </c>
    </row>
    <row r="3000" spans="1:7" s="63" customFormat="1" ht="19.2" customHeight="1" x14ac:dyDescent="0.35">
      <c r="A3000" s="367" t="s">
        <v>451</v>
      </c>
      <c r="B3000" s="408"/>
      <c r="C3000" s="195">
        <v>2023</v>
      </c>
      <c r="D3000" s="244" t="s">
        <v>295</v>
      </c>
      <c r="E3000" s="245">
        <v>1</v>
      </c>
      <c r="F3000" s="146">
        <v>15</v>
      </c>
      <c r="G3000" s="196">
        <v>18.20243</v>
      </c>
    </row>
    <row r="3001" spans="1:7" s="63" customFormat="1" ht="19.2" customHeight="1" x14ac:dyDescent="0.35">
      <c r="A3001" s="367" t="s">
        <v>451</v>
      </c>
      <c r="B3001" s="408"/>
      <c r="C3001" s="195">
        <v>2023</v>
      </c>
      <c r="D3001" s="244" t="s">
        <v>295</v>
      </c>
      <c r="E3001" s="245">
        <v>1</v>
      </c>
      <c r="F3001" s="146">
        <v>8</v>
      </c>
      <c r="G3001" s="178">
        <v>9.0644299999999998</v>
      </c>
    </row>
    <row r="3002" spans="1:7" s="63" customFormat="1" ht="19.2" customHeight="1" x14ac:dyDescent="0.35">
      <c r="A3002" s="367" t="s">
        <v>451</v>
      </c>
      <c r="B3002" s="408"/>
      <c r="C3002" s="195">
        <v>2023</v>
      </c>
      <c r="D3002" s="244" t="s">
        <v>295</v>
      </c>
      <c r="E3002" s="245">
        <v>1</v>
      </c>
      <c r="F3002" s="146">
        <v>5</v>
      </c>
      <c r="G3002" s="178">
        <v>9.0644299999999998</v>
      </c>
    </row>
    <row r="3003" spans="1:7" s="63" customFormat="1" ht="19.2" customHeight="1" x14ac:dyDescent="0.35">
      <c r="A3003" s="367" t="s">
        <v>451</v>
      </c>
      <c r="B3003" s="408"/>
      <c r="C3003" s="195">
        <v>2023</v>
      </c>
      <c r="D3003" s="244" t="s">
        <v>295</v>
      </c>
      <c r="E3003" s="245">
        <v>1</v>
      </c>
      <c r="F3003" s="146">
        <v>5</v>
      </c>
      <c r="G3003" s="178">
        <v>9.0644299999999998</v>
      </c>
    </row>
    <row r="3004" spans="1:7" s="63" customFormat="1" ht="19.2" customHeight="1" x14ac:dyDescent="0.35">
      <c r="A3004" s="367" t="s">
        <v>451</v>
      </c>
      <c r="B3004" s="408"/>
      <c r="C3004" s="195">
        <v>2023</v>
      </c>
      <c r="D3004" s="244" t="s">
        <v>295</v>
      </c>
      <c r="E3004" s="245">
        <v>1</v>
      </c>
      <c r="F3004" s="146">
        <v>5</v>
      </c>
      <c r="G3004" s="178">
        <v>9.0644299999999998</v>
      </c>
    </row>
    <row r="3005" spans="1:7" s="63" customFormat="1" ht="21" customHeight="1" x14ac:dyDescent="0.35">
      <c r="A3005" s="367" t="s">
        <v>451</v>
      </c>
      <c r="B3005" s="408"/>
      <c r="C3005" s="195">
        <v>2023</v>
      </c>
      <c r="D3005" s="244" t="s">
        <v>295</v>
      </c>
      <c r="E3005" s="245">
        <v>1</v>
      </c>
      <c r="F3005" s="146">
        <v>5</v>
      </c>
      <c r="G3005" s="178">
        <v>9.0644299999999998</v>
      </c>
    </row>
    <row r="3006" spans="1:7" s="63" customFormat="1" ht="19.2" customHeight="1" x14ac:dyDescent="0.35">
      <c r="A3006" s="367" t="s">
        <v>451</v>
      </c>
      <c r="B3006" s="408"/>
      <c r="C3006" s="195">
        <v>2023</v>
      </c>
      <c r="D3006" s="244" t="s">
        <v>295</v>
      </c>
      <c r="E3006" s="245">
        <v>1</v>
      </c>
      <c r="F3006" s="146">
        <v>5</v>
      </c>
      <c r="G3006" s="178">
        <v>18.20243</v>
      </c>
    </row>
    <row r="3007" spans="1:7" s="63" customFormat="1" ht="19.2" customHeight="1" x14ac:dyDescent="0.35">
      <c r="A3007" s="367" t="s">
        <v>451</v>
      </c>
      <c r="B3007" s="408"/>
      <c r="C3007" s="195">
        <v>2023</v>
      </c>
      <c r="D3007" s="244" t="s">
        <v>295</v>
      </c>
      <c r="E3007" s="245">
        <v>1</v>
      </c>
      <c r="F3007" s="146">
        <v>7</v>
      </c>
      <c r="G3007" s="196">
        <v>18.20261</v>
      </c>
    </row>
    <row r="3008" spans="1:7" s="63" customFormat="1" ht="19.2" customHeight="1" x14ac:dyDescent="0.35">
      <c r="A3008" s="367" t="s">
        <v>451</v>
      </c>
      <c r="B3008" s="408"/>
      <c r="C3008" s="195">
        <v>2023</v>
      </c>
      <c r="D3008" s="244" t="s">
        <v>295</v>
      </c>
      <c r="E3008" s="245">
        <v>1</v>
      </c>
      <c r="F3008" s="146">
        <v>5</v>
      </c>
      <c r="G3008" s="196">
        <v>20.362660000000002</v>
      </c>
    </row>
    <row r="3009" spans="1:7" s="63" customFormat="1" ht="19.2" customHeight="1" x14ac:dyDescent="0.35">
      <c r="A3009" s="367" t="s">
        <v>451</v>
      </c>
      <c r="B3009" s="408"/>
      <c r="C3009" s="195">
        <v>2023</v>
      </c>
      <c r="D3009" s="244" t="s">
        <v>295</v>
      </c>
      <c r="E3009" s="245">
        <v>1</v>
      </c>
      <c r="F3009" s="146">
        <v>5</v>
      </c>
      <c r="G3009" s="196">
        <v>20.362660000000002</v>
      </c>
    </row>
    <row r="3010" spans="1:7" s="63" customFormat="1" ht="19.2" customHeight="1" x14ac:dyDescent="0.35">
      <c r="A3010" s="367" t="s">
        <v>451</v>
      </c>
      <c r="B3010" s="408"/>
      <c r="C3010" s="195">
        <v>2023</v>
      </c>
      <c r="D3010" s="244" t="s">
        <v>295</v>
      </c>
      <c r="E3010" s="245">
        <v>1</v>
      </c>
      <c r="F3010" s="146">
        <v>5</v>
      </c>
      <c r="G3010" s="196">
        <v>20.362660000000002</v>
      </c>
    </row>
    <row r="3011" spans="1:7" s="63" customFormat="1" ht="19.2" customHeight="1" x14ac:dyDescent="0.35">
      <c r="A3011" s="367" t="s">
        <v>451</v>
      </c>
      <c r="B3011" s="408"/>
      <c r="C3011" s="195">
        <v>2023</v>
      </c>
      <c r="D3011" s="244" t="s">
        <v>295</v>
      </c>
      <c r="E3011" s="245">
        <v>1</v>
      </c>
      <c r="F3011" s="146">
        <v>5</v>
      </c>
      <c r="G3011" s="196">
        <v>20.362660000000002</v>
      </c>
    </row>
    <row r="3012" spans="1:7" s="63" customFormat="1" ht="19.2" customHeight="1" x14ac:dyDescent="0.35">
      <c r="A3012" s="367" t="s">
        <v>451</v>
      </c>
      <c r="B3012" s="408"/>
      <c r="C3012" s="195">
        <v>2023</v>
      </c>
      <c r="D3012" s="244" t="s">
        <v>295</v>
      </c>
      <c r="E3012" s="245">
        <v>1</v>
      </c>
      <c r="F3012" s="146">
        <v>5</v>
      </c>
      <c r="G3012" s="196">
        <v>20.362660000000002</v>
      </c>
    </row>
    <row r="3013" spans="1:7" s="63" customFormat="1" ht="19.2" customHeight="1" x14ac:dyDescent="0.35">
      <c r="A3013" s="367" t="s">
        <v>451</v>
      </c>
      <c r="B3013" s="408"/>
      <c r="C3013" s="195">
        <v>2023</v>
      </c>
      <c r="D3013" s="244" t="s">
        <v>295</v>
      </c>
      <c r="E3013" s="245">
        <v>1</v>
      </c>
      <c r="F3013" s="146">
        <v>5</v>
      </c>
      <c r="G3013" s="196">
        <v>20.362660000000002</v>
      </c>
    </row>
    <row r="3014" spans="1:7" s="63" customFormat="1" ht="19.2" customHeight="1" x14ac:dyDescent="0.35">
      <c r="A3014" s="367" t="s">
        <v>451</v>
      </c>
      <c r="B3014" s="408"/>
      <c r="C3014" s="195">
        <v>2023</v>
      </c>
      <c r="D3014" s="244" t="s">
        <v>295</v>
      </c>
      <c r="E3014" s="245">
        <v>1</v>
      </c>
      <c r="F3014" s="146">
        <v>5</v>
      </c>
      <c r="G3014" s="196">
        <v>20.362660000000002</v>
      </c>
    </row>
    <row r="3015" spans="1:7" s="63" customFormat="1" ht="19.2" customHeight="1" x14ac:dyDescent="0.35">
      <c r="A3015" s="367" t="s">
        <v>451</v>
      </c>
      <c r="B3015" s="408"/>
      <c r="C3015" s="195">
        <v>2023</v>
      </c>
      <c r="D3015" s="244" t="s">
        <v>295</v>
      </c>
      <c r="E3015" s="245">
        <v>1</v>
      </c>
      <c r="F3015" s="146">
        <v>5</v>
      </c>
      <c r="G3015" s="196">
        <v>20.362660000000002</v>
      </c>
    </row>
    <row r="3016" spans="1:7" s="63" customFormat="1" ht="19.2" customHeight="1" x14ac:dyDescent="0.35">
      <c r="A3016" s="367" t="s">
        <v>451</v>
      </c>
      <c r="B3016" s="408"/>
      <c r="C3016" s="195">
        <v>2023</v>
      </c>
      <c r="D3016" s="244" t="s">
        <v>295</v>
      </c>
      <c r="E3016" s="245">
        <v>1</v>
      </c>
      <c r="F3016" s="146">
        <v>15</v>
      </c>
      <c r="G3016" s="196">
        <v>20.362660000000002</v>
      </c>
    </row>
    <row r="3017" spans="1:7" s="63" customFormat="1" ht="19.2" customHeight="1" x14ac:dyDescent="0.35">
      <c r="A3017" s="367" t="s">
        <v>451</v>
      </c>
      <c r="B3017" s="408"/>
      <c r="C3017" s="195">
        <v>2023</v>
      </c>
      <c r="D3017" s="244" t="s">
        <v>295</v>
      </c>
      <c r="E3017" s="245">
        <v>1</v>
      </c>
      <c r="F3017" s="146">
        <v>15</v>
      </c>
      <c r="G3017" s="196">
        <v>20.362660000000002</v>
      </c>
    </row>
    <row r="3018" spans="1:7" s="63" customFormat="1" ht="19.2" customHeight="1" x14ac:dyDescent="0.35">
      <c r="A3018" s="367" t="s">
        <v>451</v>
      </c>
      <c r="B3018" s="408"/>
      <c r="C3018" s="195">
        <v>2023</v>
      </c>
      <c r="D3018" s="244" t="s">
        <v>295</v>
      </c>
      <c r="E3018" s="245">
        <v>1</v>
      </c>
      <c r="F3018" s="146">
        <v>7</v>
      </c>
      <c r="G3018" s="196">
        <v>20.362660000000002</v>
      </c>
    </row>
    <row r="3019" spans="1:7" s="63" customFormat="1" ht="19.2" customHeight="1" x14ac:dyDescent="0.35">
      <c r="A3019" s="367" t="s">
        <v>451</v>
      </c>
      <c r="B3019" s="408"/>
      <c r="C3019" s="195">
        <v>2023</v>
      </c>
      <c r="D3019" s="244" t="s">
        <v>295</v>
      </c>
      <c r="E3019" s="245">
        <v>1</v>
      </c>
      <c r="F3019" s="146">
        <v>6</v>
      </c>
      <c r="G3019" s="196">
        <v>20.362660000000002</v>
      </c>
    </row>
    <row r="3020" spans="1:7" s="63" customFormat="1" ht="19.2" customHeight="1" x14ac:dyDescent="0.35">
      <c r="A3020" s="367" t="s">
        <v>451</v>
      </c>
      <c r="B3020" s="408"/>
      <c r="C3020" s="195">
        <v>2023</v>
      </c>
      <c r="D3020" s="244" t="s">
        <v>295</v>
      </c>
      <c r="E3020" s="245">
        <v>1</v>
      </c>
      <c r="F3020" s="146">
        <v>8</v>
      </c>
      <c r="G3020" s="196">
        <v>20.362660000000002</v>
      </c>
    </row>
    <row r="3021" spans="1:7" s="63" customFormat="1" ht="19.2" customHeight="1" x14ac:dyDescent="0.35">
      <c r="A3021" s="367" t="s">
        <v>451</v>
      </c>
      <c r="B3021" s="408"/>
      <c r="C3021" s="195">
        <v>2023</v>
      </c>
      <c r="D3021" s="244" t="s">
        <v>295</v>
      </c>
      <c r="E3021" s="245">
        <v>1</v>
      </c>
      <c r="F3021" s="146">
        <v>10</v>
      </c>
      <c r="G3021" s="196">
        <v>20.362660000000002</v>
      </c>
    </row>
    <row r="3022" spans="1:7" s="63" customFormat="1" ht="19.2" customHeight="1" x14ac:dyDescent="0.35">
      <c r="A3022" s="367" t="s">
        <v>451</v>
      </c>
      <c r="B3022" s="408"/>
      <c r="C3022" s="195">
        <v>2023</v>
      </c>
      <c r="D3022" s="244" t="s">
        <v>295</v>
      </c>
      <c r="E3022" s="245">
        <v>1</v>
      </c>
      <c r="F3022" s="146">
        <v>5</v>
      </c>
      <c r="G3022" s="196">
        <v>20.362660000000002</v>
      </c>
    </row>
    <row r="3023" spans="1:7" s="63" customFormat="1" ht="19.2" customHeight="1" x14ac:dyDescent="0.35">
      <c r="A3023" s="367" t="s">
        <v>451</v>
      </c>
      <c r="B3023" s="408"/>
      <c r="C3023" s="195">
        <v>2023</v>
      </c>
      <c r="D3023" s="244" t="s">
        <v>295</v>
      </c>
      <c r="E3023" s="245">
        <v>1</v>
      </c>
      <c r="F3023" s="148">
        <v>5</v>
      </c>
      <c r="G3023" s="178">
        <v>18.625409999999999</v>
      </c>
    </row>
    <row r="3024" spans="1:7" s="63" customFormat="1" ht="19.2" customHeight="1" x14ac:dyDescent="0.35">
      <c r="A3024" s="367" t="s">
        <v>451</v>
      </c>
      <c r="B3024" s="408"/>
      <c r="C3024" s="195">
        <v>2023</v>
      </c>
      <c r="D3024" s="244" t="s">
        <v>295</v>
      </c>
      <c r="E3024" s="245">
        <v>1</v>
      </c>
      <c r="F3024" s="148">
        <v>15</v>
      </c>
      <c r="G3024" s="178">
        <v>18.625409999999999</v>
      </c>
    </row>
    <row r="3025" spans="1:7" s="63" customFormat="1" ht="19.2" customHeight="1" x14ac:dyDescent="0.35">
      <c r="A3025" s="367" t="s">
        <v>451</v>
      </c>
      <c r="B3025" s="408"/>
      <c r="C3025" s="195">
        <v>2023</v>
      </c>
      <c r="D3025" s="244" t="s">
        <v>295</v>
      </c>
      <c r="E3025" s="245">
        <v>1</v>
      </c>
      <c r="F3025" s="243">
        <v>6</v>
      </c>
      <c r="G3025" s="178">
        <v>18.625409999999999</v>
      </c>
    </row>
    <row r="3026" spans="1:7" s="63" customFormat="1" ht="21" customHeight="1" x14ac:dyDescent="0.35">
      <c r="A3026" s="367" t="s">
        <v>451</v>
      </c>
      <c r="B3026" s="408"/>
      <c r="C3026" s="195">
        <v>2023</v>
      </c>
      <c r="D3026" s="244" t="s">
        <v>295</v>
      </c>
      <c r="E3026" s="245">
        <v>1</v>
      </c>
      <c r="F3026" s="243">
        <v>10</v>
      </c>
      <c r="G3026" s="178">
        <v>18.625409999999999</v>
      </c>
    </row>
    <row r="3027" spans="1:7" s="63" customFormat="1" ht="19.2" customHeight="1" x14ac:dyDescent="0.35">
      <c r="A3027" s="367" t="s">
        <v>451</v>
      </c>
      <c r="B3027" s="408"/>
      <c r="C3027" s="195">
        <v>2023</v>
      </c>
      <c r="D3027" s="244" t="s">
        <v>295</v>
      </c>
      <c r="E3027" s="245">
        <v>1</v>
      </c>
      <c r="F3027" s="243">
        <v>10</v>
      </c>
      <c r="G3027" s="178">
        <v>18.625409999999999</v>
      </c>
    </row>
    <row r="3028" spans="1:7" s="63" customFormat="1" ht="19.2" customHeight="1" x14ac:dyDescent="0.35">
      <c r="A3028" s="367" t="s">
        <v>451</v>
      </c>
      <c r="B3028" s="408"/>
      <c r="C3028" s="195">
        <v>2023</v>
      </c>
      <c r="D3028" s="244" t="s">
        <v>295</v>
      </c>
      <c r="E3028" s="245">
        <v>1</v>
      </c>
      <c r="F3028" s="243">
        <v>5</v>
      </c>
      <c r="G3028" s="178">
        <v>18.625409999999999</v>
      </c>
    </row>
    <row r="3029" spans="1:7" s="63" customFormat="1" ht="19.2" customHeight="1" x14ac:dyDescent="0.35">
      <c r="A3029" s="367" t="s">
        <v>451</v>
      </c>
      <c r="B3029" s="408"/>
      <c r="C3029" s="195">
        <v>2023</v>
      </c>
      <c r="D3029" s="244" t="s">
        <v>295</v>
      </c>
      <c r="E3029" s="245">
        <v>1</v>
      </c>
      <c r="F3029" s="243">
        <v>6</v>
      </c>
      <c r="G3029" s="178">
        <v>18.625409999999999</v>
      </c>
    </row>
    <row r="3030" spans="1:7" s="63" customFormat="1" ht="19.2" customHeight="1" x14ac:dyDescent="0.35">
      <c r="A3030" s="367" t="s">
        <v>451</v>
      </c>
      <c r="B3030" s="408"/>
      <c r="C3030" s="195">
        <v>2023</v>
      </c>
      <c r="D3030" s="244" t="s">
        <v>295</v>
      </c>
      <c r="E3030" s="245">
        <v>1</v>
      </c>
      <c r="F3030" s="243">
        <v>5</v>
      </c>
      <c r="G3030" s="178">
        <v>18.625409999999999</v>
      </c>
    </row>
    <row r="3031" spans="1:7" s="63" customFormat="1" ht="19.2" customHeight="1" x14ac:dyDescent="0.35">
      <c r="A3031" s="367" t="s">
        <v>451</v>
      </c>
      <c r="B3031" s="408"/>
      <c r="C3031" s="195">
        <v>2023</v>
      </c>
      <c r="D3031" s="244" t="s">
        <v>295</v>
      </c>
      <c r="E3031" s="245">
        <v>1</v>
      </c>
      <c r="F3031" s="243">
        <v>7</v>
      </c>
      <c r="G3031" s="178">
        <v>18.625409999999999</v>
      </c>
    </row>
    <row r="3032" spans="1:7" s="63" customFormat="1" ht="19.2" customHeight="1" x14ac:dyDescent="0.35">
      <c r="A3032" s="367" t="s">
        <v>451</v>
      </c>
      <c r="B3032" s="408"/>
      <c r="C3032" s="195">
        <v>2023</v>
      </c>
      <c r="D3032" s="244" t="s">
        <v>295</v>
      </c>
      <c r="E3032" s="245">
        <v>1</v>
      </c>
      <c r="F3032" s="243">
        <v>10</v>
      </c>
      <c r="G3032" s="178">
        <v>18.625409999999999</v>
      </c>
    </row>
    <row r="3033" spans="1:7" s="63" customFormat="1" ht="19.2" customHeight="1" x14ac:dyDescent="0.35">
      <c r="A3033" s="367" t="s">
        <v>451</v>
      </c>
      <c r="B3033" s="408"/>
      <c r="C3033" s="195">
        <v>2023</v>
      </c>
      <c r="D3033" s="244" t="s">
        <v>295</v>
      </c>
      <c r="E3033" s="245">
        <v>1</v>
      </c>
      <c r="F3033" s="243">
        <v>6</v>
      </c>
      <c r="G3033" s="178">
        <v>18.625409999999999</v>
      </c>
    </row>
    <row r="3034" spans="1:7" s="63" customFormat="1" ht="21" customHeight="1" x14ac:dyDescent="0.35">
      <c r="A3034" s="367" t="s">
        <v>451</v>
      </c>
      <c r="B3034" s="408"/>
      <c r="C3034" s="195">
        <v>2023</v>
      </c>
      <c r="D3034" s="244" t="s">
        <v>295</v>
      </c>
      <c r="E3034" s="245">
        <v>1</v>
      </c>
      <c r="F3034" s="243">
        <v>6</v>
      </c>
      <c r="G3034" s="178">
        <v>18.625409999999999</v>
      </c>
    </row>
    <row r="3035" spans="1:7" s="63" customFormat="1" ht="19.2" customHeight="1" x14ac:dyDescent="0.35">
      <c r="A3035" s="367" t="s">
        <v>451</v>
      </c>
      <c r="B3035" s="408"/>
      <c r="C3035" s="195">
        <v>2023</v>
      </c>
      <c r="D3035" s="244" t="s">
        <v>295</v>
      </c>
      <c r="E3035" s="245">
        <v>1</v>
      </c>
      <c r="F3035" s="243">
        <v>15</v>
      </c>
      <c r="G3035" s="178">
        <v>18.625409999999999</v>
      </c>
    </row>
    <row r="3036" spans="1:7" s="63" customFormat="1" ht="19.2" customHeight="1" x14ac:dyDescent="0.35">
      <c r="A3036" s="367" t="s">
        <v>451</v>
      </c>
      <c r="B3036" s="408"/>
      <c r="C3036" s="195">
        <v>2023</v>
      </c>
      <c r="D3036" s="244" t="s">
        <v>295</v>
      </c>
      <c r="E3036" s="245">
        <v>1</v>
      </c>
      <c r="F3036" s="243">
        <v>7</v>
      </c>
      <c r="G3036" s="178">
        <v>18.625409999999999</v>
      </c>
    </row>
    <row r="3037" spans="1:7" s="63" customFormat="1" ht="19.2" customHeight="1" x14ac:dyDescent="0.35">
      <c r="A3037" s="367" t="s">
        <v>451</v>
      </c>
      <c r="B3037" s="408"/>
      <c r="C3037" s="195">
        <v>2023</v>
      </c>
      <c r="D3037" s="244" t="s">
        <v>295</v>
      </c>
      <c r="E3037" s="245">
        <v>1</v>
      </c>
      <c r="F3037" s="243">
        <v>5</v>
      </c>
      <c r="G3037" s="178">
        <v>18.625409999999999</v>
      </c>
    </row>
    <row r="3038" spans="1:7" s="63" customFormat="1" ht="19.2" customHeight="1" x14ac:dyDescent="0.35">
      <c r="A3038" s="367" t="s">
        <v>451</v>
      </c>
      <c r="B3038" s="408"/>
      <c r="C3038" s="195">
        <v>2023</v>
      </c>
      <c r="D3038" s="244" t="s">
        <v>295</v>
      </c>
      <c r="E3038" s="245">
        <v>1</v>
      </c>
      <c r="F3038" s="243">
        <v>5</v>
      </c>
      <c r="G3038" s="178">
        <v>18.625409999999999</v>
      </c>
    </row>
    <row r="3039" spans="1:7" s="63" customFormat="1" ht="19.2" customHeight="1" x14ac:dyDescent="0.35">
      <c r="A3039" s="367" t="s">
        <v>451</v>
      </c>
      <c r="B3039" s="408"/>
      <c r="C3039" s="195">
        <v>2023</v>
      </c>
      <c r="D3039" s="244" t="s">
        <v>295</v>
      </c>
      <c r="E3039" s="245">
        <v>1</v>
      </c>
      <c r="F3039" s="243">
        <v>5</v>
      </c>
      <c r="G3039" s="178">
        <v>18.625409999999999</v>
      </c>
    </row>
    <row r="3040" spans="1:7" s="63" customFormat="1" ht="19.2" customHeight="1" x14ac:dyDescent="0.35">
      <c r="A3040" s="367" t="s">
        <v>451</v>
      </c>
      <c r="B3040" s="408"/>
      <c r="C3040" s="195">
        <v>2023</v>
      </c>
      <c r="D3040" s="244" t="s">
        <v>295</v>
      </c>
      <c r="E3040" s="245">
        <v>1</v>
      </c>
      <c r="F3040" s="243">
        <v>5</v>
      </c>
      <c r="G3040" s="178">
        <v>18.625409999999999</v>
      </c>
    </row>
    <row r="3041" spans="1:7" s="63" customFormat="1" ht="19.2" customHeight="1" x14ac:dyDescent="0.35">
      <c r="A3041" s="367" t="s">
        <v>451</v>
      </c>
      <c r="B3041" s="408"/>
      <c r="C3041" s="195">
        <v>2023</v>
      </c>
      <c r="D3041" s="244" t="s">
        <v>295</v>
      </c>
      <c r="E3041" s="245">
        <v>1</v>
      </c>
      <c r="F3041" s="243">
        <v>12</v>
      </c>
      <c r="G3041" s="178">
        <v>18.625409999999999</v>
      </c>
    </row>
    <row r="3042" spans="1:7" s="63" customFormat="1" ht="19.2" customHeight="1" x14ac:dyDescent="0.35">
      <c r="A3042" s="367" t="s">
        <v>451</v>
      </c>
      <c r="B3042" s="408"/>
      <c r="C3042" s="195">
        <v>2023</v>
      </c>
      <c r="D3042" s="244" t="s">
        <v>295</v>
      </c>
      <c r="E3042" s="245">
        <v>1</v>
      </c>
      <c r="F3042" s="245">
        <v>15</v>
      </c>
      <c r="G3042" s="196">
        <v>22.267659999999999</v>
      </c>
    </row>
    <row r="3043" spans="1:7" s="63" customFormat="1" ht="19.2" customHeight="1" x14ac:dyDescent="0.35">
      <c r="A3043" s="367" t="s">
        <v>451</v>
      </c>
      <c r="B3043" s="408"/>
      <c r="C3043" s="195">
        <v>2023</v>
      </c>
      <c r="D3043" s="244" t="s">
        <v>295</v>
      </c>
      <c r="E3043" s="245">
        <v>1</v>
      </c>
      <c r="F3043" s="245">
        <v>15</v>
      </c>
      <c r="G3043" s="196">
        <v>22.267659999999999</v>
      </c>
    </row>
    <row r="3044" spans="1:7" s="63" customFormat="1" ht="19.2" customHeight="1" x14ac:dyDescent="0.35">
      <c r="A3044" s="367" t="s">
        <v>451</v>
      </c>
      <c r="B3044" s="408"/>
      <c r="C3044" s="195">
        <v>2023</v>
      </c>
      <c r="D3044" s="244" t="s">
        <v>295</v>
      </c>
      <c r="E3044" s="245">
        <v>1</v>
      </c>
      <c r="F3044" s="245">
        <v>10</v>
      </c>
      <c r="G3044" s="196">
        <v>22.267659999999999</v>
      </c>
    </row>
    <row r="3045" spans="1:7" s="63" customFormat="1" ht="21" customHeight="1" x14ac:dyDescent="0.35">
      <c r="A3045" s="367" t="s">
        <v>451</v>
      </c>
      <c r="B3045" s="408"/>
      <c r="C3045" s="195">
        <v>2023</v>
      </c>
      <c r="D3045" s="244" t="s">
        <v>295</v>
      </c>
      <c r="E3045" s="245">
        <v>1</v>
      </c>
      <c r="F3045" s="245">
        <v>5</v>
      </c>
      <c r="G3045" s="196">
        <v>10.58633</v>
      </c>
    </row>
    <row r="3046" spans="1:7" s="63" customFormat="1" ht="19.2" customHeight="1" x14ac:dyDescent="0.35">
      <c r="A3046" s="367" t="s">
        <v>451</v>
      </c>
      <c r="B3046" s="408"/>
      <c r="C3046" s="195">
        <v>2023</v>
      </c>
      <c r="D3046" s="244" t="s">
        <v>295</v>
      </c>
      <c r="E3046" s="245">
        <v>1</v>
      </c>
      <c r="F3046" s="245">
        <v>7</v>
      </c>
      <c r="G3046" s="196">
        <v>10.58633</v>
      </c>
    </row>
    <row r="3047" spans="1:7" s="63" customFormat="1" ht="19.2" customHeight="1" x14ac:dyDescent="0.35">
      <c r="A3047" s="367" t="s">
        <v>451</v>
      </c>
      <c r="B3047" s="408"/>
      <c r="C3047" s="195">
        <v>2023</v>
      </c>
      <c r="D3047" s="244" t="s">
        <v>295</v>
      </c>
      <c r="E3047" s="245">
        <v>1</v>
      </c>
      <c r="F3047" s="245">
        <v>7</v>
      </c>
      <c r="G3047" s="196">
        <v>10.58633</v>
      </c>
    </row>
    <row r="3048" spans="1:7" s="63" customFormat="1" ht="19.2" customHeight="1" x14ac:dyDescent="0.35">
      <c r="A3048" s="367" t="s">
        <v>451</v>
      </c>
      <c r="B3048" s="408"/>
      <c r="C3048" s="195">
        <v>2023</v>
      </c>
      <c r="D3048" s="244" t="s">
        <v>295</v>
      </c>
      <c r="E3048" s="245">
        <v>1</v>
      </c>
      <c r="F3048" s="245">
        <v>5</v>
      </c>
      <c r="G3048" s="196">
        <v>10.58633</v>
      </c>
    </row>
    <row r="3049" spans="1:7" s="63" customFormat="1" ht="19.2" customHeight="1" x14ac:dyDescent="0.35">
      <c r="A3049" s="367" t="s">
        <v>451</v>
      </c>
      <c r="B3049" s="408"/>
      <c r="C3049" s="195">
        <v>2023</v>
      </c>
      <c r="D3049" s="244" t="s">
        <v>295</v>
      </c>
      <c r="E3049" s="245">
        <v>1</v>
      </c>
      <c r="F3049" s="245">
        <v>5</v>
      </c>
      <c r="G3049" s="196">
        <v>10.58633</v>
      </c>
    </row>
    <row r="3050" spans="1:7" s="63" customFormat="1" ht="19.2" customHeight="1" x14ac:dyDescent="0.35">
      <c r="A3050" s="367" t="s">
        <v>451</v>
      </c>
      <c r="B3050" s="408"/>
      <c r="C3050" s="195">
        <v>2023</v>
      </c>
      <c r="D3050" s="244" t="s">
        <v>295</v>
      </c>
      <c r="E3050" s="245">
        <v>1</v>
      </c>
      <c r="F3050" s="245">
        <v>5</v>
      </c>
      <c r="G3050" s="196">
        <v>10.58633</v>
      </c>
    </row>
    <row r="3051" spans="1:7" s="63" customFormat="1" ht="19.2" customHeight="1" x14ac:dyDescent="0.35">
      <c r="A3051" s="367" t="s">
        <v>451</v>
      </c>
      <c r="B3051" s="408"/>
      <c r="C3051" s="195">
        <v>2023</v>
      </c>
      <c r="D3051" s="244" t="s">
        <v>295</v>
      </c>
      <c r="E3051" s="245">
        <v>1</v>
      </c>
      <c r="F3051" s="245">
        <v>5</v>
      </c>
      <c r="G3051" s="196">
        <v>19.999700000000001</v>
      </c>
    </row>
    <row r="3052" spans="1:7" s="63" customFormat="1" ht="19.2" customHeight="1" x14ac:dyDescent="0.35">
      <c r="A3052" s="367" t="s">
        <v>451</v>
      </c>
      <c r="B3052" s="408"/>
      <c r="C3052" s="195">
        <v>2023</v>
      </c>
      <c r="D3052" s="244" t="s">
        <v>295</v>
      </c>
      <c r="E3052" s="245">
        <v>1</v>
      </c>
      <c r="F3052" s="245">
        <v>5</v>
      </c>
      <c r="G3052" s="196">
        <v>10.58633</v>
      </c>
    </row>
    <row r="3053" spans="1:7" s="63" customFormat="1" ht="19.2" customHeight="1" x14ac:dyDescent="0.35">
      <c r="A3053" s="367" t="s">
        <v>451</v>
      </c>
      <c r="B3053" s="408"/>
      <c r="C3053" s="195">
        <v>2023</v>
      </c>
      <c r="D3053" s="244" t="s">
        <v>295</v>
      </c>
      <c r="E3053" s="245">
        <v>1</v>
      </c>
      <c r="F3053" s="245">
        <v>5</v>
      </c>
      <c r="G3053" s="196">
        <v>10.58633</v>
      </c>
    </row>
    <row r="3054" spans="1:7" s="63" customFormat="1" ht="19.2" customHeight="1" x14ac:dyDescent="0.35">
      <c r="A3054" s="367" t="s">
        <v>451</v>
      </c>
      <c r="B3054" s="408"/>
      <c r="C3054" s="195">
        <v>2023</v>
      </c>
      <c r="D3054" s="244" t="s">
        <v>295</v>
      </c>
      <c r="E3054" s="245">
        <v>1</v>
      </c>
      <c r="F3054" s="245">
        <v>5</v>
      </c>
      <c r="G3054" s="196">
        <v>10.58633</v>
      </c>
    </row>
    <row r="3055" spans="1:7" s="63" customFormat="1" ht="19.2" customHeight="1" x14ac:dyDescent="0.35">
      <c r="A3055" s="367" t="s">
        <v>451</v>
      </c>
      <c r="B3055" s="408"/>
      <c r="C3055" s="195">
        <v>2023</v>
      </c>
      <c r="D3055" s="244" t="s">
        <v>295</v>
      </c>
      <c r="E3055" s="245">
        <v>1</v>
      </c>
      <c r="F3055" s="245">
        <v>7</v>
      </c>
      <c r="G3055" s="196">
        <v>10.58633</v>
      </c>
    </row>
    <row r="3056" spans="1:7" s="63" customFormat="1" ht="19.2" customHeight="1" x14ac:dyDescent="0.35">
      <c r="A3056" s="367" t="s">
        <v>451</v>
      </c>
      <c r="B3056" s="408"/>
      <c r="C3056" s="195">
        <v>2023</v>
      </c>
      <c r="D3056" s="244" t="s">
        <v>295</v>
      </c>
      <c r="E3056" s="245">
        <v>1</v>
      </c>
      <c r="F3056" s="245">
        <v>3</v>
      </c>
      <c r="G3056" s="196">
        <v>10.58633</v>
      </c>
    </row>
    <row r="3057" spans="1:7" s="63" customFormat="1" ht="19.2" customHeight="1" x14ac:dyDescent="0.35">
      <c r="A3057" s="367" t="s">
        <v>451</v>
      </c>
      <c r="B3057" s="408"/>
      <c r="C3057" s="195">
        <v>2023</v>
      </c>
      <c r="D3057" s="244" t="s">
        <v>295</v>
      </c>
      <c r="E3057" s="245">
        <v>1</v>
      </c>
      <c r="F3057" s="245">
        <v>5</v>
      </c>
      <c r="G3057" s="196">
        <v>19.999700000000001</v>
      </c>
    </row>
    <row r="3058" spans="1:7" s="63" customFormat="1" ht="19.2" customHeight="1" x14ac:dyDescent="0.35">
      <c r="A3058" s="367" t="s">
        <v>451</v>
      </c>
      <c r="B3058" s="408"/>
      <c r="C3058" s="195">
        <v>2023</v>
      </c>
      <c r="D3058" s="244" t="s">
        <v>295</v>
      </c>
      <c r="E3058" s="245">
        <v>1</v>
      </c>
      <c r="F3058" s="245">
        <v>7</v>
      </c>
      <c r="G3058" s="196">
        <v>10.58633</v>
      </c>
    </row>
    <row r="3059" spans="1:7" s="63" customFormat="1" ht="19.2" customHeight="1" x14ac:dyDescent="0.35">
      <c r="A3059" s="367" t="s">
        <v>451</v>
      </c>
      <c r="B3059" s="408"/>
      <c r="C3059" s="195">
        <v>2023</v>
      </c>
      <c r="D3059" s="244" t="s">
        <v>295</v>
      </c>
      <c r="E3059" s="245">
        <v>1</v>
      </c>
      <c r="F3059" s="245">
        <v>7</v>
      </c>
      <c r="G3059" s="196">
        <v>10.58633</v>
      </c>
    </row>
    <row r="3060" spans="1:7" s="63" customFormat="1" ht="19.2" customHeight="1" x14ac:dyDescent="0.35">
      <c r="A3060" s="367" t="s">
        <v>451</v>
      </c>
      <c r="B3060" s="408"/>
      <c r="C3060" s="195">
        <v>2023</v>
      </c>
      <c r="D3060" s="244" t="s">
        <v>295</v>
      </c>
      <c r="E3060" s="245">
        <v>1</v>
      </c>
      <c r="F3060" s="245">
        <v>10</v>
      </c>
      <c r="G3060" s="196">
        <v>19.999700000000001</v>
      </c>
    </row>
    <row r="3061" spans="1:7" s="63" customFormat="1" ht="19.2" customHeight="1" x14ac:dyDescent="0.35">
      <c r="A3061" s="367" t="s">
        <v>451</v>
      </c>
      <c r="B3061" s="408"/>
      <c r="C3061" s="195">
        <v>2023</v>
      </c>
      <c r="D3061" s="244" t="s">
        <v>295</v>
      </c>
      <c r="E3061" s="245">
        <v>1</v>
      </c>
      <c r="F3061" s="245">
        <v>10</v>
      </c>
      <c r="G3061" s="196">
        <v>19.999700000000001</v>
      </c>
    </row>
    <row r="3062" spans="1:7" s="63" customFormat="1" ht="19.2" customHeight="1" x14ac:dyDescent="0.35">
      <c r="A3062" s="367" t="s">
        <v>451</v>
      </c>
      <c r="B3062" s="408"/>
      <c r="C3062" s="195">
        <v>2023</v>
      </c>
      <c r="D3062" s="244" t="s">
        <v>295</v>
      </c>
      <c r="E3062" s="245">
        <v>1</v>
      </c>
      <c r="F3062" s="245">
        <v>5</v>
      </c>
      <c r="G3062" s="196">
        <v>10.58633</v>
      </c>
    </row>
    <row r="3063" spans="1:7" s="63" customFormat="1" ht="19.2" customHeight="1" x14ac:dyDescent="0.35">
      <c r="A3063" s="367" t="s">
        <v>451</v>
      </c>
      <c r="B3063" s="408"/>
      <c r="C3063" s="195">
        <v>2023</v>
      </c>
      <c r="D3063" s="244" t="s">
        <v>295</v>
      </c>
      <c r="E3063" s="245">
        <v>1</v>
      </c>
      <c r="F3063" s="245">
        <v>5</v>
      </c>
      <c r="G3063" s="196">
        <v>10.58633</v>
      </c>
    </row>
    <row r="3064" spans="1:7" s="63" customFormat="1" ht="19.2" customHeight="1" x14ac:dyDescent="0.35">
      <c r="A3064" s="367" t="s">
        <v>451</v>
      </c>
      <c r="B3064" s="408"/>
      <c r="C3064" s="195">
        <v>2023</v>
      </c>
      <c r="D3064" s="244" t="s">
        <v>295</v>
      </c>
      <c r="E3064" s="245">
        <v>1</v>
      </c>
      <c r="F3064" s="245">
        <v>7</v>
      </c>
      <c r="G3064" s="196">
        <v>10.58633</v>
      </c>
    </row>
    <row r="3065" spans="1:7" s="63" customFormat="1" ht="19.2" customHeight="1" x14ac:dyDescent="0.35">
      <c r="A3065" s="367" t="s">
        <v>451</v>
      </c>
      <c r="B3065" s="408"/>
      <c r="C3065" s="195">
        <v>2023</v>
      </c>
      <c r="D3065" s="244" t="s">
        <v>295</v>
      </c>
      <c r="E3065" s="245">
        <v>1</v>
      </c>
      <c r="F3065" s="245">
        <v>5</v>
      </c>
      <c r="G3065" s="196">
        <v>10.58633</v>
      </c>
    </row>
    <row r="3066" spans="1:7" s="63" customFormat="1" ht="21" customHeight="1" x14ac:dyDescent="0.35">
      <c r="A3066" s="367" t="s">
        <v>451</v>
      </c>
      <c r="B3066" s="408"/>
      <c r="C3066" s="195">
        <v>2023</v>
      </c>
      <c r="D3066" s="244" t="s">
        <v>295</v>
      </c>
      <c r="E3066" s="245">
        <v>1</v>
      </c>
      <c r="F3066" s="245">
        <v>5</v>
      </c>
      <c r="G3066" s="196">
        <v>10.58633</v>
      </c>
    </row>
    <row r="3067" spans="1:7" s="63" customFormat="1" ht="19.2" customHeight="1" x14ac:dyDescent="0.35">
      <c r="A3067" s="367" t="s">
        <v>451</v>
      </c>
      <c r="B3067" s="408"/>
      <c r="C3067" s="195">
        <v>2023</v>
      </c>
      <c r="D3067" s="244" t="s">
        <v>295</v>
      </c>
      <c r="E3067" s="245">
        <v>1</v>
      </c>
      <c r="F3067" s="245">
        <v>5</v>
      </c>
      <c r="G3067" s="196">
        <v>13.250170000000001</v>
      </c>
    </row>
    <row r="3068" spans="1:7" s="63" customFormat="1" ht="19.2" customHeight="1" x14ac:dyDescent="0.35">
      <c r="A3068" s="367" t="s">
        <v>451</v>
      </c>
      <c r="B3068" s="408"/>
      <c r="C3068" s="195">
        <v>2023</v>
      </c>
      <c r="D3068" s="244" t="s">
        <v>295</v>
      </c>
      <c r="E3068" s="245">
        <v>1</v>
      </c>
      <c r="F3068" s="245">
        <v>5</v>
      </c>
      <c r="G3068" s="196">
        <v>10.58642</v>
      </c>
    </row>
    <row r="3069" spans="1:7" s="63" customFormat="1" ht="19.2" customHeight="1" x14ac:dyDescent="0.35">
      <c r="A3069" s="367" t="s">
        <v>451</v>
      </c>
      <c r="B3069" s="408"/>
      <c r="C3069" s="195">
        <v>2023</v>
      </c>
      <c r="D3069" s="244" t="s">
        <v>295</v>
      </c>
      <c r="E3069" s="245">
        <v>1</v>
      </c>
      <c r="F3069" s="245">
        <v>5</v>
      </c>
      <c r="G3069" s="196">
        <v>4.8243299999999998</v>
      </c>
    </row>
    <row r="3070" spans="1:7" s="63" customFormat="1" ht="19.2" customHeight="1" x14ac:dyDescent="0.35">
      <c r="A3070" s="367" t="s">
        <v>451</v>
      </c>
      <c r="B3070" s="408"/>
      <c r="C3070" s="195">
        <v>2023</v>
      </c>
      <c r="D3070" s="244" t="s">
        <v>295</v>
      </c>
      <c r="E3070" s="245">
        <v>1</v>
      </c>
      <c r="F3070" s="245">
        <v>5</v>
      </c>
      <c r="G3070" s="196">
        <v>4.8243299999999998</v>
      </c>
    </row>
    <row r="3071" spans="1:7" s="63" customFormat="1" ht="19.2" customHeight="1" x14ac:dyDescent="0.35">
      <c r="A3071" s="367" t="s">
        <v>451</v>
      </c>
      <c r="B3071" s="408"/>
      <c r="C3071" s="195">
        <v>2023</v>
      </c>
      <c r="D3071" s="244" t="s">
        <v>295</v>
      </c>
      <c r="E3071" s="245">
        <v>1</v>
      </c>
      <c r="F3071" s="245">
        <v>5</v>
      </c>
      <c r="G3071" s="196">
        <v>4.8243299999999998</v>
      </c>
    </row>
    <row r="3072" spans="1:7" s="63" customFormat="1" ht="19.2" customHeight="1" x14ac:dyDescent="0.35">
      <c r="A3072" s="367" t="s">
        <v>451</v>
      </c>
      <c r="B3072" s="408"/>
      <c r="C3072" s="195">
        <v>2023</v>
      </c>
      <c r="D3072" s="244" t="s">
        <v>295</v>
      </c>
      <c r="E3072" s="245">
        <v>1</v>
      </c>
      <c r="F3072" s="245">
        <v>5</v>
      </c>
      <c r="G3072" s="196">
        <v>4.8243299999999998</v>
      </c>
    </row>
    <row r="3073" spans="1:7" s="63" customFormat="1" ht="19.2" customHeight="1" x14ac:dyDescent="0.35">
      <c r="A3073" s="367" t="s">
        <v>451</v>
      </c>
      <c r="B3073" s="408"/>
      <c r="C3073" s="195">
        <v>2023</v>
      </c>
      <c r="D3073" s="244" t="s">
        <v>295</v>
      </c>
      <c r="E3073" s="245">
        <v>1</v>
      </c>
      <c r="F3073" s="245">
        <v>7</v>
      </c>
      <c r="G3073" s="196">
        <v>10.58633</v>
      </c>
    </row>
    <row r="3074" spans="1:7" s="63" customFormat="1" ht="19.2" customHeight="1" x14ac:dyDescent="0.35">
      <c r="A3074" s="367" t="s">
        <v>451</v>
      </c>
      <c r="B3074" s="408"/>
      <c r="C3074" s="195">
        <v>2023</v>
      </c>
      <c r="D3074" s="244" t="s">
        <v>295</v>
      </c>
      <c r="E3074" s="245">
        <v>1</v>
      </c>
      <c r="F3074" s="245">
        <v>10</v>
      </c>
      <c r="G3074" s="196">
        <v>13.250170000000001</v>
      </c>
    </row>
    <row r="3075" spans="1:7" s="63" customFormat="1" ht="19.2" customHeight="1" x14ac:dyDescent="0.35">
      <c r="A3075" s="367" t="s">
        <v>451</v>
      </c>
      <c r="B3075" s="408"/>
      <c r="C3075" s="195">
        <v>2023</v>
      </c>
      <c r="D3075" s="244" t="s">
        <v>295</v>
      </c>
      <c r="E3075" s="245">
        <v>1</v>
      </c>
      <c r="F3075" s="245">
        <v>7</v>
      </c>
      <c r="G3075" s="196">
        <v>22.549099999999999</v>
      </c>
    </row>
    <row r="3076" spans="1:7" s="63" customFormat="1" ht="19.2" customHeight="1" x14ac:dyDescent="0.35">
      <c r="A3076" s="367" t="s">
        <v>451</v>
      </c>
      <c r="B3076" s="408"/>
      <c r="C3076" s="195">
        <v>2023</v>
      </c>
      <c r="D3076" s="244" t="s">
        <v>295</v>
      </c>
      <c r="E3076" s="245">
        <v>1</v>
      </c>
      <c r="F3076" s="245">
        <v>7</v>
      </c>
      <c r="G3076" s="196">
        <v>22.549099999999999</v>
      </c>
    </row>
    <row r="3077" spans="1:7" s="63" customFormat="1" ht="19.2" customHeight="1" x14ac:dyDescent="0.35">
      <c r="A3077" s="367" t="s">
        <v>451</v>
      </c>
      <c r="B3077" s="408"/>
      <c r="C3077" s="195">
        <v>2023</v>
      </c>
      <c r="D3077" s="244" t="s">
        <v>295</v>
      </c>
      <c r="E3077" s="245">
        <v>1</v>
      </c>
      <c r="F3077" s="245">
        <v>7</v>
      </c>
      <c r="G3077" s="196">
        <v>22.549099999999999</v>
      </c>
    </row>
    <row r="3078" spans="1:7" s="63" customFormat="1" ht="19.2" customHeight="1" x14ac:dyDescent="0.35">
      <c r="A3078" s="367" t="s">
        <v>451</v>
      </c>
      <c r="B3078" s="408"/>
      <c r="C3078" s="195">
        <v>2023</v>
      </c>
      <c r="D3078" s="244" t="s">
        <v>295</v>
      </c>
      <c r="E3078" s="245">
        <v>1</v>
      </c>
      <c r="F3078" s="245">
        <v>7</v>
      </c>
      <c r="G3078" s="196">
        <v>22.549099999999999</v>
      </c>
    </row>
    <row r="3079" spans="1:7" s="63" customFormat="1" ht="19.2" customHeight="1" x14ac:dyDescent="0.35">
      <c r="A3079" s="367" t="s">
        <v>451</v>
      </c>
      <c r="B3079" s="408"/>
      <c r="C3079" s="195">
        <v>2023</v>
      </c>
      <c r="D3079" s="244" t="s">
        <v>295</v>
      </c>
      <c r="E3079" s="245">
        <v>1</v>
      </c>
      <c r="F3079" s="245">
        <v>7</v>
      </c>
      <c r="G3079" s="196">
        <v>22.549099999999999</v>
      </c>
    </row>
    <row r="3080" spans="1:7" s="63" customFormat="1" ht="19.2" customHeight="1" x14ac:dyDescent="0.35">
      <c r="A3080" s="367" t="s">
        <v>451</v>
      </c>
      <c r="B3080" s="408"/>
      <c r="C3080" s="195">
        <v>2023</v>
      </c>
      <c r="D3080" s="244" t="s">
        <v>295</v>
      </c>
      <c r="E3080" s="245">
        <v>1</v>
      </c>
      <c r="F3080" s="245">
        <v>7</v>
      </c>
      <c r="G3080" s="196">
        <v>22.549099999999999</v>
      </c>
    </row>
    <row r="3081" spans="1:7" s="63" customFormat="1" ht="19.2" customHeight="1" x14ac:dyDescent="0.35">
      <c r="A3081" s="367" t="s">
        <v>451</v>
      </c>
      <c r="B3081" s="408"/>
      <c r="C3081" s="195">
        <v>2023</v>
      </c>
      <c r="D3081" s="244" t="s">
        <v>295</v>
      </c>
      <c r="E3081" s="245">
        <v>1</v>
      </c>
      <c r="F3081" s="245">
        <v>7</v>
      </c>
      <c r="G3081" s="196">
        <v>22.549099999999999</v>
      </c>
    </row>
    <row r="3082" spans="1:7" s="63" customFormat="1" ht="19.2" customHeight="1" x14ac:dyDescent="0.35">
      <c r="A3082" s="367" t="s">
        <v>451</v>
      </c>
      <c r="B3082" s="408"/>
      <c r="C3082" s="195">
        <v>2023</v>
      </c>
      <c r="D3082" s="244" t="s">
        <v>295</v>
      </c>
      <c r="E3082" s="245">
        <v>1</v>
      </c>
      <c r="F3082" s="245">
        <v>8</v>
      </c>
      <c r="G3082" s="196">
        <v>22.549119999999998</v>
      </c>
    </row>
    <row r="3083" spans="1:7" s="63" customFormat="1" ht="19.2" customHeight="1" x14ac:dyDescent="0.35">
      <c r="A3083" s="367" t="s">
        <v>451</v>
      </c>
      <c r="B3083" s="408"/>
      <c r="C3083" s="195">
        <v>2023</v>
      </c>
      <c r="D3083" s="244" t="s">
        <v>295</v>
      </c>
      <c r="E3083" s="245">
        <v>1</v>
      </c>
      <c r="F3083" s="242">
        <v>9.5</v>
      </c>
      <c r="G3083" s="196">
        <v>17.789940000000001</v>
      </c>
    </row>
    <row r="3084" spans="1:7" s="63" customFormat="1" ht="19.2" customHeight="1" x14ac:dyDescent="0.35">
      <c r="A3084" s="367" t="s">
        <v>451</v>
      </c>
      <c r="B3084" s="408"/>
      <c r="C3084" s="195">
        <v>2023</v>
      </c>
      <c r="D3084" s="244" t="s">
        <v>295</v>
      </c>
      <c r="E3084" s="245">
        <v>1</v>
      </c>
      <c r="F3084" s="245">
        <v>5</v>
      </c>
      <c r="G3084" s="196">
        <v>17.789940000000001</v>
      </c>
    </row>
    <row r="3085" spans="1:7" s="63" customFormat="1" ht="19.2" customHeight="1" x14ac:dyDescent="0.35">
      <c r="A3085" s="367" t="s">
        <v>451</v>
      </c>
      <c r="B3085" s="408"/>
      <c r="C3085" s="195">
        <v>2023</v>
      </c>
      <c r="D3085" s="244" t="s">
        <v>295</v>
      </c>
      <c r="E3085" s="245">
        <v>1</v>
      </c>
      <c r="F3085" s="245">
        <v>5</v>
      </c>
      <c r="G3085" s="196">
        <v>17.789940000000001</v>
      </c>
    </row>
    <row r="3086" spans="1:7" s="63" customFormat="1" ht="21" customHeight="1" x14ac:dyDescent="0.35">
      <c r="A3086" s="367" t="s">
        <v>451</v>
      </c>
      <c r="B3086" s="408"/>
      <c r="C3086" s="195">
        <v>2023</v>
      </c>
      <c r="D3086" s="244" t="s">
        <v>295</v>
      </c>
      <c r="E3086" s="245">
        <v>1</v>
      </c>
      <c r="F3086" s="245">
        <v>5</v>
      </c>
      <c r="G3086" s="196">
        <v>17.789940000000001</v>
      </c>
    </row>
    <row r="3087" spans="1:7" s="63" customFormat="1" ht="19.2" customHeight="1" x14ac:dyDescent="0.35">
      <c r="A3087" s="367" t="s">
        <v>451</v>
      </c>
      <c r="B3087" s="408"/>
      <c r="C3087" s="195">
        <v>2023</v>
      </c>
      <c r="D3087" s="244" t="s">
        <v>295</v>
      </c>
      <c r="E3087" s="245">
        <v>1</v>
      </c>
      <c r="F3087" s="245">
        <v>4</v>
      </c>
      <c r="G3087" s="196">
        <v>17.789940000000001</v>
      </c>
    </row>
    <row r="3088" spans="1:7" s="63" customFormat="1" ht="19.2" customHeight="1" x14ac:dyDescent="0.35">
      <c r="A3088" s="367" t="s">
        <v>451</v>
      </c>
      <c r="B3088" s="408"/>
      <c r="C3088" s="195">
        <v>2023</v>
      </c>
      <c r="D3088" s="244" t="s">
        <v>295</v>
      </c>
      <c r="E3088" s="245">
        <v>1</v>
      </c>
      <c r="F3088" s="245">
        <v>5</v>
      </c>
      <c r="G3088" s="196">
        <v>17.789940000000001</v>
      </c>
    </row>
    <row r="3089" spans="1:7" s="63" customFormat="1" ht="19.2" customHeight="1" x14ac:dyDescent="0.35">
      <c r="A3089" s="367" t="s">
        <v>451</v>
      </c>
      <c r="B3089" s="408"/>
      <c r="C3089" s="195">
        <v>2023</v>
      </c>
      <c r="D3089" s="244" t="s">
        <v>295</v>
      </c>
      <c r="E3089" s="245">
        <v>1</v>
      </c>
      <c r="F3089" s="245">
        <v>10</v>
      </c>
      <c r="G3089" s="196">
        <v>17.789940000000001</v>
      </c>
    </row>
    <row r="3090" spans="1:7" s="63" customFormat="1" ht="19.2" customHeight="1" x14ac:dyDescent="0.35">
      <c r="A3090" s="367" t="s">
        <v>451</v>
      </c>
      <c r="B3090" s="408"/>
      <c r="C3090" s="195">
        <v>2023</v>
      </c>
      <c r="D3090" s="244" t="s">
        <v>295</v>
      </c>
      <c r="E3090" s="245">
        <v>1</v>
      </c>
      <c r="F3090" s="245">
        <v>10</v>
      </c>
      <c r="G3090" s="196">
        <v>17.789940000000001</v>
      </c>
    </row>
    <row r="3091" spans="1:7" s="63" customFormat="1" ht="19.2" customHeight="1" x14ac:dyDescent="0.35">
      <c r="A3091" s="367" t="s">
        <v>451</v>
      </c>
      <c r="B3091" s="408"/>
      <c r="C3091" s="195">
        <v>2023</v>
      </c>
      <c r="D3091" s="244" t="s">
        <v>295</v>
      </c>
      <c r="E3091" s="245">
        <v>1</v>
      </c>
      <c r="F3091" s="245">
        <v>5</v>
      </c>
      <c r="G3091" s="196">
        <v>17.789909999999999</v>
      </c>
    </row>
    <row r="3092" spans="1:7" s="63" customFormat="1" ht="19.2" customHeight="1" x14ac:dyDescent="0.35">
      <c r="A3092" s="367" t="s">
        <v>451</v>
      </c>
      <c r="B3092" s="408"/>
      <c r="C3092" s="195">
        <v>2023</v>
      </c>
      <c r="D3092" s="244" t="s">
        <v>295</v>
      </c>
      <c r="E3092" s="245">
        <v>1</v>
      </c>
      <c r="F3092" s="146">
        <v>10</v>
      </c>
      <c r="G3092" s="178">
        <v>19.524539999999998</v>
      </c>
    </row>
    <row r="3093" spans="1:7" s="63" customFormat="1" ht="19.2" customHeight="1" x14ac:dyDescent="0.35">
      <c r="A3093" s="367" t="s">
        <v>451</v>
      </c>
      <c r="B3093" s="408"/>
      <c r="C3093" s="195">
        <v>2023</v>
      </c>
      <c r="D3093" s="244" t="s">
        <v>295</v>
      </c>
      <c r="E3093" s="245">
        <v>1</v>
      </c>
      <c r="F3093" s="146">
        <v>3</v>
      </c>
      <c r="G3093" s="178">
        <v>19.524539999999998</v>
      </c>
    </row>
    <row r="3094" spans="1:7" s="63" customFormat="1" ht="19.2" customHeight="1" x14ac:dyDescent="0.35">
      <c r="A3094" s="367" t="s">
        <v>451</v>
      </c>
      <c r="B3094" s="408"/>
      <c r="C3094" s="195">
        <v>2023</v>
      </c>
      <c r="D3094" s="244" t="s">
        <v>295</v>
      </c>
      <c r="E3094" s="245">
        <v>1</v>
      </c>
      <c r="F3094" s="146">
        <v>3</v>
      </c>
      <c r="G3094" s="178">
        <v>19.524539999999998</v>
      </c>
    </row>
    <row r="3095" spans="1:7" s="63" customFormat="1" ht="19.2" customHeight="1" x14ac:dyDescent="0.35">
      <c r="A3095" s="367" t="s">
        <v>451</v>
      </c>
      <c r="B3095" s="408"/>
      <c r="C3095" s="195">
        <v>2023</v>
      </c>
      <c r="D3095" s="244" t="s">
        <v>295</v>
      </c>
      <c r="E3095" s="245">
        <v>1</v>
      </c>
      <c r="F3095" s="146">
        <v>5</v>
      </c>
      <c r="G3095" s="178">
        <v>19.524539999999998</v>
      </c>
    </row>
    <row r="3096" spans="1:7" s="63" customFormat="1" ht="19.2" customHeight="1" x14ac:dyDescent="0.35">
      <c r="A3096" s="367" t="s">
        <v>451</v>
      </c>
      <c r="B3096" s="408"/>
      <c r="C3096" s="195">
        <v>2023</v>
      </c>
      <c r="D3096" s="244" t="s">
        <v>295</v>
      </c>
      <c r="E3096" s="245">
        <v>1</v>
      </c>
      <c r="F3096" s="146">
        <v>5</v>
      </c>
      <c r="G3096" s="178">
        <v>19.524539999999998</v>
      </c>
    </row>
    <row r="3097" spans="1:7" s="63" customFormat="1" ht="19.2" customHeight="1" x14ac:dyDescent="0.35">
      <c r="A3097" s="367" t="s">
        <v>451</v>
      </c>
      <c r="B3097" s="408"/>
      <c r="C3097" s="195">
        <v>2023</v>
      </c>
      <c r="D3097" s="244" t="s">
        <v>295</v>
      </c>
      <c r="E3097" s="245">
        <v>1</v>
      </c>
      <c r="F3097" s="146">
        <v>7</v>
      </c>
      <c r="G3097" s="178">
        <v>19.524529999999999</v>
      </c>
    </row>
    <row r="3098" spans="1:7" s="63" customFormat="1" ht="19.2" customHeight="1" x14ac:dyDescent="0.35">
      <c r="A3098" s="367" t="s">
        <v>451</v>
      </c>
      <c r="B3098" s="408"/>
      <c r="C3098" s="195">
        <v>2023</v>
      </c>
      <c r="D3098" s="244" t="s">
        <v>295</v>
      </c>
      <c r="E3098" s="245">
        <v>1</v>
      </c>
      <c r="F3098" s="146">
        <v>7</v>
      </c>
      <c r="G3098" s="178">
        <v>19.524539999999998</v>
      </c>
    </row>
    <row r="3099" spans="1:7" s="63" customFormat="1" ht="19.2" customHeight="1" x14ac:dyDescent="0.35">
      <c r="A3099" s="367" t="s">
        <v>451</v>
      </c>
      <c r="B3099" s="408"/>
      <c r="C3099" s="195">
        <v>2023</v>
      </c>
      <c r="D3099" s="244" t="s">
        <v>295</v>
      </c>
      <c r="E3099" s="245">
        <v>1</v>
      </c>
      <c r="F3099" s="146">
        <v>5</v>
      </c>
      <c r="G3099" s="178">
        <v>19.524539999999998</v>
      </c>
    </row>
    <row r="3100" spans="1:7" s="63" customFormat="1" ht="19.2" customHeight="1" x14ac:dyDescent="0.35">
      <c r="A3100" s="367" t="s">
        <v>451</v>
      </c>
      <c r="B3100" s="408"/>
      <c r="C3100" s="195">
        <v>2023</v>
      </c>
      <c r="D3100" s="244" t="s">
        <v>295</v>
      </c>
      <c r="E3100" s="245">
        <v>1</v>
      </c>
      <c r="F3100" s="146">
        <v>7</v>
      </c>
      <c r="G3100" s="178">
        <v>19.524539999999998</v>
      </c>
    </row>
    <row r="3101" spans="1:7" s="63" customFormat="1" ht="19.2" customHeight="1" x14ac:dyDescent="0.35">
      <c r="A3101" s="367" t="s">
        <v>451</v>
      </c>
      <c r="B3101" s="408"/>
      <c r="C3101" s="195">
        <v>2023</v>
      </c>
      <c r="D3101" s="244" t="s">
        <v>295</v>
      </c>
      <c r="E3101" s="245">
        <v>1</v>
      </c>
      <c r="F3101" s="146">
        <v>7</v>
      </c>
      <c r="G3101" s="178">
        <v>19.524539999999998</v>
      </c>
    </row>
    <row r="3102" spans="1:7" s="63" customFormat="1" ht="19.2" customHeight="1" x14ac:dyDescent="0.35">
      <c r="A3102" s="367" t="s">
        <v>451</v>
      </c>
      <c r="B3102" s="408"/>
      <c r="C3102" s="195">
        <v>2023</v>
      </c>
      <c r="D3102" s="244" t="s">
        <v>295</v>
      </c>
      <c r="E3102" s="245">
        <v>1</v>
      </c>
      <c r="F3102" s="146">
        <v>5</v>
      </c>
      <c r="G3102" s="178">
        <v>19.524539999999998</v>
      </c>
    </row>
    <row r="3103" spans="1:7" s="63" customFormat="1" ht="19.2" customHeight="1" x14ac:dyDescent="0.35">
      <c r="A3103" s="367" t="s">
        <v>451</v>
      </c>
      <c r="B3103" s="408"/>
      <c r="C3103" s="195">
        <v>2023</v>
      </c>
      <c r="D3103" s="244" t="s">
        <v>295</v>
      </c>
      <c r="E3103" s="245">
        <v>1</v>
      </c>
      <c r="F3103" s="146">
        <v>5</v>
      </c>
      <c r="G3103" s="178">
        <v>19.524539999999998</v>
      </c>
    </row>
    <row r="3104" spans="1:7" s="63" customFormat="1" ht="19.2" customHeight="1" x14ac:dyDescent="0.35">
      <c r="A3104" s="367" t="s">
        <v>451</v>
      </c>
      <c r="B3104" s="408"/>
      <c r="C3104" s="195">
        <v>2023</v>
      </c>
      <c r="D3104" s="244" t="s">
        <v>295</v>
      </c>
      <c r="E3104" s="245">
        <v>1</v>
      </c>
      <c r="F3104" s="146">
        <v>6</v>
      </c>
      <c r="G3104" s="178">
        <v>19.524539999999998</v>
      </c>
    </row>
    <row r="3105" spans="1:7" s="63" customFormat="1" ht="19.2" customHeight="1" x14ac:dyDescent="0.35">
      <c r="A3105" s="367" t="s">
        <v>451</v>
      </c>
      <c r="B3105" s="408"/>
      <c r="C3105" s="195">
        <v>2023</v>
      </c>
      <c r="D3105" s="244" t="s">
        <v>295</v>
      </c>
      <c r="E3105" s="245">
        <v>1</v>
      </c>
      <c r="F3105" s="146">
        <v>5</v>
      </c>
      <c r="G3105" s="178">
        <v>19.253119999999999</v>
      </c>
    </row>
    <row r="3106" spans="1:7" s="63" customFormat="1" ht="19.2" customHeight="1" x14ac:dyDescent="0.35">
      <c r="A3106" s="367" t="s">
        <v>451</v>
      </c>
      <c r="B3106" s="408"/>
      <c r="C3106" s="195">
        <v>2023</v>
      </c>
      <c r="D3106" s="244" t="s">
        <v>295</v>
      </c>
      <c r="E3106" s="245">
        <v>1</v>
      </c>
      <c r="F3106" s="146">
        <v>10</v>
      </c>
      <c r="G3106" s="178">
        <v>19.253119999999999</v>
      </c>
    </row>
    <row r="3107" spans="1:7" s="63" customFormat="1" ht="21" customHeight="1" x14ac:dyDescent="0.35">
      <c r="A3107" s="367" t="s">
        <v>451</v>
      </c>
      <c r="B3107" s="408"/>
      <c r="C3107" s="195">
        <v>2023</v>
      </c>
      <c r="D3107" s="244" t="s">
        <v>295</v>
      </c>
      <c r="E3107" s="245">
        <v>1</v>
      </c>
      <c r="F3107" s="146">
        <v>5</v>
      </c>
      <c r="G3107" s="178">
        <v>21.521080000000001</v>
      </c>
    </row>
    <row r="3108" spans="1:7" s="63" customFormat="1" ht="19.2" customHeight="1" x14ac:dyDescent="0.35">
      <c r="A3108" s="367" t="s">
        <v>451</v>
      </c>
      <c r="B3108" s="408"/>
      <c r="C3108" s="195">
        <v>2023</v>
      </c>
      <c r="D3108" s="244" t="s">
        <v>295</v>
      </c>
      <c r="E3108" s="245">
        <v>1</v>
      </c>
      <c r="F3108" s="146">
        <v>8</v>
      </c>
      <c r="G3108" s="178">
        <v>21.521080000000001</v>
      </c>
    </row>
    <row r="3109" spans="1:7" s="63" customFormat="1" ht="19.2" customHeight="1" x14ac:dyDescent="0.35">
      <c r="A3109" s="367" t="s">
        <v>451</v>
      </c>
      <c r="B3109" s="408"/>
      <c r="C3109" s="195">
        <v>2023</v>
      </c>
      <c r="D3109" s="244" t="s">
        <v>295</v>
      </c>
      <c r="E3109" s="245">
        <v>1</v>
      </c>
      <c r="F3109" s="146">
        <v>5</v>
      </c>
      <c r="G3109" s="178">
        <v>21.521080000000001</v>
      </c>
    </row>
    <row r="3110" spans="1:7" s="63" customFormat="1" ht="19.2" customHeight="1" x14ac:dyDescent="0.35">
      <c r="A3110" s="367" t="s">
        <v>451</v>
      </c>
      <c r="B3110" s="408"/>
      <c r="C3110" s="195">
        <v>2023</v>
      </c>
      <c r="D3110" s="244" t="s">
        <v>295</v>
      </c>
      <c r="E3110" s="245">
        <v>1</v>
      </c>
      <c r="F3110" s="146">
        <v>5</v>
      </c>
      <c r="G3110" s="178">
        <v>21.521080000000001</v>
      </c>
    </row>
    <row r="3111" spans="1:7" s="63" customFormat="1" ht="19.2" customHeight="1" x14ac:dyDescent="0.35">
      <c r="A3111" s="367" t="s">
        <v>451</v>
      </c>
      <c r="B3111" s="408"/>
      <c r="C3111" s="195">
        <v>2023</v>
      </c>
      <c r="D3111" s="244" t="s">
        <v>295</v>
      </c>
      <c r="E3111" s="245">
        <v>1</v>
      </c>
      <c r="F3111" s="146">
        <v>5</v>
      </c>
      <c r="G3111" s="178">
        <v>21.521080000000001</v>
      </c>
    </row>
    <row r="3112" spans="1:7" s="63" customFormat="1" ht="19.2" customHeight="1" x14ac:dyDescent="0.35">
      <c r="A3112" s="367" t="s">
        <v>451</v>
      </c>
      <c r="B3112" s="408"/>
      <c r="C3112" s="195">
        <v>2023</v>
      </c>
      <c r="D3112" s="244" t="s">
        <v>295</v>
      </c>
      <c r="E3112" s="245">
        <v>1</v>
      </c>
      <c r="F3112" s="146">
        <v>5</v>
      </c>
      <c r="G3112" s="178">
        <v>21.521080000000001</v>
      </c>
    </row>
    <row r="3113" spans="1:7" s="63" customFormat="1" ht="19.2" customHeight="1" x14ac:dyDescent="0.35">
      <c r="A3113" s="367" t="s">
        <v>451</v>
      </c>
      <c r="B3113" s="408"/>
      <c r="C3113" s="195">
        <v>2023</v>
      </c>
      <c r="D3113" s="244" t="s">
        <v>295</v>
      </c>
      <c r="E3113" s="245">
        <v>1</v>
      </c>
      <c r="F3113" s="146">
        <v>5</v>
      </c>
      <c r="G3113" s="178">
        <v>21.521080000000001</v>
      </c>
    </row>
    <row r="3114" spans="1:7" s="63" customFormat="1" ht="19.2" customHeight="1" x14ac:dyDescent="0.35">
      <c r="A3114" s="367" t="s">
        <v>451</v>
      </c>
      <c r="B3114" s="408"/>
      <c r="C3114" s="195">
        <v>2023</v>
      </c>
      <c r="D3114" s="244" t="s">
        <v>295</v>
      </c>
      <c r="E3114" s="245">
        <v>1</v>
      </c>
      <c r="F3114" s="146">
        <v>7</v>
      </c>
      <c r="G3114" s="178">
        <v>21.521080000000001</v>
      </c>
    </row>
    <row r="3115" spans="1:7" s="63" customFormat="1" ht="19.2" customHeight="1" x14ac:dyDescent="0.35">
      <c r="A3115" s="367" t="s">
        <v>451</v>
      </c>
      <c r="B3115" s="408"/>
      <c r="C3115" s="195">
        <v>2023</v>
      </c>
      <c r="D3115" s="244" t="s">
        <v>295</v>
      </c>
      <c r="E3115" s="245">
        <v>1</v>
      </c>
      <c r="F3115" s="146">
        <v>7</v>
      </c>
      <c r="G3115" s="178">
        <v>21.521080000000001</v>
      </c>
    </row>
    <row r="3116" spans="1:7" s="63" customFormat="1" ht="19.2" customHeight="1" x14ac:dyDescent="0.35">
      <c r="A3116" s="367" t="s">
        <v>451</v>
      </c>
      <c r="B3116" s="408"/>
      <c r="C3116" s="195">
        <v>2023</v>
      </c>
      <c r="D3116" s="244" t="s">
        <v>295</v>
      </c>
      <c r="E3116" s="245">
        <v>1</v>
      </c>
      <c r="F3116" s="146">
        <v>7</v>
      </c>
      <c r="G3116" s="178">
        <v>21.521080000000001</v>
      </c>
    </row>
    <row r="3117" spans="1:7" s="63" customFormat="1" ht="19.2" customHeight="1" x14ac:dyDescent="0.35">
      <c r="A3117" s="367" t="s">
        <v>451</v>
      </c>
      <c r="B3117" s="408"/>
      <c r="C3117" s="195">
        <v>2023</v>
      </c>
      <c r="D3117" s="244" t="s">
        <v>295</v>
      </c>
      <c r="E3117" s="245">
        <v>1</v>
      </c>
      <c r="F3117" s="146">
        <v>7</v>
      </c>
      <c r="G3117" s="178">
        <v>21.521080000000001</v>
      </c>
    </row>
    <row r="3118" spans="1:7" s="63" customFormat="1" ht="19.2" customHeight="1" x14ac:dyDescent="0.35">
      <c r="A3118" s="367" t="s">
        <v>451</v>
      </c>
      <c r="B3118" s="408"/>
      <c r="C3118" s="195">
        <v>2023</v>
      </c>
      <c r="D3118" s="244" t="s">
        <v>295</v>
      </c>
      <c r="E3118" s="245">
        <v>1</v>
      </c>
      <c r="F3118" s="146">
        <v>7</v>
      </c>
      <c r="G3118" s="178">
        <v>21.521080000000001</v>
      </c>
    </row>
    <row r="3119" spans="1:7" s="63" customFormat="1" ht="19.2" customHeight="1" x14ac:dyDescent="0.35">
      <c r="A3119" s="367" t="s">
        <v>451</v>
      </c>
      <c r="B3119" s="408"/>
      <c r="C3119" s="195">
        <v>2023</v>
      </c>
      <c r="D3119" s="244" t="s">
        <v>295</v>
      </c>
      <c r="E3119" s="245">
        <v>1</v>
      </c>
      <c r="F3119" s="146">
        <v>8</v>
      </c>
      <c r="G3119" s="178">
        <v>21.521080000000001</v>
      </c>
    </row>
    <row r="3120" spans="1:7" s="63" customFormat="1" ht="19.2" customHeight="1" x14ac:dyDescent="0.35">
      <c r="A3120" s="367" t="s">
        <v>451</v>
      </c>
      <c r="B3120" s="408"/>
      <c r="C3120" s="195">
        <v>2023</v>
      </c>
      <c r="D3120" s="244" t="s">
        <v>295</v>
      </c>
      <c r="E3120" s="245">
        <v>1</v>
      </c>
      <c r="F3120" s="146">
        <v>10</v>
      </c>
      <c r="G3120" s="178">
        <v>21.521080000000001</v>
      </c>
    </row>
    <row r="3121" spans="1:7" s="63" customFormat="1" ht="19.2" customHeight="1" x14ac:dyDescent="0.35">
      <c r="A3121" s="367" t="s">
        <v>451</v>
      </c>
      <c r="B3121" s="408"/>
      <c r="C3121" s="195">
        <v>2023</v>
      </c>
      <c r="D3121" s="244" t="s">
        <v>295</v>
      </c>
      <c r="E3121" s="245">
        <v>1</v>
      </c>
      <c r="F3121" s="146">
        <v>10</v>
      </c>
      <c r="G3121" s="178">
        <v>21.521080000000001</v>
      </c>
    </row>
    <row r="3122" spans="1:7" s="63" customFormat="1" ht="19.2" customHeight="1" x14ac:dyDescent="0.35">
      <c r="A3122" s="367" t="s">
        <v>451</v>
      </c>
      <c r="B3122" s="408"/>
      <c r="C3122" s="195">
        <v>2023</v>
      </c>
      <c r="D3122" s="244" t="s">
        <v>295</v>
      </c>
      <c r="E3122" s="245">
        <v>1</v>
      </c>
      <c r="F3122" s="146">
        <v>10</v>
      </c>
      <c r="G3122" s="178">
        <v>21.521080000000001</v>
      </c>
    </row>
    <row r="3123" spans="1:7" s="63" customFormat="1" ht="19.2" customHeight="1" x14ac:dyDescent="0.35">
      <c r="A3123" s="367" t="s">
        <v>451</v>
      </c>
      <c r="B3123" s="408"/>
      <c r="C3123" s="195">
        <v>2023</v>
      </c>
      <c r="D3123" s="244" t="s">
        <v>295</v>
      </c>
      <c r="E3123" s="245">
        <v>1</v>
      </c>
      <c r="F3123" s="146">
        <v>5</v>
      </c>
      <c r="G3123" s="178">
        <v>21.521080000000001</v>
      </c>
    </row>
    <row r="3124" spans="1:7" s="63" customFormat="1" ht="19.2" customHeight="1" x14ac:dyDescent="0.35">
      <c r="A3124" s="367" t="s">
        <v>451</v>
      </c>
      <c r="B3124" s="408"/>
      <c r="C3124" s="195">
        <v>2023</v>
      </c>
      <c r="D3124" s="244" t="s">
        <v>295</v>
      </c>
      <c r="E3124" s="245">
        <v>1</v>
      </c>
      <c r="F3124" s="146">
        <v>7</v>
      </c>
      <c r="G3124" s="178">
        <v>21.521080000000001</v>
      </c>
    </row>
    <row r="3125" spans="1:7" s="63" customFormat="1" ht="19.2" customHeight="1" x14ac:dyDescent="0.35">
      <c r="A3125" s="367" t="s">
        <v>451</v>
      </c>
      <c r="B3125" s="408"/>
      <c r="C3125" s="195">
        <v>2023</v>
      </c>
      <c r="D3125" s="244" t="s">
        <v>295</v>
      </c>
      <c r="E3125" s="245">
        <v>1</v>
      </c>
      <c r="F3125" s="146">
        <v>7</v>
      </c>
      <c r="G3125" s="178">
        <v>21.521080000000001</v>
      </c>
    </row>
    <row r="3126" spans="1:7" s="63" customFormat="1" ht="21" customHeight="1" x14ac:dyDescent="0.35">
      <c r="A3126" s="367" t="s">
        <v>451</v>
      </c>
      <c r="B3126" s="408"/>
      <c r="C3126" s="195">
        <v>2023</v>
      </c>
      <c r="D3126" s="244" t="s">
        <v>295</v>
      </c>
      <c r="E3126" s="245">
        <v>1</v>
      </c>
      <c r="F3126" s="146">
        <v>6</v>
      </c>
      <c r="G3126" s="178">
        <v>21.521080000000001</v>
      </c>
    </row>
    <row r="3127" spans="1:7" s="63" customFormat="1" ht="19.2" customHeight="1" x14ac:dyDescent="0.35">
      <c r="A3127" s="367" t="s">
        <v>451</v>
      </c>
      <c r="B3127" s="408"/>
      <c r="C3127" s="195">
        <v>2023</v>
      </c>
      <c r="D3127" s="244" t="s">
        <v>295</v>
      </c>
      <c r="E3127" s="245">
        <v>1</v>
      </c>
      <c r="F3127" s="146">
        <v>3</v>
      </c>
      <c r="G3127" s="178">
        <v>21.521080000000001</v>
      </c>
    </row>
    <row r="3128" spans="1:7" s="63" customFormat="1" ht="19.2" customHeight="1" x14ac:dyDescent="0.35">
      <c r="A3128" s="367" t="s">
        <v>451</v>
      </c>
      <c r="B3128" s="408"/>
      <c r="C3128" s="195">
        <v>2023</v>
      </c>
      <c r="D3128" s="244" t="s">
        <v>295</v>
      </c>
      <c r="E3128" s="245">
        <v>1</v>
      </c>
      <c r="F3128" s="146">
        <v>8</v>
      </c>
      <c r="G3128" s="178">
        <v>21.521080000000001</v>
      </c>
    </row>
    <row r="3129" spans="1:7" s="63" customFormat="1" ht="19.2" customHeight="1" x14ac:dyDescent="0.35">
      <c r="A3129" s="367" t="s">
        <v>451</v>
      </c>
      <c r="B3129" s="408"/>
      <c r="C3129" s="195">
        <v>2023</v>
      </c>
      <c r="D3129" s="244" t="s">
        <v>295</v>
      </c>
      <c r="E3129" s="245">
        <v>1</v>
      </c>
      <c r="F3129" s="146">
        <v>5</v>
      </c>
      <c r="G3129" s="178">
        <v>21.521080000000001</v>
      </c>
    </row>
    <row r="3130" spans="1:7" s="63" customFormat="1" ht="19.2" customHeight="1" x14ac:dyDescent="0.35">
      <c r="A3130" s="367" t="s">
        <v>451</v>
      </c>
      <c r="B3130" s="408"/>
      <c r="C3130" s="195">
        <v>2023</v>
      </c>
      <c r="D3130" s="244" t="s">
        <v>295</v>
      </c>
      <c r="E3130" s="245">
        <v>1</v>
      </c>
      <c r="F3130" s="146">
        <v>5</v>
      </c>
      <c r="G3130" s="178">
        <v>21.521080000000001</v>
      </c>
    </row>
    <row r="3131" spans="1:7" s="63" customFormat="1" ht="19.2" customHeight="1" x14ac:dyDescent="0.35">
      <c r="A3131" s="367" t="s">
        <v>451</v>
      </c>
      <c r="B3131" s="408"/>
      <c r="C3131" s="195">
        <v>2023</v>
      </c>
      <c r="D3131" s="244" t="s">
        <v>295</v>
      </c>
      <c r="E3131" s="245">
        <v>1</v>
      </c>
      <c r="F3131" s="146">
        <v>5</v>
      </c>
      <c r="G3131" s="178">
        <v>21.521080000000001</v>
      </c>
    </row>
    <row r="3132" spans="1:7" s="63" customFormat="1" ht="19.2" customHeight="1" x14ac:dyDescent="0.35">
      <c r="A3132" s="367" t="s">
        <v>451</v>
      </c>
      <c r="B3132" s="408"/>
      <c r="C3132" s="195">
        <v>2023</v>
      </c>
      <c r="D3132" s="244" t="s">
        <v>295</v>
      </c>
      <c r="E3132" s="245">
        <v>1</v>
      </c>
      <c r="F3132" s="146">
        <v>5</v>
      </c>
      <c r="G3132" s="178">
        <v>21.521080000000001</v>
      </c>
    </row>
    <row r="3133" spans="1:7" s="63" customFormat="1" ht="19.2" customHeight="1" x14ac:dyDescent="0.35">
      <c r="A3133" s="367" t="s">
        <v>451</v>
      </c>
      <c r="B3133" s="408"/>
      <c r="C3133" s="195">
        <v>2023</v>
      </c>
      <c r="D3133" s="244" t="s">
        <v>295</v>
      </c>
      <c r="E3133" s="245">
        <v>1</v>
      </c>
      <c r="F3133" s="146">
        <v>5</v>
      </c>
      <c r="G3133" s="178">
        <v>21.521080000000001</v>
      </c>
    </row>
    <row r="3134" spans="1:7" s="63" customFormat="1" ht="19.2" customHeight="1" x14ac:dyDescent="0.35">
      <c r="A3134" s="367" t="s">
        <v>451</v>
      </c>
      <c r="B3134" s="408"/>
      <c r="C3134" s="195">
        <v>2023</v>
      </c>
      <c r="D3134" s="244" t="s">
        <v>295</v>
      </c>
      <c r="E3134" s="245">
        <v>1</v>
      </c>
      <c r="F3134" s="146">
        <v>5</v>
      </c>
      <c r="G3134" s="178">
        <v>21.521080000000001</v>
      </c>
    </row>
    <row r="3135" spans="1:7" s="63" customFormat="1" ht="19.2" customHeight="1" x14ac:dyDescent="0.35">
      <c r="A3135" s="367" t="s">
        <v>451</v>
      </c>
      <c r="B3135" s="408"/>
      <c r="C3135" s="195">
        <v>2023</v>
      </c>
      <c r="D3135" s="244" t="s">
        <v>295</v>
      </c>
      <c r="E3135" s="245">
        <v>1</v>
      </c>
      <c r="F3135" s="146">
        <v>5</v>
      </c>
      <c r="G3135" s="178">
        <v>21.521080000000001</v>
      </c>
    </row>
    <row r="3136" spans="1:7" s="63" customFormat="1" ht="19.2" customHeight="1" x14ac:dyDescent="0.35">
      <c r="A3136" s="367" t="s">
        <v>451</v>
      </c>
      <c r="B3136" s="408"/>
      <c r="C3136" s="195">
        <v>2023</v>
      </c>
      <c r="D3136" s="244" t="s">
        <v>295</v>
      </c>
      <c r="E3136" s="245">
        <v>1</v>
      </c>
      <c r="F3136" s="146">
        <v>5</v>
      </c>
      <c r="G3136" s="178">
        <v>21.521080000000001</v>
      </c>
    </row>
    <row r="3137" spans="1:7" s="63" customFormat="1" ht="19.2" customHeight="1" x14ac:dyDescent="0.35">
      <c r="A3137" s="367" t="s">
        <v>451</v>
      </c>
      <c r="B3137" s="408"/>
      <c r="C3137" s="195">
        <v>2023</v>
      </c>
      <c r="D3137" s="244" t="s">
        <v>295</v>
      </c>
      <c r="E3137" s="245">
        <v>1</v>
      </c>
      <c r="F3137" s="146">
        <v>8</v>
      </c>
      <c r="G3137" s="178">
        <v>21.521080000000001</v>
      </c>
    </row>
    <row r="3138" spans="1:7" s="63" customFormat="1" ht="19.2" customHeight="1" x14ac:dyDescent="0.35">
      <c r="A3138" s="367" t="s">
        <v>451</v>
      </c>
      <c r="B3138" s="408"/>
      <c r="C3138" s="195">
        <v>2023</v>
      </c>
      <c r="D3138" s="244" t="s">
        <v>295</v>
      </c>
      <c r="E3138" s="245">
        <v>1</v>
      </c>
      <c r="F3138" s="146">
        <v>12</v>
      </c>
      <c r="G3138" s="178">
        <v>19.253119999999999</v>
      </c>
    </row>
    <row r="3139" spans="1:7" s="63" customFormat="1" ht="19.2" customHeight="1" x14ac:dyDescent="0.35">
      <c r="A3139" s="367" t="s">
        <v>451</v>
      </c>
      <c r="B3139" s="408"/>
      <c r="C3139" s="195">
        <v>2023</v>
      </c>
      <c r="D3139" s="244" t="s">
        <v>295</v>
      </c>
      <c r="E3139" s="245">
        <v>1</v>
      </c>
      <c r="F3139" s="146">
        <v>5</v>
      </c>
      <c r="G3139" s="178">
        <v>21.521080000000001</v>
      </c>
    </row>
    <row r="3140" spans="1:7" s="63" customFormat="1" ht="19.2" customHeight="1" x14ac:dyDescent="0.35">
      <c r="A3140" s="367" t="s">
        <v>451</v>
      </c>
      <c r="B3140" s="408"/>
      <c r="C3140" s="195">
        <v>2023</v>
      </c>
      <c r="D3140" s="244" t="s">
        <v>295</v>
      </c>
      <c r="E3140" s="245">
        <v>1</v>
      </c>
      <c r="F3140" s="146">
        <v>10</v>
      </c>
      <c r="G3140" s="178">
        <v>19.253119999999999</v>
      </c>
    </row>
    <row r="3141" spans="1:7" s="63" customFormat="1" ht="19.2" customHeight="1" x14ac:dyDescent="0.35">
      <c r="A3141" s="367" t="s">
        <v>451</v>
      </c>
      <c r="B3141" s="408"/>
      <c r="C3141" s="195">
        <v>2023</v>
      </c>
      <c r="D3141" s="244" t="s">
        <v>295</v>
      </c>
      <c r="E3141" s="245">
        <v>1</v>
      </c>
      <c r="F3141" s="146">
        <v>10</v>
      </c>
      <c r="G3141" s="178">
        <v>19.253119999999999</v>
      </c>
    </row>
    <row r="3142" spans="1:7" s="63" customFormat="1" ht="19.2" customHeight="1" x14ac:dyDescent="0.35">
      <c r="A3142" s="367" t="s">
        <v>451</v>
      </c>
      <c r="B3142" s="408"/>
      <c r="C3142" s="195">
        <v>2023</v>
      </c>
      <c r="D3142" s="244" t="s">
        <v>295</v>
      </c>
      <c r="E3142" s="245">
        <v>1</v>
      </c>
      <c r="F3142" s="146">
        <v>10</v>
      </c>
      <c r="G3142" s="178">
        <v>21.521080000000001</v>
      </c>
    </row>
    <row r="3143" spans="1:7" s="63" customFormat="1" ht="19.2" customHeight="1" x14ac:dyDescent="0.35">
      <c r="A3143" s="367" t="s">
        <v>451</v>
      </c>
      <c r="B3143" s="408"/>
      <c r="C3143" s="195">
        <v>2023</v>
      </c>
      <c r="D3143" s="244" t="s">
        <v>295</v>
      </c>
      <c r="E3143" s="245">
        <v>1</v>
      </c>
      <c r="F3143" s="146">
        <v>10</v>
      </c>
      <c r="G3143" s="178">
        <v>21.521080000000001</v>
      </c>
    </row>
    <row r="3144" spans="1:7" s="63" customFormat="1" ht="19.2" customHeight="1" x14ac:dyDescent="0.35">
      <c r="A3144" s="367" t="s">
        <v>451</v>
      </c>
      <c r="B3144" s="408"/>
      <c r="C3144" s="195">
        <v>2023</v>
      </c>
      <c r="D3144" s="244" t="s">
        <v>295</v>
      </c>
      <c r="E3144" s="245">
        <v>1</v>
      </c>
      <c r="F3144" s="146">
        <v>7</v>
      </c>
      <c r="G3144" s="178">
        <v>19.253119999999999</v>
      </c>
    </row>
    <row r="3145" spans="1:7" s="63" customFormat="1" ht="19.2" customHeight="1" x14ac:dyDescent="0.35">
      <c r="A3145" s="367" t="s">
        <v>451</v>
      </c>
      <c r="B3145" s="408"/>
      <c r="C3145" s="195">
        <v>2023</v>
      </c>
      <c r="D3145" s="244" t="s">
        <v>295</v>
      </c>
      <c r="E3145" s="245">
        <v>1</v>
      </c>
      <c r="F3145" s="146">
        <v>7</v>
      </c>
      <c r="G3145" s="178">
        <v>19.253119999999999</v>
      </c>
    </row>
    <row r="3146" spans="1:7" s="63" customFormat="1" ht="19.2" customHeight="1" x14ac:dyDescent="0.35">
      <c r="A3146" s="367" t="s">
        <v>451</v>
      </c>
      <c r="B3146" s="408"/>
      <c r="C3146" s="195">
        <v>2023</v>
      </c>
      <c r="D3146" s="244" t="s">
        <v>295</v>
      </c>
      <c r="E3146" s="245">
        <v>1</v>
      </c>
      <c r="F3146" s="146">
        <v>5</v>
      </c>
      <c r="G3146" s="178">
        <v>19.253119999999999</v>
      </c>
    </row>
    <row r="3147" spans="1:7" s="63" customFormat="1" ht="21" customHeight="1" x14ac:dyDescent="0.35">
      <c r="A3147" s="367" t="s">
        <v>451</v>
      </c>
      <c r="B3147" s="408"/>
      <c r="C3147" s="195">
        <v>2023</v>
      </c>
      <c r="D3147" s="244" t="s">
        <v>295</v>
      </c>
      <c r="E3147" s="245">
        <v>1</v>
      </c>
      <c r="F3147" s="146">
        <v>5</v>
      </c>
      <c r="G3147" s="178">
        <v>19.253119999999999</v>
      </c>
    </row>
    <row r="3148" spans="1:7" s="63" customFormat="1" ht="19.2" customHeight="1" x14ac:dyDescent="0.35">
      <c r="A3148" s="367" t="s">
        <v>451</v>
      </c>
      <c r="B3148" s="408"/>
      <c r="C3148" s="195">
        <v>2023</v>
      </c>
      <c r="D3148" s="244" t="s">
        <v>295</v>
      </c>
      <c r="E3148" s="245">
        <v>1</v>
      </c>
      <c r="F3148" s="146">
        <v>3</v>
      </c>
      <c r="G3148" s="178">
        <v>21.521080000000001</v>
      </c>
    </row>
    <row r="3149" spans="1:7" s="63" customFormat="1" ht="19.2" customHeight="1" x14ac:dyDescent="0.35">
      <c r="A3149" s="367" t="s">
        <v>451</v>
      </c>
      <c r="B3149" s="408"/>
      <c r="C3149" s="195">
        <v>2023</v>
      </c>
      <c r="D3149" s="244" t="s">
        <v>295</v>
      </c>
      <c r="E3149" s="245">
        <v>1</v>
      </c>
      <c r="F3149" s="146">
        <v>3</v>
      </c>
      <c r="G3149" s="178">
        <v>19.253119999999999</v>
      </c>
    </row>
    <row r="3150" spans="1:7" s="63" customFormat="1" ht="19.2" customHeight="1" x14ac:dyDescent="0.35">
      <c r="A3150" s="367" t="s">
        <v>451</v>
      </c>
      <c r="B3150" s="408"/>
      <c r="C3150" s="195">
        <v>2023</v>
      </c>
      <c r="D3150" s="244" t="s">
        <v>295</v>
      </c>
      <c r="E3150" s="245">
        <v>1</v>
      </c>
      <c r="F3150" s="146">
        <v>3</v>
      </c>
      <c r="G3150" s="178">
        <v>21.521080000000001</v>
      </c>
    </row>
    <row r="3151" spans="1:7" s="63" customFormat="1" ht="19.2" customHeight="1" x14ac:dyDescent="0.35">
      <c r="A3151" s="367" t="s">
        <v>451</v>
      </c>
      <c r="B3151" s="408"/>
      <c r="C3151" s="195">
        <v>2023</v>
      </c>
      <c r="D3151" s="244" t="s">
        <v>295</v>
      </c>
      <c r="E3151" s="245">
        <v>1</v>
      </c>
      <c r="F3151" s="146">
        <v>3</v>
      </c>
      <c r="G3151" s="178">
        <v>21.521080000000001</v>
      </c>
    </row>
    <row r="3152" spans="1:7" s="63" customFormat="1" ht="19.2" customHeight="1" x14ac:dyDescent="0.35">
      <c r="A3152" s="367" t="s">
        <v>451</v>
      </c>
      <c r="B3152" s="408"/>
      <c r="C3152" s="195">
        <v>2023</v>
      </c>
      <c r="D3152" s="244" t="s">
        <v>295</v>
      </c>
      <c r="E3152" s="245">
        <v>1</v>
      </c>
      <c r="F3152" s="146">
        <v>3</v>
      </c>
      <c r="G3152" s="178">
        <v>21.521080000000001</v>
      </c>
    </row>
    <row r="3153" spans="1:7" s="63" customFormat="1" ht="19.2" customHeight="1" x14ac:dyDescent="0.35">
      <c r="A3153" s="367" t="s">
        <v>451</v>
      </c>
      <c r="B3153" s="408"/>
      <c r="C3153" s="195">
        <v>2023</v>
      </c>
      <c r="D3153" s="244" t="s">
        <v>295</v>
      </c>
      <c r="E3153" s="245">
        <v>1</v>
      </c>
      <c r="F3153" s="146">
        <v>3</v>
      </c>
      <c r="G3153" s="178">
        <v>21.521080000000001</v>
      </c>
    </row>
    <row r="3154" spans="1:7" s="63" customFormat="1" ht="19.2" customHeight="1" x14ac:dyDescent="0.35">
      <c r="A3154" s="367" t="s">
        <v>451</v>
      </c>
      <c r="B3154" s="408"/>
      <c r="C3154" s="195">
        <v>2023</v>
      </c>
      <c r="D3154" s="244" t="s">
        <v>295</v>
      </c>
      <c r="E3154" s="245">
        <v>1</v>
      </c>
      <c r="F3154" s="146">
        <v>3</v>
      </c>
      <c r="G3154" s="178">
        <v>19.253119999999999</v>
      </c>
    </row>
    <row r="3155" spans="1:7" s="63" customFormat="1" ht="19.2" customHeight="1" x14ac:dyDescent="0.35">
      <c r="A3155" s="367" t="s">
        <v>451</v>
      </c>
      <c r="B3155" s="408"/>
      <c r="C3155" s="195">
        <v>2023</v>
      </c>
      <c r="D3155" s="244" t="s">
        <v>295</v>
      </c>
      <c r="E3155" s="245">
        <v>1</v>
      </c>
      <c r="F3155" s="146">
        <v>5</v>
      </c>
      <c r="G3155" s="178">
        <v>19.253119999999999</v>
      </c>
    </row>
    <row r="3156" spans="1:7" s="63" customFormat="1" ht="19.2" customHeight="1" x14ac:dyDescent="0.35">
      <c r="A3156" s="367" t="s">
        <v>451</v>
      </c>
      <c r="B3156" s="408"/>
      <c r="C3156" s="195">
        <v>2023</v>
      </c>
      <c r="D3156" s="244" t="s">
        <v>295</v>
      </c>
      <c r="E3156" s="245">
        <v>1</v>
      </c>
      <c r="F3156" s="146">
        <v>7</v>
      </c>
      <c r="G3156" s="178">
        <v>19.253119999999999</v>
      </c>
    </row>
    <row r="3157" spans="1:7" s="63" customFormat="1" ht="19.2" customHeight="1" x14ac:dyDescent="0.35">
      <c r="A3157" s="367" t="s">
        <v>451</v>
      </c>
      <c r="B3157" s="408"/>
      <c r="C3157" s="195">
        <v>2023</v>
      </c>
      <c r="D3157" s="244" t="s">
        <v>295</v>
      </c>
      <c r="E3157" s="245">
        <v>1</v>
      </c>
      <c r="F3157" s="146">
        <v>10</v>
      </c>
      <c r="G3157" s="178">
        <v>19.253119999999999</v>
      </c>
    </row>
    <row r="3158" spans="1:7" s="63" customFormat="1" ht="19.2" customHeight="1" x14ac:dyDescent="0.35">
      <c r="A3158" s="367" t="s">
        <v>451</v>
      </c>
      <c r="B3158" s="408"/>
      <c r="C3158" s="195">
        <v>2023</v>
      </c>
      <c r="D3158" s="244" t="s">
        <v>295</v>
      </c>
      <c r="E3158" s="245">
        <v>1</v>
      </c>
      <c r="F3158" s="146">
        <v>5</v>
      </c>
      <c r="G3158" s="178">
        <v>19.253119999999999</v>
      </c>
    </row>
    <row r="3159" spans="1:7" s="63" customFormat="1" ht="19.2" customHeight="1" x14ac:dyDescent="0.35">
      <c r="A3159" s="367" t="s">
        <v>451</v>
      </c>
      <c r="B3159" s="408"/>
      <c r="C3159" s="195">
        <v>2023</v>
      </c>
      <c r="D3159" s="244" t="s">
        <v>295</v>
      </c>
      <c r="E3159" s="245">
        <v>1</v>
      </c>
      <c r="F3159" s="146">
        <v>5</v>
      </c>
      <c r="G3159" s="178">
        <v>19.253119999999999</v>
      </c>
    </row>
    <row r="3160" spans="1:7" s="63" customFormat="1" ht="19.2" customHeight="1" x14ac:dyDescent="0.35">
      <c r="A3160" s="367" t="s">
        <v>451</v>
      </c>
      <c r="B3160" s="408"/>
      <c r="C3160" s="195">
        <v>2023</v>
      </c>
      <c r="D3160" s="244" t="s">
        <v>295</v>
      </c>
      <c r="E3160" s="245">
        <v>1</v>
      </c>
      <c r="F3160" s="146">
        <v>7</v>
      </c>
      <c r="G3160" s="178">
        <v>19.253119999999999</v>
      </c>
    </row>
    <row r="3161" spans="1:7" s="63" customFormat="1" ht="19.2" customHeight="1" x14ac:dyDescent="0.35">
      <c r="A3161" s="367" t="s">
        <v>451</v>
      </c>
      <c r="B3161" s="408"/>
      <c r="C3161" s="195">
        <v>2023</v>
      </c>
      <c r="D3161" s="244" t="s">
        <v>295</v>
      </c>
      <c r="E3161" s="245">
        <v>1</v>
      </c>
      <c r="F3161" s="146">
        <v>7</v>
      </c>
      <c r="G3161" s="178">
        <v>21.521080000000001</v>
      </c>
    </row>
    <row r="3162" spans="1:7" s="63" customFormat="1" ht="19.2" customHeight="1" x14ac:dyDescent="0.35">
      <c r="A3162" s="367" t="s">
        <v>451</v>
      </c>
      <c r="B3162" s="408"/>
      <c r="C3162" s="195">
        <v>2023</v>
      </c>
      <c r="D3162" s="244" t="s">
        <v>295</v>
      </c>
      <c r="E3162" s="245">
        <v>1</v>
      </c>
      <c r="F3162" s="146">
        <v>4</v>
      </c>
      <c r="G3162" s="178">
        <v>19.253119999999999</v>
      </c>
    </row>
    <row r="3163" spans="1:7" s="63" customFormat="1" ht="19.2" customHeight="1" x14ac:dyDescent="0.35">
      <c r="A3163" s="367" t="s">
        <v>451</v>
      </c>
      <c r="B3163" s="408"/>
      <c r="C3163" s="195">
        <v>2023</v>
      </c>
      <c r="D3163" s="244" t="s">
        <v>295</v>
      </c>
      <c r="E3163" s="245">
        <v>1</v>
      </c>
      <c r="F3163" s="146">
        <v>5</v>
      </c>
      <c r="G3163" s="178">
        <v>21.521080000000001</v>
      </c>
    </row>
    <row r="3164" spans="1:7" s="63" customFormat="1" ht="19.2" customHeight="1" x14ac:dyDescent="0.35">
      <c r="A3164" s="367" t="s">
        <v>451</v>
      </c>
      <c r="B3164" s="408"/>
      <c r="C3164" s="195">
        <v>2023</v>
      </c>
      <c r="D3164" s="244" t="s">
        <v>295</v>
      </c>
      <c r="E3164" s="245">
        <v>1</v>
      </c>
      <c r="F3164" s="146">
        <v>5</v>
      </c>
      <c r="G3164" s="178">
        <v>19.253119999999999</v>
      </c>
    </row>
    <row r="3165" spans="1:7" s="63" customFormat="1" ht="19.2" customHeight="1" x14ac:dyDescent="0.35">
      <c r="A3165" s="367" t="s">
        <v>451</v>
      </c>
      <c r="B3165" s="408"/>
      <c r="C3165" s="195">
        <v>2023</v>
      </c>
      <c r="D3165" s="244" t="s">
        <v>295</v>
      </c>
      <c r="E3165" s="245">
        <v>1</v>
      </c>
      <c r="F3165" s="146">
        <v>5</v>
      </c>
      <c r="G3165" s="178">
        <v>21.521080000000001</v>
      </c>
    </row>
    <row r="3166" spans="1:7" s="63" customFormat="1" ht="19.2" customHeight="1" x14ac:dyDescent="0.35">
      <c r="A3166" s="367" t="s">
        <v>451</v>
      </c>
      <c r="B3166" s="408"/>
      <c r="C3166" s="195">
        <v>2023</v>
      </c>
      <c r="D3166" s="244" t="s">
        <v>295</v>
      </c>
      <c r="E3166" s="245">
        <v>1</v>
      </c>
      <c r="F3166" s="146">
        <v>3</v>
      </c>
      <c r="G3166" s="178">
        <v>19.253119999999999</v>
      </c>
    </row>
    <row r="3167" spans="1:7" s="63" customFormat="1" ht="21" customHeight="1" x14ac:dyDescent="0.35">
      <c r="A3167" s="367" t="s">
        <v>451</v>
      </c>
      <c r="B3167" s="408"/>
      <c r="C3167" s="195">
        <v>2023</v>
      </c>
      <c r="D3167" s="244" t="s">
        <v>295</v>
      </c>
      <c r="E3167" s="245">
        <v>1</v>
      </c>
      <c r="F3167" s="146">
        <v>5</v>
      </c>
      <c r="G3167" s="178">
        <v>21.521080000000001</v>
      </c>
    </row>
    <row r="3168" spans="1:7" s="63" customFormat="1" ht="19.2" customHeight="1" x14ac:dyDescent="0.35">
      <c r="A3168" s="367" t="s">
        <v>451</v>
      </c>
      <c r="B3168" s="408"/>
      <c r="C3168" s="195">
        <v>2023</v>
      </c>
      <c r="D3168" s="244" t="s">
        <v>295</v>
      </c>
      <c r="E3168" s="245">
        <v>1</v>
      </c>
      <c r="F3168" s="146">
        <v>10</v>
      </c>
      <c r="G3168" s="178">
        <v>19.253119999999999</v>
      </c>
    </row>
    <row r="3169" spans="1:7" s="63" customFormat="1" ht="19.2" customHeight="1" x14ac:dyDescent="0.35">
      <c r="A3169" s="367" t="s">
        <v>451</v>
      </c>
      <c r="B3169" s="408"/>
      <c r="C3169" s="195">
        <v>2023</v>
      </c>
      <c r="D3169" s="244" t="s">
        <v>295</v>
      </c>
      <c r="E3169" s="245">
        <v>1</v>
      </c>
      <c r="F3169" s="146">
        <v>5</v>
      </c>
      <c r="G3169" s="178">
        <v>19.253119999999999</v>
      </c>
    </row>
    <row r="3170" spans="1:7" s="63" customFormat="1" ht="19.2" customHeight="1" x14ac:dyDescent="0.35">
      <c r="A3170" s="367" t="s">
        <v>451</v>
      </c>
      <c r="B3170" s="408"/>
      <c r="C3170" s="195">
        <v>2023</v>
      </c>
      <c r="D3170" s="244" t="s">
        <v>295</v>
      </c>
      <c r="E3170" s="245">
        <v>1</v>
      </c>
      <c r="F3170" s="146">
        <v>5</v>
      </c>
      <c r="G3170" s="178">
        <v>19.253119999999999</v>
      </c>
    </row>
    <row r="3171" spans="1:7" s="63" customFormat="1" ht="19.2" customHeight="1" x14ac:dyDescent="0.35">
      <c r="A3171" s="367" t="s">
        <v>451</v>
      </c>
      <c r="B3171" s="408"/>
      <c r="C3171" s="195">
        <v>2023</v>
      </c>
      <c r="D3171" s="244" t="s">
        <v>295</v>
      </c>
      <c r="E3171" s="245">
        <v>1</v>
      </c>
      <c r="F3171" s="146">
        <v>5</v>
      </c>
      <c r="G3171" s="178">
        <v>19.253119999999999</v>
      </c>
    </row>
    <row r="3172" spans="1:7" s="63" customFormat="1" ht="19.2" customHeight="1" x14ac:dyDescent="0.35">
      <c r="A3172" s="367" t="s">
        <v>451</v>
      </c>
      <c r="B3172" s="408"/>
      <c r="C3172" s="195">
        <v>2023</v>
      </c>
      <c r="D3172" s="244" t="s">
        <v>295</v>
      </c>
      <c r="E3172" s="245">
        <v>1</v>
      </c>
      <c r="F3172" s="146">
        <v>5</v>
      </c>
      <c r="G3172" s="178">
        <v>19.253119999999999</v>
      </c>
    </row>
    <row r="3173" spans="1:7" s="63" customFormat="1" ht="19.2" customHeight="1" x14ac:dyDescent="0.35">
      <c r="A3173" s="367" t="s">
        <v>451</v>
      </c>
      <c r="B3173" s="408"/>
      <c r="C3173" s="195">
        <v>2023</v>
      </c>
      <c r="D3173" s="244" t="s">
        <v>295</v>
      </c>
      <c r="E3173" s="245">
        <v>1</v>
      </c>
      <c r="F3173" s="146">
        <v>5</v>
      </c>
      <c r="G3173" s="178">
        <v>21.521080000000001</v>
      </c>
    </row>
    <row r="3174" spans="1:7" s="63" customFormat="1" ht="19.2" customHeight="1" x14ac:dyDescent="0.35">
      <c r="A3174" s="367" t="s">
        <v>451</v>
      </c>
      <c r="B3174" s="408"/>
      <c r="C3174" s="195">
        <v>2023</v>
      </c>
      <c r="D3174" s="244" t="s">
        <v>295</v>
      </c>
      <c r="E3174" s="245">
        <v>1</v>
      </c>
      <c r="F3174" s="146">
        <v>7</v>
      </c>
      <c r="G3174" s="178">
        <v>21.521080000000001</v>
      </c>
    </row>
    <row r="3175" spans="1:7" s="63" customFormat="1" ht="19.2" customHeight="1" x14ac:dyDescent="0.35">
      <c r="A3175" s="367" t="s">
        <v>451</v>
      </c>
      <c r="B3175" s="408"/>
      <c r="C3175" s="195">
        <v>2023</v>
      </c>
      <c r="D3175" s="244" t="s">
        <v>295</v>
      </c>
      <c r="E3175" s="245">
        <v>1</v>
      </c>
      <c r="F3175" s="146">
        <v>6</v>
      </c>
      <c r="G3175" s="178">
        <v>19.253119999999999</v>
      </c>
    </row>
    <row r="3176" spans="1:7" s="63" customFormat="1" ht="19.2" customHeight="1" x14ac:dyDescent="0.35">
      <c r="A3176" s="367" t="s">
        <v>451</v>
      </c>
      <c r="B3176" s="408"/>
      <c r="C3176" s="195">
        <v>2023</v>
      </c>
      <c r="D3176" s="244" t="s">
        <v>295</v>
      </c>
      <c r="E3176" s="245">
        <v>1</v>
      </c>
      <c r="F3176" s="146">
        <v>12</v>
      </c>
      <c r="G3176" s="178">
        <v>19.253119999999999</v>
      </c>
    </row>
    <row r="3177" spans="1:7" s="63" customFormat="1" ht="19.2" customHeight="1" x14ac:dyDescent="0.35">
      <c r="A3177" s="367" t="s">
        <v>451</v>
      </c>
      <c r="B3177" s="408"/>
      <c r="C3177" s="195">
        <v>2023</v>
      </c>
      <c r="D3177" s="244" t="s">
        <v>295</v>
      </c>
      <c r="E3177" s="245">
        <v>1</v>
      </c>
      <c r="F3177" s="146">
        <v>5</v>
      </c>
      <c r="G3177" s="178">
        <v>21.521080000000001</v>
      </c>
    </row>
    <row r="3178" spans="1:7" s="63" customFormat="1" ht="19.2" customHeight="1" x14ac:dyDescent="0.35">
      <c r="A3178" s="367" t="s">
        <v>451</v>
      </c>
      <c r="B3178" s="408"/>
      <c r="C3178" s="195">
        <v>2023</v>
      </c>
      <c r="D3178" s="244" t="s">
        <v>295</v>
      </c>
      <c r="E3178" s="245">
        <v>1</v>
      </c>
      <c r="F3178" s="146">
        <v>5</v>
      </c>
      <c r="G3178" s="178">
        <v>19.253119999999999</v>
      </c>
    </row>
    <row r="3179" spans="1:7" s="63" customFormat="1" ht="19.2" customHeight="1" x14ac:dyDescent="0.35">
      <c r="A3179" s="367" t="s">
        <v>451</v>
      </c>
      <c r="B3179" s="408"/>
      <c r="C3179" s="195">
        <v>2023</v>
      </c>
      <c r="D3179" s="244" t="s">
        <v>295</v>
      </c>
      <c r="E3179" s="245">
        <v>1</v>
      </c>
      <c r="F3179" s="146">
        <v>5</v>
      </c>
      <c r="G3179" s="178">
        <v>21.521080000000001</v>
      </c>
    </row>
    <row r="3180" spans="1:7" s="63" customFormat="1" ht="19.2" customHeight="1" x14ac:dyDescent="0.35">
      <c r="A3180" s="367" t="s">
        <v>451</v>
      </c>
      <c r="B3180" s="408"/>
      <c r="C3180" s="195">
        <v>2023</v>
      </c>
      <c r="D3180" s="244" t="s">
        <v>295</v>
      </c>
      <c r="E3180" s="245">
        <v>1</v>
      </c>
      <c r="F3180" s="146">
        <v>5</v>
      </c>
      <c r="G3180" s="178">
        <v>21.521080000000001</v>
      </c>
    </row>
    <row r="3181" spans="1:7" s="63" customFormat="1" ht="19.2" customHeight="1" x14ac:dyDescent="0.35">
      <c r="A3181" s="367" t="s">
        <v>451</v>
      </c>
      <c r="B3181" s="408"/>
      <c r="C3181" s="195">
        <v>2023</v>
      </c>
      <c r="D3181" s="244" t="s">
        <v>295</v>
      </c>
      <c r="E3181" s="245">
        <v>1</v>
      </c>
      <c r="F3181" s="146">
        <v>5</v>
      </c>
      <c r="G3181" s="178">
        <v>21.521080000000001</v>
      </c>
    </row>
    <row r="3182" spans="1:7" s="63" customFormat="1" ht="19.2" customHeight="1" x14ac:dyDescent="0.35">
      <c r="A3182" s="367" t="s">
        <v>451</v>
      </c>
      <c r="B3182" s="408"/>
      <c r="C3182" s="195">
        <v>2023</v>
      </c>
      <c r="D3182" s="244" t="s">
        <v>295</v>
      </c>
      <c r="E3182" s="245">
        <v>1</v>
      </c>
      <c r="F3182" s="146">
        <v>5</v>
      </c>
      <c r="G3182" s="178">
        <v>19.253119999999999</v>
      </c>
    </row>
    <row r="3183" spans="1:7" s="63" customFormat="1" ht="19.2" customHeight="1" x14ac:dyDescent="0.35">
      <c r="A3183" s="367" t="s">
        <v>451</v>
      </c>
      <c r="B3183" s="408"/>
      <c r="C3183" s="195">
        <v>2023</v>
      </c>
      <c r="D3183" s="244" t="s">
        <v>295</v>
      </c>
      <c r="E3183" s="245">
        <v>1</v>
      </c>
      <c r="F3183" s="146">
        <v>5</v>
      </c>
      <c r="G3183" s="178">
        <v>19.253119999999999</v>
      </c>
    </row>
    <row r="3184" spans="1:7" s="63" customFormat="1" ht="19.2" customHeight="1" x14ac:dyDescent="0.35">
      <c r="A3184" s="367" t="s">
        <v>451</v>
      </c>
      <c r="B3184" s="408"/>
      <c r="C3184" s="195">
        <v>2023</v>
      </c>
      <c r="D3184" s="244" t="s">
        <v>295</v>
      </c>
      <c r="E3184" s="245">
        <v>1</v>
      </c>
      <c r="F3184" s="245">
        <v>5</v>
      </c>
      <c r="G3184" s="178">
        <v>19.253119999999999</v>
      </c>
    </row>
    <row r="3185" spans="1:7" s="63" customFormat="1" ht="19.2" customHeight="1" x14ac:dyDescent="0.35">
      <c r="A3185" s="367" t="s">
        <v>451</v>
      </c>
      <c r="B3185" s="408"/>
      <c r="C3185" s="195">
        <v>2023</v>
      </c>
      <c r="D3185" s="244" t="s">
        <v>295</v>
      </c>
      <c r="E3185" s="245">
        <v>1</v>
      </c>
      <c r="F3185" s="245">
        <v>7</v>
      </c>
      <c r="G3185" s="178">
        <v>19.253119999999999</v>
      </c>
    </row>
    <row r="3186" spans="1:7" s="63" customFormat="1" ht="19.2" customHeight="1" x14ac:dyDescent="0.35">
      <c r="A3186" s="367" t="s">
        <v>451</v>
      </c>
      <c r="B3186" s="407"/>
      <c r="C3186" s="195">
        <v>2023</v>
      </c>
      <c r="D3186" s="244" t="s">
        <v>295</v>
      </c>
      <c r="E3186" s="245">
        <v>1</v>
      </c>
      <c r="F3186" s="245">
        <v>1</v>
      </c>
      <c r="G3186" s="196">
        <v>19.253550000000001</v>
      </c>
    </row>
    <row r="3187" spans="1:7" s="63" customFormat="1" ht="100.2" customHeight="1" x14ac:dyDescent="0.35">
      <c r="A3187" s="367" t="s">
        <v>451</v>
      </c>
      <c r="B3187" s="219" t="s">
        <v>471</v>
      </c>
      <c r="C3187" s="100">
        <v>2023</v>
      </c>
      <c r="D3187" s="169">
        <v>0.22</v>
      </c>
      <c r="E3187" s="103">
        <v>1</v>
      </c>
      <c r="F3187" s="103">
        <v>3</v>
      </c>
      <c r="G3187" s="104">
        <v>18.74972</v>
      </c>
    </row>
    <row r="3188" spans="1:7" s="63" customFormat="1" ht="100.2" customHeight="1" x14ac:dyDescent="0.35">
      <c r="A3188" s="367" t="s">
        <v>451</v>
      </c>
      <c r="B3188" s="219" t="s">
        <v>471</v>
      </c>
      <c r="C3188" s="100">
        <v>2023</v>
      </c>
      <c r="D3188" s="169">
        <v>0.22</v>
      </c>
      <c r="E3188" s="103">
        <v>1</v>
      </c>
      <c r="F3188" s="103">
        <v>4.5</v>
      </c>
      <c r="G3188" s="104">
        <v>19.711970000000001</v>
      </c>
    </row>
    <row r="3189" spans="1:7" s="63" customFormat="1" ht="100.2" customHeight="1" x14ac:dyDescent="0.35">
      <c r="A3189" s="367" t="s">
        <v>451</v>
      </c>
      <c r="B3189" s="219" t="s">
        <v>471</v>
      </c>
      <c r="C3189" s="100">
        <v>2023</v>
      </c>
      <c r="D3189" s="169">
        <v>0.22</v>
      </c>
      <c r="E3189" s="103">
        <v>1</v>
      </c>
      <c r="F3189" s="103">
        <v>5</v>
      </c>
      <c r="G3189" s="104">
        <v>20.900110000000002</v>
      </c>
    </row>
    <row r="3190" spans="1:7" s="63" customFormat="1" ht="100.2" customHeight="1" x14ac:dyDescent="0.35">
      <c r="A3190" s="367" t="s">
        <v>451</v>
      </c>
      <c r="B3190" s="219" t="s">
        <v>471</v>
      </c>
      <c r="C3190" s="100">
        <v>2023</v>
      </c>
      <c r="D3190" s="169">
        <v>0.22</v>
      </c>
      <c r="E3190" s="103">
        <v>1</v>
      </c>
      <c r="F3190" s="103">
        <v>7</v>
      </c>
      <c r="G3190" s="104">
        <v>20.942990000000002</v>
      </c>
    </row>
    <row r="3191" spans="1:7" s="63" customFormat="1" ht="100.2" customHeight="1" x14ac:dyDescent="0.35">
      <c r="A3191" s="367" t="s">
        <v>451</v>
      </c>
      <c r="B3191" s="219" t="s">
        <v>471</v>
      </c>
      <c r="C3191" s="100">
        <v>2023</v>
      </c>
      <c r="D3191" s="169">
        <v>0.22</v>
      </c>
      <c r="E3191" s="103">
        <v>1</v>
      </c>
      <c r="F3191" s="103">
        <v>5</v>
      </c>
      <c r="G3191" s="104">
        <v>20.943010000000001</v>
      </c>
    </row>
    <row r="3192" spans="1:7" s="63" customFormat="1" ht="100.2" customHeight="1" x14ac:dyDescent="0.35">
      <c r="A3192" s="367" t="s">
        <v>451</v>
      </c>
      <c r="B3192" s="219" t="s">
        <v>471</v>
      </c>
      <c r="C3192" s="100">
        <v>2023</v>
      </c>
      <c r="D3192" s="169">
        <v>0.22</v>
      </c>
      <c r="E3192" s="103">
        <v>1</v>
      </c>
      <c r="F3192" s="103">
        <v>5</v>
      </c>
      <c r="G3192" s="104">
        <v>20.943000000000001</v>
      </c>
    </row>
    <row r="3193" spans="1:7" s="63" customFormat="1" ht="100.2" customHeight="1" x14ac:dyDescent="0.35">
      <c r="A3193" s="367" t="s">
        <v>451</v>
      </c>
      <c r="B3193" s="219" t="s">
        <v>471</v>
      </c>
      <c r="C3193" s="100">
        <v>2023</v>
      </c>
      <c r="D3193" s="169">
        <v>0.22</v>
      </c>
      <c r="E3193" s="103">
        <v>1</v>
      </c>
      <c r="F3193" s="103">
        <v>3</v>
      </c>
      <c r="G3193" s="104">
        <v>19.341449999999998</v>
      </c>
    </row>
    <row r="3194" spans="1:7" s="63" customFormat="1" ht="100.2" customHeight="1" x14ac:dyDescent="0.35">
      <c r="A3194" s="367" t="s">
        <v>451</v>
      </c>
      <c r="B3194" s="219" t="s">
        <v>471</v>
      </c>
      <c r="C3194" s="100">
        <v>2023</v>
      </c>
      <c r="D3194" s="169">
        <v>0.22</v>
      </c>
      <c r="E3194" s="103">
        <v>1</v>
      </c>
      <c r="F3194" s="103">
        <v>7</v>
      </c>
      <c r="G3194" s="104">
        <v>21.756029999999999</v>
      </c>
    </row>
    <row r="3195" spans="1:7" s="63" customFormat="1" ht="100.2" customHeight="1" x14ac:dyDescent="0.35">
      <c r="A3195" s="367" t="s">
        <v>451</v>
      </c>
      <c r="B3195" s="219" t="s">
        <v>471</v>
      </c>
      <c r="C3195" s="100">
        <v>2023</v>
      </c>
      <c r="D3195" s="169">
        <v>0.22</v>
      </c>
      <c r="E3195" s="103">
        <v>1</v>
      </c>
      <c r="F3195" s="103">
        <v>2</v>
      </c>
      <c r="G3195" s="104">
        <v>21.756029999999999</v>
      </c>
    </row>
    <row r="3196" spans="1:7" s="63" customFormat="1" ht="100.2" customHeight="1" x14ac:dyDescent="0.35">
      <c r="A3196" s="367" t="s">
        <v>451</v>
      </c>
      <c r="B3196" s="219" t="s">
        <v>471</v>
      </c>
      <c r="C3196" s="100">
        <v>2023</v>
      </c>
      <c r="D3196" s="169">
        <v>0.22</v>
      </c>
      <c r="E3196" s="103">
        <v>1</v>
      </c>
      <c r="F3196" s="103">
        <v>1</v>
      </c>
      <c r="G3196" s="104">
        <v>21.756039999999999</v>
      </c>
    </row>
    <row r="3197" spans="1:7" s="63" customFormat="1" ht="100.2" customHeight="1" x14ac:dyDescent="0.35">
      <c r="A3197" s="367" t="s">
        <v>451</v>
      </c>
      <c r="B3197" s="219" t="s">
        <v>471</v>
      </c>
      <c r="C3197" s="100">
        <v>2023</v>
      </c>
      <c r="D3197" s="169">
        <v>0.22</v>
      </c>
      <c r="E3197" s="103">
        <v>1</v>
      </c>
      <c r="F3197" s="103">
        <v>2</v>
      </c>
      <c r="G3197" s="104">
        <v>21.756019999999999</v>
      </c>
    </row>
    <row r="3198" spans="1:7" s="63" customFormat="1" ht="100.2" customHeight="1" x14ac:dyDescent="0.35">
      <c r="A3198" s="367" t="s">
        <v>451</v>
      </c>
      <c r="B3198" s="219" t="s">
        <v>471</v>
      </c>
      <c r="C3198" s="100">
        <v>2023</v>
      </c>
      <c r="D3198" s="169">
        <v>0.22</v>
      </c>
      <c r="E3198" s="103">
        <v>1</v>
      </c>
      <c r="F3198" s="103">
        <v>5</v>
      </c>
      <c r="G3198" s="104">
        <v>21.756019999999999</v>
      </c>
    </row>
    <row r="3199" spans="1:7" s="63" customFormat="1" ht="100.2" customHeight="1" x14ac:dyDescent="0.35">
      <c r="A3199" s="367" t="s">
        <v>451</v>
      </c>
      <c r="B3199" s="219" t="s">
        <v>471</v>
      </c>
      <c r="C3199" s="100">
        <v>2023</v>
      </c>
      <c r="D3199" s="169">
        <v>0.22</v>
      </c>
      <c r="E3199" s="103">
        <v>1</v>
      </c>
      <c r="F3199" s="103">
        <v>5</v>
      </c>
      <c r="G3199" s="104">
        <v>21.756039999999999</v>
      </c>
    </row>
    <row r="3200" spans="1:7" s="63" customFormat="1" ht="100.2" customHeight="1" x14ac:dyDescent="0.35">
      <c r="A3200" s="367" t="s">
        <v>451</v>
      </c>
      <c r="B3200" s="219" t="s">
        <v>471</v>
      </c>
      <c r="C3200" s="100">
        <v>2023</v>
      </c>
      <c r="D3200" s="169">
        <v>0.22</v>
      </c>
      <c r="E3200" s="103">
        <v>1</v>
      </c>
      <c r="F3200" s="103">
        <v>5</v>
      </c>
      <c r="G3200" s="104">
        <v>21.756019999999999</v>
      </c>
    </row>
    <row r="3201" spans="1:7" s="63" customFormat="1" ht="100.2" customHeight="1" x14ac:dyDescent="0.35">
      <c r="A3201" s="367" t="s">
        <v>451</v>
      </c>
      <c r="B3201" s="219" t="s">
        <v>471</v>
      </c>
      <c r="C3201" s="100">
        <v>2023</v>
      </c>
      <c r="D3201" s="169">
        <v>0.22</v>
      </c>
      <c r="E3201" s="103">
        <v>1</v>
      </c>
      <c r="F3201" s="103">
        <v>2</v>
      </c>
      <c r="G3201" s="104">
        <v>23.77158</v>
      </c>
    </row>
    <row r="3202" spans="1:7" s="63" customFormat="1" ht="100.2" customHeight="1" x14ac:dyDescent="0.35">
      <c r="A3202" s="367" t="s">
        <v>451</v>
      </c>
      <c r="B3202" s="219" t="s">
        <v>471</v>
      </c>
      <c r="C3202" s="100">
        <v>2023</v>
      </c>
      <c r="D3202" s="169">
        <v>0.22</v>
      </c>
      <c r="E3202" s="103">
        <v>1</v>
      </c>
      <c r="F3202" s="103">
        <v>3</v>
      </c>
      <c r="G3202" s="104">
        <v>23.771609999999999</v>
      </c>
    </row>
    <row r="3203" spans="1:7" s="63" customFormat="1" ht="100.2" customHeight="1" x14ac:dyDescent="0.35">
      <c r="A3203" s="367" t="s">
        <v>451</v>
      </c>
      <c r="B3203" s="219" t="s">
        <v>471</v>
      </c>
      <c r="C3203" s="100">
        <v>2023</v>
      </c>
      <c r="D3203" s="169">
        <v>0.22</v>
      </c>
      <c r="E3203" s="103">
        <v>1</v>
      </c>
      <c r="F3203" s="103">
        <v>5</v>
      </c>
      <c r="G3203" s="104">
        <v>19.59112</v>
      </c>
    </row>
    <row r="3204" spans="1:7" s="63" customFormat="1" ht="100.2" customHeight="1" x14ac:dyDescent="0.35">
      <c r="A3204" s="367" t="s">
        <v>451</v>
      </c>
      <c r="B3204" s="219" t="s">
        <v>471</v>
      </c>
      <c r="C3204" s="100">
        <v>2023</v>
      </c>
      <c r="D3204" s="169">
        <v>0.22</v>
      </c>
      <c r="E3204" s="103">
        <v>1</v>
      </c>
      <c r="F3204" s="103">
        <v>5</v>
      </c>
      <c r="G3204" s="104">
        <v>19.59112</v>
      </c>
    </row>
    <row r="3205" spans="1:7" s="63" customFormat="1" ht="100.2" customHeight="1" x14ac:dyDescent="0.35">
      <c r="A3205" s="367" t="s">
        <v>451</v>
      </c>
      <c r="B3205" s="219" t="s">
        <v>471</v>
      </c>
      <c r="C3205" s="100">
        <v>2023</v>
      </c>
      <c r="D3205" s="169">
        <v>0.22</v>
      </c>
      <c r="E3205" s="103">
        <v>1</v>
      </c>
      <c r="F3205" s="103">
        <v>5</v>
      </c>
      <c r="G3205" s="104">
        <v>21.8675</v>
      </c>
    </row>
    <row r="3206" spans="1:7" s="63" customFormat="1" ht="100.2" customHeight="1" x14ac:dyDescent="0.35">
      <c r="A3206" s="367" t="s">
        <v>451</v>
      </c>
      <c r="B3206" s="219" t="s">
        <v>471</v>
      </c>
      <c r="C3206" s="100">
        <v>2023</v>
      </c>
      <c r="D3206" s="169">
        <v>0.22</v>
      </c>
      <c r="E3206" s="103">
        <v>1</v>
      </c>
      <c r="F3206" s="103">
        <v>5</v>
      </c>
      <c r="G3206" s="104">
        <v>21.458449999999999</v>
      </c>
    </row>
    <row r="3207" spans="1:7" s="63" customFormat="1" ht="100.2" customHeight="1" x14ac:dyDescent="0.35">
      <c r="A3207" s="367" t="s">
        <v>451</v>
      </c>
      <c r="B3207" s="219" t="s">
        <v>471</v>
      </c>
      <c r="C3207" s="100">
        <v>2023</v>
      </c>
      <c r="D3207" s="169">
        <v>0.22</v>
      </c>
      <c r="E3207" s="103">
        <v>1</v>
      </c>
      <c r="F3207" s="103">
        <v>5</v>
      </c>
      <c r="G3207" s="104">
        <v>21.8675</v>
      </c>
    </row>
    <row r="3208" spans="1:7" s="63" customFormat="1" ht="100.2" customHeight="1" x14ac:dyDescent="0.35">
      <c r="A3208" s="367" t="s">
        <v>451</v>
      </c>
      <c r="B3208" s="219" t="s">
        <v>471</v>
      </c>
      <c r="C3208" s="100">
        <v>2023</v>
      </c>
      <c r="D3208" s="169">
        <v>0.22</v>
      </c>
      <c r="E3208" s="103">
        <v>1</v>
      </c>
      <c r="F3208" s="103">
        <v>5</v>
      </c>
      <c r="G3208" s="104">
        <v>19.59112</v>
      </c>
    </row>
    <row r="3209" spans="1:7" s="63" customFormat="1" ht="100.2" customHeight="1" x14ac:dyDescent="0.35">
      <c r="A3209" s="367" t="s">
        <v>451</v>
      </c>
      <c r="B3209" s="219" t="s">
        <v>471</v>
      </c>
      <c r="C3209" s="100">
        <v>2023</v>
      </c>
      <c r="D3209" s="169">
        <v>0.22</v>
      </c>
      <c r="E3209" s="103">
        <v>1</v>
      </c>
      <c r="F3209" s="103">
        <v>5</v>
      </c>
      <c r="G3209" s="104">
        <v>19.59113</v>
      </c>
    </row>
    <row r="3210" spans="1:7" s="63" customFormat="1" ht="100.2" customHeight="1" x14ac:dyDescent="0.35">
      <c r="A3210" s="367" t="s">
        <v>451</v>
      </c>
      <c r="B3210" s="219" t="s">
        <v>471</v>
      </c>
      <c r="C3210" s="100">
        <v>2023</v>
      </c>
      <c r="D3210" s="169">
        <v>0.22</v>
      </c>
      <c r="E3210" s="103">
        <v>1</v>
      </c>
      <c r="F3210" s="103">
        <v>5</v>
      </c>
      <c r="G3210" s="104">
        <v>19.59113</v>
      </c>
    </row>
    <row r="3211" spans="1:7" s="63" customFormat="1" ht="100.2" customHeight="1" x14ac:dyDescent="0.35">
      <c r="A3211" s="367" t="s">
        <v>451</v>
      </c>
      <c r="B3211" s="219" t="s">
        <v>471</v>
      </c>
      <c r="C3211" s="100">
        <v>2023</v>
      </c>
      <c r="D3211" s="169">
        <v>0.22</v>
      </c>
      <c r="E3211" s="103">
        <v>1</v>
      </c>
      <c r="F3211" s="103">
        <v>5</v>
      </c>
      <c r="G3211" s="104">
        <v>19.59113</v>
      </c>
    </row>
    <row r="3212" spans="1:7" s="63" customFormat="1" ht="100.2" customHeight="1" x14ac:dyDescent="0.35">
      <c r="A3212" s="367" t="s">
        <v>451</v>
      </c>
      <c r="B3212" s="219" t="s">
        <v>471</v>
      </c>
      <c r="C3212" s="100">
        <v>2023</v>
      </c>
      <c r="D3212" s="169">
        <v>0.22</v>
      </c>
      <c r="E3212" s="103">
        <v>1</v>
      </c>
      <c r="F3212" s="103">
        <v>5</v>
      </c>
      <c r="G3212" s="104">
        <v>19.59112</v>
      </c>
    </row>
    <row r="3213" spans="1:7" s="63" customFormat="1" ht="100.2" customHeight="1" x14ac:dyDescent="0.35">
      <c r="A3213" s="367" t="s">
        <v>451</v>
      </c>
      <c r="B3213" s="219" t="s">
        <v>471</v>
      </c>
      <c r="C3213" s="100">
        <v>2023</v>
      </c>
      <c r="D3213" s="169">
        <v>0.22</v>
      </c>
      <c r="E3213" s="103">
        <v>1</v>
      </c>
      <c r="F3213" s="103">
        <v>3</v>
      </c>
      <c r="G3213" s="104">
        <v>21.86749</v>
      </c>
    </row>
    <row r="3214" spans="1:7" s="63" customFormat="1" ht="100.2" customHeight="1" x14ac:dyDescent="0.35">
      <c r="A3214" s="367" t="s">
        <v>451</v>
      </c>
      <c r="B3214" s="219" t="s">
        <v>471</v>
      </c>
      <c r="C3214" s="100">
        <v>2023</v>
      </c>
      <c r="D3214" s="169">
        <v>0.22</v>
      </c>
      <c r="E3214" s="103">
        <v>1</v>
      </c>
      <c r="F3214" s="103">
        <v>7</v>
      </c>
      <c r="G3214" s="104">
        <v>21.86749</v>
      </c>
    </row>
    <row r="3215" spans="1:7" s="63" customFormat="1" ht="100.2" customHeight="1" x14ac:dyDescent="0.35">
      <c r="A3215" s="367" t="s">
        <v>451</v>
      </c>
      <c r="B3215" s="219" t="s">
        <v>471</v>
      </c>
      <c r="C3215" s="100">
        <v>2023</v>
      </c>
      <c r="D3215" s="169">
        <v>0.22</v>
      </c>
      <c r="E3215" s="103">
        <v>1</v>
      </c>
      <c r="F3215" s="103">
        <v>5</v>
      </c>
      <c r="G3215" s="104">
        <v>21.349740000000001</v>
      </c>
    </row>
    <row r="3216" spans="1:7" s="63" customFormat="1" ht="100.2" customHeight="1" x14ac:dyDescent="0.35">
      <c r="A3216" s="367" t="s">
        <v>451</v>
      </c>
      <c r="B3216" s="219" t="s">
        <v>471</v>
      </c>
      <c r="C3216" s="100">
        <v>2023</v>
      </c>
      <c r="D3216" s="169">
        <v>0.22</v>
      </c>
      <c r="E3216" s="103">
        <v>1</v>
      </c>
      <c r="F3216" s="103">
        <v>8</v>
      </c>
      <c r="G3216" s="104">
        <v>19.59112</v>
      </c>
    </row>
    <row r="3217" spans="1:7" s="63" customFormat="1" ht="100.2" customHeight="1" x14ac:dyDescent="0.35">
      <c r="A3217" s="367" t="s">
        <v>451</v>
      </c>
      <c r="B3217" s="219" t="s">
        <v>471</v>
      </c>
      <c r="C3217" s="100">
        <v>2023</v>
      </c>
      <c r="D3217" s="169">
        <v>0.22</v>
      </c>
      <c r="E3217" s="103">
        <v>1</v>
      </c>
      <c r="F3217" s="103">
        <v>4</v>
      </c>
      <c r="G3217" s="104">
        <v>19.59112</v>
      </c>
    </row>
    <row r="3218" spans="1:7" s="63" customFormat="1" ht="100.2" customHeight="1" x14ac:dyDescent="0.35">
      <c r="A3218" s="367" t="s">
        <v>451</v>
      </c>
      <c r="B3218" s="219" t="s">
        <v>471</v>
      </c>
      <c r="C3218" s="100">
        <v>2023</v>
      </c>
      <c r="D3218" s="169">
        <v>0.22</v>
      </c>
      <c r="E3218" s="103">
        <v>1</v>
      </c>
      <c r="F3218" s="103">
        <v>3</v>
      </c>
      <c r="G3218" s="104">
        <v>19.59112</v>
      </c>
    </row>
    <row r="3219" spans="1:7" s="63" customFormat="1" ht="100.2" customHeight="1" x14ac:dyDescent="0.35">
      <c r="A3219" s="367" t="s">
        <v>451</v>
      </c>
      <c r="B3219" s="219" t="s">
        <v>471</v>
      </c>
      <c r="C3219" s="100">
        <v>2023</v>
      </c>
      <c r="D3219" s="169">
        <v>0.22</v>
      </c>
      <c r="E3219" s="103">
        <v>1</v>
      </c>
      <c r="F3219" s="103">
        <v>4</v>
      </c>
      <c r="G3219" s="104">
        <v>19.59112</v>
      </c>
    </row>
    <row r="3220" spans="1:7" s="63" customFormat="1" ht="100.2" customHeight="1" x14ac:dyDescent="0.35">
      <c r="A3220" s="367" t="s">
        <v>451</v>
      </c>
      <c r="B3220" s="219" t="s">
        <v>471</v>
      </c>
      <c r="C3220" s="100">
        <v>2023</v>
      </c>
      <c r="D3220" s="169">
        <v>0.22</v>
      </c>
      <c r="E3220" s="103">
        <v>1</v>
      </c>
      <c r="F3220" s="103">
        <v>5</v>
      </c>
      <c r="G3220" s="104">
        <v>21.86749</v>
      </c>
    </row>
    <row r="3221" spans="1:7" s="63" customFormat="1" ht="100.2" customHeight="1" x14ac:dyDescent="0.35">
      <c r="A3221" s="367" t="s">
        <v>451</v>
      </c>
      <c r="B3221" s="219" t="s">
        <v>471</v>
      </c>
      <c r="C3221" s="100">
        <v>2023</v>
      </c>
      <c r="D3221" s="169">
        <v>0.22</v>
      </c>
      <c r="E3221" s="103">
        <v>1</v>
      </c>
      <c r="F3221" s="103">
        <v>5</v>
      </c>
      <c r="G3221" s="104">
        <v>20.255189999999999</v>
      </c>
    </row>
    <row r="3222" spans="1:7" s="63" customFormat="1" ht="100.2" customHeight="1" x14ac:dyDescent="0.35">
      <c r="A3222" s="367" t="s">
        <v>451</v>
      </c>
      <c r="B3222" s="219" t="s">
        <v>471</v>
      </c>
      <c r="C3222" s="100">
        <v>2023</v>
      </c>
      <c r="D3222" s="169">
        <v>0.22</v>
      </c>
      <c r="E3222" s="103">
        <v>1</v>
      </c>
      <c r="F3222" s="103">
        <v>5</v>
      </c>
      <c r="G3222" s="104">
        <v>20.255189999999999</v>
      </c>
    </row>
    <row r="3223" spans="1:7" s="63" customFormat="1" ht="100.2" customHeight="1" x14ac:dyDescent="0.35">
      <c r="A3223" s="367" t="s">
        <v>451</v>
      </c>
      <c r="B3223" s="219" t="s">
        <v>471</v>
      </c>
      <c r="C3223" s="100">
        <v>2023</v>
      </c>
      <c r="D3223" s="169">
        <v>0.22</v>
      </c>
      <c r="E3223" s="103">
        <v>1</v>
      </c>
      <c r="F3223" s="103">
        <v>7</v>
      </c>
      <c r="G3223" s="104">
        <v>20.255189999999999</v>
      </c>
    </row>
    <row r="3224" spans="1:7" s="63" customFormat="1" ht="100.2" customHeight="1" x14ac:dyDescent="0.35">
      <c r="A3224" s="367" t="s">
        <v>451</v>
      </c>
      <c r="B3224" s="219" t="s">
        <v>471</v>
      </c>
      <c r="C3224" s="100">
        <v>2023</v>
      </c>
      <c r="D3224" s="169">
        <v>0.22</v>
      </c>
      <c r="E3224" s="103">
        <v>1</v>
      </c>
      <c r="F3224" s="103">
        <v>15</v>
      </c>
      <c r="G3224" s="104">
        <v>19.415890000000001</v>
      </c>
    </row>
    <row r="3225" spans="1:7" s="63" customFormat="1" ht="100.2" customHeight="1" x14ac:dyDescent="0.35">
      <c r="A3225" s="367" t="s">
        <v>451</v>
      </c>
      <c r="B3225" s="219" t="s">
        <v>471</v>
      </c>
      <c r="C3225" s="100">
        <v>2023</v>
      </c>
      <c r="D3225" s="169">
        <v>0.22</v>
      </c>
      <c r="E3225" s="103">
        <v>1</v>
      </c>
      <c r="F3225" s="103">
        <v>7</v>
      </c>
      <c r="G3225" s="104">
        <v>17.093979999999998</v>
      </c>
    </row>
    <row r="3226" spans="1:7" s="63" customFormat="1" ht="100.2" customHeight="1" x14ac:dyDescent="0.35">
      <c r="A3226" s="367" t="s">
        <v>451</v>
      </c>
      <c r="B3226" s="219" t="s">
        <v>471</v>
      </c>
      <c r="C3226" s="100">
        <v>2023</v>
      </c>
      <c r="D3226" s="169">
        <v>0.22</v>
      </c>
      <c r="E3226" s="103">
        <v>1</v>
      </c>
      <c r="F3226" s="103">
        <v>1</v>
      </c>
      <c r="G3226" s="104">
        <v>17.319240000000001</v>
      </c>
    </row>
    <row r="3227" spans="1:7" s="63" customFormat="1" ht="100.2" customHeight="1" x14ac:dyDescent="0.35">
      <c r="A3227" s="367" t="s">
        <v>451</v>
      </c>
      <c r="B3227" s="219" t="s">
        <v>471</v>
      </c>
      <c r="C3227" s="100">
        <v>2023</v>
      </c>
      <c r="D3227" s="169">
        <v>0.22</v>
      </c>
      <c r="E3227" s="103">
        <v>1</v>
      </c>
      <c r="F3227" s="103">
        <v>5</v>
      </c>
      <c r="G3227" s="104">
        <v>17.319240000000001</v>
      </c>
    </row>
    <row r="3228" spans="1:7" s="63" customFormat="1" ht="100.2" customHeight="1" x14ac:dyDescent="0.35">
      <c r="A3228" s="367" t="s">
        <v>451</v>
      </c>
      <c r="B3228" s="219" t="s">
        <v>471</v>
      </c>
      <c r="C3228" s="100">
        <v>2023</v>
      </c>
      <c r="D3228" s="169">
        <v>0.22</v>
      </c>
      <c r="E3228" s="103">
        <v>1</v>
      </c>
      <c r="F3228" s="103">
        <v>5</v>
      </c>
      <c r="G3228" s="104">
        <v>17.105350000000001</v>
      </c>
    </row>
    <row r="3229" spans="1:7" s="63" customFormat="1" ht="100.2" customHeight="1" x14ac:dyDescent="0.35">
      <c r="A3229" s="367" t="s">
        <v>451</v>
      </c>
      <c r="B3229" s="219" t="s">
        <v>471</v>
      </c>
      <c r="C3229" s="100">
        <v>2023</v>
      </c>
      <c r="D3229" s="169">
        <v>0.22</v>
      </c>
      <c r="E3229" s="103">
        <v>1</v>
      </c>
      <c r="F3229" s="103">
        <v>5</v>
      </c>
      <c r="G3229" s="104">
        <v>17.329540000000001</v>
      </c>
    </row>
    <row r="3230" spans="1:7" s="63" customFormat="1" ht="100.2" customHeight="1" x14ac:dyDescent="0.35">
      <c r="A3230" s="367" t="s">
        <v>451</v>
      </c>
      <c r="B3230" s="219" t="s">
        <v>471</v>
      </c>
      <c r="C3230" s="100">
        <v>2023</v>
      </c>
      <c r="D3230" s="169">
        <v>0.22</v>
      </c>
      <c r="E3230" s="103">
        <v>1</v>
      </c>
      <c r="F3230" s="103">
        <v>5</v>
      </c>
      <c r="G3230" s="104">
        <v>19.432739999999999</v>
      </c>
    </row>
    <row r="3231" spans="1:7" s="63" customFormat="1" ht="100.2" customHeight="1" x14ac:dyDescent="0.35">
      <c r="A3231" s="367" t="s">
        <v>451</v>
      </c>
      <c r="B3231" s="219" t="s">
        <v>471</v>
      </c>
      <c r="C3231" s="100">
        <v>2023</v>
      </c>
      <c r="D3231" s="169">
        <v>0.22</v>
      </c>
      <c r="E3231" s="103">
        <v>1</v>
      </c>
      <c r="F3231" s="103">
        <v>5</v>
      </c>
      <c r="G3231" s="104">
        <v>20.9361</v>
      </c>
    </row>
    <row r="3232" spans="1:7" s="63" customFormat="1" ht="100.2" customHeight="1" x14ac:dyDescent="0.35">
      <c r="A3232" s="367" t="s">
        <v>451</v>
      </c>
      <c r="B3232" s="219" t="s">
        <v>471</v>
      </c>
      <c r="C3232" s="100">
        <v>2023</v>
      </c>
      <c r="D3232" s="169">
        <v>0.22</v>
      </c>
      <c r="E3232" s="103">
        <v>1</v>
      </c>
      <c r="F3232" s="103">
        <v>7</v>
      </c>
      <c r="G3232" s="104">
        <v>20.936140000000002</v>
      </c>
    </row>
    <row r="3233" spans="1:7" s="63" customFormat="1" ht="100.2" customHeight="1" x14ac:dyDescent="0.35">
      <c r="A3233" s="367" t="s">
        <v>451</v>
      </c>
      <c r="B3233" s="219" t="s">
        <v>471</v>
      </c>
      <c r="C3233" s="100">
        <v>2023</v>
      </c>
      <c r="D3233" s="169">
        <v>0.22</v>
      </c>
      <c r="E3233" s="103">
        <v>1</v>
      </c>
      <c r="F3233" s="103">
        <v>4</v>
      </c>
      <c r="G3233" s="104">
        <v>20.875309999999999</v>
      </c>
    </row>
    <row r="3234" spans="1:7" s="63" customFormat="1" ht="100.2" customHeight="1" x14ac:dyDescent="0.35">
      <c r="A3234" s="367" t="s">
        <v>451</v>
      </c>
      <c r="B3234" s="219" t="s">
        <v>471</v>
      </c>
      <c r="C3234" s="100">
        <v>2023</v>
      </c>
      <c r="D3234" s="169">
        <v>0.22</v>
      </c>
      <c r="E3234" s="103">
        <v>1</v>
      </c>
      <c r="F3234" s="103">
        <v>5</v>
      </c>
      <c r="G3234" s="104">
        <v>20.941459999999999</v>
      </c>
    </row>
    <row r="3235" spans="1:7" s="63" customFormat="1" ht="100.2" customHeight="1" x14ac:dyDescent="0.35">
      <c r="A3235" s="367" t="s">
        <v>451</v>
      </c>
      <c r="B3235" s="219" t="s">
        <v>471</v>
      </c>
      <c r="C3235" s="100">
        <v>2023</v>
      </c>
      <c r="D3235" s="169">
        <v>0.22</v>
      </c>
      <c r="E3235" s="103">
        <v>1</v>
      </c>
      <c r="F3235" s="103">
        <v>5</v>
      </c>
      <c r="G3235" s="104">
        <v>20.936119999999999</v>
      </c>
    </row>
    <row r="3236" spans="1:7" s="63" customFormat="1" ht="100.2" customHeight="1" x14ac:dyDescent="0.35">
      <c r="A3236" s="367" t="s">
        <v>451</v>
      </c>
      <c r="B3236" s="219" t="s">
        <v>471</v>
      </c>
      <c r="C3236" s="100">
        <v>2023</v>
      </c>
      <c r="D3236" s="169">
        <v>0.22</v>
      </c>
      <c r="E3236" s="103">
        <v>1</v>
      </c>
      <c r="F3236" s="103">
        <v>5</v>
      </c>
      <c r="G3236" s="104">
        <v>20.941459999999999</v>
      </c>
    </row>
    <row r="3237" spans="1:7" s="63" customFormat="1" ht="100.2" customHeight="1" x14ac:dyDescent="0.35">
      <c r="A3237" s="367" t="s">
        <v>451</v>
      </c>
      <c r="B3237" s="219" t="s">
        <v>471</v>
      </c>
      <c r="C3237" s="100">
        <v>2023</v>
      </c>
      <c r="D3237" s="169">
        <v>0.22</v>
      </c>
      <c r="E3237" s="103">
        <v>1</v>
      </c>
      <c r="F3237" s="103">
        <v>6</v>
      </c>
      <c r="G3237" s="104">
        <v>22.842559999999999</v>
      </c>
    </row>
    <row r="3238" spans="1:7" s="63" customFormat="1" ht="100.2" customHeight="1" x14ac:dyDescent="0.35">
      <c r="A3238" s="367" t="s">
        <v>451</v>
      </c>
      <c r="B3238" s="219" t="s">
        <v>471</v>
      </c>
      <c r="C3238" s="100">
        <v>2023</v>
      </c>
      <c r="D3238" s="169">
        <v>0.22</v>
      </c>
      <c r="E3238" s="103">
        <v>1</v>
      </c>
      <c r="F3238" s="103">
        <v>1</v>
      </c>
      <c r="G3238" s="104">
        <v>23.667249999999999</v>
      </c>
    </row>
    <row r="3239" spans="1:7" s="63" customFormat="1" ht="100.2" customHeight="1" x14ac:dyDescent="0.35">
      <c r="A3239" s="367" t="s">
        <v>451</v>
      </c>
      <c r="B3239" s="219" t="s">
        <v>471</v>
      </c>
      <c r="C3239" s="100">
        <v>2023</v>
      </c>
      <c r="D3239" s="169">
        <v>0.22</v>
      </c>
      <c r="E3239" s="103">
        <v>1</v>
      </c>
      <c r="F3239" s="103">
        <v>2</v>
      </c>
      <c r="G3239" s="104">
        <v>23.28744</v>
      </c>
    </row>
    <row r="3240" spans="1:7" s="63" customFormat="1" ht="100.2" customHeight="1" x14ac:dyDescent="0.35">
      <c r="A3240" s="367" t="s">
        <v>451</v>
      </c>
      <c r="B3240" s="219" t="s">
        <v>471</v>
      </c>
      <c r="C3240" s="100">
        <v>2023</v>
      </c>
      <c r="D3240" s="169">
        <v>0.22</v>
      </c>
      <c r="E3240" s="103">
        <v>1</v>
      </c>
      <c r="F3240" s="103">
        <v>5</v>
      </c>
      <c r="G3240" s="104">
        <v>23.39669</v>
      </c>
    </row>
    <row r="3241" spans="1:7" s="63" customFormat="1" ht="100.2" customHeight="1" x14ac:dyDescent="0.35">
      <c r="A3241" s="367" t="s">
        <v>451</v>
      </c>
      <c r="B3241" s="219" t="s">
        <v>471</v>
      </c>
      <c r="C3241" s="100">
        <v>2023</v>
      </c>
      <c r="D3241" s="169">
        <v>0.22</v>
      </c>
      <c r="E3241" s="103">
        <v>1</v>
      </c>
      <c r="F3241" s="103">
        <v>5</v>
      </c>
      <c r="G3241" s="104">
        <v>23.287420000000001</v>
      </c>
    </row>
    <row r="3242" spans="1:7" s="63" customFormat="1" ht="100.2" customHeight="1" x14ac:dyDescent="0.35">
      <c r="A3242" s="367" t="s">
        <v>451</v>
      </c>
      <c r="B3242" s="219" t="s">
        <v>464</v>
      </c>
      <c r="C3242" s="100">
        <v>2023</v>
      </c>
      <c r="D3242" s="169">
        <v>0.22</v>
      </c>
      <c r="E3242" s="103">
        <v>1</v>
      </c>
      <c r="F3242" s="103">
        <v>7</v>
      </c>
      <c r="G3242" s="104">
        <v>23.820250000000001</v>
      </c>
    </row>
    <row r="3243" spans="1:7" s="63" customFormat="1" ht="100.2" customHeight="1" x14ac:dyDescent="0.35">
      <c r="A3243" s="367" t="s">
        <v>451</v>
      </c>
      <c r="B3243" s="219" t="s">
        <v>464</v>
      </c>
      <c r="C3243" s="100">
        <v>2023</v>
      </c>
      <c r="D3243" s="169">
        <v>0.22</v>
      </c>
      <c r="E3243" s="103">
        <v>1</v>
      </c>
      <c r="F3243" s="103">
        <v>2</v>
      </c>
      <c r="G3243" s="104">
        <v>24.90137</v>
      </c>
    </row>
    <row r="3244" spans="1:7" s="63" customFormat="1" ht="100.2" customHeight="1" x14ac:dyDescent="0.35">
      <c r="A3244" s="367" t="s">
        <v>451</v>
      </c>
      <c r="B3244" s="219" t="s">
        <v>464</v>
      </c>
      <c r="C3244" s="100">
        <v>2023</v>
      </c>
      <c r="D3244" s="169">
        <v>0.22</v>
      </c>
      <c r="E3244" s="103">
        <v>1</v>
      </c>
      <c r="F3244" s="103">
        <v>1</v>
      </c>
      <c r="G3244" s="104">
        <v>24.05076</v>
      </c>
    </row>
    <row r="3245" spans="1:7" s="63" customFormat="1" ht="100.2" customHeight="1" x14ac:dyDescent="0.35">
      <c r="A3245" s="367" t="s">
        <v>451</v>
      </c>
      <c r="B3245" s="219" t="s">
        <v>464</v>
      </c>
      <c r="C3245" s="100">
        <v>2023</v>
      </c>
      <c r="D3245" s="169">
        <v>0.22</v>
      </c>
      <c r="E3245" s="103">
        <v>1</v>
      </c>
      <c r="F3245" s="103">
        <v>2</v>
      </c>
      <c r="G3245" s="104">
        <v>25.772020000000001</v>
      </c>
    </row>
    <row r="3246" spans="1:7" s="63" customFormat="1" ht="100.2" customHeight="1" x14ac:dyDescent="0.35">
      <c r="A3246" s="367" t="s">
        <v>451</v>
      </c>
      <c r="B3246" s="219" t="s">
        <v>464</v>
      </c>
      <c r="C3246" s="100">
        <v>2023</v>
      </c>
      <c r="D3246" s="169">
        <v>0.22</v>
      </c>
      <c r="E3246" s="103">
        <v>1</v>
      </c>
      <c r="F3246" s="103">
        <v>7</v>
      </c>
      <c r="G3246" s="104">
        <v>26.75188</v>
      </c>
    </row>
    <row r="3247" spans="1:7" s="63" customFormat="1" ht="100.2" customHeight="1" x14ac:dyDescent="0.35">
      <c r="A3247" s="367" t="s">
        <v>451</v>
      </c>
      <c r="B3247" s="219" t="s">
        <v>470</v>
      </c>
      <c r="C3247" s="100">
        <v>2023</v>
      </c>
      <c r="D3247" s="169">
        <v>0.22</v>
      </c>
      <c r="E3247" s="103">
        <v>1</v>
      </c>
      <c r="F3247" s="103">
        <v>10</v>
      </c>
      <c r="G3247" s="104">
        <v>20.443069999999999</v>
      </c>
    </row>
    <row r="3248" spans="1:7" s="63" customFormat="1" ht="100.2" customHeight="1" x14ac:dyDescent="0.35">
      <c r="A3248" s="367" t="s">
        <v>451</v>
      </c>
      <c r="B3248" s="219" t="s">
        <v>470</v>
      </c>
      <c r="C3248" s="100">
        <v>2023</v>
      </c>
      <c r="D3248" s="169">
        <v>0.22</v>
      </c>
      <c r="E3248" s="103">
        <v>1</v>
      </c>
      <c r="F3248" s="103">
        <v>5</v>
      </c>
      <c r="G3248" s="104">
        <v>23.823409999999999</v>
      </c>
    </row>
    <row r="3249" spans="1:7" s="63" customFormat="1" ht="100.2" customHeight="1" x14ac:dyDescent="0.35">
      <c r="A3249" s="367" t="s">
        <v>451</v>
      </c>
      <c r="B3249" s="219" t="s">
        <v>470</v>
      </c>
      <c r="C3249" s="100">
        <v>2023</v>
      </c>
      <c r="D3249" s="169">
        <v>0.22</v>
      </c>
      <c r="E3249" s="103">
        <v>1</v>
      </c>
      <c r="F3249" s="103">
        <v>5</v>
      </c>
      <c r="G3249" s="104">
        <v>20.72644</v>
      </c>
    </row>
    <row r="3250" spans="1:7" s="63" customFormat="1" ht="100.2" customHeight="1" x14ac:dyDescent="0.35">
      <c r="A3250" s="367" t="s">
        <v>451</v>
      </c>
      <c r="B3250" s="219" t="s">
        <v>470</v>
      </c>
      <c r="C3250" s="100">
        <v>2023</v>
      </c>
      <c r="D3250" s="169">
        <v>0.22</v>
      </c>
      <c r="E3250" s="103">
        <v>1</v>
      </c>
      <c r="F3250" s="103">
        <v>5</v>
      </c>
      <c r="G3250" s="104">
        <v>25.122499999999999</v>
      </c>
    </row>
    <row r="3251" spans="1:7" s="63" customFormat="1" ht="100.2" customHeight="1" x14ac:dyDescent="0.35">
      <c r="A3251" s="367" t="s">
        <v>451</v>
      </c>
      <c r="B3251" s="219" t="s">
        <v>470</v>
      </c>
      <c r="C3251" s="100">
        <v>2023</v>
      </c>
      <c r="D3251" s="169">
        <v>0.22</v>
      </c>
      <c r="E3251" s="103">
        <v>1</v>
      </c>
      <c r="F3251" s="103">
        <v>7</v>
      </c>
      <c r="G3251" s="104">
        <v>23.016089999999998</v>
      </c>
    </row>
    <row r="3252" spans="1:7" s="63" customFormat="1" ht="100.2" customHeight="1" x14ac:dyDescent="0.35">
      <c r="A3252" s="367" t="s">
        <v>451</v>
      </c>
      <c r="B3252" s="219" t="s">
        <v>470</v>
      </c>
      <c r="C3252" s="100">
        <v>2023</v>
      </c>
      <c r="D3252" s="169">
        <v>0.22</v>
      </c>
      <c r="E3252" s="103">
        <v>1</v>
      </c>
      <c r="F3252" s="103">
        <v>3</v>
      </c>
      <c r="G3252" s="104">
        <v>23.237120000000001</v>
      </c>
    </row>
    <row r="3253" spans="1:7" s="63" customFormat="1" ht="100.2" customHeight="1" x14ac:dyDescent="0.35">
      <c r="A3253" s="367" t="s">
        <v>451</v>
      </c>
      <c r="B3253" s="219" t="s">
        <v>470</v>
      </c>
      <c r="C3253" s="100">
        <v>2023</v>
      </c>
      <c r="D3253" s="169">
        <v>0.22</v>
      </c>
      <c r="E3253" s="103">
        <v>1</v>
      </c>
      <c r="F3253" s="103">
        <v>5</v>
      </c>
      <c r="G3253" s="104">
        <v>22.840229999999998</v>
      </c>
    </row>
    <row r="3254" spans="1:7" s="63" customFormat="1" ht="100.2" customHeight="1" x14ac:dyDescent="0.35">
      <c r="A3254" s="367" t="s">
        <v>451</v>
      </c>
      <c r="B3254" s="219" t="s">
        <v>470</v>
      </c>
      <c r="C3254" s="100">
        <v>2023</v>
      </c>
      <c r="D3254" s="169">
        <v>0.22</v>
      </c>
      <c r="E3254" s="103">
        <v>1</v>
      </c>
      <c r="F3254" s="103">
        <v>5</v>
      </c>
      <c r="G3254" s="104">
        <v>24.056609999999999</v>
      </c>
    </row>
    <row r="3255" spans="1:7" s="63" customFormat="1" ht="100.2" customHeight="1" x14ac:dyDescent="0.35">
      <c r="A3255" s="367" t="s">
        <v>451</v>
      </c>
      <c r="B3255" s="219" t="s">
        <v>470</v>
      </c>
      <c r="C3255" s="100">
        <v>2023</v>
      </c>
      <c r="D3255" s="169">
        <v>0.22</v>
      </c>
      <c r="E3255" s="103">
        <v>1</v>
      </c>
      <c r="F3255" s="103">
        <v>2</v>
      </c>
      <c r="G3255" s="104">
        <v>23.577480000000001</v>
      </c>
    </row>
    <row r="3256" spans="1:7" s="63" customFormat="1" ht="100.2" customHeight="1" x14ac:dyDescent="0.35">
      <c r="A3256" s="367" t="s">
        <v>451</v>
      </c>
      <c r="B3256" s="219" t="s">
        <v>470</v>
      </c>
      <c r="C3256" s="100">
        <v>2023</v>
      </c>
      <c r="D3256" s="169">
        <v>0.22</v>
      </c>
      <c r="E3256" s="103">
        <v>1</v>
      </c>
      <c r="F3256" s="103">
        <v>3</v>
      </c>
      <c r="G3256" s="104">
        <v>27.047809999999998</v>
      </c>
    </row>
    <row r="3257" spans="1:7" s="63" customFormat="1" ht="100.2" customHeight="1" x14ac:dyDescent="0.35">
      <c r="A3257" s="367" t="s">
        <v>451</v>
      </c>
      <c r="B3257" s="219" t="s">
        <v>470</v>
      </c>
      <c r="C3257" s="100">
        <v>2023</v>
      </c>
      <c r="D3257" s="169">
        <v>0.22</v>
      </c>
      <c r="E3257" s="103">
        <v>1</v>
      </c>
      <c r="F3257" s="103">
        <v>7</v>
      </c>
      <c r="G3257" s="104">
        <v>25.286840000000002</v>
      </c>
    </row>
    <row r="3258" spans="1:7" s="63" customFormat="1" ht="100.2" customHeight="1" x14ac:dyDescent="0.35">
      <c r="A3258" s="367" t="s">
        <v>451</v>
      </c>
      <c r="B3258" s="219" t="s">
        <v>470</v>
      </c>
      <c r="C3258" s="100">
        <v>2023</v>
      </c>
      <c r="D3258" s="169">
        <v>0.22</v>
      </c>
      <c r="E3258" s="103">
        <v>1</v>
      </c>
      <c r="F3258" s="103">
        <v>4</v>
      </c>
      <c r="G3258" s="104">
        <v>23.514220000000002</v>
      </c>
    </row>
    <row r="3259" spans="1:7" s="63" customFormat="1" ht="100.2" customHeight="1" x14ac:dyDescent="0.35">
      <c r="A3259" s="367" t="s">
        <v>451</v>
      </c>
      <c r="B3259" s="219" t="s">
        <v>470</v>
      </c>
      <c r="C3259" s="100">
        <v>2023</v>
      </c>
      <c r="D3259" s="169">
        <v>0.22</v>
      </c>
      <c r="E3259" s="103">
        <v>1</v>
      </c>
      <c r="F3259" s="103">
        <v>3</v>
      </c>
      <c r="G3259" s="104">
        <v>23.514220000000002</v>
      </c>
    </row>
    <row r="3260" spans="1:7" s="63" customFormat="1" ht="100.2" customHeight="1" x14ac:dyDescent="0.35">
      <c r="A3260" s="367" t="s">
        <v>451</v>
      </c>
      <c r="B3260" s="219" t="s">
        <v>470</v>
      </c>
      <c r="C3260" s="100">
        <v>2023</v>
      </c>
      <c r="D3260" s="169">
        <v>0.22</v>
      </c>
      <c r="E3260" s="103">
        <v>1</v>
      </c>
      <c r="F3260" s="103">
        <v>5</v>
      </c>
      <c r="G3260" s="104">
        <v>24.031970000000001</v>
      </c>
    </row>
    <row r="3261" spans="1:7" s="63" customFormat="1" ht="100.2" customHeight="1" x14ac:dyDescent="0.35">
      <c r="A3261" s="367" t="s">
        <v>451</v>
      </c>
      <c r="B3261" s="219" t="s">
        <v>470</v>
      </c>
      <c r="C3261" s="100">
        <v>2023</v>
      </c>
      <c r="D3261" s="169">
        <v>0.22</v>
      </c>
      <c r="E3261" s="103">
        <v>1</v>
      </c>
      <c r="F3261" s="103">
        <v>2</v>
      </c>
      <c r="G3261" s="104">
        <v>23.27994</v>
      </c>
    </row>
    <row r="3262" spans="1:7" s="63" customFormat="1" ht="100.2" customHeight="1" x14ac:dyDescent="0.35">
      <c r="A3262" s="367" t="s">
        <v>451</v>
      </c>
      <c r="B3262" s="219" t="s">
        <v>470</v>
      </c>
      <c r="C3262" s="100">
        <v>2023</v>
      </c>
      <c r="D3262" s="169">
        <v>0.22</v>
      </c>
      <c r="E3262" s="103">
        <v>1</v>
      </c>
      <c r="F3262" s="103">
        <v>1</v>
      </c>
      <c r="G3262" s="104">
        <v>23.279949999999999</v>
      </c>
    </row>
    <row r="3263" spans="1:7" s="63" customFormat="1" ht="100.2" customHeight="1" x14ac:dyDescent="0.35">
      <c r="A3263" s="367" t="s">
        <v>451</v>
      </c>
      <c r="B3263" s="219" t="s">
        <v>470</v>
      </c>
      <c r="C3263" s="100">
        <v>2023</v>
      </c>
      <c r="D3263" s="169">
        <v>0.22</v>
      </c>
      <c r="E3263" s="103">
        <v>1</v>
      </c>
      <c r="F3263" s="103">
        <v>0.6</v>
      </c>
      <c r="G3263" s="104">
        <v>22.653490000000001</v>
      </c>
    </row>
    <row r="3264" spans="1:7" s="63" customFormat="1" ht="100.2" customHeight="1" x14ac:dyDescent="0.35">
      <c r="A3264" s="367" t="s">
        <v>451</v>
      </c>
      <c r="B3264" s="219" t="s">
        <v>470</v>
      </c>
      <c r="C3264" s="100">
        <v>2023</v>
      </c>
      <c r="D3264" s="169">
        <v>0.22</v>
      </c>
      <c r="E3264" s="103">
        <v>1</v>
      </c>
      <c r="F3264" s="103">
        <v>1</v>
      </c>
      <c r="G3264" s="104">
        <v>23.525480000000002</v>
      </c>
    </row>
    <row r="3265" spans="1:7" s="63" customFormat="1" ht="100.2" customHeight="1" x14ac:dyDescent="0.35">
      <c r="A3265" s="367" t="s">
        <v>451</v>
      </c>
      <c r="B3265" s="219" t="s">
        <v>470</v>
      </c>
      <c r="C3265" s="100">
        <v>2023</v>
      </c>
      <c r="D3265" s="169">
        <v>0.22</v>
      </c>
      <c r="E3265" s="103">
        <v>1</v>
      </c>
      <c r="F3265" s="103">
        <v>1</v>
      </c>
      <c r="G3265" s="104">
        <v>23.427350000000001</v>
      </c>
    </row>
    <row r="3266" spans="1:7" s="63" customFormat="1" ht="100.2" customHeight="1" x14ac:dyDescent="0.35">
      <c r="A3266" s="367" t="s">
        <v>451</v>
      </c>
      <c r="B3266" s="219" t="s">
        <v>470</v>
      </c>
      <c r="C3266" s="100">
        <v>2023</v>
      </c>
      <c r="D3266" s="169">
        <v>0.22</v>
      </c>
      <c r="E3266" s="103">
        <v>1</v>
      </c>
      <c r="F3266" s="103">
        <v>5</v>
      </c>
      <c r="G3266" s="104">
        <v>22.091940000000001</v>
      </c>
    </row>
    <row r="3267" spans="1:7" s="63" customFormat="1" ht="100.2" customHeight="1" x14ac:dyDescent="0.35">
      <c r="A3267" s="367" t="s">
        <v>451</v>
      </c>
      <c r="B3267" s="219" t="s">
        <v>470</v>
      </c>
      <c r="C3267" s="100">
        <v>2023</v>
      </c>
      <c r="D3267" s="169">
        <v>0.22</v>
      </c>
      <c r="E3267" s="103">
        <v>1</v>
      </c>
      <c r="F3267" s="103">
        <v>3</v>
      </c>
      <c r="G3267" s="104">
        <v>24.631209999999999</v>
      </c>
    </row>
    <row r="3268" spans="1:7" s="63" customFormat="1" ht="100.2" customHeight="1" x14ac:dyDescent="0.35">
      <c r="A3268" s="367" t="s">
        <v>451</v>
      </c>
      <c r="B3268" s="219" t="s">
        <v>470</v>
      </c>
      <c r="C3268" s="100">
        <v>2023</v>
      </c>
      <c r="D3268" s="169">
        <v>0.22</v>
      </c>
      <c r="E3268" s="103">
        <v>1</v>
      </c>
      <c r="F3268" s="103">
        <v>3</v>
      </c>
      <c r="G3268" s="104">
        <v>18.74689</v>
      </c>
    </row>
    <row r="3269" spans="1:7" s="63" customFormat="1" ht="100.2" customHeight="1" x14ac:dyDescent="0.35">
      <c r="A3269" s="367" t="s">
        <v>451</v>
      </c>
      <c r="B3269" s="219" t="s">
        <v>470</v>
      </c>
      <c r="C3269" s="100">
        <v>2023</v>
      </c>
      <c r="D3269" s="169">
        <v>0.22</v>
      </c>
      <c r="E3269" s="103">
        <v>1</v>
      </c>
      <c r="F3269" s="103">
        <v>1</v>
      </c>
      <c r="G3269" s="104">
        <v>23.35726</v>
      </c>
    </row>
    <row r="3270" spans="1:7" s="63" customFormat="1" ht="100.2" customHeight="1" x14ac:dyDescent="0.35">
      <c r="A3270" s="367" t="s">
        <v>451</v>
      </c>
      <c r="B3270" s="219" t="s">
        <v>470</v>
      </c>
      <c r="C3270" s="100">
        <v>2023</v>
      </c>
      <c r="D3270" s="169">
        <v>0.22</v>
      </c>
      <c r="E3270" s="103">
        <v>1</v>
      </c>
      <c r="F3270" s="103">
        <v>3</v>
      </c>
      <c r="G3270" s="104">
        <v>21.52065</v>
      </c>
    </row>
    <row r="3271" spans="1:7" s="63" customFormat="1" ht="100.2" customHeight="1" x14ac:dyDescent="0.35">
      <c r="A3271" s="367" t="s">
        <v>451</v>
      </c>
      <c r="B3271" s="219" t="s">
        <v>470</v>
      </c>
      <c r="C3271" s="100">
        <v>2023</v>
      </c>
      <c r="D3271" s="169">
        <v>0.22</v>
      </c>
      <c r="E3271" s="103">
        <v>1</v>
      </c>
      <c r="F3271" s="103">
        <v>3</v>
      </c>
      <c r="G3271" s="104">
        <v>25.78781</v>
      </c>
    </row>
    <row r="3272" spans="1:7" s="63" customFormat="1" ht="100.2" customHeight="1" x14ac:dyDescent="0.35">
      <c r="A3272" s="367" t="s">
        <v>451</v>
      </c>
      <c r="B3272" s="219" t="s">
        <v>470</v>
      </c>
      <c r="C3272" s="100">
        <v>2023</v>
      </c>
      <c r="D3272" s="169">
        <v>0.22</v>
      </c>
      <c r="E3272" s="103">
        <v>1</v>
      </c>
      <c r="F3272" s="103">
        <v>1</v>
      </c>
      <c r="G3272" s="104">
        <v>26.970500000000001</v>
      </c>
    </row>
    <row r="3273" spans="1:7" s="63" customFormat="1" ht="100.2" customHeight="1" x14ac:dyDescent="0.35">
      <c r="A3273" s="367" t="s">
        <v>451</v>
      </c>
      <c r="B3273" s="219" t="s">
        <v>470</v>
      </c>
      <c r="C3273" s="100">
        <v>2023</v>
      </c>
      <c r="D3273" s="169">
        <v>0.22</v>
      </c>
      <c r="E3273" s="103">
        <v>1</v>
      </c>
      <c r="F3273" s="103">
        <v>1</v>
      </c>
      <c r="G3273" s="104">
        <v>29.132380000000001</v>
      </c>
    </row>
    <row r="3274" spans="1:7" s="63" customFormat="1" ht="100.2" customHeight="1" x14ac:dyDescent="0.35">
      <c r="A3274" s="367" t="s">
        <v>451</v>
      </c>
      <c r="B3274" s="219" t="s">
        <v>470</v>
      </c>
      <c r="C3274" s="100">
        <v>2023</v>
      </c>
      <c r="D3274" s="169">
        <v>0.22</v>
      </c>
      <c r="E3274" s="103">
        <v>1</v>
      </c>
      <c r="F3274" s="103">
        <v>1</v>
      </c>
      <c r="G3274" s="104">
        <v>24.989270000000001</v>
      </c>
    </row>
    <row r="3275" spans="1:7" s="63" customFormat="1" ht="100.2" customHeight="1" x14ac:dyDescent="0.35">
      <c r="A3275" s="367" t="s">
        <v>451</v>
      </c>
      <c r="B3275" s="219" t="s">
        <v>611</v>
      </c>
      <c r="C3275" s="100">
        <v>2023</v>
      </c>
      <c r="D3275" s="169">
        <v>0.22</v>
      </c>
      <c r="E3275" s="103">
        <v>1</v>
      </c>
      <c r="F3275" s="103">
        <v>5</v>
      </c>
      <c r="G3275" s="104">
        <v>19.790089999999999</v>
      </c>
    </row>
    <row r="3276" spans="1:7" s="63" customFormat="1" ht="100.2" customHeight="1" x14ac:dyDescent="0.35">
      <c r="A3276" s="367" t="s">
        <v>451</v>
      </c>
      <c r="B3276" s="219" t="s">
        <v>611</v>
      </c>
      <c r="C3276" s="100">
        <v>2023</v>
      </c>
      <c r="D3276" s="169">
        <v>0.22</v>
      </c>
      <c r="E3276" s="103">
        <v>1</v>
      </c>
      <c r="F3276" s="103">
        <v>5</v>
      </c>
      <c r="G3276" s="104">
        <v>19.647349999999999</v>
      </c>
    </row>
    <row r="3277" spans="1:7" s="63" customFormat="1" ht="100.2" customHeight="1" x14ac:dyDescent="0.35">
      <c r="A3277" s="367" t="s">
        <v>451</v>
      </c>
      <c r="B3277" s="219" t="s">
        <v>611</v>
      </c>
      <c r="C3277" s="100">
        <v>2023</v>
      </c>
      <c r="D3277" s="169">
        <v>0.22</v>
      </c>
      <c r="E3277" s="103">
        <v>1</v>
      </c>
      <c r="F3277" s="103">
        <v>5</v>
      </c>
      <c r="G3277" s="104">
        <v>20.929279999999999</v>
      </c>
    </row>
    <row r="3278" spans="1:7" s="63" customFormat="1" ht="100.2" customHeight="1" x14ac:dyDescent="0.35">
      <c r="A3278" s="367" t="s">
        <v>451</v>
      </c>
      <c r="B3278" s="219" t="s">
        <v>611</v>
      </c>
      <c r="C3278" s="100">
        <v>2023</v>
      </c>
      <c r="D3278" s="169">
        <v>0.22</v>
      </c>
      <c r="E3278" s="103">
        <v>1</v>
      </c>
      <c r="F3278" s="103">
        <v>5</v>
      </c>
      <c r="G3278" s="104">
        <v>20.891649999999998</v>
      </c>
    </row>
    <row r="3279" spans="1:7" s="63" customFormat="1" ht="100.2" customHeight="1" x14ac:dyDescent="0.35">
      <c r="A3279" s="367" t="s">
        <v>451</v>
      </c>
      <c r="B3279" s="219" t="s">
        <v>611</v>
      </c>
      <c r="C3279" s="100">
        <v>2023</v>
      </c>
      <c r="D3279" s="169">
        <v>0.22</v>
      </c>
      <c r="E3279" s="103">
        <v>1</v>
      </c>
      <c r="F3279" s="103">
        <v>7</v>
      </c>
      <c r="G3279" s="104">
        <v>21.63194</v>
      </c>
    </row>
    <row r="3280" spans="1:7" s="63" customFormat="1" ht="100.2" customHeight="1" x14ac:dyDescent="0.35">
      <c r="A3280" s="367" t="s">
        <v>451</v>
      </c>
      <c r="B3280" s="219" t="s">
        <v>611</v>
      </c>
      <c r="C3280" s="100">
        <v>2023</v>
      </c>
      <c r="D3280" s="169">
        <v>0.22</v>
      </c>
      <c r="E3280" s="103">
        <v>1</v>
      </c>
      <c r="F3280" s="103">
        <v>7</v>
      </c>
      <c r="G3280" s="104">
        <v>21.787369999999999</v>
      </c>
    </row>
    <row r="3281" spans="1:7" s="63" customFormat="1" ht="100.2" customHeight="1" x14ac:dyDescent="0.35">
      <c r="A3281" s="367" t="s">
        <v>451</v>
      </c>
      <c r="B3281" s="219" t="s">
        <v>611</v>
      </c>
      <c r="C3281" s="100">
        <v>2023</v>
      </c>
      <c r="D3281" s="169">
        <v>0.22</v>
      </c>
      <c r="E3281" s="103">
        <v>1</v>
      </c>
      <c r="F3281" s="103">
        <v>5</v>
      </c>
      <c r="G3281" s="104">
        <v>23.90288</v>
      </c>
    </row>
    <row r="3282" spans="1:7" s="63" customFormat="1" ht="100.2" customHeight="1" x14ac:dyDescent="0.35">
      <c r="A3282" s="367" t="s">
        <v>451</v>
      </c>
      <c r="B3282" s="219" t="s">
        <v>611</v>
      </c>
      <c r="C3282" s="100">
        <v>2023</v>
      </c>
      <c r="D3282" s="169">
        <v>0.22</v>
      </c>
      <c r="E3282" s="103">
        <v>1</v>
      </c>
      <c r="F3282" s="103">
        <v>5</v>
      </c>
      <c r="G3282" s="104">
        <v>23.902899999999999</v>
      </c>
    </row>
    <row r="3283" spans="1:7" s="63" customFormat="1" ht="100.2" customHeight="1" x14ac:dyDescent="0.35">
      <c r="A3283" s="367" t="s">
        <v>451</v>
      </c>
      <c r="B3283" s="219" t="s">
        <v>611</v>
      </c>
      <c r="C3283" s="100">
        <v>2023</v>
      </c>
      <c r="D3283" s="169">
        <v>0.22</v>
      </c>
      <c r="E3283" s="103">
        <v>1</v>
      </c>
      <c r="F3283" s="103">
        <v>2</v>
      </c>
      <c r="G3283" s="104">
        <v>22.03537</v>
      </c>
    </row>
    <row r="3284" spans="1:7" s="63" customFormat="1" ht="100.2" customHeight="1" x14ac:dyDescent="0.35">
      <c r="A3284" s="367" t="s">
        <v>451</v>
      </c>
      <c r="B3284" s="219" t="s">
        <v>611</v>
      </c>
      <c r="C3284" s="100">
        <v>2023</v>
      </c>
      <c r="D3284" s="169">
        <v>0.22</v>
      </c>
      <c r="E3284" s="103">
        <v>1</v>
      </c>
      <c r="F3284" s="103">
        <v>3</v>
      </c>
      <c r="G3284" s="104">
        <v>21.517620000000001</v>
      </c>
    </row>
    <row r="3285" spans="1:7" s="63" customFormat="1" ht="100.2" customHeight="1" x14ac:dyDescent="0.35">
      <c r="A3285" s="367" t="s">
        <v>451</v>
      </c>
      <c r="B3285" s="219" t="s">
        <v>611</v>
      </c>
      <c r="C3285" s="100">
        <v>2023</v>
      </c>
      <c r="D3285" s="169">
        <v>0.22</v>
      </c>
      <c r="E3285" s="103">
        <v>1</v>
      </c>
      <c r="F3285" s="103">
        <v>5</v>
      </c>
      <c r="G3285" s="104">
        <v>21.3672</v>
      </c>
    </row>
    <row r="3286" spans="1:7" s="63" customFormat="1" ht="100.2" customHeight="1" x14ac:dyDescent="0.35">
      <c r="A3286" s="367" t="s">
        <v>451</v>
      </c>
      <c r="B3286" s="219" t="s">
        <v>611</v>
      </c>
      <c r="C3286" s="100">
        <v>2023</v>
      </c>
      <c r="D3286" s="169">
        <v>0.22</v>
      </c>
      <c r="E3286" s="103">
        <v>1</v>
      </c>
      <c r="F3286" s="103">
        <v>5</v>
      </c>
      <c r="G3286" s="104">
        <v>18.389769999999999</v>
      </c>
    </row>
    <row r="3287" spans="1:7" s="63" customFormat="1" ht="100.2" customHeight="1" x14ac:dyDescent="0.35">
      <c r="A3287" s="367" t="s">
        <v>451</v>
      </c>
      <c r="B3287" s="219" t="s">
        <v>611</v>
      </c>
      <c r="C3287" s="100">
        <v>2023</v>
      </c>
      <c r="D3287" s="169">
        <v>0.22</v>
      </c>
      <c r="E3287" s="103">
        <v>1</v>
      </c>
      <c r="F3287" s="103">
        <v>7</v>
      </c>
      <c r="G3287" s="104">
        <v>18.389769999999999</v>
      </c>
    </row>
    <row r="3288" spans="1:7" s="63" customFormat="1" ht="100.2" customHeight="1" x14ac:dyDescent="0.35">
      <c r="A3288" s="367" t="s">
        <v>451</v>
      </c>
      <c r="B3288" s="219" t="s">
        <v>611</v>
      </c>
      <c r="C3288" s="100">
        <v>2023</v>
      </c>
      <c r="D3288" s="169">
        <v>0.22</v>
      </c>
      <c r="E3288" s="103">
        <v>1</v>
      </c>
      <c r="F3288" s="103">
        <v>5</v>
      </c>
      <c r="G3288" s="104">
        <v>18.389769999999999</v>
      </c>
    </row>
    <row r="3289" spans="1:7" s="63" customFormat="1" ht="100.2" customHeight="1" x14ac:dyDescent="0.35">
      <c r="A3289" s="367" t="s">
        <v>451</v>
      </c>
      <c r="B3289" s="219" t="s">
        <v>611</v>
      </c>
      <c r="C3289" s="100">
        <v>2023</v>
      </c>
      <c r="D3289" s="169">
        <v>0.22</v>
      </c>
      <c r="E3289" s="103">
        <v>1</v>
      </c>
      <c r="F3289" s="103">
        <v>5</v>
      </c>
      <c r="G3289" s="104">
        <v>18.946660000000001</v>
      </c>
    </row>
    <row r="3290" spans="1:7" s="63" customFormat="1" ht="100.2" customHeight="1" x14ac:dyDescent="0.35">
      <c r="A3290" s="367" t="s">
        <v>451</v>
      </c>
      <c r="B3290" s="219" t="s">
        <v>611</v>
      </c>
      <c r="C3290" s="100">
        <v>2023</v>
      </c>
      <c r="D3290" s="169">
        <v>0.22</v>
      </c>
      <c r="E3290" s="103">
        <v>1</v>
      </c>
      <c r="F3290" s="103">
        <v>5</v>
      </c>
      <c r="G3290" s="104">
        <v>18.91939</v>
      </c>
    </row>
    <row r="3291" spans="1:7" s="63" customFormat="1" ht="100.2" customHeight="1" x14ac:dyDescent="0.35">
      <c r="A3291" s="367" t="s">
        <v>451</v>
      </c>
      <c r="B3291" s="219" t="s">
        <v>611</v>
      </c>
      <c r="C3291" s="100">
        <v>2023</v>
      </c>
      <c r="D3291" s="169">
        <v>0.22</v>
      </c>
      <c r="E3291" s="103">
        <v>1</v>
      </c>
      <c r="F3291" s="103">
        <v>5</v>
      </c>
      <c r="G3291" s="104">
        <v>19.444749999999999</v>
      </c>
    </row>
    <row r="3292" spans="1:7" s="63" customFormat="1" ht="100.2" customHeight="1" x14ac:dyDescent="0.35">
      <c r="A3292" s="367" t="s">
        <v>451</v>
      </c>
      <c r="B3292" s="219" t="s">
        <v>611</v>
      </c>
      <c r="C3292" s="100">
        <v>2023</v>
      </c>
      <c r="D3292" s="169">
        <v>0.22</v>
      </c>
      <c r="E3292" s="103">
        <v>1</v>
      </c>
      <c r="F3292" s="103">
        <v>9</v>
      </c>
      <c r="G3292" s="104">
        <v>19.415299999999998</v>
      </c>
    </row>
    <row r="3293" spans="1:7" s="63" customFormat="1" ht="100.2" customHeight="1" x14ac:dyDescent="0.35">
      <c r="A3293" s="367" t="s">
        <v>451</v>
      </c>
      <c r="B3293" s="219" t="s">
        <v>611</v>
      </c>
      <c r="C3293" s="100">
        <v>2023</v>
      </c>
      <c r="D3293" s="169">
        <v>0.22</v>
      </c>
      <c r="E3293" s="103">
        <v>1</v>
      </c>
      <c r="F3293" s="103">
        <v>5</v>
      </c>
      <c r="G3293" s="104">
        <v>19.415299999999998</v>
      </c>
    </row>
    <row r="3294" spans="1:7" s="63" customFormat="1" ht="100.2" customHeight="1" x14ac:dyDescent="0.35">
      <c r="A3294" s="367" t="s">
        <v>451</v>
      </c>
      <c r="B3294" s="219" t="s">
        <v>612</v>
      </c>
      <c r="C3294" s="100">
        <v>2023</v>
      </c>
      <c r="D3294" s="169">
        <v>0.22</v>
      </c>
      <c r="E3294" s="103">
        <v>1</v>
      </c>
      <c r="F3294" s="103">
        <v>5</v>
      </c>
      <c r="G3294" s="104">
        <v>20.829280000000001</v>
      </c>
    </row>
    <row r="3295" spans="1:7" s="63" customFormat="1" ht="100.2" customHeight="1" x14ac:dyDescent="0.35">
      <c r="A3295" s="367" t="s">
        <v>451</v>
      </c>
      <c r="B3295" s="219" t="s">
        <v>612</v>
      </c>
      <c r="C3295" s="100">
        <v>2023</v>
      </c>
      <c r="D3295" s="169">
        <v>0.22</v>
      </c>
      <c r="E3295" s="103">
        <v>1</v>
      </c>
      <c r="F3295" s="103">
        <v>0.6</v>
      </c>
      <c r="G3295" s="104">
        <v>20.42435</v>
      </c>
    </row>
    <row r="3296" spans="1:7" s="63" customFormat="1" ht="100.2" customHeight="1" x14ac:dyDescent="0.35">
      <c r="A3296" s="367" t="s">
        <v>451</v>
      </c>
      <c r="B3296" s="219" t="s">
        <v>612</v>
      </c>
      <c r="C3296" s="100">
        <v>2023</v>
      </c>
      <c r="D3296" s="169">
        <v>0.22</v>
      </c>
      <c r="E3296" s="103">
        <v>1</v>
      </c>
      <c r="F3296" s="103">
        <v>0.6</v>
      </c>
      <c r="G3296" s="104">
        <v>20.829280000000001</v>
      </c>
    </row>
    <row r="3297" spans="1:7" s="63" customFormat="1" ht="100.2" customHeight="1" x14ac:dyDescent="0.35">
      <c r="A3297" s="367" t="s">
        <v>451</v>
      </c>
      <c r="B3297" s="219" t="s">
        <v>612</v>
      </c>
      <c r="C3297" s="100">
        <v>2023</v>
      </c>
      <c r="D3297" s="169">
        <v>0.22</v>
      </c>
      <c r="E3297" s="103">
        <v>1</v>
      </c>
      <c r="F3297" s="103">
        <v>2</v>
      </c>
      <c r="G3297" s="104">
        <v>23.412960000000002</v>
      </c>
    </row>
    <row r="3298" spans="1:7" s="63" customFormat="1" ht="100.2" customHeight="1" x14ac:dyDescent="0.35">
      <c r="A3298" s="367" t="s">
        <v>451</v>
      </c>
      <c r="B3298" s="219" t="s">
        <v>612</v>
      </c>
      <c r="C3298" s="100">
        <v>2023</v>
      </c>
      <c r="D3298" s="169">
        <v>0.22</v>
      </c>
      <c r="E3298" s="103">
        <v>1</v>
      </c>
      <c r="F3298" s="103">
        <v>1</v>
      </c>
      <c r="G3298" s="104">
        <v>23.816009999999999</v>
      </c>
    </row>
    <row r="3299" spans="1:7" s="63" customFormat="1" ht="100.2" customHeight="1" x14ac:dyDescent="0.35">
      <c r="A3299" s="367" t="s">
        <v>451</v>
      </c>
      <c r="B3299" s="219" t="s">
        <v>612</v>
      </c>
      <c r="C3299" s="100">
        <v>2023</v>
      </c>
      <c r="D3299" s="169">
        <v>0.22</v>
      </c>
      <c r="E3299" s="103">
        <v>1</v>
      </c>
      <c r="F3299" s="103">
        <v>0.5</v>
      </c>
      <c r="G3299" s="104">
        <v>22.816759999999999</v>
      </c>
    </row>
    <row r="3300" spans="1:7" s="63" customFormat="1" ht="100.2" customHeight="1" x14ac:dyDescent="0.35">
      <c r="A3300" s="367" t="s">
        <v>451</v>
      </c>
      <c r="B3300" s="219" t="s">
        <v>612</v>
      </c>
      <c r="C3300" s="100">
        <v>2023</v>
      </c>
      <c r="D3300" s="169">
        <v>0.22</v>
      </c>
      <c r="E3300" s="103">
        <v>1</v>
      </c>
      <c r="F3300" s="103">
        <v>0.5</v>
      </c>
      <c r="G3300" s="104">
        <v>22.569990000000001</v>
      </c>
    </row>
    <row r="3301" spans="1:7" s="63" customFormat="1" ht="100.2" customHeight="1" x14ac:dyDescent="0.35">
      <c r="A3301" s="367" t="s">
        <v>451</v>
      </c>
      <c r="B3301" s="219" t="s">
        <v>612</v>
      </c>
      <c r="C3301" s="100">
        <v>2023</v>
      </c>
      <c r="D3301" s="169">
        <v>0.22</v>
      </c>
      <c r="E3301" s="103">
        <v>1</v>
      </c>
      <c r="F3301" s="103">
        <v>0.5</v>
      </c>
      <c r="G3301" s="104">
        <v>24.035640000000001</v>
      </c>
    </row>
    <row r="3302" spans="1:7" s="63" customFormat="1" ht="100.2" customHeight="1" x14ac:dyDescent="0.35">
      <c r="A3302" s="367" t="s">
        <v>451</v>
      </c>
      <c r="B3302" s="219" t="s">
        <v>612</v>
      </c>
      <c r="C3302" s="100">
        <v>2023</v>
      </c>
      <c r="D3302" s="169">
        <v>0.22</v>
      </c>
      <c r="E3302" s="103">
        <v>1</v>
      </c>
      <c r="F3302" s="103">
        <v>0.5</v>
      </c>
      <c r="G3302" s="104">
        <v>22.569990000000001</v>
      </c>
    </row>
    <row r="3303" spans="1:7" s="63" customFormat="1" ht="100.2" customHeight="1" x14ac:dyDescent="0.35">
      <c r="A3303" s="367" t="s">
        <v>451</v>
      </c>
      <c r="B3303" s="219" t="s">
        <v>612</v>
      </c>
      <c r="C3303" s="100">
        <v>2023</v>
      </c>
      <c r="D3303" s="169">
        <v>0.22</v>
      </c>
      <c r="E3303" s="103">
        <v>1</v>
      </c>
      <c r="F3303" s="103">
        <v>0.6</v>
      </c>
      <c r="G3303" s="104">
        <v>23.099820000000001</v>
      </c>
    </row>
    <row r="3304" spans="1:7" s="63" customFormat="1" ht="100.2" customHeight="1" x14ac:dyDescent="0.35">
      <c r="A3304" s="367" t="s">
        <v>451</v>
      </c>
      <c r="B3304" s="219" t="s">
        <v>612</v>
      </c>
      <c r="C3304" s="100">
        <v>2023</v>
      </c>
      <c r="D3304" s="169">
        <v>0.22</v>
      </c>
      <c r="E3304" s="103">
        <v>1</v>
      </c>
      <c r="F3304" s="103">
        <v>1</v>
      </c>
      <c r="G3304" s="104">
        <v>20.20852</v>
      </c>
    </row>
    <row r="3305" spans="1:7" s="63" customFormat="1" ht="100.2" customHeight="1" x14ac:dyDescent="0.35">
      <c r="A3305" s="367" t="s">
        <v>451</v>
      </c>
      <c r="B3305" s="219" t="s">
        <v>612</v>
      </c>
      <c r="C3305" s="100">
        <v>2023</v>
      </c>
      <c r="D3305" s="169">
        <v>0.22</v>
      </c>
      <c r="E3305" s="103">
        <v>1</v>
      </c>
      <c r="F3305" s="103">
        <v>0.5</v>
      </c>
      <c r="G3305" s="104">
        <v>21.363</v>
      </c>
    </row>
    <row r="3306" spans="1:7" s="63" customFormat="1" ht="100.2" customHeight="1" x14ac:dyDescent="0.35">
      <c r="A3306" s="367" t="s">
        <v>451</v>
      </c>
      <c r="B3306" s="219" t="s">
        <v>613</v>
      </c>
      <c r="C3306" s="100">
        <v>2023</v>
      </c>
      <c r="D3306" s="169" t="s">
        <v>295</v>
      </c>
      <c r="E3306" s="103">
        <v>1</v>
      </c>
      <c r="F3306" s="103">
        <v>5</v>
      </c>
      <c r="G3306" s="104">
        <v>19.595255999999999</v>
      </c>
    </row>
    <row r="3307" spans="1:7" s="63" customFormat="1" ht="100.2" customHeight="1" x14ac:dyDescent="0.35">
      <c r="A3307" s="367" t="s">
        <v>451</v>
      </c>
      <c r="B3307" s="219" t="s">
        <v>613</v>
      </c>
      <c r="C3307" s="100">
        <v>2023</v>
      </c>
      <c r="D3307" s="169" t="s">
        <v>295</v>
      </c>
      <c r="E3307" s="103">
        <v>1</v>
      </c>
      <c r="F3307" s="103">
        <v>5</v>
      </c>
      <c r="G3307" s="104">
        <v>21.86327</v>
      </c>
    </row>
    <row r="3308" spans="1:7" s="63" customFormat="1" ht="100.2" customHeight="1" x14ac:dyDescent="0.35">
      <c r="A3308" s="367" t="s">
        <v>451</v>
      </c>
      <c r="B3308" s="219" t="s">
        <v>613</v>
      </c>
      <c r="C3308" s="100">
        <v>2023</v>
      </c>
      <c r="D3308" s="169" t="s">
        <v>295</v>
      </c>
      <c r="E3308" s="103">
        <v>1</v>
      </c>
      <c r="F3308" s="103">
        <v>5</v>
      </c>
      <c r="G3308" s="104">
        <v>21.86327</v>
      </c>
    </row>
    <row r="3309" spans="1:7" s="63" customFormat="1" ht="100.2" customHeight="1" x14ac:dyDescent="0.35">
      <c r="A3309" s="367" t="s">
        <v>451</v>
      </c>
      <c r="B3309" s="219" t="s">
        <v>613</v>
      </c>
      <c r="C3309" s="100">
        <v>2023</v>
      </c>
      <c r="D3309" s="169" t="s">
        <v>295</v>
      </c>
      <c r="E3309" s="103">
        <v>1</v>
      </c>
      <c r="F3309" s="103">
        <v>1</v>
      </c>
      <c r="G3309" s="104">
        <v>21.86327</v>
      </c>
    </row>
    <row r="3310" spans="1:7" s="63" customFormat="1" ht="100.2" customHeight="1" x14ac:dyDescent="0.35">
      <c r="A3310" s="367" t="s">
        <v>451</v>
      </c>
      <c r="B3310" s="219" t="s">
        <v>613</v>
      </c>
      <c r="C3310" s="100">
        <v>2023</v>
      </c>
      <c r="D3310" s="169" t="s">
        <v>295</v>
      </c>
      <c r="E3310" s="103">
        <v>1</v>
      </c>
      <c r="F3310" s="103">
        <v>5</v>
      </c>
      <c r="G3310" s="104">
        <v>21.86327</v>
      </c>
    </row>
    <row r="3311" spans="1:7" s="63" customFormat="1" ht="100.2" customHeight="1" x14ac:dyDescent="0.35">
      <c r="A3311" s="367" t="s">
        <v>451</v>
      </c>
      <c r="B3311" s="219" t="s">
        <v>614</v>
      </c>
      <c r="C3311" s="100">
        <v>2023</v>
      </c>
      <c r="D3311" s="169" t="s">
        <v>295</v>
      </c>
      <c r="E3311" s="103">
        <v>1</v>
      </c>
      <c r="F3311" s="149">
        <v>3</v>
      </c>
      <c r="G3311" s="104">
        <v>18.972512170000002</v>
      </c>
    </row>
    <row r="3312" spans="1:7" s="63" customFormat="1" ht="100.2" customHeight="1" x14ac:dyDescent="0.35">
      <c r="A3312" s="367" t="s">
        <v>451</v>
      </c>
      <c r="B3312" s="219" t="s">
        <v>614</v>
      </c>
      <c r="C3312" s="100">
        <v>2023</v>
      </c>
      <c r="D3312" s="169" t="s">
        <v>295</v>
      </c>
      <c r="E3312" s="103">
        <v>1</v>
      </c>
      <c r="F3312" s="149">
        <v>2</v>
      </c>
      <c r="G3312" s="104">
        <v>18.972512170000002</v>
      </c>
    </row>
    <row r="3313" spans="1:7" s="63" customFormat="1" ht="100.2" customHeight="1" x14ac:dyDescent="0.35">
      <c r="A3313" s="367" t="s">
        <v>451</v>
      </c>
      <c r="B3313" s="219" t="s">
        <v>614</v>
      </c>
      <c r="C3313" s="100">
        <v>2023</v>
      </c>
      <c r="D3313" s="169" t="s">
        <v>295</v>
      </c>
      <c r="E3313" s="103">
        <v>1</v>
      </c>
      <c r="F3313" s="149">
        <v>1</v>
      </c>
      <c r="G3313" s="104">
        <v>18.972512170000002</v>
      </c>
    </row>
    <row r="3314" spans="1:7" s="63" customFormat="1" ht="100.2" customHeight="1" x14ac:dyDescent="0.35">
      <c r="A3314" s="367" t="s">
        <v>451</v>
      </c>
      <c r="B3314" s="219" t="s">
        <v>614</v>
      </c>
      <c r="C3314" s="100">
        <v>2023</v>
      </c>
      <c r="D3314" s="169" t="s">
        <v>295</v>
      </c>
      <c r="E3314" s="103">
        <v>1</v>
      </c>
      <c r="F3314" s="149">
        <v>5</v>
      </c>
      <c r="G3314" s="104">
        <v>18.972512170000002</v>
      </c>
    </row>
    <row r="3315" spans="1:7" s="63" customFormat="1" ht="100.2" customHeight="1" x14ac:dyDescent="0.35">
      <c r="A3315" s="367" t="s">
        <v>451</v>
      </c>
      <c r="B3315" s="219" t="s">
        <v>614</v>
      </c>
      <c r="C3315" s="100">
        <v>2023</v>
      </c>
      <c r="D3315" s="169" t="s">
        <v>295</v>
      </c>
      <c r="E3315" s="103">
        <v>1</v>
      </c>
      <c r="F3315" s="149">
        <v>5</v>
      </c>
      <c r="G3315" s="104">
        <v>18.972512170000002</v>
      </c>
    </row>
    <row r="3316" spans="1:7" s="63" customFormat="1" ht="100.2" customHeight="1" x14ac:dyDescent="0.35">
      <c r="A3316" s="367" t="s">
        <v>451</v>
      </c>
      <c r="B3316" s="219" t="s">
        <v>614</v>
      </c>
      <c r="C3316" s="100">
        <v>2023</v>
      </c>
      <c r="D3316" s="169" t="s">
        <v>295</v>
      </c>
      <c r="E3316" s="103">
        <v>1</v>
      </c>
      <c r="F3316" s="149">
        <v>1</v>
      </c>
      <c r="G3316" s="104">
        <v>16.70454917</v>
      </c>
    </row>
    <row r="3317" spans="1:7" s="63" customFormat="1" ht="100.2" customHeight="1" x14ac:dyDescent="0.35">
      <c r="A3317" s="367" t="s">
        <v>451</v>
      </c>
      <c r="B3317" s="219" t="s">
        <v>614</v>
      </c>
      <c r="C3317" s="100">
        <v>2023</v>
      </c>
      <c r="D3317" s="169" t="s">
        <v>295</v>
      </c>
      <c r="E3317" s="103">
        <v>1</v>
      </c>
      <c r="F3317" s="149">
        <v>1</v>
      </c>
      <c r="G3317" s="104">
        <v>16.70454917</v>
      </c>
    </row>
    <row r="3318" spans="1:7" s="63" customFormat="1" ht="100.2" customHeight="1" x14ac:dyDescent="0.35">
      <c r="A3318" s="367" t="s">
        <v>451</v>
      </c>
      <c r="B3318" s="219" t="s">
        <v>614</v>
      </c>
      <c r="C3318" s="100">
        <v>2023</v>
      </c>
      <c r="D3318" s="169" t="s">
        <v>295</v>
      </c>
      <c r="E3318" s="103">
        <v>1</v>
      </c>
      <c r="F3318" s="149">
        <v>3</v>
      </c>
      <c r="G3318" s="104">
        <v>16.70454917</v>
      </c>
    </row>
    <row r="3319" spans="1:7" s="63" customFormat="1" ht="100.2" customHeight="1" x14ac:dyDescent="0.35">
      <c r="A3319" s="367" t="s">
        <v>451</v>
      </c>
      <c r="B3319" s="219" t="s">
        <v>615</v>
      </c>
      <c r="C3319" s="100">
        <v>2023</v>
      </c>
      <c r="D3319" s="169" t="s">
        <v>295</v>
      </c>
      <c r="E3319" s="103">
        <v>1</v>
      </c>
      <c r="F3319" s="149">
        <v>3</v>
      </c>
      <c r="G3319" s="104">
        <v>16.6111945625</v>
      </c>
    </row>
    <row r="3320" spans="1:7" s="63" customFormat="1" ht="100.2" customHeight="1" x14ac:dyDescent="0.35">
      <c r="A3320" s="367" t="s">
        <v>451</v>
      </c>
      <c r="B3320" s="219" t="s">
        <v>615</v>
      </c>
      <c r="C3320" s="100">
        <v>2023</v>
      </c>
      <c r="D3320" s="169" t="s">
        <v>295</v>
      </c>
      <c r="E3320" s="103">
        <v>1</v>
      </c>
      <c r="F3320" s="149">
        <v>1</v>
      </c>
      <c r="G3320" s="104">
        <v>16.6111945625</v>
      </c>
    </row>
    <row r="3321" spans="1:7" s="63" customFormat="1" ht="100.2" customHeight="1" x14ac:dyDescent="0.35">
      <c r="A3321" s="367" t="s">
        <v>451</v>
      </c>
      <c r="B3321" s="219" t="s">
        <v>615</v>
      </c>
      <c r="C3321" s="100">
        <v>2023</v>
      </c>
      <c r="D3321" s="169" t="s">
        <v>295</v>
      </c>
      <c r="E3321" s="103">
        <v>1</v>
      </c>
      <c r="F3321" s="149">
        <v>7</v>
      </c>
      <c r="G3321" s="104">
        <v>16.6111945625</v>
      </c>
    </row>
    <row r="3322" spans="1:7" s="63" customFormat="1" ht="100.2" customHeight="1" x14ac:dyDescent="0.35">
      <c r="A3322" s="367" t="s">
        <v>451</v>
      </c>
      <c r="B3322" s="219" t="s">
        <v>615</v>
      </c>
      <c r="C3322" s="100">
        <v>2023</v>
      </c>
      <c r="D3322" s="169" t="s">
        <v>295</v>
      </c>
      <c r="E3322" s="103">
        <v>1</v>
      </c>
      <c r="F3322" s="149">
        <v>3</v>
      </c>
      <c r="G3322" s="104">
        <v>16.6111945625</v>
      </c>
    </row>
    <row r="3323" spans="1:7" s="63" customFormat="1" ht="100.2" customHeight="1" x14ac:dyDescent="0.35">
      <c r="A3323" s="367" t="s">
        <v>451</v>
      </c>
      <c r="B3323" s="219" t="s">
        <v>615</v>
      </c>
      <c r="C3323" s="100">
        <v>2023</v>
      </c>
      <c r="D3323" s="169" t="s">
        <v>295</v>
      </c>
      <c r="E3323" s="103">
        <v>1</v>
      </c>
      <c r="F3323" s="149">
        <v>3</v>
      </c>
      <c r="G3323" s="104">
        <v>16.6111945625</v>
      </c>
    </row>
    <row r="3324" spans="1:7" s="63" customFormat="1" ht="100.2" customHeight="1" x14ac:dyDescent="0.35">
      <c r="A3324" s="367" t="s">
        <v>451</v>
      </c>
      <c r="B3324" s="219" t="s">
        <v>616</v>
      </c>
      <c r="C3324" s="100">
        <v>2023</v>
      </c>
      <c r="D3324" s="169" t="s">
        <v>295</v>
      </c>
      <c r="E3324" s="103">
        <v>1</v>
      </c>
      <c r="F3324" s="149">
        <v>1</v>
      </c>
      <c r="G3324" s="104">
        <v>19.040030000000002</v>
      </c>
    </row>
    <row r="3325" spans="1:7" s="63" customFormat="1" ht="100.2" customHeight="1" x14ac:dyDescent="0.35">
      <c r="A3325" s="367" t="s">
        <v>451</v>
      </c>
      <c r="B3325" s="219" t="s">
        <v>615</v>
      </c>
      <c r="C3325" s="100">
        <v>2023</v>
      </c>
      <c r="D3325" s="169" t="s">
        <v>295</v>
      </c>
      <c r="E3325" s="103">
        <v>1</v>
      </c>
      <c r="F3325" s="149">
        <v>1</v>
      </c>
      <c r="G3325" s="104">
        <v>22.140417500000002</v>
      </c>
    </row>
    <row r="3326" spans="1:7" s="63" customFormat="1" ht="100.2" customHeight="1" x14ac:dyDescent="0.35">
      <c r="A3326" s="367" t="s">
        <v>451</v>
      </c>
      <c r="B3326" s="219" t="s">
        <v>615</v>
      </c>
      <c r="C3326" s="100">
        <v>2023</v>
      </c>
      <c r="D3326" s="169" t="s">
        <v>295</v>
      </c>
      <c r="E3326" s="103">
        <v>1</v>
      </c>
      <c r="F3326" s="149">
        <v>3</v>
      </c>
      <c r="G3326" s="104">
        <v>18.939017499999999</v>
      </c>
    </row>
    <row r="3327" spans="1:7" s="63" customFormat="1" ht="100.2" customHeight="1" x14ac:dyDescent="0.35">
      <c r="A3327" s="367" t="s">
        <v>451</v>
      </c>
      <c r="B3327" s="219" t="s">
        <v>615</v>
      </c>
      <c r="C3327" s="100">
        <v>2023</v>
      </c>
      <c r="D3327" s="169" t="s">
        <v>295</v>
      </c>
      <c r="E3327" s="103">
        <v>1</v>
      </c>
      <c r="F3327" s="149">
        <v>1</v>
      </c>
      <c r="G3327" s="104">
        <v>4.6970875000000003</v>
      </c>
    </row>
    <row r="3328" spans="1:7" s="63" customFormat="1" ht="100.2" customHeight="1" x14ac:dyDescent="0.35">
      <c r="A3328" s="367" t="s">
        <v>451</v>
      </c>
      <c r="B3328" s="219" t="s">
        <v>615</v>
      </c>
      <c r="C3328" s="100">
        <v>2023</v>
      </c>
      <c r="D3328" s="169" t="s">
        <v>295</v>
      </c>
      <c r="E3328" s="103">
        <v>1</v>
      </c>
      <c r="F3328" s="149">
        <v>1</v>
      </c>
      <c r="G3328" s="104">
        <v>10.138747499999999</v>
      </c>
    </row>
    <row r="3329" spans="1:7" s="63" customFormat="1" ht="100.2" customHeight="1" x14ac:dyDescent="0.35">
      <c r="A3329" s="367" t="s">
        <v>451</v>
      </c>
      <c r="B3329" s="219" t="s">
        <v>616</v>
      </c>
      <c r="C3329" s="100">
        <v>2023</v>
      </c>
      <c r="D3329" s="169" t="s">
        <v>295</v>
      </c>
      <c r="E3329" s="103">
        <v>1</v>
      </c>
      <c r="F3329" s="149">
        <v>5</v>
      </c>
      <c r="G3329" s="104">
        <v>14.067869999999999</v>
      </c>
    </row>
    <row r="3330" spans="1:7" s="63" customFormat="1" ht="100.2" customHeight="1" x14ac:dyDescent="0.35">
      <c r="A3330" s="367" t="s">
        <v>451</v>
      </c>
      <c r="B3330" s="219" t="s">
        <v>613</v>
      </c>
      <c r="C3330" s="100">
        <v>2023</v>
      </c>
      <c r="D3330" s="169" t="s">
        <v>295</v>
      </c>
      <c r="E3330" s="103">
        <v>1</v>
      </c>
      <c r="F3330" s="149">
        <v>5</v>
      </c>
      <c r="G3330" s="104">
        <v>20.212361999999999</v>
      </c>
    </row>
    <row r="3331" spans="1:7" s="63" customFormat="1" ht="100.2" customHeight="1" x14ac:dyDescent="0.35">
      <c r="A3331" s="367" t="s">
        <v>451</v>
      </c>
      <c r="B3331" s="219" t="s">
        <v>613</v>
      </c>
      <c r="C3331" s="100">
        <v>2023</v>
      </c>
      <c r="D3331" s="169" t="s">
        <v>295</v>
      </c>
      <c r="E3331" s="103">
        <v>1</v>
      </c>
      <c r="F3331" s="149">
        <v>5</v>
      </c>
      <c r="G3331" s="104">
        <v>20.212361999999999</v>
      </c>
    </row>
    <row r="3332" spans="1:7" s="63" customFormat="1" ht="100.2" customHeight="1" x14ac:dyDescent="0.35">
      <c r="A3332" s="367" t="s">
        <v>451</v>
      </c>
      <c r="B3332" s="219" t="s">
        <v>613</v>
      </c>
      <c r="C3332" s="100">
        <v>2023</v>
      </c>
      <c r="D3332" s="169" t="s">
        <v>295</v>
      </c>
      <c r="E3332" s="103">
        <v>1</v>
      </c>
      <c r="F3332" s="149">
        <v>5</v>
      </c>
      <c r="G3332" s="104">
        <v>20.212361999999999</v>
      </c>
    </row>
    <row r="3333" spans="1:7" s="63" customFormat="1" ht="100.2" customHeight="1" x14ac:dyDescent="0.35">
      <c r="A3333" s="367" t="s">
        <v>451</v>
      </c>
      <c r="B3333" s="219" t="s">
        <v>613</v>
      </c>
      <c r="C3333" s="100">
        <v>2023</v>
      </c>
      <c r="D3333" s="169" t="s">
        <v>295</v>
      </c>
      <c r="E3333" s="103">
        <v>1</v>
      </c>
      <c r="F3333" s="149">
        <v>5</v>
      </c>
      <c r="G3333" s="104">
        <v>11.061521000000001</v>
      </c>
    </row>
    <row r="3334" spans="1:7" s="63" customFormat="1" ht="100.2" customHeight="1" x14ac:dyDescent="0.35">
      <c r="A3334" s="367" t="s">
        <v>451</v>
      </c>
      <c r="B3334" s="219" t="s">
        <v>613</v>
      </c>
      <c r="C3334" s="100">
        <v>2023</v>
      </c>
      <c r="D3334" s="169" t="s">
        <v>295</v>
      </c>
      <c r="E3334" s="103">
        <v>1</v>
      </c>
      <c r="F3334" s="149">
        <v>5</v>
      </c>
      <c r="G3334" s="104">
        <v>13.292412000000001</v>
      </c>
    </row>
    <row r="3335" spans="1:7" s="63" customFormat="1" ht="100.2" customHeight="1" x14ac:dyDescent="0.35">
      <c r="A3335" s="367" t="s">
        <v>451</v>
      </c>
      <c r="B3335" s="219" t="s">
        <v>615</v>
      </c>
      <c r="C3335" s="100">
        <v>2023</v>
      </c>
      <c r="D3335" s="169" t="s">
        <v>295</v>
      </c>
      <c r="E3335" s="103">
        <v>1</v>
      </c>
      <c r="F3335" s="149">
        <v>3</v>
      </c>
      <c r="G3335" s="104">
        <v>18.961349999999999</v>
      </c>
    </row>
    <row r="3336" spans="1:7" s="63" customFormat="1" ht="100.2" customHeight="1" x14ac:dyDescent="0.35">
      <c r="A3336" s="367" t="s">
        <v>451</v>
      </c>
      <c r="B3336" s="219" t="s">
        <v>615</v>
      </c>
      <c r="C3336" s="100">
        <v>2023</v>
      </c>
      <c r="D3336" s="169" t="s">
        <v>295</v>
      </c>
      <c r="E3336" s="103">
        <v>1</v>
      </c>
      <c r="F3336" s="149">
        <v>3</v>
      </c>
      <c r="G3336" s="104">
        <v>18.96134</v>
      </c>
    </row>
    <row r="3337" spans="1:7" s="63" customFormat="1" ht="100.2" customHeight="1" x14ac:dyDescent="0.35">
      <c r="A3337" s="367" t="s">
        <v>451</v>
      </c>
      <c r="B3337" s="219" t="s">
        <v>614</v>
      </c>
      <c r="C3337" s="100">
        <v>2023</v>
      </c>
      <c r="D3337" s="169" t="s">
        <v>295</v>
      </c>
      <c r="E3337" s="103">
        <v>1</v>
      </c>
      <c r="F3337" s="149">
        <v>7</v>
      </c>
      <c r="G3337" s="104">
        <v>16.589849999999998</v>
      </c>
    </row>
    <row r="3338" spans="1:7" s="63" customFormat="1" ht="100.2" customHeight="1" x14ac:dyDescent="0.35">
      <c r="A3338" s="367" t="s">
        <v>451</v>
      </c>
      <c r="B3338" s="219" t="s">
        <v>614</v>
      </c>
      <c r="C3338" s="100">
        <v>2023</v>
      </c>
      <c r="D3338" s="169" t="s">
        <v>295</v>
      </c>
      <c r="E3338" s="103">
        <v>1</v>
      </c>
      <c r="F3338" s="149">
        <v>3</v>
      </c>
      <c r="G3338" s="104">
        <v>1.4144699999999999</v>
      </c>
    </row>
    <row r="3339" spans="1:7" s="63" customFormat="1" ht="100.2" customHeight="1" x14ac:dyDescent="0.35">
      <c r="A3339" s="367" t="s">
        <v>451</v>
      </c>
      <c r="B3339" s="219" t="s">
        <v>614</v>
      </c>
      <c r="C3339" s="100">
        <v>2023</v>
      </c>
      <c r="D3339" s="169" t="s">
        <v>295</v>
      </c>
      <c r="E3339" s="103">
        <v>1</v>
      </c>
      <c r="F3339" s="149">
        <v>5</v>
      </c>
      <c r="G3339" s="104">
        <v>1.4144699999999999</v>
      </c>
    </row>
    <row r="3340" spans="1:7" s="63" customFormat="1" ht="100.2" customHeight="1" x14ac:dyDescent="0.35">
      <c r="A3340" s="367" t="s">
        <v>451</v>
      </c>
      <c r="B3340" s="219" t="s">
        <v>614</v>
      </c>
      <c r="C3340" s="100">
        <v>2023</v>
      </c>
      <c r="D3340" s="169" t="s">
        <v>295</v>
      </c>
      <c r="E3340" s="103">
        <v>1</v>
      </c>
      <c r="F3340" s="149">
        <v>3</v>
      </c>
      <c r="G3340" s="104">
        <v>18.857802499999998</v>
      </c>
    </row>
    <row r="3341" spans="1:7" s="63" customFormat="1" ht="100.2" customHeight="1" x14ac:dyDescent="0.35">
      <c r="A3341" s="367" t="s">
        <v>451</v>
      </c>
      <c r="B3341" s="219" t="s">
        <v>614</v>
      </c>
      <c r="C3341" s="100">
        <v>2023</v>
      </c>
      <c r="D3341" s="169" t="s">
        <v>295</v>
      </c>
      <c r="E3341" s="103">
        <v>1</v>
      </c>
      <c r="F3341" s="149">
        <v>3</v>
      </c>
      <c r="G3341" s="104">
        <v>18.857802499999998</v>
      </c>
    </row>
    <row r="3342" spans="1:7" s="63" customFormat="1" ht="100.2" customHeight="1" x14ac:dyDescent="0.35">
      <c r="A3342" s="367" t="s">
        <v>451</v>
      </c>
      <c r="B3342" s="219" t="s">
        <v>614</v>
      </c>
      <c r="C3342" s="100">
        <v>2023</v>
      </c>
      <c r="D3342" s="169" t="s">
        <v>295</v>
      </c>
      <c r="E3342" s="103">
        <v>1</v>
      </c>
      <c r="F3342" s="149">
        <v>3</v>
      </c>
      <c r="G3342" s="104">
        <v>18.857802499999998</v>
      </c>
    </row>
    <row r="3343" spans="1:7" s="63" customFormat="1" ht="100.2" customHeight="1" x14ac:dyDescent="0.35">
      <c r="A3343" s="367" t="s">
        <v>451</v>
      </c>
      <c r="B3343" s="219" t="s">
        <v>614</v>
      </c>
      <c r="C3343" s="100">
        <v>2023</v>
      </c>
      <c r="D3343" s="169" t="s">
        <v>295</v>
      </c>
      <c r="E3343" s="103">
        <v>1</v>
      </c>
      <c r="F3343" s="149">
        <v>3</v>
      </c>
      <c r="G3343" s="104">
        <v>18.857802499999998</v>
      </c>
    </row>
    <row r="3344" spans="1:7" s="63" customFormat="1" ht="100.2" customHeight="1" x14ac:dyDescent="0.35">
      <c r="A3344" s="367" t="s">
        <v>451</v>
      </c>
      <c r="B3344" s="219" t="s">
        <v>615</v>
      </c>
      <c r="C3344" s="100">
        <v>2023</v>
      </c>
      <c r="D3344" s="169" t="s">
        <v>295</v>
      </c>
      <c r="E3344" s="103">
        <v>1</v>
      </c>
      <c r="F3344" s="149">
        <v>1</v>
      </c>
      <c r="G3344" s="104">
        <v>18.969987799999998</v>
      </c>
    </row>
    <row r="3345" spans="1:7" s="63" customFormat="1" ht="100.2" customHeight="1" x14ac:dyDescent="0.35">
      <c r="A3345" s="367" t="s">
        <v>451</v>
      </c>
      <c r="B3345" s="219" t="s">
        <v>615</v>
      </c>
      <c r="C3345" s="100">
        <v>2023</v>
      </c>
      <c r="D3345" s="169" t="s">
        <v>295</v>
      </c>
      <c r="E3345" s="103">
        <v>1</v>
      </c>
      <c r="F3345" s="149">
        <v>1</v>
      </c>
      <c r="G3345" s="104">
        <v>18.969987799999998</v>
      </c>
    </row>
    <row r="3346" spans="1:7" s="63" customFormat="1" ht="100.2" customHeight="1" x14ac:dyDescent="0.35">
      <c r="A3346" s="367" t="s">
        <v>451</v>
      </c>
      <c r="B3346" s="219" t="s">
        <v>615</v>
      </c>
      <c r="C3346" s="100">
        <v>2023</v>
      </c>
      <c r="D3346" s="169" t="s">
        <v>295</v>
      </c>
      <c r="E3346" s="103">
        <v>1</v>
      </c>
      <c r="F3346" s="149">
        <v>1</v>
      </c>
      <c r="G3346" s="104">
        <v>18.969987799999998</v>
      </c>
    </row>
    <row r="3347" spans="1:7" s="63" customFormat="1" ht="100.2" customHeight="1" x14ac:dyDescent="0.35">
      <c r="A3347" s="367" t="s">
        <v>451</v>
      </c>
      <c r="B3347" s="219" t="s">
        <v>615</v>
      </c>
      <c r="C3347" s="100">
        <v>2023</v>
      </c>
      <c r="D3347" s="169" t="s">
        <v>295</v>
      </c>
      <c r="E3347" s="103">
        <v>1</v>
      </c>
      <c r="F3347" s="149">
        <v>1</v>
      </c>
      <c r="G3347" s="104">
        <v>18.969987799999998</v>
      </c>
    </row>
    <row r="3348" spans="1:7" s="63" customFormat="1" ht="100.2" customHeight="1" x14ac:dyDescent="0.35">
      <c r="A3348" s="367" t="s">
        <v>451</v>
      </c>
      <c r="B3348" s="219" t="s">
        <v>615</v>
      </c>
      <c r="C3348" s="100">
        <v>2023</v>
      </c>
      <c r="D3348" s="169" t="s">
        <v>295</v>
      </c>
      <c r="E3348" s="103">
        <v>1</v>
      </c>
      <c r="F3348" s="149">
        <v>1</v>
      </c>
      <c r="G3348" s="104">
        <v>18.969987799999998</v>
      </c>
    </row>
    <row r="3349" spans="1:7" s="63" customFormat="1" ht="100.2" customHeight="1" x14ac:dyDescent="0.35">
      <c r="A3349" s="367" t="s">
        <v>451</v>
      </c>
      <c r="B3349" s="219" t="s">
        <v>615</v>
      </c>
      <c r="C3349" s="100">
        <v>2023</v>
      </c>
      <c r="D3349" s="169" t="s">
        <v>295</v>
      </c>
      <c r="E3349" s="103">
        <v>1</v>
      </c>
      <c r="F3349" s="149">
        <v>1</v>
      </c>
      <c r="G3349" s="104">
        <v>18.969987799999998</v>
      </c>
    </row>
    <row r="3350" spans="1:7" s="63" customFormat="1" ht="100.2" customHeight="1" x14ac:dyDescent="0.35">
      <c r="A3350" s="367" t="s">
        <v>451</v>
      </c>
      <c r="B3350" s="219" t="s">
        <v>615</v>
      </c>
      <c r="C3350" s="100">
        <v>2023</v>
      </c>
      <c r="D3350" s="169" t="s">
        <v>295</v>
      </c>
      <c r="E3350" s="103">
        <v>1</v>
      </c>
      <c r="F3350" s="149">
        <v>1</v>
      </c>
      <c r="G3350" s="104">
        <v>18.969987799999998</v>
      </c>
    </row>
    <row r="3351" spans="1:7" s="63" customFormat="1" ht="100.2" customHeight="1" x14ac:dyDescent="0.35">
      <c r="A3351" s="367" t="s">
        <v>451</v>
      </c>
      <c r="B3351" s="219" t="s">
        <v>615</v>
      </c>
      <c r="C3351" s="100">
        <v>2023</v>
      </c>
      <c r="D3351" s="169" t="s">
        <v>295</v>
      </c>
      <c r="E3351" s="103">
        <v>1</v>
      </c>
      <c r="F3351" s="149">
        <v>1</v>
      </c>
      <c r="G3351" s="104">
        <v>18.969987799999998</v>
      </c>
    </row>
    <row r="3352" spans="1:7" s="63" customFormat="1" ht="100.2" customHeight="1" x14ac:dyDescent="0.35">
      <c r="A3352" s="367" t="s">
        <v>451</v>
      </c>
      <c r="B3352" s="219" t="s">
        <v>615</v>
      </c>
      <c r="C3352" s="100">
        <v>2023</v>
      </c>
      <c r="D3352" s="169" t="s">
        <v>295</v>
      </c>
      <c r="E3352" s="103">
        <v>1</v>
      </c>
      <c r="F3352" s="149">
        <v>1</v>
      </c>
      <c r="G3352" s="104">
        <v>18.969987799999998</v>
      </c>
    </row>
    <row r="3353" spans="1:7" s="63" customFormat="1" ht="100.2" customHeight="1" x14ac:dyDescent="0.35">
      <c r="A3353" s="367" t="s">
        <v>451</v>
      </c>
      <c r="B3353" s="219" t="s">
        <v>615</v>
      </c>
      <c r="C3353" s="100">
        <v>2023</v>
      </c>
      <c r="D3353" s="169" t="s">
        <v>295</v>
      </c>
      <c r="E3353" s="103">
        <v>1</v>
      </c>
      <c r="F3353" s="149">
        <v>1</v>
      </c>
      <c r="G3353" s="104">
        <v>18.969987799999998</v>
      </c>
    </row>
    <row r="3354" spans="1:7" s="63" customFormat="1" ht="100.2" customHeight="1" x14ac:dyDescent="0.35">
      <c r="A3354" s="367" t="s">
        <v>451</v>
      </c>
      <c r="B3354" s="219" t="s">
        <v>615</v>
      </c>
      <c r="C3354" s="100">
        <v>2023</v>
      </c>
      <c r="D3354" s="169" t="s">
        <v>295</v>
      </c>
      <c r="E3354" s="103">
        <v>1</v>
      </c>
      <c r="F3354" s="149">
        <v>3</v>
      </c>
      <c r="G3354" s="104">
        <v>18.969987799999998</v>
      </c>
    </row>
    <row r="3355" spans="1:7" s="63" customFormat="1" ht="100.2" customHeight="1" x14ac:dyDescent="0.35">
      <c r="A3355" s="367" t="s">
        <v>451</v>
      </c>
      <c r="B3355" s="219" t="s">
        <v>615</v>
      </c>
      <c r="C3355" s="100">
        <v>2023</v>
      </c>
      <c r="D3355" s="169" t="s">
        <v>295</v>
      </c>
      <c r="E3355" s="103">
        <v>1</v>
      </c>
      <c r="F3355" s="149">
        <v>3</v>
      </c>
      <c r="G3355" s="104">
        <v>18.969987799999998</v>
      </c>
    </row>
    <row r="3356" spans="1:7" s="63" customFormat="1" ht="100.2" customHeight="1" x14ac:dyDescent="0.35">
      <c r="A3356" s="367" t="s">
        <v>451</v>
      </c>
      <c r="B3356" s="219" t="s">
        <v>615</v>
      </c>
      <c r="C3356" s="100">
        <v>2023</v>
      </c>
      <c r="D3356" s="169" t="s">
        <v>295</v>
      </c>
      <c r="E3356" s="103">
        <v>1</v>
      </c>
      <c r="F3356" s="149">
        <v>3</v>
      </c>
      <c r="G3356" s="104">
        <v>18.969987799999998</v>
      </c>
    </row>
    <row r="3357" spans="1:7" s="63" customFormat="1" ht="100.2" customHeight="1" x14ac:dyDescent="0.35">
      <c r="A3357" s="367" t="s">
        <v>451</v>
      </c>
      <c r="B3357" s="219" t="s">
        <v>615</v>
      </c>
      <c r="C3357" s="100">
        <v>2023</v>
      </c>
      <c r="D3357" s="169" t="s">
        <v>295</v>
      </c>
      <c r="E3357" s="103">
        <v>1</v>
      </c>
      <c r="F3357" s="149">
        <v>1</v>
      </c>
      <c r="G3357" s="104">
        <v>9.6674889999999998</v>
      </c>
    </row>
    <row r="3358" spans="1:7" s="63" customFormat="1" ht="100.2" customHeight="1" x14ac:dyDescent="0.35">
      <c r="A3358" s="367" t="s">
        <v>451</v>
      </c>
      <c r="B3358" s="219" t="s">
        <v>615</v>
      </c>
      <c r="C3358" s="100">
        <v>2023</v>
      </c>
      <c r="D3358" s="169" t="s">
        <v>295</v>
      </c>
      <c r="E3358" s="103">
        <v>1</v>
      </c>
      <c r="F3358" s="149">
        <v>1</v>
      </c>
      <c r="G3358" s="104">
        <v>9.6674889999999998</v>
      </c>
    </row>
    <row r="3359" spans="1:7" s="63" customFormat="1" ht="100.2" customHeight="1" x14ac:dyDescent="0.35">
      <c r="A3359" s="367" t="s">
        <v>451</v>
      </c>
      <c r="B3359" s="219" t="s">
        <v>613</v>
      </c>
      <c r="C3359" s="100">
        <v>2023</v>
      </c>
      <c r="D3359" s="169" t="s">
        <v>295</v>
      </c>
      <c r="E3359" s="103">
        <v>1</v>
      </c>
      <c r="F3359" s="149">
        <v>1</v>
      </c>
      <c r="G3359" s="104">
        <v>13.666411999999999</v>
      </c>
    </row>
    <row r="3360" spans="1:7" s="63" customFormat="1" ht="100.2" customHeight="1" x14ac:dyDescent="0.35">
      <c r="A3360" s="367" t="s">
        <v>451</v>
      </c>
      <c r="B3360" s="219" t="s">
        <v>616</v>
      </c>
      <c r="C3360" s="100">
        <v>2023</v>
      </c>
      <c r="D3360" s="169" t="s">
        <v>295</v>
      </c>
      <c r="E3360" s="103">
        <v>1</v>
      </c>
      <c r="F3360" s="149">
        <v>3</v>
      </c>
      <c r="G3360" s="104">
        <v>19.322752000000001</v>
      </c>
    </row>
    <row r="3361" spans="1:7" s="63" customFormat="1" ht="100.2" customHeight="1" x14ac:dyDescent="0.35">
      <c r="A3361" s="367" t="s">
        <v>451</v>
      </c>
      <c r="B3361" s="219" t="s">
        <v>616</v>
      </c>
      <c r="C3361" s="100">
        <v>2023</v>
      </c>
      <c r="D3361" s="169" t="s">
        <v>295</v>
      </c>
      <c r="E3361" s="103">
        <v>1</v>
      </c>
      <c r="F3361" s="149">
        <v>5</v>
      </c>
      <c r="G3361" s="104">
        <v>20.079830000000001</v>
      </c>
    </row>
    <row r="3362" spans="1:7" s="63" customFormat="1" ht="100.2" customHeight="1" x14ac:dyDescent="0.35">
      <c r="A3362" s="367" t="s">
        <v>451</v>
      </c>
      <c r="B3362" s="219" t="s">
        <v>614</v>
      </c>
      <c r="C3362" s="100">
        <v>2023</v>
      </c>
      <c r="D3362" s="169" t="s">
        <v>295</v>
      </c>
      <c r="E3362" s="103">
        <v>1</v>
      </c>
      <c r="F3362" s="149">
        <v>1</v>
      </c>
      <c r="G3362" s="104">
        <v>16.701346000000001</v>
      </c>
    </row>
    <row r="3363" spans="1:7" s="63" customFormat="1" ht="100.2" customHeight="1" x14ac:dyDescent="0.35">
      <c r="A3363" s="367" t="s">
        <v>451</v>
      </c>
      <c r="B3363" s="219" t="s">
        <v>614</v>
      </c>
      <c r="C3363" s="100">
        <v>2023</v>
      </c>
      <c r="D3363" s="169" t="s">
        <v>295</v>
      </c>
      <c r="E3363" s="103">
        <v>1</v>
      </c>
      <c r="F3363" s="149">
        <v>3</v>
      </c>
      <c r="G3363" s="104">
        <v>1.5259659999999999</v>
      </c>
    </row>
    <row r="3364" spans="1:7" s="63" customFormat="1" ht="100.2" customHeight="1" x14ac:dyDescent="0.35">
      <c r="A3364" s="367" t="s">
        <v>451</v>
      </c>
      <c r="B3364" s="219" t="s">
        <v>615</v>
      </c>
      <c r="C3364" s="100">
        <v>2023</v>
      </c>
      <c r="D3364" s="169" t="s">
        <v>295</v>
      </c>
      <c r="E3364" s="103">
        <v>1</v>
      </c>
      <c r="F3364" s="149">
        <v>3</v>
      </c>
      <c r="G3364" s="104">
        <v>21.630376800000001</v>
      </c>
    </row>
    <row r="3365" spans="1:7" s="63" customFormat="1" ht="100.2" customHeight="1" x14ac:dyDescent="0.35">
      <c r="A3365" s="367" t="s">
        <v>451</v>
      </c>
      <c r="B3365" s="219" t="s">
        <v>615</v>
      </c>
      <c r="C3365" s="100">
        <v>2023</v>
      </c>
      <c r="D3365" s="169" t="s">
        <v>295</v>
      </c>
      <c r="E3365" s="103">
        <v>1</v>
      </c>
      <c r="F3365" s="149">
        <v>3</v>
      </c>
      <c r="G3365" s="104">
        <v>16.67502266</v>
      </c>
    </row>
    <row r="3366" spans="1:7" s="63" customFormat="1" ht="100.2" customHeight="1" x14ac:dyDescent="0.35">
      <c r="A3366" s="367" t="s">
        <v>451</v>
      </c>
      <c r="B3366" s="219" t="s">
        <v>615</v>
      </c>
      <c r="C3366" s="100">
        <v>2023</v>
      </c>
      <c r="D3366" s="169" t="s">
        <v>295</v>
      </c>
      <c r="E3366" s="103">
        <v>1</v>
      </c>
      <c r="F3366" s="149">
        <v>3</v>
      </c>
      <c r="G3366" s="104">
        <v>16.67502266</v>
      </c>
    </row>
    <row r="3367" spans="1:7" s="63" customFormat="1" ht="100.2" customHeight="1" x14ac:dyDescent="0.35">
      <c r="A3367" s="367" t="s">
        <v>451</v>
      </c>
      <c r="B3367" s="219" t="s">
        <v>615</v>
      </c>
      <c r="C3367" s="100">
        <v>2023</v>
      </c>
      <c r="D3367" s="169" t="s">
        <v>295</v>
      </c>
      <c r="E3367" s="103">
        <v>1</v>
      </c>
      <c r="F3367" s="149">
        <v>1</v>
      </c>
      <c r="G3367" s="104">
        <v>16.67502266</v>
      </c>
    </row>
    <row r="3368" spans="1:7" s="63" customFormat="1" ht="100.2" customHeight="1" x14ac:dyDescent="0.35">
      <c r="A3368" s="367" t="s">
        <v>451</v>
      </c>
      <c r="B3368" s="219" t="s">
        <v>615</v>
      </c>
      <c r="C3368" s="100">
        <v>2023</v>
      </c>
      <c r="D3368" s="169" t="s">
        <v>295</v>
      </c>
      <c r="E3368" s="103">
        <v>1</v>
      </c>
      <c r="F3368" s="149">
        <v>3</v>
      </c>
      <c r="G3368" s="104">
        <v>1.4996468000000001</v>
      </c>
    </row>
    <row r="3369" spans="1:7" s="63" customFormat="1" ht="100.2" customHeight="1" x14ac:dyDescent="0.35">
      <c r="A3369" s="367" t="s">
        <v>451</v>
      </c>
      <c r="B3369" s="219" t="s">
        <v>615</v>
      </c>
      <c r="C3369" s="100">
        <v>2023</v>
      </c>
      <c r="D3369" s="169" t="s">
        <v>295</v>
      </c>
      <c r="E3369" s="103">
        <v>1</v>
      </c>
      <c r="F3369" s="149">
        <v>3</v>
      </c>
      <c r="G3369" s="104">
        <v>1.4996578</v>
      </c>
    </row>
    <row r="3370" spans="1:7" s="63" customFormat="1" ht="100.2" customHeight="1" x14ac:dyDescent="0.35">
      <c r="A3370" s="367" t="s">
        <v>451</v>
      </c>
      <c r="B3370" s="219" t="s">
        <v>615</v>
      </c>
      <c r="C3370" s="100">
        <v>2023</v>
      </c>
      <c r="D3370" s="169" t="s">
        <v>295</v>
      </c>
      <c r="E3370" s="103">
        <v>1</v>
      </c>
      <c r="F3370" s="149">
        <v>1</v>
      </c>
      <c r="G3370" s="104">
        <v>1.500259</v>
      </c>
    </row>
    <row r="3371" spans="1:7" s="63" customFormat="1" ht="100.2" customHeight="1" x14ac:dyDescent="0.35">
      <c r="A3371" s="367" t="s">
        <v>451</v>
      </c>
      <c r="B3371" s="219" t="s">
        <v>615</v>
      </c>
      <c r="C3371" s="100">
        <v>2023</v>
      </c>
      <c r="D3371" s="169" t="s">
        <v>295</v>
      </c>
      <c r="E3371" s="103">
        <v>1</v>
      </c>
      <c r="F3371" s="149">
        <v>1</v>
      </c>
      <c r="G3371" s="104">
        <v>16.675639</v>
      </c>
    </row>
    <row r="3372" spans="1:7" s="63" customFormat="1" ht="100.2" customHeight="1" x14ac:dyDescent="0.35">
      <c r="A3372" s="367" t="s">
        <v>451</v>
      </c>
      <c r="B3372" s="219" t="s">
        <v>615</v>
      </c>
      <c r="C3372" s="100">
        <v>2023</v>
      </c>
      <c r="D3372" s="169" t="s">
        <v>295</v>
      </c>
      <c r="E3372" s="103">
        <v>1</v>
      </c>
      <c r="F3372" s="149">
        <v>1</v>
      </c>
      <c r="G3372" s="104">
        <v>16.675639</v>
      </c>
    </row>
    <row r="3373" spans="1:7" s="63" customFormat="1" ht="100.2" customHeight="1" x14ac:dyDescent="0.35">
      <c r="A3373" s="367" t="s">
        <v>451</v>
      </c>
      <c r="B3373" s="219" t="s">
        <v>617</v>
      </c>
      <c r="C3373" s="100">
        <v>2023</v>
      </c>
      <c r="D3373" s="169" t="s">
        <v>295</v>
      </c>
      <c r="E3373" s="103">
        <v>1</v>
      </c>
      <c r="F3373" s="149">
        <v>1</v>
      </c>
      <c r="G3373" s="104">
        <v>18.947645000000001</v>
      </c>
    </row>
    <row r="3374" spans="1:7" s="63" customFormat="1" ht="100.2" customHeight="1" x14ac:dyDescent="0.35">
      <c r="A3374" s="367" t="s">
        <v>451</v>
      </c>
      <c r="B3374" s="219" t="s">
        <v>618</v>
      </c>
      <c r="C3374" s="100">
        <v>2023</v>
      </c>
      <c r="D3374" s="169" t="s">
        <v>295</v>
      </c>
      <c r="E3374" s="103">
        <v>1</v>
      </c>
      <c r="F3374" s="149">
        <v>5</v>
      </c>
      <c r="G3374" s="104">
        <v>18.963456999999998</v>
      </c>
    </row>
    <row r="3375" spans="1:7" s="63" customFormat="1" ht="100.2" customHeight="1" x14ac:dyDescent="0.35">
      <c r="A3375" s="367" t="s">
        <v>451</v>
      </c>
      <c r="B3375" s="219" t="s">
        <v>618</v>
      </c>
      <c r="C3375" s="100">
        <v>2023</v>
      </c>
      <c r="D3375" s="169" t="s">
        <v>295</v>
      </c>
      <c r="E3375" s="103">
        <v>1</v>
      </c>
      <c r="F3375" s="149">
        <v>3</v>
      </c>
      <c r="G3375" s="104">
        <v>18.963456999999998</v>
      </c>
    </row>
    <row r="3376" spans="1:7" s="63" customFormat="1" ht="100.2" customHeight="1" x14ac:dyDescent="0.35">
      <c r="A3376" s="367" t="s">
        <v>451</v>
      </c>
      <c r="B3376" s="219" t="s">
        <v>618</v>
      </c>
      <c r="C3376" s="100">
        <v>2023</v>
      </c>
      <c r="D3376" s="169" t="s">
        <v>295</v>
      </c>
      <c r="E3376" s="103">
        <v>1</v>
      </c>
      <c r="F3376" s="149">
        <v>5</v>
      </c>
      <c r="G3376" s="104">
        <v>18.963467000000001</v>
      </c>
    </row>
    <row r="3377" spans="1:7" s="63" customFormat="1" ht="100.2" customHeight="1" x14ac:dyDescent="0.35">
      <c r="A3377" s="367" t="s">
        <v>451</v>
      </c>
      <c r="B3377" s="219" t="s">
        <v>618</v>
      </c>
      <c r="C3377" s="100">
        <v>2023</v>
      </c>
      <c r="D3377" s="169" t="s">
        <v>295</v>
      </c>
      <c r="E3377" s="103">
        <v>1</v>
      </c>
      <c r="F3377" s="149">
        <v>1</v>
      </c>
      <c r="G3377" s="104">
        <v>18.963467000000001</v>
      </c>
    </row>
    <row r="3378" spans="1:7" s="63" customFormat="1" ht="100.2" customHeight="1" x14ac:dyDescent="0.35">
      <c r="A3378" s="367" t="s">
        <v>451</v>
      </c>
      <c r="B3378" s="219" t="s">
        <v>618</v>
      </c>
      <c r="C3378" s="100">
        <v>2023</v>
      </c>
      <c r="D3378" s="169" t="s">
        <v>295</v>
      </c>
      <c r="E3378" s="103">
        <v>1</v>
      </c>
      <c r="F3378" s="149">
        <v>1</v>
      </c>
      <c r="G3378" s="104">
        <v>18.963467000000001</v>
      </c>
    </row>
    <row r="3379" spans="1:7" s="63" customFormat="1" ht="100.2" customHeight="1" x14ac:dyDescent="0.35">
      <c r="A3379" s="367" t="s">
        <v>451</v>
      </c>
      <c r="B3379" s="219" t="s">
        <v>618</v>
      </c>
      <c r="C3379" s="100">
        <v>2023</v>
      </c>
      <c r="D3379" s="169" t="s">
        <v>295</v>
      </c>
      <c r="E3379" s="103">
        <v>1</v>
      </c>
      <c r="F3379" s="149">
        <v>5</v>
      </c>
      <c r="G3379" s="104">
        <v>18.963456999999998</v>
      </c>
    </row>
    <row r="3380" spans="1:7" s="63" customFormat="1" ht="100.2" customHeight="1" x14ac:dyDescent="0.35">
      <c r="A3380" s="367" t="s">
        <v>451</v>
      </c>
      <c r="B3380" s="219" t="s">
        <v>618</v>
      </c>
      <c r="C3380" s="100">
        <v>2023</v>
      </c>
      <c r="D3380" s="169" t="s">
        <v>295</v>
      </c>
      <c r="E3380" s="103">
        <v>1</v>
      </c>
      <c r="F3380" s="149">
        <v>5</v>
      </c>
      <c r="G3380" s="104">
        <v>16.695495999999999</v>
      </c>
    </row>
    <row r="3381" spans="1:7" s="63" customFormat="1" ht="100.2" customHeight="1" x14ac:dyDescent="0.35">
      <c r="A3381" s="367" t="s">
        <v>451</v>
      </c>
      <c r="B3381" s="219" t="s">
        <v>618</v>
      </c>
      <c r="C3381" s="100">
        <v>2023</v>
      </c>
      <c r="D3381" s="169" t="s">
        <v>295</v>
      </c>
      <c r="E3381" s="103">
        <v>1</v>
      </c>
      <c r="F3381" s="149">
        <v>7</v>
      </c>
      <c r="G3381" s="104">
        <v>16.695495999999999</v>
      </c>
    </row>
    <row r="3382" spans="1:7" s="63" customFormat="1" ht="100.2" customHeight="1" x14ac:dyDescent="0.35">
      <c r="A3382" s="367" t="s">
        <v>451</v>
      </c>
      <c r="B3382" s="219" t="s">
        <v>617</v>
      </c>
      <c r="C3382" s="100">
        <v>2023</v>
      </c>
      <c r="D3382" s="169" t="s">
        <v>295</v>
      </c>
      <c r="E3382" s="103">
        <v>1</v>
      </c>
      <c r="F3382" s="180">
        <v>1</v>
      </c>
      <c r="G3382" s="104">
        <v>16.724350000000001</v>
      </c>
    </row>
    <row r="3383" spans="1:7" s="63" customFormat="1" ht="100.2" customHeight="1" x14ac:dyDescent="0.35">
      <c r="A3383" s="367" t="s">
        <v>451</v>
      </c>
      <c r="B3383" s="219" t="s">
        <v>617</v>
      </c>
      <c r="C3383" s="100">
        <v>2023</v>
      </c>
      <c r="D3383" s="169" t="s">
        <v>295</v>
      </c>
      <c r="E3383" s="103">
        <v>1</v>
      </c>
      <c r="F3383" s="180">
        <v>1</v>
      </c>
      <c r="G3383" s="104">
        <v>16.724360000000001</v>
      </c>
    </row>
    <row r="3384" spans="1:7" s="63" customFormat="1" ht="100.2" customHeight="1" x14ac:dyDescent="0.35">
      <c r="A3384" s="367" t="s">
        <v>451</v>
      </c>
      <c r="B3384" s="219" t="s">
        <v>617</v>
      </c>
      <c r="C3384" s="100">
        <v>2023</v>
      </c>
      <c r="D3384" s="169" t="s">
        <v>295</v>
      </c>
      <c r="E3384" s="103">
        <v>1</v>
      </c>
      <c r="F3384" s="149">
        <v>1</v>
      </c>
      <c r="G3384" s="104">
        <v>16.724350000000001</v>
      </c>
    </row>
    <row r="3385" spans="1:7" s="63" customFormat="1" ht="100.2" customHeight="1" x14ac:dyDescent="0.35">
      <c r="A3385" s="367" t="s">
        <v>451</v>
      </c>
      <c r="B3385" s="219" t="s">
        <v>619</v>
      </c>
      <c r="C3385" s="100">
        <v>2023</v>
      </c>
      <c r="D3385" s="169" t="s">
        <v>295</v>
      </c>
      <c r="E3385" s="103">
        <v>1</v>
      </c>
      <c r="F3385" s="149">
        <v>7</v>
      </c>
      <c r="G3385" s="104">
        <v>1.49885</v>
      </c>
    </row>
    <row r="3386" spans="1:7" s="63" customFormat="1" ht="100.2" customHeight="1" x14ac:dyDescent="0.35">
      <c r="A3386" s="367" t="s">
        <v>451</v>
      </c>
      <c r="B3386" s="219" t="s">
        <v>619</v>
      </c>
      <c r="C3386" s="100">
        <v>2023</v>
      </c>
      <c r="D3386" s="169" t="s">
        <v>295</v>
      </c>
      <c r="E3386" s="103">
        <v>1</v>
      </c>
      <c r="F3386" s="149">
        <v>5</v>
      </c>
      <c r="G3386" s="104">
        <v>1.49885</v>
      </c>
    </row>
    <row r="3387" spans="1:7" s="63" customFormat="1" ht="100.2" customHeight="1" x14ac:dyDescent="0.35">
      <c r="A3387" s="367" t="s">
        <v>451</v>
      </c>
      <c r="B3387" s="219" t="s">
        <v>619</v>
      </c>
      <c r="C3387" s="100">
        <v>2023</v>
      </c>
      <c r="D3387" s="169" t="s">
        <v>295</v>
      </c>
      <c r="E3387" s="103">
        <v>1</v>
      </c>
      <c r="F3387" s="149">
        <v>5</v>
      </c>
      <c r="G3387" s="104">
        <v>1.49884</v>
      </c>
    </row>
    <row r="3388" spans="1:7" s="63" customFormat="1" ht="100.2" customHeight="1" x14ac:dyDescent="0.35">
      <c r="A3388" s="367" t="s">
        <v>451</v>
      </c>
      <c r="B3388" s="219" t="s">
        <v>617</v>
      </c>
      <c r="C3388" s="100">
        <v>2023</v>
      </c>
      <c r="D3388" s="169" t="s">
        <v>295</v>
      </c>
      <c r="E3388" s="103">
        <v>1</v>
      </c>
      <c r="F3388" s="149">
        <v>5</v>
      </c>
      <c r="G3388" s="104">
        <v>2.0301800000000001</v>
      </c>
    </row>
    <row r="3389" spans="1:7" s="63" customFormat="1" ht="100.2" customHeight="1" x14ac:dyDescent="0.35">
      <c r="A3389" s="367" t="s">
        <v>451</v>
      </c>
      <c r="B3389" s="219" t="s">
        <v>619</v>
      </c>
      <c r="C3389" s="100">
        <v>2023</v>
      </c>
      <c r="D3389" s="169" t="s">
        <v>295</v>
      </c>
      <c r="E3389" s="103">
        <v>1</v>
      </c>
      <c r="F3389" s="149">
        <v>3</v>
      </c>
      <c r="G3389" s="104">
        <v>1.8130500000000001</v>
      </c>
    </row>
    <row r="3390" spans="1:7" s="63" customFormat="1" ht="100.2" customHeight="1" x14ac:dyDescent="0.35">
      <c r="A3390" s="367" t="s">
        <v>451</v>
      </c>
      <c r="B3390" s="219" t="s">
        <v>619</v>
      </c>
      <c r="C3390" s="100">
        <v>2023</v>
      </c>
      <c r="D3390" s="169" t="s">
        <v>295</v>
      </c>
      <c r="E3390" s="103">
        <v>1</v>
      </c>
      <c r="F3390" s="149">
        <v>3</v>
      </c>
      <c r="G3390" s="104">
        <v>16.68449846</v>
      </c>
    </row>
    <row r="3391" spans="1:7" s="63" customFormat="1" ht="100.2" customHeight="1" x14ac:dyDescent="0.35">
      <c r="A3391" s="367" t="s">
        <v>451</v>
      </c>
      <c r="B3391" s="219" t="s">
        <v>619</v>
      </c>
      <c r="C3391" s="100">
        <v>2023</v>
      </c>
      <c r="D3391" s="169" t="s">
        <v>295</v>
      </c>
      <c r="E3391" s="103">
        <v>1</v>
      </c>
      <c r="F3391" s="149">
        <v>1</v>
      </c>
      <c r="G3391" s="104">
        <v>14.42812846</v>
      </c>
    </row>
    <row r="3392" spans="1:7" s="63" customFormat="1" ht="100.2" customHeight="1" x14ac:dyDescent="0.35">
      <c r="A3392" s="367" t="s">
        <v>451</v>
      </c>
      <c r="B3392" s="219" t="s">
        <v>619</v>
      </c>
      <c r="C3392" s="100">
        <v>2023</v>
      </c>
      <c r="D3392" s="169" t="s">
        <v>295</v>
      </c>
      <c r="E3392" s="103">
        <v>1</v>
      </c>
      <c r="F3392" s="149">
        <v>1</v>
      </c>
      <c r="G3392" s="104">
        <v>14.42812846</v>
      </c>
    </row>
    <row r="3393" spans="1:7" s="63" customFormat="1" ht="100.2" customHeight="1" x14ac:dyDescent="0.35">
      <c r="A3393" s="367" t="s">
        <v>451</v>
      </c>
      <c r="B3393" s="219" t="s">
        <v>619</v>
      </c>
      <c r="C3393" s="100">
        <v>2023</v>
      </c>
      <c r="D3393" s="169" t="s">
        <v>295</v>
      </c>
      <c r="E3393" s="103">
        <v>1</v>
      </c>
      <c r="F3393" s="149">
        <v>5</v>
      </c>
      <c r="G3393" s="104">
        <v>14.42812846</v>
      </c>
    </row>
    <row r="3394" spans="1:7" s="63" customFormat="1" ht="70.2" customHeight="1" x14ac:dyDescent="0.35">
      <c r="A3394" s="367" t="s">
        <v>451</v>
      </c>
      <c r="B3394" s="219" t="s">
        <v>466</v>
      </c>
      <c r="C3394" s="100">
        <v>2023</v>
      </c>
      <c r="D3394" s="169" t="s">
        <v>295</v>
      </c>
      <c r="E3394" s="103">
        <v>1</v>
      </c>
      <c r="F3394" s="103">
        <v>1</v>
      </c>
      <c r="G3394" s="104">
        <v>24.66778</v>
      </c>
    </row>
    <row r="3395" spans="1:7" s="63" customFormat="1" ht="70.2" customHeight="1" x14ac:dyDescent="0.35">
      <c r="A3395" s="367" t="s">
        <v>451</v>
      </c>
      <c r="B3395" s="219" t="s">
        <v>466</v>
      </c>
      <c r="C3395" s="100">
        <v>2023</v>
      </c>
      <c r="D3395" s="169" t="s">
        <v>295</v>
      </c>
      <c r="E3395" s="103">
        <v>1</v>
      </c>
      <c r="F3395" s="103">
        <v>1</v>
      </c>
      <c r="G3395" s="108">
        <v>21.578130000000002</v>
      </c>
    </row>
    <row r="3396" spans="1:7" s="63" customFormat="1" ht="70.2" customHeight="1" x14ac:dyDescent="0.35">
      <c r="A3396" s="367" t="s">
        <v>451</v>
      </c>
      <c r="B3396" s="219" t="s">
        <v>466</v>
      </c>
      <c r="C3396" s="100">
        <v>2023</v>
      </c>
      <c r="D3396" s="169" t="s">
        <v>295</v>
      </c>
      <c r="E3396" s="103">
        <v>1</v>
      </c>
      <c r="F3396" s="103">
        <v>1.5</v>
      </c>
      <c r="G3396" s="108">
        <v>21.326779999999999</v>
      </c>
    </row>
    <row r="3397" spans="1:7" s="63" customFormat="1" ht="70.2" customHeight="1" x14ac:dyDescent="0.35">
      <c r="A3397" s="367" t="s">
        <v>451</v>
      </c>
      <c r="B3397" s="219" t="s">
        <v>466</v>
      </c>
      <c r="C3397" s="100">
        <v>2023</v>
      </c>
      <c r="D3397" s="169" t="s">
        <v>295</v>
      </c>
      <c r="E3397" s="103">
        <v>1</v>
      </c>
      <c r="F3397" s="103">
        <v>1.5</v>
      </c>
      <c r="G3397" s="108">
        <v>20.457429999999999</v>
      </c>
    </row>
    <row r="3398" spans="1:7" s="63" customFormat="1" ht="70.2" customHeight="1" x14ac:dyDescent="0.35">
      <c r="A3398" s="367" t="s">
        <v>451</v>
      </c>
      <c r="B3398" s="219" t="s">
        <v>466</v>
      </c>
      <c r="C3398" s="100">
        <v>2023</v>
      </c>
      <c r="D3398" s="169" t="s">
        <v>295</v>
      </c>
      <c r="E3398" s="103">
        <v>1</v>
      </c>
      <c r="F3398" s="103">
        <v>3</v>
      </c>
      <c r="G3398" s="108">
        <v>21.36504</v>
      </c>
    </row>
    <row r="3399" spans="1:7" s="63" customFormat="1" ht="70.2" customHeight="1" x14ac:dyDescent="0.35">
      <c r="A3399" s="367" t="s">
        <v>451</v>
      </c>
      <c r="B3399" s="219" t="s">
        <v>467</v>
      </c>
      <c r="C3399" s="100">
        <v>2023</v>
      </c>
      <c r="D3399" s="169" t="s">
        <v>295</v>
      </c>
      <c r="E3399" s="103">
        <v>1</v>
      </c>
      <c r="F3399" s="103">
        <v>3</v>
      </c>
      <c r="G3399" s="104">
        <v>22.30443</v>
      </c>
    </row>
    <row r="3400" spans="1:7" s="63" customFormat="1" ht="70.2" customHeight="1" x14ac:dyDescent="0.35">
      <c r="A3400" s="367" t="s">
        <v>451</v>
      </c>
      <c r="B3400" s="219" t="s">
        <v>467</v>
      </c>
      <c r="C3400" s="100">
        <v>2023</v>
      </c>
      <c r="D3400" s="169" t="s">
        <v>295</v>
      </c>
      <c r="E3400" s="103">
        <v>1</v>
      </c>
      <c r="F3400" s="103">
        <v>3</v>
      </c>
      <c r="G3400" s="104">
        <v>22.323589999999999</v>
      </c>
    </row>
    <row r="3401" spans="1:7" s="63" customFormat="1" ht="70.2" customHeight="1" x14ac:dyDescent="0.35">
      <c r="A3401" s="367" t="s">
        <v>451</v>
      </c>
      <c r="B3401" s="219" t="s">
        <v>467</v>
      </c>
      <c r="C3401" s="100">
        <v>2023</v>
      </c>
      <c r="D3401" s="169" t="s">
        <v>295</v>
      </c>
      <c r="E3401" s="103">
        <v>1</v>
      </c>
      <c r="F3401" s="103">
        <v>3</v>
      </c>
      <c r="G3401" s="104">
        <v>19.325469999999999</v>
      </c>
    </row>
    <row r="3402" spans="1:7" s="63" customFormat="1" ht="70.2" customHeight="1" x14ac:dyDescent="0.35">
      <c r="A3402" s="367" t="s">
        <v>451</v>
      </c>
      <c r="B3402" s="219" t="s">
        <v>620</v>
      </c>
      <c r="C3402" s="100">
        <v>2023</v>
      </c>
      <c r="D3402" s="169" t="s">
        <v>295</v>
      </c>
      <c r="E3402" s="103">
        <v>1</v>
      </c>
      <c r="F3402" s="103">
        <v>1</v>
      </c>
      <c r="G3402" s="108">
        <v>14.21125</v>
      </c>
    </row>
    <row r="3403" spans="1:7" s="63" customFormat="1" ht="70.2" customHeight="1" x14ac:dyDescent="0.35">
      <c r="A3403" s="367" t="s">
        <v>451</v>
      </c>
      <c r="B3403" s="219" t="s">
        <v>620</v>
      </c>
      <c r="C3403" s="100">
        <v>2023</v>
      </c>
      <c r="D3403" s="169" t="s">
        <v>295</v>
      </c>
      <c r="E3403" s="103">
        <v>1</v>
      </c>
      <c r="F3403" s="103">
        <v>3</v>
      </c>
      <c r="G3403" s="108">
        <v>14.21125</v>
      </c>
    </row>
    <row r="3404" spans="1:7" s="63" customFormat="1" ht="70.2" customHeight="1" x14ac:dyDescent="0.35">
      <c r="A3404" s="367" t="s">
        <v>451</v>
      </c>
      <c r="B3404" s="219" t="s">
        <v>620</v>
      </c>
      <c r="C3404" s="100">
        <v>2023</v>
      </c>
      <c r="D3404" s="169" t="s">
        <v>295</v>
      </c>
      <c r="E3404" s="103">
        <v>1</v>
      </c>
      <c r="F3404" s="103">
        <v>3</v>
      </c>
      <c r="G3404" s="104">
        <v>6.4517100000000003</v>
      </c>
    </row>
    <row r="3405" spans="1:7" s="63" customFormat="1" ht="70.2" customHeight="1" x14ac:dyDescent="0.35">
      <c r="A3405" s="367" t="s">
        <v>451</v>
      </c>
      <c r="B3405" s="219" t="s">
        <v>620</v>
      </c>
      <c r="C3405" s="100">
        <v>2023</v>
      </c>
      <c r="D3405" s="169" t="s">
        <v>295</v>
      </c>
      <c r="E3405" s="103">
        <v>1</v>
      </c>
      <c r="F3405" s="103">
        <v>3</v>
      </c>
      <c r="G3405" s="108">
        <v>26.306950000000001</v>
      </c>
    </row>
    <row r="3406" spans="1:7" s="63" customFormat="1" ht="70.2" customHeight="1" x14ac:dyDescent="0.35">
      <c r="A3406" s="367" t="s">
        <v>451</v>
      </c>
      <c r="B3406" s="219" t="s">
        <v>620</v>
      </c>
      <c r="C3406" s="100">
        <v>2023</v>
      </c>
      <c r="D3406" s="169" t="s">
        <v>295</v>
      </c>
      <c r="E3406" s="103">
        <v>1</v>
      </c>
      <c r="F3406" s="103">
        <v>3</v>
      </c>
      <c r="G3406" s="108">
        <v>16.086179999999999</v>
      </c>
    </row>
    <row r="3407" spans="1:7" s="63" customFormat="1" ht="70.2" customHeight="1" x14ac:dyDescent="0.35">
      <c r="A3407" s="367" t="s">
        <v>451</v>
      </c>
      <c r="B3407" s="219" t="s">
        <v>620</v>
      </c>
      <c r="C3407" s="100">
        <v>2023</v>
      </c>
      <c r="D3407" s="169" t="s">
        <v>295</v>
      </c>
      <c r="E3407" s="103">
        <v>1</v>
      </c>
      <c r="F3407" s="103">
        <v>1</v>
      </c>
      <c r="G3407" s="104">
        <v>21.825230000000001</v>
      </c>
    </row>
    <row r="3408" spans="1:7" s="63" customFormat="1" ht="70.2" customHeight="1" x14ac:dyDescent="0.35">
      <c r="A3408" s="367" t="s">
        <v>451</v>
      </c>
      <c r="B3408" s="219" t="s">
        <v>620</v>
      </c>
      <c r="C3408" s="100">
        <v>2023</v>
      </c>
      <c r="D3408" s="169" t="s">
        <v>295</v>
      </c>
      <c r="E3408" s="103">
        <v>1</v>
      </c>
      <c r="F3408" s="103">
        <v>3</v>
      </c>
      <c r="G3408" s="104">
        <v>19.9041</v>
      </c>
    </row>
    <row r="3409" spans="1:7" s="63" customFormat="1" ht="70.2" customHeight="1" x14ac:dyDescent="0.35">
      <c r="A3409" s="367" t="s">
        <v>451</v>
      </c>
      <c r="B3409" s="219" t="s">
        <v>620</v>
      </c>
      <c r="C3409" s="100">
        <v>2023</v>
      </c>
      <c r="D3409" s="169" t="s">
        <v>295</v>
      </c>
      <c r="E3409" s="103">
        <v>1</v>
      </c>
      <c r="F3409" s="103">
        <v>2.5</v>
      </c>
      <c r="G3409" s="104">
        <v>21.505199999999999</v>
      </c>
    </row>
    <row r="3410" spans="1:7" s="63" customFormat="1" ht="70.2" customHeight="1" x14ac:dyDescent="0.35">
      <c r="A3410" s="367" t="s">
        <v>451</v>
      </c>
      <c r="B3410" s="219" t="s">
        <v>620</v>
      </c>
      <c r="C3410" s="100">
        <v>2023</v>
      </c>
      <c r="D3410" s="169" t="s">
        <v>295</v>
      </c>
      <c r="E3410" s="103">
        <v>1</v>
      </c>
      <c r="F3410" s="103">
        <v>3</v>
      </c>
      <c r="G3410" s="104">
        <v>21.8371</v>
      </c>
    </row>
    <row r="3411" spans="1:7" s="63" customFormat="1" ht="70.2" customHeight="1" x14ac:dyDescent="0.35">
      <c r="A3411" s="367" t="s">
        <v>451</v>
      </c>
      <c r="B3411" s="219" t="s">
        <v>621</v>
      </c>
      <c r="C3411" s="100">
        <v>2023</v>
      </c>
      <c r="D3411" s="169" t="s">
        <v>295</v>
      </c>
      <c r="E3411" s="103">
        <v>1</v>
      </c>
      <c r="F3411" s="103">
        <v>5</v>
      </c>
      <c r="G3411" s="104">
        <v>13.151809999999999</v>
      </c>
    </row>
    <row r="3412" spans="1:7" s="63" customFormat="1" ht="70.2" customHeight="1" x14ac:dyDescent="0.35">
      <c r="A3412" s="367" t="s">
        <v>451</v>
      </c>
      <c r="B3412" s="219" t="s">
        <v>621</v>
      </c>
      <c r="C3412" s="100">
        <v>2023</v>
      </c>
      <c r="D3412" s="169" t="s">
        <v>295</v>
      </c>
      <c r="E3412" s="103">
        <v>1</v>
      </c>
      <c r="F3412" s="103">
        <v>8</v>
      </c>
      <c r="G3412" s="104">
        <v>21.34413</v>
      </c>
    </row>
    <row r="3413" spans="1:7" s="63" customFormat="1" ht="70.2" customHeight="1" x14ac:dyDescent="0.35">
      <c r="A3413" s="367" t="s">
        <v>451</v>
      </c>
      <c r="B3413" s="219" t="s">
        <v>621</v>
      </c>
      <c r="C3413" s="100">
        <v>2023</v>
      </c>
      <c r="D3413" s="169" t="s">
        <v>295</v>
      </c>
      <c r="E3413" s="103">
        <v>1</v>
      </c>
      <c r="F3413" s="103">
        <v>8</v>
      </c>
      <c r="G3413" s="104">
        <v>23.041360000000001</v>
      </c>
    </row>
    <row r="3414" spans="1:7" s="63" customFormat="1" ht="70.2" customHeight="1" x14ac:dyDescent="0.35">
      <c r="A3414" s="367" t="s">
        <v>451</v>
      </c>
      <c r="B3414" s="219" t="s">
        <v>621</v>
      </c>
      <c r="C3414" s="100">
        <v>2023</v>
      </c>
      <c r="D3414" s="169" t="s">
        <v>295</v>
      </c>
      <c r="E3414" s="103">
        <v>1</v>
      </c>
      <c r="F3414" s="103">
        <v>6</v>
      </c>
      <c r="G3414" s="104">
        <v>21.900310000000001</v>
      </c>
    </row>
    <row r="3415" spans="1:7" s="63" customFormat="1" ht="70.2" customHeight="1" x14ac:dyDescent="0.35">
      <c r="A3415" s="367" t="s">
        <v>451</v>
      </c>
      <c r="B3415" s="219" t="s">
        <v>621</v>
      </c>
      <c r="C3415" s="100">
        <v>2023</v>
      </c>
      <c r="D3415" s="169" t="s">
        <v>295</v>
      </c>
      <c r="E3415" s="103">
        <v>1</v>
      </c>
      <c r="F3415" s="103">
        <v>3</v>
      </c>
      <c r="G3415" s="104">
        <v>22.74091</v>
      </c>
    </row>
    <row r="3416" spans="1:7" s="63" customFormat="1" ht="70.2" customHeight="1" x14ac:dyDescent="0.35">
      <c r="A3416" s="367" t="s">
        <v>451</v>
      </c>
      <c r="B3416" s="219" t="s">
        <v>468</v>
      </c>
      <c r="C3416" s="100">
        <v>2023</v>
      </c>
      <c r="D3416" s="169" t="s">
        <v>295</v>
      </c>
      <c r="E3416" s="103">
        <v>1</v>
      </c>
      <c r="F3416" s="103">
        <v>7</v>
      </c>
      <c r="G3416" s="104">
        <v>10.148669999999999</v>
      </c>
    </row>
    <row r="3417" spans="1:7" s="63" customFormat="1" ht="70.2" customHeight="1" x14ac:dyDescent="0.35">
      <c r="A3417" s="367" t="s">
        <v>451</v>
      </c>
      <c r="B3417" s="219" t="s">
        <v>468</v>
      </c>
      <c r="C3417" s="100">
        <v>2023</v>
      </c>
      <c r="D3417" s="169" t="s">
        <v>295</v>
      </c>
      <c r="E3417" s="103">
        <v>1</v>
      </c>
      <c r="F3417" s="103">
        <v>7</v>
      </c>
      <c r="G3417" s="104">
        <v>25.52093</v>
      </c>
    </row>
    <row r="3418" spans="1:7" s="63" customFormat="1" ht="70.2" customHeight="1" x14ac:dyDescent="0.35">
      <c r="A3418" s="367" t="s">
        <v>451</v>
      </c>
      <c r="B3418" s="219" t="s">
        <v>468</v>
      </c>
      <c r="C3418" s="100">
        <v>2023</v>
      </c>
      <c r="D3418" s="169" t="s">
        <v>100</v>
      </c>
      <c r="E3418" s="103">
        <v>1</v>
      </c>
      <c r="F3418" s="103">
        <v>5</v>
      </c>
      <c r="G3418" s="104">
        <v>7.9972899999999996</v>
      </c>
    </row>
    <row r="3419" spans="1:7" s="63" customFormat="1" ht="70.2" customHeight="1" x14ac:dyDescent="0.35">
      <c r="A3419" s="367" t="s">
        <v>451</v>
      </c>
      <c r="B3419" s="219" t="s">
        <v>468</v>
      </c>
      <c r="C3419" s="100">
        <v>2023</v>
      </c>
      <c r="D3419" s="169" t="s">
        <v>295</v>
      </c>
      <c r="E3419" s="103">
        <v>1</v>
      </c>
      <c r="F3419" s="103">
        <v>5</v>
      </c>
      <c r="G3419" s="104">
        <v>25.10163</v>
      </c>
    </row>
    <row r="3420" spans="1:7" s="63" customFormat="1" ht="90.6" customHeight="1" x14ac:dyDescent="0.35">
      <c r="A3420" s="367" t="s">
        <v>451</v>
      </c>
      <c r="B3420" s="219" t="s">
        <v>469</v>
      </c>
      <c r="C3420" s="100">
        <v>2023</v>
      </c>
      <c r="D3420" s="100">
        <v>0.22</v>
      </c>
      <c r="E3420" s="103">
        <v>1</v>
      </c>
      <c r="F3420" s="103">
        <v>10</v>
      </c>
      <c r="G3420" s="104">
        <v>10.2037225</v>
      </c>
    </row>
    <row r="3421" spans="1:7" s="63" customFormat="1" ht="86.4" customHeight="1" x14ac:dyDescent="0.35">
      <c r="A3421" s="367" t="s">
        <v>451</v>
      </c>
      <c r="B3421" s="219" t="s">
        <v>622</v>
      </c>
      <c r="C3421" s="100">
        <v>2023</v>
      </c>
      <c r="D3421" s="100">
        <v>0.22</v>
      </c>
      <c r="E3421" s="103">
        <v>1</v>
      </c>
      <c r="F3421" s="103">
        <v>5</v>
      </c>
      <c r="G3421" s="104">
        <v>3.46979279666667</v>
      </c>
    </row>
    <row r="3422" spans="1:7" s="63" customFormat="1" ht="83.4" customHeight="1" x14ac:dyDescent="0.35">
      <c r="A3422" s="367" t="s">
        <v>451</v>
      </c>
      <c r="B3422" s="219" t="s">
        <v>622</v>
      </c>
      <c r="C3422" s="100">
        <v>2023</v>
      </c>
      <c r="D3422" s="100">
        <v>0.22</v>
      </c>
      <c r="E3422" s="103">
        <v>1</v>
      </c>
      <c r="F3422" s="103">
        <v>5</v>
      </c>
      <c r="G3422" s="104">
        <v>18.645168796666599</v>
      </c>
    </row>
    <row r="3423" spans="1:7" s="63" customFormat="1" ht="86.4" customHeight="1" x14ac:dyDescent="0.35">
      <c r="A3423" s="367" t="s">
        <v>451</v>
      </c>
      <c r="B3423" s="219" t="s">
        <v>622</v>
      </c>
      <c r="C3423" s="100">
        <v>2023</v>
      </c>
      <c r="D3423" s="100">
        <v>0.22</v>
      </c>
      <c r="E3423" s="103">
        <v>1</v>
      </c>
      <c r="F3423" s="103">
        <v>1</v>
      </c>
      <c r="G3423" s="104">
        <v>18.383533796666701</v>
      </c>
    </row>
    <row r="3424" spans="1:7" s="63" customFormat="1" ht="83.4" customHeight="1" x14ac:dyDescent="0.35">
      <c r="A3424" s="367" t="s">
        <v>451</v>
      </c>
      <c r="B3424" s="219" t="s">
        <v>622</v>
      </c>
      <c r="C3424" s="100">
        <v>2023</v>
      </c>
      <c r="D3424" s="100">
        <v>0.22</v>
      </c>
      <c r="E3424" s="103">
        <v>1</v>
      </c>
      <c r="F3424" s="103">
        <v>2</v>
      </c>
      <c r="G3424" s="104">
        <v>17.865783796666701</v>
      </c>
    </row>
    <row r="3425" spans="1:7" s="63" customFormat="1" ht="81.599999999999994" customHeight="1" x14ac:dyDescent="0.35">
      <c r="A3425" s="367" t="s">
        <v>451</v>
      </c>
      <c r="B3425" s="219" t="s">
        <v>622</v>
      </c>
      <c r="C3425" s="100">
        <v>2023</v>
      </c>
      <c r="D3425" s="100">
        <v>0.22</v>
      </c>
      <c r="E3425" s="103">
        <v>1</v>
      </c>
      <c r="F3425" s="103">
        <v>1</v>
      </c>
      <c r="G3425" s="104">
        <v>20.242604076666701</v>
      </c>
    </row>
    <row r="3426" spans="1:7" s="63" customFormat="1" ht="100.2" customHeight="1" x14ac:dyDescent="0.35">
      <c r="A3426" s="367" t="s">
        <v>451</v>
      </c>
      <c r="B3426" s="219" t="s">
        <v>623</v>
      </c>
      <c r="C3426" s="100">
        <v>2023</v>
      </c>
      <c r="D3426" s="100">
        <v>0.22</v>
      </c>
      <c r="E3426" s="103">
        <v>1</v>
      </c>
      <c r="F3426" s="103">
        <v>5</v>
      </c>
      <c r="G3426" s="104">
        <v>22.239269622181801</v>
      </c>
    </row>
    <row r="3427" spans="1:7" s="63" customFormat="1" ht="100.2" customHeight="1" x14ac:dyDescent="0.35">
      <c r="A3427" s="367" t="s">
        <v>451</v>
      </c>
      <c r="B3427" s="219" t="s">
        <v>623</v>
      </c>
      <c r="C3427" s="100">
        <v>2023</v>
      </c>
      <c r="D3427" s="100">
        <v>0.22</v>
      </c>
      <c r="E3427" s="103">
        <v>1</v>
      </c>
      <c r="F3427" s="103">
        <v>3</v>
      </c>
      <c r="G3427" s="104">
        <v>23.349369622181801</v>
      </c>
    </row>
    <row r="3428" spans="1:7" s="63" customFormat="1" ht="100.2" customHeight="1" x14ac:dyDescent="0.35">
      <c r="A3428" s="367" t="s">
        <v>451</v>
      </c>
      <c r="B3428" s="219" t="s">
        <v>623</v>
      </c>
      <c r="C3428" s="100">
        <v>2023</v>
      </c>
      <c r="D3428" s="100">
        <v>0.22</v>
      </c>
      <c r="E3428" s="103">
        <v>1</v>
      </c>
      <c r="F3428" s="103">
        <v>1</v>
      </c>
      <c r="G3428" s="104">
        <v>23.2572421221818</v>
      </c>
    </row>
    <row r="3429" spans="1:7" s="63" customFormat="1" ht="100.2" customHeight="1" x14ac:dyDescent="0.35">
      <c r="A3429" s="367" t="s">
        <v>451</v>
      </c>
      <c r="B3429" s="219" t="s">
        <v>623</v>
      </c>
      <c r="C3429" s="100">
        <v>2023</v>
      </c>
      <c r="D3429" s="100">
        <v>0.22</v>
      </c>
      <c r="E3429" s="103">
        <v>1</v>
      </c>
      <c r="F3429" s="103">
        <v>3</v>
      </c>
      <c r="G3429" s="104">
        <v>20.7283719141818</v>
      </c>
    </row>
    <row r="3430" spans="1:7" s="63" customFormat="1" ht="100.2" customHeight="1" x14ac:dyDescent="0.35">
      <c r="A3430" s="367" t="s">
        <v>451</v>
      </c>
      <c r="B3430" s="219" t="s">
        <v>623</v>
      </c>
      <c r="C3430" s="100">
        <v>2023</v>
      </c>
      <c r="D3430" s="100">
        <v>0.22</v>
      </c>
      <c r="E3430" s="103">
        <v>1</v>
      </c>
      <c r="F3430" s="103">
        <v>2</v>
      </c>
      <c r="G3430" s="104">
        <v>21.4392491761818</v>
      </c>
    </row>
    <row r="3431" spans="1:7" s="63" customFormat="1" ht="100.2" customHeight="1" x14ac:dyDescent="0.35">
      <c r="A3431" s="367" t="s">
        <v>451</v>
      </c>
      <c r="B3431" s="219" t="s">
        <v>624</v>
      </c>
      <c r="C3431" s="100">
        <v>2023</v>
      </c>
      <c r="D3431" s="100">
        <v>0.22</v>
      </c>
      <c r="E3431" s="103">
        <v>1</v>
      </c>
      <c r="F3431" s="103">
        <v>3</v>
      </c>
      <c r="G3431" s="104">
        <v>20.255171600000001</v>
      </c>
    </row>
    <row r="3432" spans="1:7" s="63" customFormat="1" ht="100.2" customHeight="1" x14ac:dyDescent="0.35">
      <c r="A3432" s="367" t="s">
        <v>451</v>
      </c>
      <c r="B3432" s="219" t="s">
        <v>624</v>
      </c>
      <c r="C3432" s="100">
        <v>2023</v>
      </c>
      <c r="D3432" s="100">
        <v>0.22</v>
      </c>
      <c r="E3432" s="103">
        <v>1</v>
      </c>
      <c r="F3432" s="103">
        <v>2</v>
      </c>
      <c r="G3432" s="104">
        <v>20.249571620000001</v>
      </c>
    </row>
    <row r="3433" spans="1:7" s="63" customFormat="1" ht="100.2" customHeight="1" x14ac:dyDescent="0.35">
      <c r="A3433" s="367" t="s">
        <v>451</v>
      </c>
      <c r="B3433" s="219" t="s">
        <v>625</v>
      </c>
      <c r="C3433" s="100">
        <v>2023</v>
      </c>
      <c r="D3433" s="100">
        <v>0.22</v>
      </c>
      <c r="E3433" s="103">
        <v>1</v>
      </c>
      <c r="F3433" s="103">
        <v>1</v>
      </c>
      <c r="G3433" s="104">
        <v>2.5582313235294101</v>
      </c>
    </row>
    <row r="3434" spans="1:7" s="63" customFormat="1" ht="100.2" customHeight="1" x14ac:dyDescent="0.35">
      <c r="A3434" s="367" t="s">
        <v>451</v>
      </c>
      <c r="B3434" s="219" t="s">
        <v>625</v>
      </c>
      <c r="C3434" s="100">
        <v>2023</v>
      </c>
      <c r="D3434" s="100">
        <v>0.22</v>
      </c>
      <c r="E3434" s="103">
        <v>1</v>
      </c>
      <c r="F3434" s="103">
        <v>5</v>
      </c>
      <c r="G3434" s="104">
        <v>19.057835963529399</v>
      </c>
    </row>
    <row r="3435" spans="1:7" s="63" customFormat="1" ht="100.2" customHeight="1" x14ac:dyDescent="0.35">
      <c r="A3435" s="367" t="s">
        <v>451</v>
      </c>
      <c r="B3435" s="219" t="s">
        <v>625</v>
      </c>
      <c r="C3435" s="100">
        <v>2023</v>
      </c>
      <c r="D3435" s="100">
        <v>0.22</v>
      </c>
      <c r="E3435" s="103">
        <v>1</v>
      </c>
      <c r="F3435" s="103">
        <v>5</v>
      </c>
      <c r="G3435" s="104">
        <v>19.057835963529399</v>
      </c>
    </row>
    <row r="3436" spans="1:7" s="63" customFormat="1" ht="100.2" customHeight="1" x14ac:dyDescent="0.35">
      <c r="A3436" s="367" t="s">
        <v>451</v>
      </c>
      <c r="B3436" s="219" t="s">
        <v>625</v>
      </c>
      <c r="C3436" s="100">
        <v>2023</v>
      </c>
      <c r="D3436" s="100">
        <v>0.22</v>
      </c>
      <c r="E3436" s="103">
        <v>1</v>
      </c>
      <c r="F3436" s="103">
        <v>2</v>
      </c>
      <c r="G3436" s="104">
        <v>3.8708725735294101</v>
      </c>
    </row>
    <row r="3437" spans="1:7" s="63" customFormat="1" ht="100.2" customHeight="1" x14ac:dyDescent="0.35">
      <c r="A3437" s="367" t="s">
        <v>451</v>
      </c>
      <c r="B3437" s="219" t="s">
        <v>625</v>
      </c>
      <c r="C3437" s="100">
        <v>2023</v>
      </c>
      <c r="D3437" s="100">
        <v>0.22</v>
      </c>
      <c r="E3437" s="103">
        <v>1</v>
      </c>
      <c r="F3437" s="103">
        <v>2</v>
      </c>
      <c r="G3437" s="104">
        <v>3.8708725735294101</v>
      </c>
    </row>
    <row r="3438" spans="1:7" s="63" customFormat="1" ht="100.2" customHeight="1" x14ac:dyDescent="0.35">
      <c r="A3438" s="367" t="s">
        <v>451</v>
      </c>
      <c r="B3438" s="219" t="s">
        <v>625</v>
      </c>
      <c r="C3438" s="100">
        <v>2023</v>
      </c>
      <c r="D3438" s="100">
        <v>0.22</v>
      </c>
      <c r="E3438" s="103">
        <v>1</v>
      </c>
      <c r="F3438" s="103">
        <v>5</v>
      </c>
      <c r="G3438" s="104">
        <v>22.5794</v>
      </c>
    </row>
    <row r="3439" spans="1:7" s="63" customFormat="1" ht="100.2" customHeight="1" x14ac:dyDescent="0.35">
      <c r="A3439" s="367" t="s">
        <v>451</v>
      </c>
      <c r="B3439" s="219" t="s">
        <v>625</v>
      </c>
      <c r="C3439" s="100">
        <v>2023</v>
      </c>
      <c r="D3439" s="100">
        <v>0.22</v>
      </c>
      <c r="E3439" s="103">
        <v>1</v>
      </c>
      <c r="F3439" s="103">
        <v>5</v>
      </c>
      <c r="G3439" s="104">
        <v>22.984636999999999</v>
      </c>
    </row>
    <row r="3440" spans="1:7" s="63" customFormat="1" ht="100.2" customHeight="1" x14ac:dyDescent="0.35">
      <c r="A3440" s="367" t="s">
        <v>451</v>
      </c>
      <c r="B3440" s="219" t="s">
        <v>625</v>
      </c>
      <c r="C3440" s="100">
        <v>2023</v>
      </c>
      <c r="D3440" s="100">
        <v>0.22</v>
      </c>
      <c r="E3440" s="103">
        <v>1</v>
      </c>
      <c r="F3440" s="103">
        <v>5</v>
      </c>
      <c r="G3440" s="104">
        <v>20.927149792856302</v>
      </c>
    </row>
    <row r="3441" spans="1:7" s="63" customFormat="1" ht="100.2" customHeight="1" x14ac:dyDescent="0.35">
      <c r="A3441" s="367" t="s">
        <v>451</v>
      </c>
      <c r="B3441" s="219" t="s">
        <v>625</v>
      </c>
      <c r="C3441" s="100">
        <v>2023</v>
      </c>
      <c r="D3441" s="100">
        <v>0.22</v>
      </c>
      <c r="E3441" s="103">
        <v>1</v>
      </c>
      <c r="F3441" s="103">
        <v>5</v>
      </c>
      <c r="G3441" s="104">
        <v>20.927149792856302</v>
      </c>
    </row>
    <row r="3442" spans="1:7" s="63" customFormat="1" ht="100.2" customHeight="1" x14ac:dyDescent="0.35">
      <c r="A3442" s="367" t="s">
        <v>451</v>
      </c>
      <c r="B3442" s="219" t="s">
        <v>625</v>
      </c>
      <c r="C3442" s="100">
        <v>2023</v>
      </c>
      <c r="D3442" s="100">
        <v>0.22</v>
      </c>
      <c r="E3442" s="103">
        <v>1</v>
      </c>
      <c r="F3442" s="103">
        <v>5</v>
      </c>
      <c r="G3442" s="104">
        <v>20.927149792856302</v>
      </c>
    </row>
    <row r="3443" spans="1:7" s="63" customFormat="1" ht="100.2" customHeight="1" x14ac:dyDescent="0.35">
      <c r="A3443" s="367" t="s">
        <v>451</v>
      </c>
      <c r="B3443" s="219" t="s">
        <v>625</v>
      </c>
      <c r="C3443" s="100">
        <v>2023</v>
      </c>
      <c r="D3443" s="100">
        <v>0.22</v>
      </c>
      <c r="E3443" s="103">
        <v>1</v>
      </c>
      <c r="F3443" s="103">
        <v>5</v>
      </c>
      <c r="G3443" s="104">
        <v>20.927149792856302</v>
      </c>
    </row>
    <row r="3444" spans="1:7" s="63" customFormat="1" ht="100.2" customHeight="1" x14ac:dyDescent="0.35">
      <c r="A3444" s="367" t="s">
        <v>451</v>
      </c>
      <c r="B3444" s="219" t="s">
        <v>625</v>
      </c>
      <c r="C3444" s="100">
        <v>2023</v>
      </c>
      <c r="D3444" s="100">
        <v>0.22</v>
      </c>
      <c r="E3444" s="103">
        <v>1</v>
      </c>
      <c r="F3444" s="103">
        <v>5</v>
      </c>
      <c r="G3444" s="104">
        <v>20.927149792856302</v>
      </c>
    </row>
    <row r="3445" spans="1:7" s="63" customFormat="1" ht="100.2" customHeight="1" x14ac:dyDescent="0.35">
      <c r="A3445" s="367" t="s">
        <v>451</v>
      </c>
      <c r="B3445" s="219" t="s">
        <v>625</v>
      </c>
      <c r="C3445" s="100">
        <v>2023</v>
      </c>
      <c r="D3445" s="100">
        <v>0.22</v>
      </c>
      <c r="E3445" s="103">
        <v>1</v>
      </c>
      <c r="F3445" s="103">
        <v>5</v>
      </c>
      <c r="G3445" s="104">
        <v>23.101084506666702</v>
      </c>
    </row>
    <row r="3446" spans="1:7" s="63" customFormat="1" ht="100.2" customHeight="1" x14ac:dyDescent="0.35">
      <c r="A3446" s="367" t="s">
        <v>451</v>
      </c>
      <c r="B3446" s="219" t="s">
        <v>625</v>
      </c>
      <c r="C3446" s="100">
        <v>2023</v>
      </c>
      <c r="D3446" s="100">
        <v>0.22</v>
      </c>
      <c r="E3446" s="103">
        <v>1</v>
      </c>
      <c r="F3446" s="103">
        <v>3</v>
      </c>
      <c r="G3446" s="104">
        <v>20.622203835666699</v>
      </c>
    </row>
    <row r="3447" spans="1:7" s="63" customFormat="1" ht="100.2" customHeight="1" x14ac:dyDescent="0.35">
      <c r="A3447" s="367" t="s">
        <v>451</v>
      </c>
      <c r="B3447" s="219" t="s">
        <v>625</v>
      </c>
      <c r="C3447" s="100">
        <v>2023</v>
      </c>
      <c r="D3447" s="100">
        <v>0.22</v>
      </c>
      <c r="E3447" s="103">
        <v>1</v>
      </c>
      <c r="F3447" s="103">
        <v>5</v>
      </c>
      <c r="G3447" s="104">
        <v>22.031033837666701</v>
      </c>
    </row>
    <row r="3448" spans="1:7" s="63" customFormat="1" ht="100.2" customHeight="1" x14ac:dyDescent="0.35">
      <c r="A3448" s="367" t="s">
        <v>451</v>
      </c>
      <c r="B3448" s="219" t="s">
        <v>625</v>
      </c>
      <c r="C3448" s="100">
        <v>2023</v>
      </c>
      <c r="D3448" s="100">
        <v>0.22</v>
      </c>
      <c r="E3448" s="103">
        <v>1</v>
      </c>
      <c r="F3448" s="103">
        <v>6</v>
      </c>
      <c r="G3448" s="104">
        <v>19.673557168666701</v>
      </c>
    </row>
    <row r="3449" spans="1:7" s="63" customFormat="1" ht="100.2" customHeight="1" x14ac:dyDescent="0.35">
      <c r="A3449" s="367" t="s">
        <v>451</v>
      </c>
      <c r="B3449" s="219" t="s">
        <v>625</v>
      </c>
      <c r="C3449" s="100">
        <v>2023</v>
      </c>
      <c r="D3449" s="100">
        <v>0.22</v>
      </c>
      <c r="E3449" s="103">
        <v>1</v>
      </c>
      <c r="F3449" s="103">
        <v>15</v>
      </c>
      <c r="G3449" s="104">
        <v>20.080833838666699</v>
      </c>
    </row>
    <row r="3450" spans="1:7" s="63" customFormat="1" ht="100.2" customHeight="1" x14ac:dyDescent="0.35">
      <c r="A3450" s="367" t="s">
        <v>451</v>
      </c>
      <c r="B3450" s="219" t="s">
        <v>625</v>
      </c>
      <c r="C3450" s="100">
        <v>2023</v>
      </c>
      <c r="D3450" s="100">
        <v>0.22</v>
      </c>
      <c r="E3450" s="103">
        <v>1</v>
      </c>
      <c r="F3450" s="103">
        <v>5</v>
      </c>
      <c r="G3450" s="104">
        <v>22.706161542222201</v>
      </c>
    </row>
    <row r="3451" spans="1:7" s="63" customFormat="1" ht="100.2" customHeight="1" x14ac:dyDescent="0.35">
      <c r="A3451" s="367" t="s">
        <v>451</v>
      </c>
      <c r="B3451" s="219" t="s">
        <v>625</v>
      </c>
      <c r="C3451" s="100">
        <v>2023</v>
      </c>
      <c r="D3451" s="100">
        <v>0.22</v>
      </c>
      <c r="E3451" s="103">
        <v>1</v>
      </c>
      <c r="F3451" s="103">
        <v>5</v>
      </c>
      <c r="G3451" s="104">
        <v>22.774111542222201</v>
      </c>
    </row>
    <row r="3452" spans="1:7" s="63" customFormat="1" ht="100.2" customHeight="1" x14ac:dyDescent="0.35">
      <c r="A3452" s="367" t="s">
        <v>451</v>
      </c>
      <c r="B3452" s="219" t="s">
        <v>625</v>
      </c>
      <c r="C3452" s="100">
        <v>2023</v>
      </c>
      <c r="D3452" s="100">
        <v>0.22</v>
      </c>
      <c r="E3452" s="103">
        <v>1</v>
      </c>
      <c r="F3452" s="103">
        <v>5</v>
      </c>
      <c r="G3452" s="104">
        <v>17.372911362222201</v>
      </c>
    </row>
    <row r="3453" spans="1:7" s="63" customFormat="1" ht="100.2" customHeight="1" x14ac:dyDescent="0.35">
      <c r="A3453" s="367" t="s">
        <v>451</v>
      </c>
      <c r="B3453" s="219" t="s">
        <v>625</v>
      </c>
      <c r="C3453" s="100">
        <v>2023</v>
      </c>
      <c r="D3453" s="100">
        <v>0.22</v>
      </c>
      <c r="E3453" s="103">
        <v>1</v>
      </c>
      <c r="F3453" s="103">
        <v>5</v>
      </c>
      <c r="G3453" s="104">
        <v>17.504689362222202</v>
      </c>
    </row>
    <row r="3454" spans="1:7" s="63" customFormat="1" ht="100.2" customHeight="1" x14ac:dyDescent="0.35">
      <c r="A3454" s="367" t="s">
        <v>451</v>
      </c>
      <c r="B3454" s="219" t="s">
        <v>625</v>
      </c>
      <c r="C3454" s="100">
        <v>2023</v>
      </c>
      <c r="D3454" s="100">
        <v>0.22</v>
      </c>
      <c r="E3454" s="103">
        <v>1</v>
      </c>
      <c r="F3454" s="103">
        <v>5</v>
      </c>
      <c r="G3454" s="104">
        <v>17.504689362222202</v>
      </c>
    </row>
    <row r="3455" spans="1:7" s="63" customFormat="1" ht="100.2" customHeight="1" x14ac:dyDescent="0.35">
      <c r="A3455" s="367" t="s">
        <v>451</v>
      </c>
      <c r="B3455" s="219" t="s">
        <v>625</v>
      </c>
      <c r="C3455" s="100">
        <v>2023</v>
      </c>
      <c r="D3455" s="100">
        <v>0.22</v>
      </c>
      <c r="E3455" s="103">
        <v>1</v>
      </c>
      <c r="F3455" s="103">
        <v>5</v>
      </c>
      <c r="G3455" s="104">
        <v>19.283747632222202</v>
      </c>
    </row>
    <row r="3456" spans="1:7" s="63" customFormat="1" ht="100.2" customHeight="1" x14ac:dyDescent="0.35">
      <c r="A3456" s="367" t="s">
        <v>451</v>
      </c>
      <c r="B3456" s="219" t="s">
        <v>625</v>
      </c>
      <c r="C3456" s="100">
        <v>2023</v>
      </c>
      <c r="D3456" s="100">
        <v>0.22</v>
      </c>
      <c r="E3456" s="103">
        <v>1</v>
      </c>
      <c r="F3456" s="103">
        <v>5</v>
      </c>
      <c r="G3456" s="104">
        <v>20.944613232222199</v>
      </c>
    </row>
    <row r="3457" spans="1:7" s="63" customFormat="1" ht="100.2" customHeight="1" x14ac:dyDescent="0.35">
      <c r="A3457" s="367" t="s">
        <v>451</v>
      </c>
      <c r="B3457" s="219" t="s">
        <v>625</v>
      </c>
      <c r="C3457" s="100">
        <v>2023</v>
      </c>
      <c r="D3457" s="100">
        <v>0.22</v>
      </c>
      <c r="E3457" s="103">
        <v>1</v>
      </c>
      <c r="F3457" s="103">
        <v>5</v>
      </c>
      <c r="G3457" s="104">
        <v>20.953796602222202</v>
      </c>
    </row>
    <row r="3458" spans="1:7" s="63" customFormat="1" ht="100.2" customHeight="1" x14ac:dyDescent="0.35">
      <c r="A3458" s="367" t="s">
        <v>451</v>
      </c>
      <c r="B3458" s="219" t="s">
        <v>625</v>
      </c>
      <c r="C3458" s="100">
        <v>2023</v>
      </c>
      <c r="D3458" s="100">
        <v>0.22</v>
      </c>
      <c r="E3458" s="103">
        <v>1</v>
      </c>
      <c r="F3458" s="103">
        <v>5</v>
      </c>
      <c r="G3458" s="104">
        <v>21.303104932222201</v>
      </c>
    </row>
    <row r="3459" spans="1:7" s="63" customFormat="1" ht="100.2" customHeight="1" x14ac:dyDescent="0.35">
      <c r="A3459" s="367" t="s">
        <v>451</v>
      </c>
      <c r="B3459" s="219" t="s">
        <v>625</v>
      </c>
      <c r="C3459" s="100">
        <v>2023</v>
      </c>
      <c r="D3459" s="100">
        <v>0.22</v>
      </c>
      <c r="E3459" s="103">
        <v>1</v>
      </c>
      <c r="F3459" s="103">
        <v>5</v>
      </c>
      <c r="G3459" s="104">
        <v>18.410137259999999</v>
      </c>
    </row>
    <row r="3460" spans="1:7" s="63" customFormat="1" ht="100.2" customHeight="1" x14ac:dyDescent="0.35">
      <c r="A3460" s="367" t="s">
        <v>451</v>
      </c>
      <c r="B3460" s="219" t="s">
        <v>625</v>
      </c>
      <c r="C3460" s="100">
        <v>2023</v>
      </c>
      <c r="D3460" s="100">
        <v>0.22</v>
      </c>
      <c r="E3460" s="103">
        <v>1</v>
      </c>
      <c r="F3460" s="103">
        <v>3</v>
      </c>
      <c r="G3460" s="104">
        <v>18.26892046</v>
      </c>
    </row>
    <row r="3461" spans="1:7" s="63" customFormat="1" ht="100.2" customHeight="1" x14ac:dyDescent="0.35">
      <c r="A3461" s="367" t="s">
        <v>451</v>
      </c>
      <c r="B3461" s="219" t="s">
        <v>625</v>
      </c>
      <c r="C3461" s="100">
        <v>2023</v>
      </c>
      <c r="D3461" s="100">
        <v>0.22</v>
      </c>
      <c r="E3461" s="103">
        <v>1</v>
      </c>
      <c r="F3461" s="103">
        <v>5</v>
      </c>
      <c r="G3461" s="104">
        <v>17.68056206</v>
      </c>
    </row>
    <row r="3462" spans="1:7" s="63" customFormat="1" ht="100.2" customHeight="1" x14ac:dyDescent="0.35">
      <c r="A3462" s="367" t="s">
        <v>451</v>
      </c>
      <c r="B3462" s="219" t="s">
        <v>626</v>
      </c>
      <c r="C3462" s="100">
        <v>2023</v>
      </c>
      <c r="D3462" s="100">
        <v>0.22</v>
      </c>
      <c r="E3462" s="103">
        <v>1</v>
      </c>
      <c r="F3462" s="103">
        <v>5</v>
      </c>
      <c r="G3462" s="104">
        <v>22.262377499999999</v>
      </c>
    </row>
    <row r="3463" spans="1:7" s="63" customFormat="1" ht="100.2" customHeight="1" x14ac:dyDescent="0.35">
      <c r="A3463" s="367" t="s">
        <v>451</v>
      </c>
      <c r="B3463" s="219" t="s">
        <v>626</v>
      </c>
      <c r="C3463" s="100">
        <v>2023</v>
      </c>
      <c r="D3463" s="100">
        <v>0.22</v>
      </c>
      <c r="E3463" s="103">
        <v>1</v>
      </c>
      <c r="F3463" s="103">
        <v>5</v>
      </c>
      <c r="G3463" s="104">
        <v>21.569583333333298</v>
      </c>
    </row>
    <row r="3464" spans="1:7" s="63" customFormat="1" ht="100.2" customHeight="1" x14ac:dyDescent="0.35">
      <c r="A3464" s="367" t="s">
        <v>451</v>
      </c>
      <c r="B3464" s="219" t="s">
        <v>626</v>
      </c>
      <c r="C3464" s="100">
        <v>2023</v>
      </c>
      <c r="D3464" s="100">
        <v>0.22</v>
      </c>
      <c r="E3464" s="103">
        <v>1</v>
      </c>
      <c r="F3464" s="103">
        <v>5</v>
      </c>
      <c r="G3464" s="104">
        <v>21.569583333333298</v>
      </c>
    </row>
    <row r="3465" spans="1:7" s="63" customFormat="1" ht="100.2" customHeight="1" x14ac:dyDescent="0.35">
      <c r="A3465" s="367" t="s">
        <v>451</v>
      </c>
      <c r="B3465" s="219" t="s">
        <v>626</v>
      </c>
      <c r="C3465" s="100">
        <v>2023</v>
      </c>
      <c r="D3465" s="100">
        <v>0.22</v>
      </c>
      <c r="E3465" s="103">
        <v>1</v>
      </c>
      <c r="F3465" s="103">
        <v>5</v>
      </c>
      <c r="G3465" s="104">
        <v>19.995876410000001</v>
      </c>
    </row>
    <row r="3466" spans="1:7" s="63" customFormat="1" ht="100.2" customHeight="1" x14ac:dyDescent="0.35">
      <c r="A3466" s="367" t="s">
        <v>451</v>
      </c>
      <c r="B3466" s="219" t="s">
        <v>626</v>
      </c>
      <c r="C3466" s="100">
        <v>2023</v>
      </c>
      <c r="D3466" s="100">
        <v>0.22</v>
      </c>
      <c r="E3466" s="103">
        <v>1</v>
      </c>
      <c r="F3466" s="103">
        <v>5</v>
      </c>
      <c r="G3466" s="104">
        <v>18.793656410000001</v>
      </c>
    </row>
    <row r="3467" spans="1:7" s="63" customFormat="1" ht="100.2" customHeight="1" x14ac:dyDescent="0.35">
      <c r="A3467" s="367" t="s">
        <v>451</v>
      </c>
      <c r="B3467" s="219" t="s">
        <v>626</v>
      </c>
      <c r="C3467" s="100">
        <v>2023</v>
      </c>
      <c r="D3467" s="100">
        <v>0.22</v>
      </c>
      <c r="E3467" s="103">
        <v>1</v>
      </c>
      <c r="F3467" s="103">
        <v>5</v>
      </c>
      <c r="G3467" s="104">
        <v>19.456454993333299</v>
      </c>
    </row>
    <row r="3468" spans="1:7" s="63" customFormat="1" ht="100.2" customHeight="1" x14ac:dyDescent="0.35">
      <c r="A3468" s="367" t="s">
        <v>451</v>
      </c>
      <c r="B3468" s="219" t="s">
        <v>626</v>
      </c>
      <c r="C3468" s="100">
        <v>2023</v>
      </c>
      <c r="D3468" s="100">
        <v>0.22</v>
      </c>
      <c r="E3468" s="103">
        <v>1</v>
      </c>
      <c r="F3468" s="103">
        <v>15</v>
      </c>
      <c r="G3468" s="104">
        <v>43.63540777</v>
      </c>
    </row>
    <row r="3469" spans="1:7" s="63" customFormat="1" ht="100.2" customHeight="1" x14ac:dyDescent="0.35">
      <c r="A3469" s="367" t="s">
        <v>451</v>
      </c>
      <c r="B3469" s="219" t="s">
        <v>626</v>
      </c>
      <c r="C3469" s="100">
        <v>2023</v>
      </c>
      <c r="D3469" s="100">
        <v>0.22</v>
      </c>
      <c r="E3469" s="103">
        <v>1</v>
      </c>
      <c r="F3469" s="103">
        <v>15</v>
      </c>
      <c r="G3469" s="104">
        <v>31.014958360000001</v>
      </c>
    </row>
    <row r="3470" spans="1:7" s="63" customFormat="1" ht="100.2" customHeight="1" x14ac:dyDescent="0.35">
      <c r="A3470" s="367" t="s">
        <v>451</v>
      </c>
      <c r="B3470" s="219" t="s">
        <v>626</v>
      </c>
      <c r="C3470" s="100">
        <v>2023</v>
      </c>
      <c r="D3470" s="100">
        <v>0.22</v>
      </c>
      <c r="E3470" s="103">
        <v>1</v>
      </c>
      <c r="F3470" s="103">
        <v>2</v>
      </c>
      <c r="G3470" s="104">
        <v>19.782811720000002</v>
      </c>
    </row>
    <row r="3471" spans="1:7" s="63" customFormat="1" ht="100.2" customHeight="1" x14ac:dyDescent="0.35">
      <c r="A3471" s="367" t="s">
        <v>451</v>
      </c>
      <c r="B3471" s="219" t="s">
        <v>626</v>
      </c>
      <c r="C3471" s="100">
        <v>2023</v>
      </c>
      <c r="D3471" s="100">
        <v>0.22</v>
      </c>
      <c r="E3471" s="103">
        <v>1</v>
      </c>
      <c r="F3471" s="103">
        <v>5</v>
      </c>
      <c r="G3471" s="104">
        <v>22.210201336666699</v>
      </c>
    </row>
    <row r="3472" spans="1:7" s="63" customFormat="1" ht="100.2" customHeight="1" x14ac:dyDescent="0.35">
      <c r="A3472" s="367" t="s">
        <v>451</v>
      </c>
      <c r="B3472" s="219" t="s">
        <v>626</v>
      </c>
      <c r="C3472" s="100">
        <v>2023</v>
      </c>
      <c r="D3472" s="100">
        <v>0.22</v>
      </c>
      <c r="E3472" s="103">
        <v>1</v>
      </c>
      <c r="F3472" s="103">
        <v>5</v>
      </c>
      <c r="G3472" s="104">
        <v>22.210201336666699</v>
      </c>
    </row>
    <row r="3473" spans="1:7" s="63" customFormat="1" ht="100.2" customHeight="1" x14ac:dyDescent="0.35">
      <c r="A3473" s="367" t="s">
        <v>451</v>
      </c>
      <c r="B3473" s="219" t="s">
        <v>626</v>
      </c>
      <c r="C3473" s="100">
        <v>2023</v>
      </c>
      <c r="D3473" s="100">
        <v>0.22</v>
      </c>
      <c r="E3473" s="103">
        <v>1</v>
      </c>
      <c r="F3473" s="103">
        <v>3</v>
      </c>
      <c r="G3473" s="104">
        <v>21.801158836666701</v>
      </c>
    </row>
    <row r="3474" spans="1:7" s="63" customFormat="1" ht="100.2" customHeight="1" x14ac:dyDescent="0.35">
      <c r="A3474" s="367" t="s">
        <v>451</v>
      </c>
      <c r="B3474" s="219" t="s">
        <v>626</v>
      </c>
      <c r="C3474" s="100">
        <v>2023</v>
      </c>
      <c r="D3474" s="100">
        <v>0.22</v>
      </c>
      <c r="E3474" s="103">
        <v>1</v>
      </c>
      <c r="F3474" s="103">
        <v>7</v>
      </c>
      <c r="G3474" s="104">
        <v>21.801158836666701</v>
      </c>
    </row>
    <row r="3475" spans="1:7" s="63" customFormat="1" ht="100.2" customHeight="1" x14ac:dyDescent="0.35">
      <c r="A3475" s="367" t="s">
        <v>451</v>
      </c>
      <c r="B3475" s="219" t="s">
        <v>626</v>
      </c>
      <c r="C3475" s="100">
        <v>2023</v>
      </c>
      <c r="D3475" s="100">
        <v>0.22</v>
      </c>
      <c r="E3475" s="103">
        <v>1</v>
      </c>
      <c r="F3475" s="103">
        <v>1</v>
      </c>
      <c r="G3475" s="104">
        <v>21.801158836666701</v>
      </c>
    </row>
    <row r="3476" spans="1:7" s="63" customFormat="1" ht="100.2" customHeight="1" x14ac:dyDescent="0.35">
      <c r="A3476" s="367" t="s">
        <v>451</v>
      </c>
      <c r="B3476" s="219" t="s">
        <v>626</v>
      </c>
      <c r="C3476" s="100">
        <v>2023</v>
      </c>
      <c r="D3476" s="100">
        <v>0.22</v>
      </c>
      <c r="E3476" s="103">
        <v>1</v>
      </c>
      <c r="F3476" s="103">
        <v>15</v>
      </c>
      <c r="G3476" s="104">
        <v>20.035950942666702</v>
      </c>
    </row>
    <row r="3477" spans="1:7" s="63" customFormat="1" ht="100.2" customHeight="1" x14ac:dyDescent="0.35">
      <c r="A3477" s="367" t="s">
        <v>451</v>
      </c>
      <c r="B3477" s="219" t="s">
        <v>626</v>
      </c>
      <c r="C3477" s="100">
        <v>2023</v>
      </c>
      <c r="D3477" s="100">
        <v>0.22</v>
      </c>
      <c r="E3477" s="103">
        <v>1</v>
      </c>
      <c r="F3477" s="103">
        <v>5</v>
      </c>
      <c r="G3477" s="104">
        <v>19.323810000000002</v>
      </c>
    </row>
    <row r="3478" spans="1:7" s="63" customFormat="1" ht="100.2" customHeight="1" x14ac:dyDescent="0.35">
      <c r="A3478" s="367" t="s">
        <v>451</v>
      </c>
      <c r="B3478" s="219" t="s">
        <v>626</v>
      </c>
      <c r="C3478" s="100">
        <v>2023</v>
      </c>
      <c r="D3478" s="100">
        <v>0.22</v>
      </c>
      <c r="E3478" s="103">
        <v>1</v>
      </c>
      <c r="F3478" s="103">
        <v>5</v>
      </c>
      <c r="G3478" s="104">
        <v>20.061625979999999</v>
      </c>
    </row>
    <row r="3479" spans="1:7" s="63" customFormat="1" ht="100.2" customHeight="1" x14ac:dyDescent="0.35">
      <c r="A3479" s="367" t="s">
        <v>451</v>
      </c>
      <c r="B3479" s="219" t="s">
        <v>627</v>
      </c>
      <c r="C3479" s="100">
        <v>2023</v>
      </c>
      <c r="D3479" s="100">
        <v>0.22</v>
      </c>
      <c r="E3479" s="103">
        <v>1</v>
      </c>
      <c r="F3479" s="103">
        <v>30</v>
      </c>
      <c r="G3479" s="104">
        <v>33.654429999999998</v>
      </c>
    </row>
    <row r="3480" spans="1:7" s="63" customFormat="1" ht="100.2" customHeight="1" x14ac:dyDescent="0.35">
      <c r="A3480" s="367" t="s">
        <v>451</v>
      </c>
      <c r="B3480" s="219" t="s">
        <v>627</v>
      </c>
      <c r="C3480" s="100">
        <v>2023</v>
      </c>
      <c r="D3480" s="100">
        <v>0.22</v>
      </c>
      <c r="E3480" s="103">
        <v>1</v>
      </c>
      <c r="F3480" s="103">
        <v>30</v>
      </c>
      <c r="G3480" s="104">
        <v>33.654429999999998</v>
      </c>
    </row>
    <row r="3481" spans="1:7" s="63" customFormat="1" ht="100.2" customHeight="1" x14ac:dyDescent="0.35">
      <c r="A3481" s="367" t="s">
        <v>451</v>
      </c>
      <c r="B3481" s="219" t="s">
        <v>628</v>
      </c>
      <c r="C3481" s="100">
        <v>2023</v>
      </c>
      <c r="D3481" s="100">
        <v>0.22</v>
      </c>
      <c r="E3481" s="103">
        <v>1</v>
      </c>
      <c r="F3481" s="103">
        <v>2</v>
      </c>
      <c r="G3481" s="104">
        <v>25.1952565666667</v>
      </c>
    </row>
    <row r="3482" spans="1:7" s="63" customFormat="1" ht="100.2" customHeight="1" x14ac:dyDescent="0.35">
      <c r="A3482" s="367" t="s">
        <v>451</v>
      </c>
      <c r="B3482" s="219" t="s">
        <v>628</v>
      </c>
      <c r="C3482" s="100">
        <v>2023</v>
      </c>
      <c r="D3482" s="100">
        <v>0.22</v>
      </c>
      <c r="E3482" s="103">
        <v>1</v>
      </c>
      <c r="F3482" s="103">
        <v>7</v>
      </c>
      <c r="G3482" s="104">
        <v>7.991371</v>
      </c>
    </row>
    <row r="3483" spans="1:7" s="63" customFormat="1" ht="100.2" customHeight="1" x14ac:dyDescent="0.35">
      <c r="A3483" s="367" t="s">
        <v>451</v>
      </c>
      <c r="B3483" s="219" t="s">
        <v>628</v>
      </c>
      <c r="C3483" s="100">
        <v>2023</v>
      </c>
      <c r="D3483" s="100">
        <v>0.22</v>
      </c>
      <c r="E3483" s="103">
        <v>1</v>
      </c>
      <c r="F3483" s="103">
        <v>3</v>
      </c>
      <c r="G3483" s="104">
        <v>7.991371</v>
      </c>
    </row>
    <row r="3484" spans="1:7" s="63" customFormat="1" ht="100.2" customHeight="1" x14ac:dyDescent="0.35">
      <c r="A3484" s="367" t="s">
        <v>451</v>
      </c>
      <c r="B3484" s="219" t="s">
        <v>628</v>
      </c>
      <c r="C3484" s="100">
        <v>2023</v>
      </c>
      <c r="D3484" s="100">
        <v>0.22</v>
      </c>
      <c r="E3484" s="103">
        <v>1</v>
      </c>
      <c r="F3484" s="103">
        <v>5</v>
      </c>
      <c r="G3484" s="104">
        <v>18.263734639999999</v>
      </c>
    </row>
    <row r="3485" spans="1:7" s="63" customFormat="1" ht="100.2" customHeight="1" x14ac:dyDescent="0.35">
      <c r="A3485" s="367" t="s">
        <v>451</v>
      </c>
      <c r="B3485" s="219" t="s">
        <v>628</v>
      </c>
      <c r="C3485" s="100">
        <v>2023</v>
      </c>
      <c r="D3485" s="100">
        <v>0.22</v>
      </c>
      <c r="E3485" s="103">
        <v>1</v>
      </c>
      <c r="F3485" s="103">
        <v>7</v>
      </c>
      <c r="G3485" s="104">
        <v>21.42686132</v>
      </c>
    </row>
    <row r="3486" spans="1:7" s="63" customFormat="1" ht="100.2" customHeight="1" x14ac:dyDescent="0.35">
      <c r="A3486" s="367" t="s">
        <v>451</v>
      </c>
      <c r="B3486" s="219" t="s">
        <v>628</v>
      </c>
      <c r="C3486" s="100">
        <v>2023</v>
      </c>
      <c r="D3486" s="100">
        <v>0.22</v>
      </c>
      <c r="E3486" s="103">
        <v>1</v>
      </c>
      <c r="F3486" s="103">
        <v>3</v>
      </c>
      <c r="G3486" s="104">
        <v>18.945028000000001</v>
      </c>
    </row>
    <row r="3487" spans="1:7" s="63" customFormat="1" ht="100.2" customHeight="1" x14ac:dyDescent="0.35">
      <c r="A3487" s="367" t="s">
        <v>451</v>
      </c>
      <c r="B3487" s="219" t="s">
        <v>628</v>
      </c>
      <c r="C3487" s="100">
        <v>2023</v>
      </c>
      <c r="D3487" s="100">
        <v>0.22</v>
      </c>
      <c r="E3487" s="103">
        <v>1</v>
      </c>
      <c r="F3487" s="103">
        <v>5</v>
      </c>
      <c r="G3487" s="104">
        <v>11.83756552</v>
      </c>
    </row>
    <row r="3488" spans="1:7" s="63" customFormat="1" ht="100.2" customHeight="1" x14ac:dyDescent="0.35">
      <c r="A3488" s="367" t="s">
        <v>451</v>
      </c>
      <c r="B3488" s="219" t="s">
        <v>628</v>
      </c>
      <c r="C3488" s="100">
        <v>2023</v>
      </c>
      <c r="D3488" s="100">
        <v>0.22</v>
      </c>
      <c r="E3488" s="103">
        <v>1</v>
      </c>
      <c r="F3488" s="103">
        <v>1</v>
      </c>
      <c r="G3488" s="104">
        <v>18.0097554189474</v>
      </c>
    </row>
    <row r="3489" spans="1:7" s="63" customFormat="1" ht="100.2" customHeight="1" x14ac:dyDescent="0.35">
      <c r="A3489" s="367" t="s">
        <v>451</v>
      </c>
      <c r="B3489" s="219" t="s">
        <v>628</v>
      </c>
      <c r="C3489" s="100">
        <v>2023</v>
      </c>
      <c r="D3489" s="100">
        <v>0.22</v>
      </c>
      <c r="E3489" s="103">
        <v>1</v>
      </c>
      <c r="F3489" s="103">
        <v>5</v>
      </c>
      <c r="G3489" s="104">
        <v>18.442180418947402</v>
      </c>
    </row>
    <row r="3490" spans="1:7" s="63" customFormat="1" ht="100.2" customHeight="1" x14ac:dyDescent="0.35">
      <c r="A3490" s="367" t="s">
        <v>451</v>
      </c>
      <c r="B3490" s="219" t="s">
        <v>628</v>
      </c>
      <c r="C3490" s="100">
        <v>2023</v>
      </c>
      <c r="D3490" s="100">
        <v>0.22</v>
      </c>
      <c r="E3490" s="103">
        <v>1</v>
      </c>
      <c r="F3490" s="103">
        <v>7</v>
      </c>
      <c r="G3490" s="104">
        <v>19.338401578947401</v>
      </c>
    </row>
    <row r="3491" spans="1:7" s="63" customFormat="1" ht="100.2" customHeight="1" x14ac:dyDescent="0.35">
      <c r="A3491" s="367" t="s">
        <v>451</v>
      </c>
      <c r="B3491" s="219" t="s">
        <v>628</v>
      </c>
      <c r="C3491" s="100">
        <v>2023</v>
      </c>
      <c r="D3491" s="100">
        <v>0.22</v>
      </c>
      <c r="E3491" s="103">
        <v>1</v>
      </c>
      <c r="F3491" s="103">
        <v>10</v>
      </c>
      <c r="G3491" s="104">
        <v>21.763167648947402</v>
      </c>
    </row>
    <row r="3492" spans="1:7" s="63" customFormat="1" ht="100.2" customHeight="1" x14ac:dyDescent="0.35">
      <c r="A3492" s="367" t="s">
        <v>451</v>
      </c>
      <c r="B3492" s="219" t="s">
        <v>628</v>
      </c>
      <c r="C3492" s="100">
        <v>2023</v>
      </c>
      <c r="D3492" s="100">
        <v>0.22</v>
      </c>
      <c r="E3492" s="103">
        <v>1</v>
      </c>
      <c r="F3492" s="103">
        <v>7</v>
      </c>
      <c r="G3492" s="104">
        <v>19.6000354189474</v>
      </c>
    </row>
    <row r="3493" spans="1:7" s="63" customFormat="1" ht="100.2" customHeight="1" x14ac:dyDescent="0.35">
      <c r="A3493" s="367" t="s">
        <v>451</v>
      </c>
      <c r="B3493" s="219" t="s">
        <v>628</v>
      </c>
      <c r="C3493" s="100">
        <v>2023</v>
      </c>
      <c r="D3493" s="100">
        <v>0.22</v>
      </c>
      <c r="E3493" s="103">
        <v>1</v>
      </c>
      <c r="F3493" s="103">
        <v>7</v>
      </c>
      <c r="G3493" s="104">
        <v>21.763171648947399</v>
      </c>
    </row>
    <row r="3494" spans="1:7" s="63" customFormat="1" ht="100.2" customHeight="1" x14ac:dyDescent="0.35">
      <c r="A3494" s="367" t="s">
        <v>451</v>
      </c>
      <c r="B3494" s="219" t="s">
        <v>628</v>
      </c>
      <c r="C3494" s="100">
        <v>2023</v>
      </c>
      <c r="D3494" s="100">
        <v>0.22</v>
      </c>
      <c r="E3494" s="103">
        <v>1</v>
      </c>
      <c r="F3494" s="103">
        <v>5</v>
      </c>
      <c r="G3494" s="104">
        <v>21.3878144189474</v>
      </c>
    </row>
    <row r="3495" spans="1:7" s="63" customFormat="1" ht="100.2" customHeight="1" x14ac:dyDescent="0.35">
      <c r="A3495" s="367" t="s">
        <v>451</v>
      </c>
      <c r="B3495" s="219" t="s">
        <v>628</v>
      </c>
      <c r="C3495" s="100">
        <v>2023</v>
      </c>
      <c r="D3495" s="100">
        <v>0.22</v>
      </c>
      <c r="E3495" s="103">
        <v>1</v>
      </c>
      <c r="F3495" s="103">
        <v>7</v>
      </c>
      <c r="G3495" s="104">
        <v>22.024805488947401</v>
      </c>
    </row>
    <row r="3496" spans="1:7" s="63" customFormat="1" ht="100.2" customHeight="1" x14ac:dyDescent="0.35">
      <c r="A3496" s="367" t="s">
        <v>451</v>
      </c>
      <c r="B3496" s="219" t="s">
        <v>628</v>
      </c>
      <c r="C3496" s="100">
        <v>2023</v>
      </c>
      <c r="D3496" s="100">
        <v>0.22</v>
      </c>
      <c r="E3496" s="103">
        <v>1</v>
      </c>
      <c r="F3496" s="103">
        <v>5</v>
      </c>
      <c r="G3496" s="104">
        <v>23.480387988947399</v>
      </c>
    </row>
    <row r="3497" spans="1:7" s="63" customFormat="1" ht="100.2" customHeight="1" x14ac:dyDescent="0.35">
      <c r="A3497" s="367" t="s">
        <v>451</v>
      </c>
      <c r="B3497" s="219" t="s">
        <v>628</v>
      </c>
      <c r="C3497" s="100">
        <v>2023</v>
      </c>
      <c r="D3497" s="100">
        <v>0.22</v>
      </c>
      <c r="E3497" s="103">
        <v>1</v>
      </c>
      <c r="F3497" s="103">
        <v>5</v>
      </c>
      <c r="G3497" s="104">
        <v>21.199342918947401</v>
      </c>
    </row>
    <row r="3498" spans="1:7" s="63" customFormat="1" ht="100.2" customHeight="1" x14ac:dyDescent="0.35">
      <c r="A3498" s="367" t="s">
        <v>451</v>
      </c>
      <c r="B3498" s="219" t="s">
        <v>628</v>
      </c>
      <c r="C3498" s="100">
        <v>2023</v>
      </c>
      <c r="D3498" s="100">
        <v>0.22</v>
      </c>
      <c r="E3498" s="103">
        <v>1</v>
      </c>
      <c r="F3498" s="103">
        <v>5</v>
      </c>
      <c r="G3498" s="104">
        <v>20.8130009366667</v>
      </c>
    </row>
    <row r="3499" spans="1:7" s="63" customFormat="1" ht="100.2" customHeight="1" x14ac:dyDescent="0.35">
      <c r="A3499" s="367" t="s">
        <v>451</v>
      </c>
      <c r="B3499" s="219" t="s">
        <v>628</v>
      </c>
      <c r="C3499" s="100">
        <v>2023</v>
      </c>
      <c r="D3499" s="100">
        <v>0.22</v>
      </c>
      <c r="E3499" s="103">
        <v>1</v>
      </c>
      <c r="F3499" s="103">
        <v>5</v>
      </c>
      <c r="G3499" s="104">
        <v>20.3424763466667</v>
      </c>
    </row>
    <row r="3500" spans="1:7" s="63" customFormat="1" ht="100.2" customHeight="1" x14ac:dyDescent="0.35">
      <c r="A3500" s="367" t="s">
        <v>451</v>
      </c>
      <c r="B3500" s="219" t="s">
        <v>628</v>
      </c>
      <c r="C3500" s="100">
        <v>2023</v>
      </c>
      <c r="D3500" s="100">
        <v>0.22</v>
      </c>
      <c r="E3500" s="103">
        <v>1</v>
      </c>
      <c r="F3500" s="103">
        <v>5</v>
      </c>
      <c r="G3500" s="104">
        <v>17.0874146666667</v>
      </c>
    </row>
    <row r="3501" spans="1:7" s="63" customFormat="1" ht="100.2" customHeight="1" x14ac:dyDescent="0.35">
      <c r="A3501" s="367" t="s">
        <v>451</v>
      </c>
      <c r="B3501" s="219" t="s">
        <v>628</v>
      </c>
      <c r="C3501" s="100">
        <v>2023</v>
      </c>
      <c r="D3501" s="100">
        <v>0.22</v>
      </c>
      <c r="E3501" s="103">
        <v>1</v>
      </c>
      <c r="F3501" s="103">
        <v>5</v>
      </c>
      <c r="G3501" s="104">
        <v>20.3424763466667</v>
      </c>
    </row>
    <row r="3502" spans="1:7" s="63" customFormat="1" ht="100.2" customHeight="1" x14ac:dyDescent="0.35">
      <c r="A3502" s="367" t="s">
        <v>451</v>
      </c>
      <c r="B3502" s="219" t="s">
        <v>628</v>
      </c>
      <c r="C3502" s="100">
        <v>2023</v>
      </c>
      <c r="D3502" s="100">
        <v>0.22</v>
      </c>
      <c r="E3502" s="103">
        <v>1</v>
      </c>
      <c r="F3502" s="103">
        <v>5</v>
      </c>
      <c r="G3502" s="104">
        <v>29.9422150066667</v>
      </c>
    </row>
    <row r="3503" spans="1:7" s="63" customFormat="1" ht="100.2" customHeight="1" x14ac:dyDescent="0.35">
      <c r="A3503" s="367" t="s">
        <v>451</v>
      </c>
      <c r="B3503" s="219" t="s">
        <v>628</v>
      </c>
      <c r="C3503" s="100">
        <v>2023</v>
      </c>
      <c r="D3503" s="100">
        <v>0.22</v>
      </c>
      <c r="E3503" s="103">
        <v>1</v>
      </c>
      <c r="F3503" s="103">
        <v>5</v>
      </c>
      <c r="G3503" s="104">
        <v>9.3762975666666701</v>
      </c>
    </row>
    <row r="3504" spans="1:7" s="63" customFormat="1" ht="100.2" customHeight="1" x14ac:dyDescent="0.35">
      <c r="A3504" s="367" t="s">
        <v>451</v>
      </c>
      <c r="B3504" s="219" t="s">
        <v>628</v>
      </c>
      <c r="C3504" s="100">
        <v>2023</v>
      </c>
      <c r="D3504" s="100">
        <v>0.22</v>
      </c>
      <c r="E3504" s="103">
        <v>1</v>
      </c>
      <c r="F3504" s="103">
        <v>5</v>
      </c>
      <c r="G3504" s="104">
        <v>18.8102346466667</v>
      </c>
    </row>
    <row r="3505" spans="1:7" s="63" customFormat="1" ht="100.2" customHeight="1" x14ac:dyDescent="0.35">
      <c r="A3505" s="367" t="s">
        <v>451</v>
      </c>
      <c r="B3505" s="219" t="s">
        <v>628</v>
      </c>
      <c r="C3505" s="100">
        <v>2023</v>
      </c>
      <c r="D3505" s="100">
        <v>0.22</v>
      </c>
      <c r="E3505" s="103">
        <v>1</v>
      </c>
      <c r="F3505" s="103">
        <v>5</v>
      </c>
      <c r="G3505" s="104">
        <v>16.498380769230799</v>
      </c>
    </row>
    <row r="3506" spans="1:7" s="63" customFormat="1" ht="100.2" customHeight="1" x14ac:dyDescent="0.35">
      <c r="A3506" s="367" t="s">
        <v>451</v>
      </c>
      <c r="B3506" s="219" t="s">
        <v>628</v>
      </c>
      <c r="C3506" s="100">
        <v>2023</v>
      </c>
      <c r="D3506" s="100">
        <v>0.22</v>
      </c>
      <c r="E3506" s="103">
        <v>1</v>
      </c>
      <c r="F3506" s="103">
        <v>3</v>
      </c>
      <c r="G3506" s="104">
        <v>16.498380769230799</v>
      </c>
    </row>
    <row r="3507" spans="1:7" s="63" customFormat="1" ht="100.2" customHeight="1" x14ac:dyDescent="0.35">
      <c r="A3507" s="367" t="s">
        <v>451</v>
      </c>
      <c r="B3507" s="219" t="s">
        <v>628</v>
      </c>
      <c r="C3507" s="100">
        <v>2023</v>
      </c>
      <c r="D3507" s="100">
        <v>0.22</v>
      </c>
      <c r="E3507" s="103">
        <v>1</v>
      </c>
      <c r="F3507" s="103">
        <v>7</v>
      </c>
      <c r="G3507" s="104">
        <v>30.164002703000001</v>
      </c>
    </row>
    <row r="3508" spans="1:7" s="63" customFormat="1" ht="100.2" customHeight="1" x14ac:dyDescent="0.35">
      <c r="A3508" s="367" t="s">
        <v>451</v>
      </c>
      <c r="B3508" s="219" t="s">
        <v>628</v>
      </c>
      <c r="C3508" s="100">
        <v>2023</v>
      </c>
      <c r="D3508" s="100">
        <v>0.22</v>
      </c>
      <c r="E3508" s="103">
        <v>1</v>
      </c>
      <c r="F3508" s="103">
        <v>5</v>
      </c>
      <c r="G3508" s="104">
        <v>29.459752702999999</v>
      </c>
    </row>
    <row r="3509" spans="1:7" s="63" customFormat="1" ht="100.2" customHeight="1" x14ac:dyDescent="0.35">
      <c r="A3509" s="367" t="s">
        <v>451</v>
      </c>
      <c r="B3509" s="219" t="s">
        <v>628</v>
      </c>
      <c r="C3509" s="100">
        <v>2023</v>
      </c>
      <c r="D3509" s="100">
        <v>0.22</v>
      </c>
      <c r="E3509" s="103">
        <v>1</v>
      </c>
      <c r="F3509" s="103">
        <v>7</v>
      </c>
      <c r="G3509" s="104">
        <v>28.134719224000001</v>
      </c>
    </row>
    <row r="3510" spans="1:7" s="63" customFormat="1" ht="100.2" customHeight="1" x14ac:dyDescent="0.35">
      <c r="A3510" s="367" t="s">
        <v>451</v>
      </c>
      <c r="B3510" s="219" t="s">
        <v>628</v>
      </c>
      <c r="C3510" s="100">
        <v>2023</v>
      </c>
      <c r="D3510" s="100">
        <v>0.22</v>
      </c>
      <c r="E3510" s="103">
        <v>1</v>
      </c>
      <c r="F3510" s="103">
        <v>5</v>
      </c>
      <c r="G3510" s="104">
        <v>28.668669223999999</v>
      </c>
    </row>
    <row r="3511" spans="1:7" s="63" customFormat="1" ht="100.2" customHeight="1" x14ac:dyDescent="0.35">
      <c r="A3511" s="367" t="s">
        <v>451</v>
      </c>
      <c r="B3511" s="219" t="s">
        <v>628</v>
      </c>
      <c r="C3511" s="100">
        <v>2023</v>
      </c>
      <c r="D3511" s="100">
        <v>0.22</v>
      </c>
      <c r="E3511" s="103">
        <v>1</v>
      </c>
      <c r="F3511" s="103">
        <v>5</v>
      </c>
      <c r="G3511" s="104">
        <v>29.346344223999999</v>
      </c>
    </row>
    <row r="3512" spans="1:7" s="63" customFormat="1" ht="100.2" customHeight="1" x14ac:dyDescent="0.35">
      <c r="A3512" s="367" t="s">
        <v>451</v>
      </c>
      <c r="B3512" s="219" t="s">
        <v>628</v>
      </c>
      <c r="C3512" s="100">
        <v>2023</v>
      </c>
      <c r="D3512" s="100">
        <v>0.22</v>
      </c>
      <c r="E3512" s="103">
        <v>1</v>
      </c>
      <c r="F3512" s="103">
        <v>5</v>
      </c>
      <c r="G3512" s="104">
        <v>29.490069223999999</v>
      </c>
    </row>
    <row r="3513" spans="1:7" s="63" customFormat="1" ht="100.2" customHeight="1" x14ac:dyDescent="0.35">
      <c r="A3513" s="367" t="s">
        <v>451</v>
      </c>
      <c r="B3513" s="219" t="s">
        <v>628</v>
      </c>
      <c r="C3513" s="100">
        <v>2023</v>
      </c>
      <c r="D3513" s="100">
        <v>0.22</v>
      </c>
      <c r="E3513" s="103">
        <v>1</v>
      </c>
      <c r="F3513" s="103">
        <v>15</v>
      </c>
      <c r="G3513" s="104">
        <v>29.490069223999999</v>
      </c>
    </row>
    <row r="3514" spans="1:7" s="63" customFormat="1" ht="100.2" customHeight="1" x14ac:dyDescent="0.35">
      <c r="A3514" s="367" t="s">
        <v>451</v>
      </c>
      <c r="B3514" s="219" t="s">
        <v>628</v>
      </c>
      <c r="C3514" s="100">
        <v>2023</v>
      </c>
      <c r="D3514" s="100">
        <v>0.22</v>
      </c>
      <c r="E3514" s="103">
        <v>1</v>
      </c>
      <c r="F3514" s="103">
        <v>5</v>
      </c>
      <c r="G3514" s="104">
        <v>22.981227850454601</v>
      </c>
    </row>
    <row r="3515" spans="1:7" s="63" customFormat="1" ht="19.2" customHeight="1" x14ac:dyDescent="0.35">
      <c r="A3515" s="367" t="s">
        <v>451</v>
      </c>
      <c r="B3515" s="413" t="s">
        <v>629</v>
      </c>
      <c r="C3515" s="195">
        <v>2023</v>
      </c>
      <c r="D3515" s="195">
        <v>0.4</v>
      </c>
      <c r="E3515" s="195">
        <v>1</v>
      </c>
      <c r="F3515" s="195">
        <v>15</v>
      </c>
      <c r="G3515" s="196">
        <v>20.85332</v>
      </c>
    </row>
    <row r="3516" spans="1:7" s="63" customFormat="1" ht="19.2" customHeight="1" x14ac:dyDescent="0.35">
      <c r="A3516" s="367" t="s">
        <v>451</v>
      </c>
      <c r="B3516" s="413"/>
      <c r="C3516" s="195">
        <v>2023</v>
      </c>
      <c r="D3516" s="195">
        <v>0.4</v>
      </c>
      <c r="E3516" s="195">
        <v>1</v>
      </c>
      <c r="F3516" s="195">
        <v>15</v>
      </c>
      <c r="G3516" s="196">
        <v>20.85332</v>
      </c>
    </row>
    <row r="3517" spans="1:7" s="63" customFormat="1" ht="19.2" customHeight="1" x14ac:dyDescent="0.35">
      <c r="A3517" s="367" t="s">
        <v>451</v>
      </c>
      <c r="B3517" s="413"/>
      <c r="C3517" s="195">
        <v>2023</v>
      </c>
      <c r="D3517" s="195">
        <v>0.4</v>
      </c>
      <c r="E3517" s="195">
        <v>1</v>
      </c>
      <c r="F3517" s="195">
        <v>15</v>
      </c>
      <c r="G3517" s="196">
        <v>20.85332</v>
      </c>
    </row>
    <row r="3518" spans="1:7" s="63" customFormat="1" ht="19.2" customHeight="1" x14ac:dyDescent="0.35">
      <c r="A3518" s="367" t="s">
        <v>451</v>
      </c>
      <c r="B3518" s="413"/>
      <c r="C3518" s="195">
        <v>2023</v>
      </c>
      <c r="D3518" s="195">
        <v>0.4</v>
      </c>
      <c r="E3518" s="195">
        <v>1</v>
      </c>
      <c r="F3518" s="195">
        <v>15</v>
      </c>
      <c r="G3518" s="196">
        <v>22.2073</v>
      </c>
    </row>
    <row r="3519" spans="1:7" s="63" customFormat="1" ht="19.2" customHeight="1" x14ac:dyDescent="0.35">
      <c r="A3519" s="367" t="s">
        <v>451</v>
      </c>
      <c r="B3519" s="413"/>
      <c r="C3519" s="195">
        <v>2023</v>
      </c>
      <c r="D3519" s="195">
        <v>0.4</v>
      </c>
      <c r="E3519" s="195">
        <v>1</v>
      </c>
      <c r="F3519" s="195">
        <v>15</v>
      </c>
      <c r="G3519" s="196">
        <v>10.7677</v>
      </c>
    </row>
    <row r="3520" spans="1:7" s="63" customFormat="1" ht="26.4" customHeight="1" x14ac:dyDescent="0.35">
      <c r="A3520" s="367" t="s">
        <v>451</v>
      </c>
      <c r="B3520" s="413"/>
      <c r="C3520" s="195">
        <v>2023</v>
      </c>
      <c r="D3520" s="195">
        <v>0.4</v>
      </c>
      <c r="E3520" s="195">
        <v>1</v>
      </c>
      <c r="F3520" s="195">
        <v>15</v>
      </c>
      <c r="G3520" s="196">
        <v>10.7677</v>
      </c>
    </row>
    <row r="3521" spans="1:7" s="63" customFormat="1" ht="19.95" customHeight="1" x14ac:dyDescent="0.35">
      <c r="A3521" s="367" t="s">
        <v>451</v>
      </c>
      <c r="B3521" s="413"/>
      <c r="C3521" s="195">
        <v>2023</v>
      </c>
      <c r="D3521" s="195">
        <v>0.4</v>
      </c>
      <c r="E3521" s="195">
        <v>1</v>
      </c>
      <c r="F3521" s="195">
        <v>15</v>
      </c>
      <c r="G3521" s="196">
        <v>4.35771</v>
      </c>
    </row>
    <row r="3522" spans="1:7" s="63" customFormat="1" ht="19.2" customHeight="1" x14ac:dyDescent="0.35">
      <c r="A3522" s="367" t="s">
        <v>451</v>
      </c>
      <c r="B3522" s="413"/>
      <c r="C3522" s="195">
        <v>2023</v>
      </c>
      <c r="D3522" s="195">
        <v>0.4</v>
      </c>
      <c r="E3522" s="195">
        <v>1</v>
      </c>
      <c r="F3522" s="195">
        <v>15</v>
      </c>
      <c r="G3522" s="196">
        <v>4.35771</v>
      </c>
    </row>
    <row r="3523" spans="1:7" s="63" customFormat="1" ht="19.2" customHeight="1" x14ac:dyDescent="0.35">
      <c r="A3523" s="367" t="s">
        <v>451</v>
      </c>
      <c r="B3523" s="413"/>
      <c r="C3523" s="195">
        <v>2023</v>
      </c>
      <c r="D3523" s="195">
        <v>0.4</v>
      </c>
      <c r="E3523" s="195">
        <v>1</v>
      </c>
      <c r="F3523" s="195">
        <v>15</v>
      </c>
      <c r="G3523" s="196">
        <v>4.35771</v>
      </c>
    </row>
    <row r="3524" spans="1:7" s="63" customFormat="1" ht="22.95" customHeight="1" x14ac:dyDescent="0.35">
      <c r="A3524" s="367" t="s">
        <v>451</v>
      </c>
      <c r="B3524" s="413"/>
      <c r="C3524" s="195">
        <v>2023</v>
      </c>
      <c r="D3524" s="195">
        <v>0.4</v>
      </c>
      <c r="E3524" s="195">
        <v>1</v>
      </c>
      <c r="F3524" s="195">
        <v>15</v>
      </c>
      <c r="G3524" s="196">
        <v>4.35771</v>
      </c>
    </row>
    <row r="3525" spans="1:7" s="63" customFormat="1" ht="19.2" customHeight="1" x14ac:dyDescent="0.35">
      <c r="A3525" s="367" t="s">
        <v>451</v>
      </c>
      <c r="B3525" s="413"/>
      <c r="C3525" s="195">
        <v>2023</v>
      </c>
      <c r="D3525" s="195">
        <v>0.4</v>
      </c>
      <c r="E3525" s="195">
        <v>1</v>
      </c>
      <c r="F3525" s="195">
        <v>15</v>
      </c>
      <c r="G3525" s="196">
        <v>10.361459999999999</v>
      </c>
    </row>
    <row r="3526" spans="1:7" s="63" customFormat="1" ht="19.2" customHeight="1" x14ac:dyDescent="0.35">
      <c r="A3526" s="367" t="s">
        <v>451</v>
      </c>
      <c r="B3526" s="413"/>
      <c r="C3526" s="195">
        <v>2023</v>
      </c>
      <c r="D3526" s="195">
        <v>0.4</v>
      </c>
      <c r="E3526" s="195">
        <v>1</v>
      </c>
      <c r="F3526" s="195">
        <v>15</v>
      </c>
      <c r="G3526" s="196">
        <v>7.0765399999999996</v>
      </c>
    </row>
    <row r="3527" spans="1:7" s="63" customFormat="1" ht="19.2" customHeight="1" x14ac:dyDescent="0.35">
      <c r="A3527" s="367" t="s">
        <v>451</v>
      </c>
      <c r="B3527" s="413"/>
      <c r="C3527" s="195">
        <v>2023</v>
      </c>
      <c r="D3527" s="195">
        <v>0.22</v>
      </c>
      <c r="E3527" s="195">
        <v>1</v>
      </c>
      <c r="F3527" s="195">
        <v>15</v>
      </c>
      <c r="G3527" s="196">
        <v>23.246369999999999</v>
      </c>
    </row>
    <row r="3528" spans="1:7" s="63" customFormat="1" ht="19.2" customHeight="1" x14ac:dyDescent="0.35">
      <c r="A3528" s="367" t="s">
        <v>451</v>
      </c>
      <c r="B3528" s="413"/>
      <c r="C3528" s="195">
        <v>2023</v>
      </c>
      <c r="D3528" s="195">
        <v>0.22</v>
      </c>
      <c r="E3528" s="195">
        <v>1</v>
      </c>
      <c r="F3528" s="195">
        <v>2</v>
      </c>
      <c r="G3528" s="196">
        <v>23.376580000000001</v>
      </c>
    </row>
    <row r="3529" spans="1:7" s="63" customFormat="1" ht="19.2" customHeight="1" x14ac:dyDescent="0.35">
      <c r="A3529" s="367" t="s">
        <v>451</v>
      </c>
      <c r="B3529" s="413"/>
      <c r="C3529" s="195">
        <v>2023</v>
      </c>
      <c r="D3529" s="195">
        <v>0.22</v>
      </c>
      <c r="E3529" s="195">
        <v>1</v>
      </c>
      <c r="F3529" s="195">
        <v>2</v>
      </c>
      <c r="G3529" s="196">
        <v>23.376580000000001</v>
      </c>
    </row>
    <row r="3530" spans="1:7" s="63" customFormat="1" ht="19.2" customHeight="1" x14ac:dyDescent="0.35">
      <c r="A3530" s="367" t="s">
        <v>451</v>
      </c>
      <c r="B3530" s="414" t="s">
        <v>630</v>
      </c>
      <c r="C3530" s="195">
        <v>2023</v>
      </c>
      <c r="D3530" s="195">
        <v>10</v>
      </c>
      <c r="E3530" s="195">
        <v>1</v>
      </c>
      <c r="F3530" s="195">
        <v>3</v>
      </c>
      <c r="G3530" s="196">
        <v>28.522829999999999</v>
      </c>
    </row>
    <row r="3531" spans="1:7" s="63" customFormat="1" ht="19.2" customHeight="1" x14ac:dyDescent="0.35">
      <c r="A3531" s="367" t="s">
        <v>451</v>
      </c>
      <c r="B3531" s="414"/>
      <c r="C3531" s="195">
        <v>2023</v>
      </c>
      <c r="D3531" s="195">
        <v>10</v>
      </c>
      <c r="E3531" s="195">
        <v>1</v>
      </c>
      <c r="F3531" s="195">
        <v>15</v>
      </c>
      <c r="G3531" s="196">
        <v>23.69171</v>
      </c>
    </row>
    <row r="3532" spans="1:7" s="63" customFormat="1" ht="19.2" customHeight="1" x14ac:dyDescent="0.35">
      <c r="A3532" s="367" t="s">
        <v>451</v>
      </c>
      <c r="B3532" s="414"/>
      <c r="C3532" s="195">
        <v>2023</v>
      </c>
      <c r="D3532" s="195">
        <v>10</v>
      </c>
      <c r="E3532" s="195">
        <v>1</v>
      </c>
      <c r="F3532" s="195">
        <v>15</v>
      </c>
      <c r="G3532" s="196">
        <v>23.69171</v>
      </c>
    </row>
    <row r="3533" spans="1:7" s="63" customFormat="1" ht="21" customHeight="1" x14ac:dyDescent="0.35">
      <c r="A3533" s="367" t="s">
        <v>451</v>
      </c>
      <c r="B3533" s="414"/>
      <c r="C3533" s="195">
        <v>2023</v>
      </c>
      <c r="D3533" s="195">
        <v>10</v>
      </c>
      <c r="E3533" s="195">
        <v>1</v>
      </c>
      <c r="F3533" s="195">
        <v>15</v>
      </c>
      <c r="G3533" s="196">
        <v>23.69171</v>
      </c>
    </row>
    <row r="3534" spans="1:7" s="63" customFormat="1" ht="21" customHeight="1" x14ac:dyDescent="0.35">
      <c r="A3534" s="367" t="s">
        <v>451</v>
      </c>
      <c r="B3534" s="414"/>
      <c r="C3534" s="195">
        <v>2023</v>
      </c>
      <c r="D3534" s="195">
        <v>10</v>
      </c>
      <c r="E3534" s="195">
        <v>1</v>
      </c>
      <c r="F3534" s="195">
        <v>15</v>
      </c>
      <c r="G3534" s="196">
        <v>23.69171</v>
      </c>
    </row>
    <row r="3535" spans="1:7" s="63" customFormat="1" ht="21" customHeight="1" x14ac:dyDescent="0.35">
      <c r="A3535" s="367" t="s">
        <v>451</v>
      </c>
      <c r="B3535" s="414"/>
      <c r="C3535" s="195">
        <v>2023</v>
      </c>
      <c r="D3535" s="195">
        <v>10</v>
      </c>
      <c r="E3535" s="195">
        <v>1</v>
      </c>
      <c r="F3535" s="195">
        <v>2</v>
      </c>
      <c r="G3535" s="196">
        <v>24.02796</v>
      </c>
    </row>
    <row r="3536" spans="1:7" s="63" customFormat="1" ht="21" customHeight="1" x14ac:dyDescent="0.35">
      <c r="A3536" s="367" t="s">
        <v>451</v>
      </c>
      <c r="B3536" s="414"/>
      <c r="C3536" s="195">
        <v>2023</v>
      </c>
      <c r="D3536" s="195">
        <v>10</v>
      </c>
      <c r="E3536" s="195">
        <v>1</v>
      </c>
      <c r="F3536" s="195">
        <v>5</v>
      </c>
      <c r="G3536" s="196">
        <v>11.67183</v>
      </c>
    </row>
    <row r="3537" spans="1:7" s="63" customFormat="1" ht="21" customHeight="1" x14ac:dyDescent="0.35">
      <c r="A3537" s="367" t="s">
        <v>451</v>
      </c>
      <c r="B3537" s="414"/>
      <c r="C3537" s="195">
        <v>2023</v>
      </c>
      <c r="D3537" s="195">
        <v>10</v>
      </c>
      <c r="E3537" s="195">
        <v>1</v>
      </c>
      <c r="F3537" s="195">
        <v>5</v>
      </c>
      <c r="G3537" s="196">
        <v>26.662759999999999</v>
      </c>
    </row>
    <row r="3538" spans="1:7" s="63" customFormat="1" ht="21" customHeight="1" x14ac:dyDescent="0.35">
      <c r="A3538" s="367" t="s">
        <v>451</v>
      </c>
      <c r="B3538" s="414"/>
      <c r="C3538" s="195">
        <v>2023</v>
      </c>
      <c r="D3538" s="195">
        <v>10</v>
      </c>
      <c r="E3538" s="195">
        <v>1</v>
      </c>
      <c r="F3538" s="195">
        <v>3</v>
      </c>
      <c r="G3538" s="196">
        <v>26.662769999999998</v>
      </c>
    </row>
    <row r="3539" spans="1:7" s="63" customFormat="1" ht="21" customHeight="1" x14ac:dyDescent="0.35">
      <c r="A3539" s="367" t="s">
        <v>451</v>
      </c>
      <c r="B3539" s="414"/>
      <c r="C3539" s="195">
        <v>2023</v>
      </c>
      <c r="D3539" s="195">
        <v>10</v>
      </c>
      <c r="E3539" s="195">
        <v>1</v>
      </c>
      <c r="F3539" s="195">
        <v>15</v>
      </c>
      <c r="G3539" s="196">
        <v>26.946709999999999</v>
      </c>
    </row>
    <row r="3540" spans="1:7" s="63" customFormat="1" ht="21" customHeight="1" x14ac:dyDescent="0.35">
      <c r="A3540" s="367" t="s">
        <v>451</v>
      </c>
      <c r="B3540" s="414"/>
      <c r="C3540" s="195">
        <v>2023</v>
      </c>
      <c r="D3540" s="195">
        <v>10</v>
      </c>
      <c r="E3540" s="195">
        <v>1</v>
      </c>
      <c r="F3540" s="195">
        <v>15</v>
      </c>
      <c r="G3540" s="196">
        <v>25.968969999999999</v>
      </c>
    </row>
    <row r="3541" spans="1:7" s="63" customFormat="1" ht="21" customHeight="1" x14ac:dyDescent="0.35">
      <c r="A3541" s="367" t="s">
        <v>451</v>
      </c>
      <c r="B3541" s="414"/>
      <c r="C3541" s="195">
        <v>2023</v>
      </c>
      <c r="D3541" s="195">
        <v>10</v>
      </c>
      <c r="E3541" s="195">
        <v>1</v>
      </c>
      <c r="F3541" s="195">
        <v>15</v>
      </c>
      <c r="G3541" s="196">
        <v>25.968969999999999</v>
      </c>
    </row>
    <row r="3542" spans="1:7" s="63" customFormat="1" ht="21" customHeight="1" x14ac:dyDescent="0.35">
      <c r="A3542" s="367" t="s">
        <v>451</v>
      </c>
      <c r="B3542" s="414"/>
      <c r="C3542" s="195">
        <v>2023</v>
      </c>
      <c r="D3542" s="195">
        <v>10</v>
      </c>
      <c r="E3542" s="195">
        <v>1</v>
      </c>
      <c r="F3542" s="195">
        <v>15</v>
      </c>
      <c r="G3542" s="196">
        <v>23.103439999999999</v>
      </c>
    </row>
    <row r="3543" spans="1:7" s="63" customFormat="1" ht="19.2" customHeight="1" x14ac:dyDescent="0.35">
      <c r="A3543" s="367" t="s">
        <v>451</v>
      </c>
      <c r="B3543" s="414"/>
      <c r="C3543" s="195">
        <v>2023</v>
      </c>
      <c r="D3543" s="195">
        <v>10</v>
      </c>
      <c r="E3543" s="195">
        <v>1</v>
      </c>
      <c r="F3543" s="195">
        <v>15</v>
      </c>
      <c r="G3543" s="196">
        <v>23.103439999999999</v>
      </c>
    </row>
    <row r="3544" spans="1:7" s="63" customFormat="1" ht="19.2" customHeight="1" x14ac:dyDescent="0.35">
      <c r="A3544" s="367" t="s">
        <v>451</v>
      </c>
      <c r="B3544" s="414"/>
      <c r="C3544" s="195">
        <v>2023</v>
      </c>
      <c r="D3544" s="195">
        <v>10</v>
      </c>
      <c r="E3544" s="195">
        <v>1</v>
      </c>
      <c r="F3544" s="195">
        <v>15</v>
      </c>
      <c r="G3544" s="196">
        <v>23.103439999999999</v>
      </c>
    </row>
    <row r="3545" spans="1:7" s="63" customFormat="1" ht="19.2" customHeight="1" x14ac:dyDescent="0.35">
      <c r="A3545" s="367" t="s">
        <v>451</v>
      </c>
      <c r="B3545" s="414" t="s">
        <v>631</v>
      </c>
      <c r="C3545" s="195">
        <v>2023</v>
      </c>
      <c r="D3545" s="195">
        <v>0.4</v>
      </c>
      <c r="E3545" s="195">
        <v>1</v>
      </c>
      <c r="F3545" s="195">
        <v>15</v>
      </c>
      <c r="G3545" s="196">
        <v>23.346769999999999</v>
      </c>
    </row>
    <row r="3546" spans="1:7" s="63" customFormat="1" ht="19.2" customHeight="1" x14ac:dyDescent="0.35">
      <c r="A3546" s="367" t="s">
        <v>451</v>
      </c>
      <c r="B3546" s="414"/>
      <c r="C3546" s="195">
        <v>2023</v>
      </c>
      <c r="D3546" s="195">
        <v>0.4</v>
      </c>
      <c r="E3546" s="195">
        <v>1</v>
      </c>
      <c r="F3546" s="195">
        <v>15</v>
      </c>
      <c r="G3546" s="196">
        <v>23.346769999999999</v>
      </c>
    </row>
    <row r="3547" spans="1:7" s="63" customFormat="1" ht="19.2" customHeight="1" x14ac:dyDescent="0.35">
      <c r="A3547" s="367" t="s">
        <v>451</v>
      </c>
      <c r="B3547" s="414"/>
      <c r="C3547" s="195">
        <v>2023</v>
      </c>
      <c r="D3547" s="195">
        <v>0.4</v>
      </c>
      <c r="E3547" s="195">
        <v>1</v>
      </c>
      <c r="F3547" s="195">
        <v>15</v>
      </c>
      <c r="G3547" s="196">
        <v>23.573460000000001</v>
      </c>
    </row>
    <row r="3548" spans="1:7" s="63" customFormat="1" ht="19.2" customHeight="1" x14ac:dyDescent="0.35">
      <c r="A3548" s="367" t="s">
        <v>451</v>
      </c>
      <c r="B3548" s="414"/>
      <c r="C3548" s="195">
        <v>2023</v>
      </c>
      <c r="D3548" s="195">
        <v>0.4</v>
      </c>
      <c r="E3548" s="195">
        <v>1</v>
      </c>
      <c r="F3548" s="195">
        <v>15</v>
      </c>
      <c r="G3548" s="196">
        <v>22.562830000000002</v>
      </c>
    </row>
    <row r="3549" spans="1:7" s="63" customFormat="1" ht="19.2" customHeight="1" x14ac:dyDescent="0.35">
      <c r="A3549" s="367" t="s">
        <v>451</v>
      </c>
      <c r="B3549" s="414"/>
      <c r="C3549" s="195">
        <v>2023</v>
      </c>
      <c r="D3549" s="195">
        <v>0.4</v>
      </c>
      <c r="E3549" s="195">
        <v>1</v>
      </c>
      <c r="F3549" s="195">
        <v>15</v>
      </c>
      <c r="G3549" s="196">
        <v>22.562830000000002</v>
      </c>
    </row>
    <row r="3550" spans="1:7" s="63" customFormat="1" ht="19.2" customHeight="1" x14ac:dyDescent="0.35">
      <c r="A3550" s="367" t="s">
        <v>451</v>
      </c>
      <c r="B3550" s="414"/>
      <c r="C3550" s="195">
        <v>2023</v>
      </c>
      <c r="D3550" s="195">
        <v>0.4</v>
      </c>
      <c r="E3550" s="195">
        <v>1</v>
      </c>
      <c r="F3550" s="195">
        <v>15</v>
      </c>
      <c r="G3550" s="196">
        <v>22.562830000000002</v>
      </c>
    </row>
    <row r="3551" spans="1:7" s="63" customFormat="1" ht="19.2" customHeight="1" x14ac:dyDescent="0.35">
      <c r="A3551" s="367" t="s">
        <v>451</v>
      </c>
      <c r="B3551" s="414"/>
      <c r="C3551" s="195">
        <v>2023</v>
      </c>
      <c r="D3551" s="195">
        <v>0.4</v>
      </c>
      <c r="E3551" s="195">
        <v>1</v>
      </c>
      <c r="F3551" s="195">
        <v>15</v>
      </c>
      <c r="G3551" s="196">
        <v>22.562830000000002</v>
      </c>
    </row>
    <row r="3552" spans="1:7" s="63" customFormat="1" ht="19.2" customHeight="1" x14ac:dyDescent="0.35">
      <c r="A3552" s="367" t="s">
        <v>451</v>
      </c>
      <c r="B3552" s="414"/>
      <c r="C3552" s="195">
        <v>2023</v>
      </c>
      <c r="D3552" s="195">
        <v>0.4</v>
      </c>
      <c r="E3552" s="195">
        <v>1</v>
      </c>
      <c r="F3552" s="195">
        <v>15</v>
      </c>
      <c r="G3552" s="196">
        <v>22.562830000000002</v>
      </c>
    </row>
    <row r="3553" spans="1:7" s="63" customFormat="1" ht="19.2" customHeight="1" x14ac:dyDescent="0.35">
      <c r="A3553" s="367" t="s">
        <v>451</v>
      </c>
      <c r="B3553" s="414"/>
      <c r="C3553" s="195">
        <v>2023</v>
      </c>
      <c r="D3553" s="195">
        <v>0.4</v>
      </c>
      <c r="E3553" s="195">
        <v>1</v>
      </c>
      <c r="F3553" s="195">
        <v>15</v>
      </c>
      <c r="G3553" s="196">
        <v>22.562830000000002</v>
      </c>
    </row>
    <row r="3554" spans="1:7" s="63" customFormat="1" ht="19.2" customHeight="1" x14ac:dyDescent="0.35">
      <c r="A3554" s="367" t="s">
        <v>451</v>
      </c>
      <c r="B3554" s="414"/>
      <c r="C3554" s="195">
        <v>2023</v>
      </c>
      <c r="D3554" s="195">
        <v>0.4</v>
      </c>
      <c r="E3554" s="195">
        <v>1</v>
      </c>
      <c r="F3554" s="195">
        <v>15</v>
      </c>
      <c r="G3554" s="196">
        <v>22.562830000000002</v>
      </c>
    </row>
    <row r="3555" spans="1:7" s="63" customFormat="1" ht="19.2" customHeight="1" x14ac:dyDescent="0.35">
      <c r="A3555" s="367" t="s">
        <v>451</v>
      </c>
      <c r="B3555" s="414"/>
      <c r="C3555" s="195">
        <v>2023</v>
      </c>
      <c r="D3555" s="195">
        <v>0.4</v>
      </c>
      <c r="E3555" s="195">
        <v>1</v>
      </c>
      <c r="F3555" s="195">
        <v>15</v>
      </c>
      <c r="G3555" s="196">
        <v>22.562830000000002</v>
      </c>
    </row>
    <row r="3556" spans="1:7" s="63" customFormat="1" ht="19.2" customHeight="1" x14ac:dyDescent="0.35">
      <c r="A3556" s="367" t="s">
        <v>451</v>
      </c>
      <c r="B3556" s="414"/>
      <c r="C3556" s="195">
        <v>2023</v>
      </c>
      <c r="D3556" s="195">
        <v>0.4</v>
      </c>
      <c r="E3556" s="195">
        <v>1</v>
      </c>
      <c r="F3556" s="195">
        <v>15</v>
      </c>
      <c r="G3556" s="196">
        <v>20.29486</v>
      </c>
    </row>
    <row r="3557" spans="1:7" s="63" customFormat="1" ht="19.2" customHeight="1" x14ac:dyDescent="0.35">
      <c r="A3557" s="367" t="s">
        <v>451</v>
      </c>
      <c r="B3557" s="414"/>
      <c r="C3557" s="195">
        <v>2023</v>
      </c>
      <c r="D3557" s="195">
        <v>0.4</v>
      </c>
      <c r="E3557" s="195">
        <v>1</v>
      </c>
      <c r="F3557" s="195">
        <v>15</v>
      </c>
      <c r="G3557" s="196">
        <v>22.365259999999999</v>
      </c>
    </row>
    <row r="3558" spans="1:7" s="63" customFormat="1" ht="19.2" customHeight="1" x14ac:dyDescent="0.35">
      <c r="A3558" s="367" t="s">
        <v>451</v>
      </c>
      <c r="B3558" s="414"/>
      <c r="C3558" s="195">
        <v>2023</v>
      </c>
      <c r="D3558" s="195">
        <v>0.4</v>
      </c>
      <c r="E3558" s="195">
        <v>1</v>
      </c>
      <c r="F3558" s="195">
        <v>15</v>
      </c>
      <c r="G3558" s="196">
        <v>22.365259999999999</v>
      </c>
    </row>
    <row r="3559" spans="1:7" s="63" customFormat="1" ht="19.2" customHeight="1" x14ac:dyDescent="0.35">
      <c r="A3559" s="367" t="s">
        <v>451</v>
      </c>
      <c r="B3559" s="414"/>
      <c r="C3559" s="195">
        <v>2023</v>
      </c>
      <c r="D3559" s="195">
        <v>0.4</v>
      </c>
      <c r="E3559" s="195">
        <v>1</v>
      </c>
      <c r="F3559" s="195">
        <v>15</v>
      </c>
      <c r="G3559" s="196">
        <v>23.21247</v>
      </c>
    </row>
    <row r="3560" spans="1:7" s="63" customFormat="1" ht="19.2" customHeight="1" x14ac:dyDescent="0.35">
      <c r="A3560" s="367" t="s">
        <v>451</v>
      </c>
      <c r="B3560" s="414"/>
      <c r="C3560" s="195">
        <v>2023</v>
      </c>
      <c r="D3560" s="195">
        <v>0.4</v>
      </c>
      <c r="E3560" s="195">
        <v>1</v>
      </c>
      <c r="F3560" s="195">
        <v>15</v>
      </c>
      <c r="G3560" s="196">
        <v>23.21247</v>
      </c>
    </row>
    <row r="3561" spans="1:7" s="63" customFormat="1" ht="19.2" customHeight="1" x14ac:dyDescent="0.35">
      <c r="A3561" s="367" t="s">
        <v>451</v>
      </c>
      <c r="B3561" s="414"/>
      <c r="C3561" s="195">
        <v>2023</v>
      </c>
      <c r="D3561" s="195">
        <v>0.4</v>
      </c>
      <c r="E3561" s="195">
        <v>1</v>
      </c>
      <c r="F3561" s="195">
        <v>15</v>
      </c>
      <c r="G3561" s="196">
        <v>23.21247</v>
      </c>
    </row>
    <row r="3562" spans="1:7" s="63" customFormat="1" ht="19.2" customHeight="1" x14ac:dyDescent="0.35">
      <c r="A3562" s="367" t="s">
        <v>451</v>
      </c>
      <c r="B3562" s="414"/>
      <c r="C3562" s="195">
        <v>2023</v>
      </c>
      <c r="D3562" s="195">
        <v>0.4</v>
      </c>
      <c r="E3562" s="195">
        <v>1</v>
      </c>
      <c r="F3562" s="195">
        <v>15</v>
      </c>
      <c r="G3562" s="196">
        <v>23.21247</v>
      </c>
    </row>
    <row r="3563" spans="1:7" s="63" customFormat="1" ht="19.2" customHeight="1" x14ac:dyDescent="0.35">
      <c r="A3563" s="367" t="s">
        <v>451</v>
      </c>
      <c r="B3563" s="414"/>
      <c r="C3563" s="195">
        <v>2023</v>
      </c>
      <c r="D3563" s="195">
        <v>0.4</v>
      </c>
      <c r="E3563" s="195">
        <v>1</v>
      </c>
      <c r="F3563" s="195">
        <v>15</v>
      </c>
      <c r="G3563" s="196">
        <v>10.85633</v>
      </c>
    </row>
    <row r="3564" spans="1:7" s="63" customFormat="1" ht="19.2" customHeight="1" x14ac:dyDescent="0.35">
      <c r="A3564" s="367" t="s">
        <v>451</v>
      </c>
      <c r="B3564" s="414"/>
      <c r="C3564" s="195">
        <v>2023</v>
      </c>
      <c r="D3564" s="195">
        <v>0.4</v>
      </c>
      <c r="E3564" s="195">
        <v>1</v>
      </c>
      <c r="F3564" s="195">
        <v>15</v>
      </c>
      <c r="G3564" s="196">
        <v>10.85633</v>
      </c>
    </row>
    <row r="3565" spans="1:7" s="63" customFormat="1" ht="19.2" customHeight="1" x14ac:dyDescent="0.35">
      <c r="A3565" s="367" t="s">
        <v>451</v>
      </c>
      <c r="B3565" s="414"/>
      <c r="C3565" s="195">
        <v>2023</v>
      </c>
      <c r="D3565" s="195">
        <v>0.4</v>
      </c>
      <c r="E3565" s="195">
        <v>1</v>
      </c>
      <c r="F3565" s="195">
        <v>15</v>
      </c>
      <c r="G3565" s="196">
        <v>10.85633</v>
      </c>
    </row>
    <row r="3566" spans="1:7" s="63" customFormat="1" ht="19.2" customHeight="1" x14ac:dyDescent="0.35">
      <c r="A3566" s="367" t="s">
        <v>451</v>
      </c>
      <c r="B3566" s="414"/>
      <c r="C3566" s="195">
        <v>2023</v>
      </c>
      <c r="D3566" s="195">
        <v>0.4</v>
      </c>
      <c r="E3566" s="195">
        <v>1</v>
      </c>
      <c r="F3566" s="195">
        <v>15</v>
      </c>
      <c r="G3566" s="196">
        <v>10.85633</v>
      </c>
    </row>
    <row r="3567" spans="1:7" s="63" customFormat="1" ht="19.2" customHeight="1" x14ac:dyDescent="0.35">
      <c r="A3567" s="367" t="s">
        <v>451</v>
      </c>
      <c r="B3567" s="414"/>
      <c r="C3567" s="195">
        <v>2023</v>
      </c>
      <c r="D3567" s="195">
        <v>0.4</v>
      </c>
      <c r="E3567" s="195">
        <v>1</v>
      </c>
      <c r="F3567" s="195">
        <v>15</v>
      </c>
      <c r="G3567" s="196">
        <v>10.85633</v>
      </c>
    </row>
    <row r="3568" spans="1:7" s="63" customFormat="1" ht="19.2" customHeight="1" x14ac:dyDescent="0.35">
      <c r="A3568" s="367" t="s">
        <v>451</v>
      </c>
      <c r="B3568" s="414"/>
      <c r="C3568" s="195">
        <v>2023</v>
      </c>
      <c r="D3568" s="195">
        <v>0.4</v>
      </c>
      <c r="E3568" s="195">
        <v>1</v>
      </c>
      <c r="F3568" s="195">
        <v>15</v>
      </c>
      <c r="G3568" s="196">
        <v>10.85633</v>
      </c>
    </row>
    <row r="3569" spans="1:7" s="63" customFormat="1" ht="19.2" customHeight="1" x14ac:dyDescent="0.35">
      <c r="A3569" s="367" t="s">
        <v>451</v>
      </c>
      <c r="B3569" s="414"/>
      <c r="C3569" s="195">
        <v>2023</v>
      </c>
      <c r="D3569" s="195">
        <v>0.4</v>
      </c>
      <c r="E3569" s="195">
        <v>1</v>
      </c>
      <c r="F3569" s="195">
        <v>15</v>
      </c>
      <c r="G3569" s="196">
        <v>23.212479999999999</v>
      </c>
    </row>
    <row r="3570" spans="1:7" s="63" customFormat="1" ht="19.2" customHeight="1" x14ac:dyDescent="0.35">
      <c r="A3570" s="367" t="s">
        <v>451</v>
      </c>
      <c r="B3570" s="414"/>
      <c r="C3570" s="195">
        <v>2023</v>
      </c>
      <c r="D3570" s="195">
        <v>0.4</v>
      </c>
      <c r="E3570" s="195">
        <v>1</v>
      </c>
      <c r="F3570" s="195">
        <v>15</v>
      </c>
      <c r="G3570" s="196">
        <v>25.525739999999999</v>
      </c>
    </row>
    <row r="3571" spans="1:7" s="63" customFormat="1" ht="19.2" customHeight="1" x14ac:dyDescent="0.35">
      <c r="A3571" s="367" t="s">
        <v>451</v>
      </c>
      <c r="B3571" s="414"/>
      <c r="C3571" s="195">
        <v>2023</v>
      </c>
      <c r="D3571" s="195">
        <v>0.4</v>
      </c>
      <c r="E3571" s="195">
        <v>1</v>
      </c>
      <c r="F3571" s="195">
        <v>15</v>
      </c>
      <c r="G3571" s="196">
        <v>25.525739999999999</v>
      </c>
    </row>
    <row r="3572" spans="1:7" s="63" customFormat="1" ht="19.2" customHeight="1" x14ac:dyDescent="0.35">
      <c r="A3572" s="367" t="s">
        <v>451</v>
      </c>
      <c r="B3572" s="414"/>
      <c r="C3572" s="195">
        <v>2023</v>
      </c>
      <c r="D3572" s="195">
        <v>0.4</v>
      </c>
      <c r="E3572" s="195">
        <v>1</v>
      </c>
      <c r="F3572" s="195">
        <v>15</v>
      </c>
      <c r="G3572" s="196">
        <v>25.525739999999999</v>
      </c>
    </row>
    <row r="3573" spans="1:7" s="63" customFormat="1" ht="19.2" customHeight="1" x14ac:dyDescent="0.35">
      <c r="A3573" s="367" t="s">
        <v>451</v>
      </c>
      <c r="B3573" s="414"/>
      <c r="C3573" s="195">
        <v>2023</v>
      </c>
      <c r="D3573" s="195">
        <v>0.4</v>
      </c>
      <c r="E3573" s="195">
        <v>1</v>
      </c>
      <c r="F3573" s="195">
        <v>15</v>
      </c>
      <c r="G3573" s="196">
        <v>25.525739999999999</v>
      </c>
    </row>
    <row r="3574" spans="1:7" s="63" customFormat="1" ht="19.2" customHeight="1" x14ac:dyDescent="0.35">
      <c r="A3574" s="367" t="s">
        <v>451</v>
      </c>
      <c r="B3574" s="414"/>
      <c r="C3574" s="195">
        <v>2023</v>
      </c>
      <c r="D3574" s="195">
        <v>0.4</v>
      </c>
      <c r="E3574" s="195">
        <v>1</v>
      </c>
      <c r="F3574" s="195">
        <v>15</v>
      </c>
      <c r="G3574" s="196">
        <v>25.525739999999999</v>
      </c>
    </row>
    <row r="3575" spans="1:7" s="63" customFormat="1" ht="19.2" customHeight="1" x14ac:dyDescent="0.35">
      <c r="A3575" s="367" t="s">
        <v>451</v>
      </c>
      <c r="B3575" s="414"/>
      <c r="C3575" s="195">
        <v>2023</v>
      </c>
      <c r="D3575" s="195">
        <v>0.4</v>
      </c>
      <c r="E3575" s="195">
        <v>1</v>
      </c>
      <c r="F3575" s="195">
        <v>15</v>
      </c>
      <c r="G3575" s="196">
        <v>25.525739999999999</v>
      </c>
    </row>
    <row r="3576" spans="1:7" s="63" customFormat="1" ht="19.2" customHeight="1" x14ac:dyDescent="0.35">
      <c r="A3576" s="367" t="s">
        <v>451</v>
      </c>
      <c r="B3576" s="414"/>
      <c r="C3576" s="195">
        <v>2023</v>
      </c>
      <c r="D3576" s="195">
        <v>0.4</v>
      </c>
      <c r="E3576" s="195">
        <v>1</v>
      </c>
      <c r="F3576" s="195">
        <v>15</v>
      </c>
      <c r="G3576" s="196">
        <v>25.525739999999999</v>
      </c>
    </row>
    <row r="3577" spans="1:7" s="63" customFormat="1" ht="19.2" customHeight="1" x14ac:dyDescent="0.35">
      <c r="A3577" s="367" t="s">
        <v>451</v>
      </c>
      <c r="B3577" s="414"/>
      <c r="C3577" s="195">
        <v>2023</v>
      </c>
      <c r="D3577" s="195">
        <v>0.4</v>
      </c>
      <c r="E3577" s="195">
        <v>1</v>
      </c>
      <c r="F3577" s="195">
        <v>15</v>
      </c>
      <c r="G3577" s="196">
        <v>25.525739999999999</v>
      </c>
    </row>
    <row r="3578" spans="1:7" s="63" customFormat="1" ht="19.2" customHeight="1" x14ac:dyDescent="0.35">
      <c r="A3578" s="367" t="s">
        <v>451</v>
      </c>
      <c r="B3578" s="414"/>
      <c r="C3578" s="195">
        <v>2023</v>
      </c>
      <c r="D3578" s="195">
        <v>0.4</v>
      </c>
      <c r="E3578" s="195">
        <v>1</v>
      </c>
      <c r="F3578" s="195">
        <v>15</v>
      </c>
      <c r="G3578" s="196">
        <v>25.525739999999999</v>
      </c>
    </row>
    <row r="3579" spans="1:7" s="63" customFormat="1" ht="19.2" customHeight="1" x14ac:dyDescent="0.35">
      <c r="A3579" s="367" t="s">
        <v>451</v>
      </c>
      <c r="B3579" s="414"/>
      <c r="C3579" s="195">
        <v>2023</v>
      </c>
      <c r="D3579" s="195">
        <v>0.4</v>
      </c>
      <c r="E3579" s="195">
        <v>1</v>
      </c>
      <c r="F3579" s="195">
        <v>15</v>
      </c>
      <c r="G3579" s="196">
        <v>25.525739999999999</v>
      </c>
    </row>
    <row r="3580" spans="1:7" s="63" customFormat="1" ht="19.2" customHeight="1" x14ac:dyDescent="0.35">
      <c r="A3580" s="367" t="s">
        <v>451</v>
      </c>
      <c r="B3580" s="414"/>
      <c r="C3580" s="195">
        <v>2023</v>
      </c>
      <c r="D3580" s="195">
        <v>0.4</v>
      </c>
      <c r="E3580" s="195">
        <v>1</v>
      </c>
      <c r="F3580" s="195">
        <v>15</v>
      </c>
      <c r="G3580" s="196">
        <v>25.525739999999999</v>
      </c>
    </row>
    <row r="3581" spans="1:7" s="63" customFormat="1" ht="19.2" customHeight="1" x14ac:dyDescent="0.35">
      <c r="A3581" s="367" t="s">
        <v>451</v>
      </c>
      <c r="B3581" s="414"/>
      <c r="C3581" s="195">
        <v>2023</v>
      </c>
      <c r="D3581" s="195">
        <v>0.4</v>
      </c>
      <c r="E3581" s="195">
        <v>1</v>
      </c>
      <c r="F3581" s="195">
        <v>15</v>
      </c>
      <c r="G3581" s="196">
        <v>25.525739999999999</v>
      </c>
    </row>
    <row r="3582" spans="1:7" s="63" customFormat="1" ht="19.2" customHeight="1" x14ac:dyDescent="0.35">
      <c r="A3582" s="367" t="s">
        <v>451</v>
      </c>
      <c r="B3582" s="414"/>
      <c r="C3582" s="195">
        <v>2023</v>
      </c>
      <c r="D3582" s="195">
        <v>0.4</v>
      </c>
      <c r="E3582" s="195">
        <v>1</v>
      </c>
      <c r="F3582" s="195">
        <v>15</v>
      </c>
      <c r="G3582" s="196">
        <v>25.525739999999999</v>
      </c>
    </row>
    <row r="3583" spans="1:7" s="63" customFormat="1" ht="19.2" customHeight="1" x14ac:dyDescent="0.35">
      <c r="A3583" s="367" t="s">
        <v>451</v>
      </c>
      <c r="B3583" s="414"/>
      <c r="C3583" s="195">
        <v>2023</v>
      </c>
      <c r="D3583" s="195">
        <v>0.4</v>
      </c>
      <c r="E3583" s="195">
        <v>1</v>
      </c>
      <c r="F3583" s="195">
        <v>15</v>
      </c>
      <c r="G3583" s="196">
        <v>25.525739999999999</v>
      </c>
    </row>
    <row r="3584" spans="1:7" s="63" customFormat="1" ht="19.2" customHeight="1" x14ac:dyDescent="0.35">
      <c r="A3584" s="367" t="s">
        <v>451</v>
      </c>
      <c r="B3584" s="414"/>
      <c r="C3584" s="195">
        <v>2023</v>
      </c>
      <c r="D3584" s="195">
        <v>0.4</v>
      </c>
      <c r="E3584" s="195">
        <v>1</v>
      </c>
      <c r="F3584" s="195">
        <v>15</v>
      </c>
      <c r="G3584" s="196">
        <v>25.525739999999999</v>
      </c>
    </row>
    <row r="3585" spans="1:7" s="63" customFormat="1" ht="19.2" customHeight="1" x14ac:dyDescent="0.35">
      <c r="A3585" s="367" t="s">
        <v>451</v>
      </c>
      <c r="B3585" s="414"/>
      <c r="C3585" s="195">
        <v>2023</v>
      </c>
      <c r="D3585" s="195">
        <v>0.4</v>
      </c>
      <c r="E3585" s="195">
        <v>1</v>
      </c>
      <c r="F3585" s="195">
        <v>15</v>
      </c>
      <c r="G3585" s="196">
        <v>25.525739999999999</v>
      </c>
    </row>
    <row r="3586" spans="1:7" s="63" customFormat="1" ht="19.2" customHeight="1" x14ac:dyDescent="0.35">
      <c r="A3586" s="367" t="s">
        <v>451</v>
      </c>
      <c r="B3586" s="414"/>
      <c r="C3586" s="195">
        <v>2023</v>
      </c>
      <c r="D3586" s="195">
        <v>0.4</v>
      </c>
      <c r="E3586" s="195">
        <v>1</v>
      </c>
      <c r="F3586" s="195">
        <v>15</v>
      </c>
      <c r="G3586" s="196">
        <v>25.525739999999999</v>
      </c>
    </row>
    <row r="3587" spans="1:7" s="63" customFormat="1" ht="19.2" customHeight="1" x14ac:dyDescent="0.35">
      <c r="A3587" s="367" t="s">
        <v>451</v>
      </c>
      <c r="B3587" s="414"/>
      <c r="C3587" s="195">
        <v>2023</v>
      </c>
      <c r="D3587" s="195">
        <v>0.4</v>
      </c>
      <c r="E3587" s="195">
        <v>1</v>
      </c>
      <c r="F3587" s="195">
        <v>15</v>
      </c>
      <c r="G3587" s="196">
        <v>25.525739999999999</v>
      </c>
    </row>
    <row r="3588" spans="1:7" s="63" customFormat="1" ht="19.2" customHeight="1" x14ac:dyDescent="0.35">
      <c r="A3588" s="367" t="s">
        <v>451</v>
      </c>
      <c r="B3588" s="414"/>
      <c r="C3588" s="195">
        <v>2023</v>
      </c>
      <c r="D3588" s="195">
        <v>0.4</v>
      </c>
      <c r="E3588" s="195">
        <v>1</v>
      </c>
      <c r="F3588" s="195">
        <v>15</v>
      </c>
      <c r="G3588" s="196">
        <v>25.525739999999999</v>
      </c>
    </row>
    <row r="3589" spans="1:7" s="63" customFormat="1" ht="19.2" customHeight="1" x14ac:dyDescent="0.35">
      <c r="A3589" s="367" t="s">
        <v>451</v>
      </c>
      <c r="B3589" s="414"/>
      <c r="C3589" s="195">
        <v>2023</v>
      </c>
      <c r="D3589" s="195">
        <v>0.4</v>
      </c>
      <c r="E3589" s="195">
        <v>1</v>
      </c>
      <c r="F3589" s="195">
        <v>15</v>
      </c>
      <c r="G3589" s="196">
        <v>25.525739999999999</v>
      </c>
    </row>
    <row r="3590" spans="1:7" s="63" customFormat="1" ht="19.2" customHeight="1" x14ac:dyDescent="0.35">
      <c r="A3590" s="367" t="s">
        <v>451</v>
      </c>
      <c r="B3590" s="414"/>
      <c r="C3590" s="195">
        <v>2023</v>
      </c>
      <c r="D3590" s="195">
        <v>0.4</v>
      </c>
      <c r="E3590" s="195">
        <v>1</v>
      </c>
      <c r="F3590" s="195">
        <v>15</v>
      </c>
      <c r="G3590" s="196">
        <v>33.456719999999997</v>
      </c>
    </row>
    <row r="3591" spans="1:7" s="63" customFormat="1" ht="19.2" customHeight="1" x14ac:dyDescent="0.35">
      <c r="A3591" s="367" t="s">
        <v>451</v>
      </c>
      <c r="B3591" s="414" t="s">
        <v>632</v>
      </c>
      <c r="C3591" s="195">
        <v>2023</v>
      </c>
      <c r="D3591" s="195">
        <v>0.4</v>
      </c>
      <c r="E3591" s="195">
        <v>1</v>
      </c>
      <c r="F3591" s="195">
        <v>3</v>
      </c>
      <c r="G3591" s="196">
        <v>12.03152</v>
      </c>
    </row>
    <row r="3592" spans="1:7" s="63" customFormat="1" ht="19.2" customHeight="1" x14ac:dyDescent="0.35">
      <c r="A3592" s="367" t="s">
        <v>451</v>
      </c>
      <c r="B3592" s="414"/>
      <c r="C3592" s="195">
        <v>2023</v>
      </c>
      <c r="D3592" s="195">
        <v>0.4</v>
      </c>
      <c r="E3592" s="195">
        <v>1</v>
      </c>
      <c r="F3592" s="195">
        <v>15</v>
      </c>
      <c r="G3592" s="196">
        <v>9.1547800000000006</v>
      </c>
    </row>
    <row r="3593" spans="1:7" s="63" customFormat="1" ht="19.2" customHeight="1" x14ac:dyDescent="0.35">
      <c r="A3593" s="367" t="s">
        <v>451</v>
      </c>
      <c r="B3593" s="414"/>
      <c r="C3593" s="195">
        <v>2023</v>
      </c>
      <c r="D3593" s="195">
        <v>0.22</v>
      </c>
      <c r="E3593" s="195">
        <v>1</v>
      </c>
      <c r="F3593" s="195">
        <v>3</v>
      </c>
      <c r="G3593" s="178">
        <v>8.4984400000000004</v>
      </c>
    </row>
    <row r="3594" spans="1:7" s="63" customFormat="1" ht="19.2" customHeight="1" x14ac:dyDescent="0.35">
      <c r="A3594" s="367" t="s">
        <v>451</v>
      </c>
      <c r="B3594" s="414"/>
      <c r="C3594" s="195">
        <v>2023</v>
      </c>
      <c r="D3594" s="195">
        <v>0.22</v>
      </c>
      <c r="E3594" s="195">
        <v>1</v>
      </c>
      <c r="F3594" s="195">
        <v>3</v>
      </c>
      <c r="G3594" s="178">
        <v>8.4984400000000004</v>
      </c>
    </row>
    <row r="3595" spans="1:7" s="63" customFormat="1" ht="19.2" customHeight="1" x14ac:dyDescent="0.35">
      <c r="A3595" s="367" t="s">
        <v>451</v>
      </c>
      <c r="B3595" s="414"/>
      <c r="C3595" s="195">
        <v>2023</v>
      </c>
      <c r="D3595" s="195">
        <v>0.22</v>
      </c>
      <c r="E3595" s="195">
        <v>1</v>
      </c>
      <c r="F3595" s="195">
        <v>15</v>
      </c>
      <c r="G3595" s="196">
        <v>20.28107</v>
      </c>
    </row>
    <row r="3596" spans="1:7" s="63" customFormat="1" ht="19.2" customHeight="1" x14ac:dyDescent="0.35">
      <c r="A3596" s="367" t="s">
        <v>451</v>
      </c>
      <c r="B3596" s="414"/>
      <c r="C3596" s="195">
        <v>2023</v>
      </c>
      <c r="D3596" s="195">
        <v>0.22</v>
      </c>
      <c r="E3596" s="195">
        <v>1</v>
      </c>
      <c r="F3596" s="195">
        <v>15</v>
      </c>
      <c r="G3596" s="196">
        <v>20.28107</v>
      </c>
    </row>
    <row r="3597" spans="1:7" s="63" customFormat="1" ht="19.2" customHeight="1" x14ac:dyDescent="0.35">
      <c r="A3597" s="367" t="s">
        <v>451</v>
      </c>
      <c r="B3597" s="414" t="s">
        <v>633</v>
      </c>
      <c r="C3597" s="195">
        <v>2023</v>
      </c>
      <c r="D3597" s="195">
        <v>0.4</v>
      </c>
      <c r="E3597" s="195">
        <v>1</v>
      </c>
      <c r="F3597" s="146">
        <v>15</v>
      </c>
      <c r="G3597" s="196">
        <v>6.9135099999999996</v>
      </c>
    </row>
    <row r="3598" spans="1:7" s="63" customFormat="1" ht="19.2" customHeight="1" x14ac:dyDescent="0.35">
      <c r="A3598" s="367" t="s">
        <v>451</v>
      </c>
      <c r="B3598" s="414"/>
      <c r="C3598" s="195">
        <v>2023</v>
      </c>
      <c r="D3598" s="195">
        <v>0.4</v>
      </c>
      <c r="E3598" s="195">
        <v>1</v>
      </c>
      <c r="F3598" s="146">
        <v>15</v>
      </c>
      <c r="G3598" s="196">
        <v>13.03018</v>
      </c>
    </row>
    <row r="3599" spans="1:7" s="63" customFormat="1" ht="19.2" customHeight="1" x14ac:dyDescent="0.35">
      <c r="A3599" s="367" t="s">
        <v>451</v>
      </c>
      <c r="B3599" s="414"/>
      <c r="C3599" s="195">
        <v>2023</v>
      </c>
      <c r="D3599" s="195">
        <v>0.4</v>
      </c>
      <c r="E3599" s="195">
        <v>1</v>
      </c>
      <c r="F3599" s="146">
        <v>15</v>
      </c>
      <c r="G3599" s="196">
        <v>13.03018</v>
      </c>
    </row>
    <row r="3600" spans="1:7" s="63" customFormat="1" ht="19.2" customHeight="1" x14ac:dyDescent="0.35">
      <c r="A3600" s="367" t="s">
        <v>451</v>
      </c>
      <c r="B3600" s="414"/>
      <c r="C3600" s="195">
        <v>2023</v>
      </c>
      <c r="D3600" s="195">
        <v>0.4</v>
      </c>
      <c r="E3600" s="195">
        <v>1</v>
      </c>
      <c r="F3600" s="146">
        <v>15</v>
      </c>
      <c r="G3600" s="196">
        <v>13.03018</v>
      </c>
    </row>
    <row r="3601" spans="1:7" s="63" customFormat="1" ht="19.2" customHeight="1" x14ac:dyDescent="0.35">
      <c r="A3601" s="367" t="s">
        <v>451</v>
      </c>
      <c r="B3601" s="414"/>
      <c r="C3601" s="195">
        <v>2023</v>
      </c>
      <c r="D3601" s="195">
        <v>0.4</v>
      </c>
      <c r="E3601" s="195">
        <v>1</v>
      </c>
      <c r="F3601" s="146">
        <v>15</v>
      </c>
      <c r="G3601" s="196">
        <v>22.088899999999999</v>
      </c>
    </row>
    <row r="3602" spans="1:7" s="63" customFormat="1" ht="19.2" customHeight="1" x14ac:dyDescent="0.35">
      <c r="A3602" s="367" t="s">
        <v>451</v>
      </c>
      <c r="B3602" s="414"/>
      <c r="C3602" s="195">
        <v>2023</v>
      </c>
      <c r="D3602" s="195">
        <v>0.4</v>
      </c>
      <c r="E3602" s="195">
        <v>1</v>
      </c>
      <c r="F3602" s="146">
        <v>8</v>
      </c>
      <c r="G3602" s="196">
        <v>6.9135099999999996</v>
      </c>
    </row>
    <row r="3603" spans="1:7" s="63" customFormat="1" ht="19.2" customHeight="1" x14ac:dyDescent="0.35">
      <c r="A3603" s="367" t="s">
        <v>451</v>
      </c>
      <c r="B3603" s="414"/>
      <c r="C3603" s="195">
        <v>2023</v>
      </c>
      <c r="D3603" s="195">
        <v>0.4</v>
      </c>
      <c r="E3603" s="195">
        <v>1</v>
      </c>
      <c r="F3603" s="146">
        <v>15</v>
      </c>
      <c r="G3603" s="196">
        <v>6.9135099999999996</v>
      </c>
    </row>
    <row r="3604" spans="1:7" s="63" customFormat="1" ht="19.2" customHeight="1" x14ac:dyDescent="0.35">
      <c r="A3604" s="367" t="s">
        <v>451</v>
      </c>
      <c r="B3604" s="414"/>
      <c r="C3604" s="195">
        <v>2023</v>
      </c>
      <c r="D3604" s="195">
        <v>0.4</v>
      </c>
      <c r="E3604" s="195">
        <v>1</v>
      </c>
      <c r="F3604" s="146">
        <v>15</v>
      </c>
      <c r="G3604" s="196">
        <v>13.03018</v>
      </c>
    </row>
    <row r="3605" spans="1:7" s="63" customFormat="1" ht="19.2" customHeight="1" x14ac:dyDescent="0.35">
      <c r="A3605" s="367" t="s">
        <v>451</v>
      </c>
      <c r="B3605" s="414"/>
      <c r="C3605" s="195">
        <v>2023</v>
      </c>
      <c r="D3605" s="195">
        <v>0.4</v>
      </c>
      <c r="E3605" s="195">
        <v>1</v>
      </c>
      <c r="F3605" s="146">
        <v>15</v>
      </c>
      <c r="G3605" s="196">
        <v>13.03018</v>
      </c>
    </row>
    <row r="3606" spans="1:7" s="63" customFormat="1" ht="19.2" customHeight="1" x14ac:dyDescent="0.35">
      <c r="A3606" s="367" t="s">
        <v>451</v>
      </c>
      <c r="B3606" s="414"/>
      <c r="C3606" s="195">
        <v>2023</v>
      </c>
      <c r="D3606" s="195">
        <v>0.4</v>
      </c>
      <c r="E3606" s="195">
        <v>1</v>
      </c>
      <c r="F3606" s="146">
        <v>15</v>
      </c>
      <c r="G3606" s="196">
        <v>13.03018</v>
      </c>
    </row>
    <row r="3607" spans="1:7" s="63" customFormat="1" ht="19.2" customHeight="1" x14ac:dyDescent="0.35">
      <c r="A3607" s="367" t="s">
        <v>451</v>
      </c>
      <c r="B3607" s="414"/>
      <c r="C3607" s="195">
        <v>2023</v>
      </c>
      <c r="D3607" s="195">
        <v>0.4</v>
      </c>
      <c r="E3607" s="195">
        <v>1</v>
      </c>
      <c r="F3607" s="146">
        <v>15</v>
      </c>
      <c r="G3607" s="196">
        <v>6.9135099999999996</v>
      </c>
    </row>
    <row r="3608" spans="1:7" s="63" customFormat="1" ht="19.2" customHeight="1" x14ac:dyDescent="0.35">
      <c r="A3608" s="367" t="s">
        <v>451</v>
      </c>
      <c r="B3608" s="414"/>
      <c r="C3608" s="195">
        <v>2023</v>
      </c>
      <c r="D3608" s="195">
        <v>0.4</v>
      </c>
      <c r="E3608" s="195">
        <v>1</v>
      </c>
      <c r="F3608" s="146">
        <v>15</v>
      </c>
      <c r="G3608" s="196">
        <v>6.9135099999999996</v>
      </c>
    </row>
    <row r="3609" spans="1:7" s="63" customFormat="1" ht="19.2" customHeight="1" x14ac:dyDescent="0.35">
      <c r="A3609" s="367" t="s">
        <v>451</v>
      </c>
      <c r="B3609" s="414"/>
      <c r="C3609" s="195">
        <v>2023</v>
      </c>
      <c r="D3609" s="195">
        <v>0.4</v>
      </c>
      <c r="E3609" s="195">
        <v>1</v>
      </c>
      <c r="F3609" s="146">
        <v>15</v>
      </c>
      <c r="G3609" s="196">
        <v>13.03018</v>
      </c>
    </row>
    <row r="3610" spans="1:7" s="63" customFormat="1" ht="19.2" customHeight="1" x14ac:dyDescent="0.35">
      <c r="A3610" s="367" t="s">
        <v>451</v>
      </c>
      <c r="B3610" s="414"/>
      <c r="C3610" s="195">
        <v>2023</v>
      </c>
      <c r="D3610" s="195">
        <v>0.4</v>
      </c>
      <c r="E3610" s="195">
        <v>1</v>
      </c>
      <c r="F3610" s="146">
        <v>10</v>
      </c>
      <c r="G3610" s="196">
        <v>6.9135099999999996</v>
      </c>
    </row>
    <row r="3611" spans="1:7" s="63" customFormat="1" ht="19.2" customHeight="1" x14ac:dyDescent="0.35">
      <c r="A3611" s="367" t="s">
        <v>451</v>
      </c>
      <c r="B3611" s="414"/>
      <c r="C3611" s="195">
        <v>2023</v>
      </c>
      <c r="D3611" s="195">
        <v>0.4</v>
      </c>
      <c r="E3611" s="195">
        <v>1</v>
      </c>
      <c r="F3611" s="146">
        <v>15</v>
      </c>
      <c r="G3611" s="196">
        <v>6.9135099999999996</v>
      </c>
    </row>
    <row r="3612" spans="1:7" s="63" customFormat="1" ht="19.2" customHeight="1" x14ac:dyDescent="0.35">
      <c r="A3612" s="367" t="s">
        <v>451</v>
      </c>
      <c r="B3612" s="414"/>
      <c r="C3612" s="195">
        <v>2023</v>
      </c>
      <c r="D3612" s="195">
        <v>0.4</v>
      </c>
      <c r="E3612" s="195">
        <v>1</v>
      </c>
      <c r="F3612" s="146">
        <v>15</v>
      </c>
      <c r="G3612" s="196">
        <v>6.9135099999999996</v>
      </c>
    </row>
    <row r="3613" spans="1:7" s="63" customFormat="1" ht="19.2" customHeight="1" x14ac:dyDescent="0.35">
      <c r="A3613" s="367" t="s">
        <v>451</v>
      </c>
      <c r="B3613" s="414"/>
      <c r="C3613" s="195">
        <v>2023</v>
      </c>
      <c r="D3613" s="195">
        <v>0.4</v>
      </c>
      <c r="E3613" s="195">
        <v>1</v>
      </c>
      <c r="F3613" s="146">
        <v>15</v>
      </c>
      <c r="G3613" s="196">
        <v>22.088900000000002</v>
      </c>
    </row>
    <row r="3614" spans="1:7" s="63" customFormat="1" ht="19.2" customHeight="1" x14ac:dyDescent="0.35">
      <c r="A3614" s="367" t="s">
        <v>451</v>
      </c>
      <c r="B3614" s="414"/>
      <c r="C3614" s="195">
        <v>2023</v>
      </c>
      <c r="D3614" s="195">
        <v>0.4</v>
      </c>
      <c r="E3614" s="195">
        <v>1</v>
      </c>
      <c r="F3614" s="146">
        <v>15</v>
      </c>
      <c r="G3614" s="196">
        <v>22.088900000000002</v>
      </c>
    </row>
    <row r="3615" spans="1:7" s="63" customFormat="1" ht="19.2" customHeight="1" x14ac:dyDescent="0.35">
      <c r="A3615" s="367" t="s">
        <v>451</v>
      </c>
      <c r="B3615" s="414"/>
      <c r="C3615" s="195">
        <v>2023</v>
      </c>
      <c r="D3615" s="195">
        <v>0.4</v>
      </c>
      <c r="E3615" s="195">
        <v>1</v>
      </c>
      <c r="F3615" s="146">
        <v>15</v>
      </c>
      <c r="G3615" s="196">
        <v>13.03018</v>
      </c>
    </row>
    <row r="3616" spans="1:7" s="63" customFormat="1" ht="19.2" customHeight="1" x14ac:dyDescent="0.35">
      <c r="A3616" s="367" t="s">
        <v>451</v>
      </c>
      <c r="B3616" s="414"/>
      <c r="C3616" s="195">
        <v>2023</v>
      </c>
      <c r="D3616" s="195">
        <v>0.4</v>
      </c>
      <c r="E3616" s="195">
        <v>1</v>
      </c>
      <c r="F3616" s="146">
        <v>10</v>
      </c>
      <c r="G3616" s="196">
        <v>6.9135099999999996</v>
      </c>
    </row>
    <row r="3617" spans="1:7" s="63" customFormat="1" ht="19.2" customHeight="1" x14ac:dyDescent="0.35">
      <c r="A3617" s="367" t="s">
        <v>451</v>
      </c>
      <c r="B3617" s="414"/>
      <c r="C3617" s="195">
        <v>2023</v>
      </c>
      <c r="D3617" s="195">
        <v>0.4</v>
      </c>
      <c r="E3617" s="195">
        <v>1</v>
      </c>
      <c r="F3617" s="146">
        <v>15</v>
      </c>
      <c r="G3617" s="196">
        <v>13.03018</v>
      </c>
    </row>
    <row r="3618" spans="1:7" s="63" customFormat="1" ht="19.2" customHeight="1" x14ac:dyDescent="0.35">
      <c r="A3618" s="367" t="s">
        <v>451</v>
      </c>
      <c r="B3618" s="414"/>
      <c r="C3618" s="195">
        <v>2023</v>
      </c>
      <c r="D3618" s="195">
        <v>0.4</v>
      </c>
      <c r="E3618" s="195">
        <v>1</v>
      </c>
      <c r="F3618" s="146">
        <v>15</v>
      </c>
      <c r="G3618" s="196">
        <v>6.9135099999999996</v>
      </c>
    </row>
    <row r="3619" spans="1:7" s="63" customFormat="1" ht="19.2" customHeight="1" x14ac:dyDescent="0.35">
      <c r="A3619" s="367" t="s">
        <v>451</v>
      </c>
      <c r="B3619" s="414"/>
      <c r="C3619" s="195">
        <v>2023</v>
      </c>
      <c r="D3619" s="195">
        <v>0.4</v>
      </c>
      <c r="E3619" s="195">
        <v>1</v>
      </c>
      <c r="F3619" s="146">
        <v>15</v>
      </c>
      <c r="G3619" s="196">
        <v>6.9135099999999996</v>
      </c>
    </row>
    <row r="3620" spans="1:7" s="63" customFormat="1" ht="19.2" customHeight="1" x14ac:dyDescent="0.35">
      <c r="A3620" s="367" t="s">
        <v>451</v>
      </c>
      <c r="B3620" s="414"/>
      <c r="C3620" s="195">
        <v>2023</v>
      </c>
      <c r="D3620" s="195">
        <v>0.4</v>
      </c>
      <c r="E3620" s="195">
        <v>1</v>
      </c>
      <c r="F3620" s="146">
        <v>15</v>
      </c>
      <c r="G3620" s="196">
        <v>24.356850000000005</v>
      </c>
    </row>
    <row r="3621" spans="1:7" s="63" customFormat="1" ht="19.2" customHeight="1" x14ac:dyDescent="0.35">
      <c r="A3621" s="367" t="s">
        <v>451</v>
      </c>
      <c r="B3621" s="414"/>
      <c r="C3621" s="195">
        <v>2023</v>
      </c>
      <c r="D3621" s="195">
        <v>0.4</v>
      </c>
      <c r="E3621" s="195">
        <v>1</v>
      </c>
      <c r="F3621" s="146">
        <v>10</v>
      </c>
      <c r="G3621" s="196">
        <v>24.356850000000005</v>
      </c>
    </row>
    <row r="3622" spans="1:7" s="63" customFormat="1" ht="19.2" customHeight="1" x14ac:dyDescent="0.35">
      <c r="A3622" s="367" t="s">
        <v>451</v>
      </c>
      <c r="B3622" s="414"/>
      <c r="C3622" s="195">
        <v>2023</v>
      </c>
      <c r="D3622" s="195">
        <v>0.4</v>
      </c>
      <c r="E3622" s="195">
        <v>1</v>
      </c>
      <c r="F3622" s="146">
        <v>15</v>
      </c>
      <c r="G3622" s="196">
        <v>24.356850000000005</v>
      </c>
    </row>
    <row r="3623" spans="1:7" s="63" customFormat="1" ht="19.2" customHeight="1" x14ac:dyDescent="0.35">
      <c r="A3623" s="367" t="s">
        <v>451</v>
      </c>
      <c r="B3623" s="414"/>
      <c r="C3623" s="195">
        <v>2023</v>
      </c>
      <c r="D3623" s="195">
        <v>0.4</v>
      </c>
      <c r="E3623" s="195">
        <v>1</v>
      </c>
      <c r="F3623" s="146">
        <v>15</v>
      </c>
      <c r="G3623" s="196">
        <v>24.356850000000005</v>
      </c>
    </row>
    <row r="3624" spans="1:7" s="63" customFormat="1" ht="19.2" customHeight="1" x14ac:dyDescent="0.35">
      <c r="A3624" s="367" t="s">
        <v>451</v>
      </c>
      <c r="B3624" s="414"/>
      <c r="C3624" s="195">
        <v>2023</v>
      </c>
      <c r="D3624" s="195">
        <v>0.4</v>
      </c>
      <c r="E3624" s="195">
        <v>1</v>
      </c>
      <c r="F3624" s="146">
        <v>15</v>
      </c>
      <c r="G3624" s="196">
        <v>24.356850000000005</v>
      </c>
    </row>
    <row r="3625" spans="1:7" s="63" customFormat="1" ht="19.2" customHeight="1" x14ac:dyDescent="0.35">
      <c r="A3625" s="367" t="s">
        <v>451</v>
      </c>
      <c r="B3625" s="414"/>
      <c r="C3625" s="195">
        <v>2023</v>
      </c>
      <c r="D3625" s="195">
        <v>0.4</v>
      </c>
      <c r="E3625" s="195">
        <v>1</v>
      </c>
      <c r="F3625" s="146">
        <v>15</v>
      </c>
      <c r="G3625" s="196">
        <v>24.356850000000005</v>
      </c>
    </row>
    <row r="3626" spans="1:7" s="63" customFormat="1" ht="19.2" customHeight="1" x14ac:dyDescent="0.35">
      <c r="A3626" s="367" t="s">
        <v>451</v>
      </c>
      <c r="B3626" s="414"/>
      <c r="C3626" s="195">
        <v>2023</v>
      </c>
      <c r="D3626" s="195">
        <v>0.4</v>
      </c>
      <c r="E3626" s="195">
        <v>1</v>
      </c>
      <c r="F3626" s="146">
        <v>15</v>
      </c>
      <c r="G3626" s="196">
        <v>24.356850000000005</v>
      </c>
    </row>
    <row r="3627" spans="1:7" s="63" customFormat="1" ht="19.2" customHeight="1" x14ac:dyDescent="0.35">
      <c r="A3627" s="367" t="s">
        <v>451</v>
      </c>
      <c r="B3627" s="414"/>
      <c r="C3627" s="195">
        <v>2023</v>
      </c>
      <c r="D3627" s="195">
        <v>0.4</v>
      </c>
      <c r="E3627" s="195">
        <v>1</v>
      </c>
      <c r="F3627" s="146">
        <v>15</v>
      </c>
      <c r="G3627" s="196">
        <v>6.9135099999999996</v>
      </c>
    </row>
    <row r="3628" spans="1:7" s="63" customFormat="1" ht="19.2" customHeight="1" x14ac:dyDescent="0.35">
      <c r="A3628" s="367" t="s">
        <v>451</v>
      </c>
      <c r="B3628" s="414"/>
      <c r="C3628" s="195">
        <v>2023</v>
      </c>
      <c r="D3628" s="195">
        <v>0.4</v>
      </c>
      <c r="E3628" s="195">
        <v>1</v>
      </c>
      <c r="F3628" s="146">
        <v>15</v>
      </c>
      <c r="G3628" s="196">
        <v>6.9135099999999996</v>
      </c>
    </row>
    <row r="3629" spans="1:7" s="63" customFormat="1" ht="19.2" customHeight="1" x14ac:dyDescent="0.35">
      <c r="A3629" s="367" t="s">
        <v>451</v>
      </c>
      <c r="B3629" s="414"/>
      <c r="C3629" s="195">
        <v>2023</v>
      </c>
      <c r="D3629" s="195">
        <v>0.4</v>
      </c>
      <c r="E3629" s="195">
        <v>1</v>
      </c>
      <c r="F3629" s="146">
        <v>15</v>
      </c>
      <c r="G3629" s="196">
        <v>6.9135099999999996</v>
      </c>
    </row>
    <row r="3630" spans="1:7" s="63" customFormat="1" ht="19.2" customHeight="1" x14ac:dyDescent="0.35">
      <c r="A3630" s="367" t="s">
        <v>451</v>
      </c>
      <c r="B3630" s="414"/>
      <c r="C3630" s="195">
        <v>2023</v>
      </c>
      <c r="D3630" s="195">
        <v>0.4</v>
      </c>
      <c r="E3630" s="195">
        <v>1</v>
      </c>
      <c r="F3630" s="146">
        <v>15</v>
      </c>
      <c r="G3630" s="196">
        <v>6.9135099999999996</v>
      </c>
    </row>
    <row r="3631" spans="1:7" s="63" customFormat="1" ht="19.2" customHeight="1" x14ac:dyDescent="0.35">
      <c r="A3631" s="367" t="s">
        <v>451</v>
      </c>
      <c r="B3631" s="414"/>
      <c r="C3631" s="195">
        <v>2023</v>
      </c>
      <c r="D3631" s="195">
        <v>0.4</v>
      </c>
      <c r="E3631" s="195">
        <v>1</v>
      </c>
      <c r="F3631" s="146">
        <v>3</v>
      </c>
      <c r="G3631" s="196">
        <v>6.9135099999999996</v>
      </c>
    </row>
    <row r="3632" spans="1:7" s="63" customFormat="1" ht="19.2" customHeight="1" x14ac:dyDescent="0.35">
      <c r="A3632" s="367" t="s">
        <v>451</v>
      </c>
      <c r="B3632" s="414"/>
      <c r="C3632" s="195">
        <v>2023</v>
      </c>
      <c r="D3632" s="195">
        <v>0.4</v>
      </c>
      <c r="E3632" s="195">
        <v>1</v>
      </c>
      <c r="F3632" s="146">
        <v>15</v>
      </c>
      <c r="G3632" s="196">
        <v>6.9135099999999996</v>
      </c>
    </row>
    <row r="3633" spans="1:7" s="63" customFormat="1" ht="19.2" customHeight="1" x14ac:dyDescent="0.35">
      <c r="A3633" s="367" t="s">
        <v>451</v>
      </c>
      <c r="B3633" s="414"/>
      <c r="C3633" s="195">
        <v>2023</v>
      </c>
      <c r="D3633" s="195">
        <v>0.4</v>
      </c>
      <c r="E3633" s="195">
        <v>1</v>
      </c>
      <c r="F3633" s="146">
        <v>15</v>
      </c>
      <c r="G3633" s="196">
        <v>6.9135099999999996</v>
      </c>
    </row>
    <row r="3634" spans="1:7" s="63" customFormat="1" ht="19.2" customHeight="1" x14ac:dyDescent="0.35">
      <c r="A3634" s="367" t="s">
        <v>451</v>
      </c>
      <c r="B3634" s="414"/>
      <c r="C3634" s="195">
        <v>2023</v>
      </c>
      <c r="D3634" s="195">
        <v>0.4</v>
      </c>
      <c r="E3634" s="195">
        <v>1</v>
      </c>
      <c r="F3634" s="146">
        <v>10</v>
      </c>
      <c r="G3634" s="196">
        <v>6.9135099999999996</v>
      </c>
    </row>
    <row r="3635" spans="1:7" s="63" customFormat="1" ht="19.2" customHeight="1" x14ac:dyDescent="0.35">
      <c r="A3635" s="367" t="s">
        <v>451</v>
      </c>
      <c r="B3635" s="414"/>
      <c r="C3635" s="195">
        <v>2023</v>
      </c>
      <c r="D3635" s="195">
        <v>0.4</v>
      </c>
      <c r="E3635" s="195">
        <v>1</v>
      </c>
      <c r="F3635" s="146">
        <v>15</v>
      </c>
      <c r="G3635" s="196">
        <v>6.9135099999999996</v>
      </c>
    </row>
    <row r="3636" spans="1:7" s="63" customFormat="1" ht="19.2" customHeight="1" x14ac:dyDescent="0.35">
      <c r="A3636" s="367" t="s">
        <v>451</v>
      </c>
      <c r="B3636" s="414"/>
      <c r="C3636" s="195">
        <v>2023</v>
      </c>
      <c r="D3636" s="195">
        <v>0.4</v>
      </c>
      <c r="E3636" s="195">
        <v>1</v>
      </c>
      <c r="F3636" s="146">
        <v>15</v>
      </c>
      <c r="G3636" s="196">
        <v>6.9135099999999996</v>
      </c>
    </row>
    <row r="3637" spans="1:7" s="63" customFormat="1" ht="19.2" customHeight="1" x14ac:dyDescent="0.35">
      <c r="A3637" s="367" t="s">
        <v>451</v>
      </c>
      <c r="B3637" s="414"/>
      <c r="C3637" s="195">
        <v>2023</v>
      </c>
      <c r="D3637" s="195">
        <v>0.4</v>
      </c>
      <c r="E3637" s="195">
        <v>1</v>
      </c>
      <c r="F3637" s="146">
        <v>3</v>
      </c>
      <c r="G3637" s="196">
        <v>24.356850000000005</v>
      </c>
    </row>
    <row r="3638" spans="1:7" s="63" customFormat="1" ht="19.2" customHeight="1" x14ac:dyDescent="0.35">
      <c r="A3638" s="367" t="s">
        <v>451</v>
      </c>
      <c r="B3638" s="414"/>
      <c r="C3638" s="195">
        <v>2023</v>
      </c>
      <c r="D3638" s="195">
        <v>0.4</v>
      </c>
      <c r="E3638" s="195">
        <v>1</v>
      </c>
      <c r="F3638" s="146">
        <v>10</v>
      </c>
      <c r="G3638" s="196">
        <v>6.9135099999999996</v>
      </c>
    </row>
    <row r="3639" spans="1:7" s="63" customFormat="1" ht="19.2" customHeight="1" x14ac:dyDescent="0.35">
      <c r="A3639" s="367" t="s">
        <v>451</v>
      </c>
      <c r="B3639" s="414"/>
      <c r="C3639" s="195">
        <v>2023</v>
      </c>
      <c r="D3639" s="195">
        <v>0.4</v>
      </c>
      <c r="E3639" s="195">
        <v>1</v>
      </c>
      <c r="F3639" s="146">
        <v>10</v>
      </c>
      <c r="G3639" s="196">
        <v>6.9135099999999996</v>
      </c>
    </row>
    <row r="3640" spans="1:7" s="63" customFormat="1" ht="19.2" customHeight="1" x14ac:dyDescent="0.35">
      <c r="A3640" s="367" t="s">
        <v>451</v>
      </c>
      <c r="B3640" s="414"/>
      <c r="C3640" s="195">
        <v>2023</v>
      </c>
      <c r="D3640" s="195">
        <v>0.4</v>
      </c>
      <c r="E3640" s="195">
        <v>1</v>
      </c>
      <c r="F3640" s="146">
        <v>10</v>
      </c>
      <c r="G3640" s="196">
        <v>6.9135099999999996</v>
      </c>
    </row>
    <row r="3641" spans="1:7" s="63" customFormat="1" ht="19.2" customHeight="1" x14ac:dyDescent="0.35">
      <c r="A3641" s="367" t="s">
        <v>451</v>
      </c>
      <c r="B3641" s="414"/>
      <c r="C3641" s="195">
        <v>2023</v>
      </c>
      <c r="D3641" s="195">
        <v>0.4</v>
      </c>
      <c r="E3641" s="195">
        <v>1</v>
      </c>
      <c r="F3641" s="146">
        <v>10</v>
      </c>
      <c r="G3641" s="196">
        <v>6.9135099999999996</v>
      </c>
    </row>
    <row r="3642" spans="1:7" s="63" customFormat="1" ht="19.2" customHeight="1" x14ac:dyDescent="0.35">
      <c r="A3642" s="367" t="s">
        <v>451</v>
      </c>
      <c r="B3642" s="414"/>
      <c r="C3642" s="195">
        <v>2023</v>
      </c>
      <c r="D3642" s="195">
        <v>0.4</v>
      </c>
      <c r="E3642" s="195">
        <v>1</v>
      </c>
      <c r="F3642" s="146">
        <v>15</v>
      </c>
      <c r="G3642" s="196">
        <v>6.9135099999999996</v>
      </c>
    </row>
    <row r="3643" spans="1:7" s="63" customFormat="1" ht="19.2" customHeight="1" x14ac:dyDescent="0.35">
      <c r="A3643" s="367" t="s">
        <v>451</v>
      </c>
      <c r="B3643" s="414"/>
      <c r="C3643" s="195">
        <v>2023</v>
      </c>
      <c r="D3643" s="195">
        <v>0.4</v>
      </c>
      <c r="E3643" s="195">
        <v>1</v>
      </c>
      <c r="F3643" s="146">
        <v>15</v>
      </c>
      <c r="G3643" s="196">
        <v>6.9135099999999996</v>
      </c>
    </row>
    <row r="3644" spans="1:7" s="63" customFormat="1" ht="19.2" customHeight="1" x14ac:dyDescent="0.35">
      <c r="A3644" s="367" t="s">
        <v>451</v>
      </c>
      <c r="B3644" s="414"/>
      <c r="C3644" s="195">
        <v>2023</v>
      </c>
      <c r="D3644" s="195">
        <v>0.4</v>
      </c>
      <c r="E3644" s="195">
        <v>1</v>
      </c>
      <c r="F3644" s="146">
        <v>10</v>
      </c>
      <c r="G3644" s="196">
        <v>24.356850000000005</v>
      </c>
    </row>
    <row r="3645" spans="1:7" s="63" customFormat="1" ht="19.2" customHeight="1" x14ac:dyDescent="0.35">
      <c r="A3645" s="367" t="s">
        <v>451</v>
      </c>
      <c r="B3645" s="414"/>
      <c r="C3645" s="195">
        <v>2023</v>
      </c>
      <c r="D3645" s="195">
        <v>0.4</v>
      </c>
      <c r="E3645" s="195">
        <v>1</v>
      </c>
      <c r="F3645" s="146">
        <v>15</v>
      </c>
      <c r="G3645" s="196">
        <v>24.356850000000005</v>
      </c>
    </row>
    <row r="3646" spans="1:7" s="63" customFormat="1" ht="19.2" customHeight="1" x14ac:dyDescent="0.35">
      <c r="A3646" s="367" t="s">
        <v>451</v>
      </c>
      <c r="B3646" s="414"/>
      <c r="C3646" s="195">
        <v>2023</v>
      </c>
      <c r="D3646" s="195">
        <v>0.4</v>
      </c>
      <c r="E3646" s="195">
        <v>1</v>
      </c>
      <c r="F3646" s="146">
        <v>10</v>
      </c>
      <c r="G3646" s="196">
        <v>24.356850000000005</v>
      </c>
    </row>
    <row r="3647" spans="1:7" s="63" customFormat="1" ht="19.2" customHeight="1" x14ac:dyDescent="0.35">
      <c r="A3647" s="367" t="s">
        <v>451</v>
      </c>
      <c r="B3647" s="414"/>
      <c r="C3647" s="195">
        <v>2023</v>
      </c>
      <c r="D3647" s="195">
        <v>0.4</v>
      </c>
      <c r="E3647" s="195">
        <v>1</v>
      </c>
      <c r="F3647" s="146">
        <v>10</v>
      </c>
      <c r="G3647" s="196">
        <v>24.356850000000005</v>
      </c>
    </row>
    <row r="3648" spans="1:7" s="63" customFormat="1" ht="19.2" customHeight="1" x14ac:dyDescent="0.35">
      <c r="A3648" s="367" t="s">
        <v>451</v>
      </c>
      <c r="B3648" s="414"/>
      <c r="C3648" s="195">
        <v>2023</v>
      </c>
      <c r="D3648" s="195">
        <v>0.4</v>
      </c>
      <c r="E3648" s="195">
        <v>1</v>
      </c>
      <c r="F3648" s="146">
        <v>5</v>
      </c>
      <c r="G3648" s="196">
        <v>24.356850000000005</v>
      </c>
    </row>
    <row r="3649" spans="1:7" s="63" customFormat="1" ht="19.2" customHeight="1" x14ac:dyDescent="0.35">
      <c r="A3649" s="367" t="s">
        <v>451</v>
      </c>
      <c r="B3649" s="414"/>
      <c r="C3649" s="195">
        <v>2023</v>
      </c>
      <c r="D3649" s="195">
        <v>0.4</v>
      </c>
      <c r="E3649" s="195">
        <v>1</v>
      </c>
      <c r="F3649" s="146">
        <v>15</v>
      </c>
      <c r="G3649" s="196">
        <v>24.356850000000005</v>
      </c>
    </row>
    <row r="3650" spans="1:7" s="63" customFormat="1" ht="19.2" customHeight="1" x14ac:dyDescent="0.35">
      <c r="A3650" s="367" t="s">
        <v>451</v>
      </c>
      <c r="B3650" s="414"/>
      <c r="C3650" s="195">
        <v>2023</v>
      </c>
      <c r="D3650" s="195">
        <v>0.4</v>
      </c>
      <c r="E3650" s="195">
        <v>1</v>
      </c>
      <c r="F3650" s="146">
        <v>15</v>
      </c>
      <c r="G3650" s="196">
        <v>24.356850000000005</v>
      </c>
    </row>
    <row r="3651" spans="1:7" s="63" customFormat="1" ht="19.2" customHeight="1" x14ac:dyDescent="0.35">
      <c r="A3651" s="367" t="s">
        <v>451</v>
      </c>
      <c r="B3651" s="414"/>
      <c r="C3651" s="195">
        <v>2023</v>
      </c>
      <c r="D3651" s="195">
        <v>0.4</v>
      </c>
      <c r="E3651" s="195">
        <v>1</v>
      </c>
      <c r="F3651" s="146">
        <v>10</v>
      </c>
      <c r="G3651" s="196">
        <v>24.356850000000005</v>
      </c>
    </row>
    <row r="3652" spans="1:7" s="63" customFormat="1" ht="19.2" customHeight="1" x14ac:dyDescent="0.35">
      <c r="A3652" s="367" t="s">
        <v>451</v>
      </c>
      <c r="B3652" s="414"/>
      <c r="C3652" s="195">
        <v>2023</v>
      </c>
      <c r="D3652" s="195">
        <v>0.4</v>
      </c>
      <c r="E3652" s="195">
        <v>1</v>
      </c>
      <c r="F3652" s="146">
        <v>15</v>
      </c>
      <c r="G3652" s="196">
        <v>24.356850000000005</v>
      </c>
    </row>
    <row r="3653" spans="1:7" s="63" customFormat="1" ht="19.2" customHeight="1" x14ac:dyDescent="0.35">
      <c r="A3653" s="367" t="s">
        <v>451</v>
      </c>
      <c r="B3653" s="414"/>
      <c r="C3653" s="195">
        <v>2023</v>
      </c>
      <c r="D3653" s="195">
        <v>0.4</v>
      </c>
      <c r="E3653" s="195">
        <v>1</v>
      </c>
      <c r="F3653" s="146">
        <v>15</v>
      </c>
      <c r="G3653" s="196">
        <v>24.356850000000005</v>
      </c>
    </row>
    <row r="3654" spans="1:7" s="63" customFormat="1" ht="19.2" customHeight="1" x14ac:dyDescent="0.35">
      <c r="A3654" s="367" t="s">
        <v>451</v>
      </c>
      <c r="B3654" s="414"/>
      <c r="C3654" s="195">
        <v>2023</v>
      </c>
      <c r="D3654" s="195">
        <v>0.4</v>
      </c>
      <c r="E3654" s="195">
        <v>1</v>
      </c>
      <c r="F3654" s="146">
        <v>10</v>
      </c>
      <c r="G3654" s="196">
        <v>6.9135099999999996</v>
      </c>
    </row>
    <row r="3655" spans="1:7" s="63" customFormat="1" ht="19.2" customHeight="1" x14ac:dyDescent="0.35">
      <c r="A3655" s="367" t="s">
        <v>451</v>
      </c>
      <c r="B3655" s="414"/>
      <c r="C3655" s="195">
        <v>2023</v>
      </c>
      <c r="D3655" s="195">
        <v>0.4</v>
      </c>
      <c r="E3655" s="195">
        <v>1</v>
      </c>
      <c r="F3655" s="146">
        <v>10</v>
      </c>
      <c r="G3655" s="196">
        <v>24.356850000000005</v>
      </c>
    </row>
    <row r="3656" spans="1:7" s="63" customFormat="1" ht="19.2" customHeight="1" x14ac:dyDescent="0.35">
      <c r="A3656" s="367" t="s">
        <v>451</v>
      </c>
      <c r="B3656" s="414"/>
      <c r="C3656" s="195">
        <v>2023</v>
      </c>
      <c r="D3656" s="195">
        <v>0.4</v>
      </c>
      <c r="E3656" s="195">
        <v>1</v>
      </c>
      <c r="F3656" s="146">
        <v>15</v>
      </c>
      <c r="G3656" s="196">
        <v>24.356850000000005</v>
      </c>
    </row>
    <row r="3657" spans="1:7" s="63" customFormat="1" ht="19.2" customHeight="1" x14ac:dyDescent="0.35">
      <c r="A3657" s="367" t="s">
        <v>451</v>
      </c>
      <c r="B3657" s="414"/>
      <c r="C3657" s="195">
        <v>2023</v>
      </c>
      <c r="D3657" s="195">
        <v>0.4</v>
      </c>
      <c r="E3657" s="195">
        <v>1</v>
      </c>
      <c r="F3657" s="146">
        <v>15</v>
      </c>
      <c r="G3657" s="196">
        <v>24.356850000000005</v>
      </c>
    </row>
    <row r="3658" spans="1:7" s="63" customFormat="1" ht="19.2" customHeight="1" x14ac:dyDescent="0.35">
      <c r="A3658" s="367" t="s">
        <v>451</v>
      </c>
      <c r="B3658" s="414"/>
      <c r="C3658" s="195">
        <v>2023</v>
      </c>
      <c r="D3658" s="195">
        <v>0.4</v>
      </c>
      <c r="E3658" s="195">
        <v>1</v>
      </c>
      <c r="F3658" s="146">
        <v>15</v>
      </c>
      <c r="G3658" s="196">
        <v>24.356850000000005</v>
      </c>
    </row>
    <row r="3659" spans="1:7" s="63" customFormat="1" ht="19.2" customHeight="1" x14ac:dyDescent="0.35">
      <c r="A3659" s="367" t="s">
        <v>451</v>
      </c>
      <c r="B3659" s="414"/>
      <c r="C3659" s="195">
        <v>2023</v>
      </c>
      <c r="D3659" s="195">
        <v>0.4</v>
      </c>
      <c r="E3659" s="195">
        <v>1</v>
      </c>
      <c r="F3659" s="146">
        <v>15</v>
      </c>
      <c r="G3659" s="196">
        <v>24.356850000000005</v>
      </c>
    </row>
    <row r="3660" spans="1:7" s="63" customFormat="1" ht="19.2" customHeight="1" x14ac:dyDescent="0.35">
      <c r="A3660" s="367" t="s">
        <v>451</v>
      </c>
      <c r="B3660" s="414"/>
      <c r="C3660" s="195">
        <v>2023</v>
      </c>
      <c r="D3660" s="195">
        <v>0.4</v>
      </c>
      <c r="E3660" s="195">
        <v>1</v>
      </c>
      <c r="F3660" s="146">
        <v>15</v>
      </c>
      <c r="G3660" s="196">
        <v>24.356850000000005</v>
      </c>
    </row>
    <row r="3661" spans="1:7" s="63" customFormat="1" ht="19.2" customHeight="1" x14ac:dyDescent="0.35">
      <c r="A3661" s="367" t="s">
        <v>451</v>
      </c>
      <c r="B3661" s="414"/>
      <c r="C3661" s="195">
        <v>2023</v>
      </c>
      <c r="D3661" s="195">
        <v>0.4</v>
      </c>
      <c r="E3661" s="195">
        <v>1</v>
      </c>
      <c r="F3661" s="146">
        <v>15</v>
      </c>
      <c r="G3661" s="196">
        <v>24.356850000000005</v>
      </c>
    </row>
    <row r="3662" spans="1:7" s="63" customFormat="1" ht="19.2" customHeight="1" x14ac:dyDescent="0.35">
      <c r="A3662" s="367" t="s">
        <v>451</v>
      </c>
      <c r="B3662" s="414"/>
      <c r="C3662" s="195">
        <v>2023</v>
      </c>
      <c r="D3662" s="195">
        <v>0.4</v>
      </c>
      <c r="E3662" s="195">
        <v>1</v>
      </c>
      <c r="F3662" s="146">
        <v>15</v>
      </c>
      <c r="G3662" s="196">
        <v>24.356850000000005</v>
      </c>
    </row>
    <row r="3663" spans="1:7" s="63" customFormat="1" ht="19.2" customHeight="1" x14ac:dyDescent="0.35">
      <c r="A3663" s="367" t="s">
        <v>451</v>
      </c>
      <c r="B3663" s="414"/>
      <c r="C3663" s="195">
        <v>2023</v>
      </c>
      <c r="D3663" s="195">
        <v>0.4</v>
      </c>
      <c r="E3663" s="195">
        <v>1</v>
      </c>
      <c r="F3663" s="146">
        <v>5</v>
      </c>
      <c r="G3663" s="196">
        <v>24.356850000000005</v>
      </c>
    </row>
    <row r="3664" spans="1:7" s="63" customFormat="1" ht="19.2" customHeight="1" x14ac:dyDescent="0.35">
      <c r="A3664" s="367" t="s">
        <v>451</v>
      </c>
      <c r="B3664" s="414"/>
      <c r="C3664" s="195">
        <v>2023</v>
      </c>
      <c r="D3664" s="195">
        <v>0.4</v>
      </c>
      <c r="E3664" s="195">
        <v>1</v>
      </c>
      <c r="F3664" s="146">
        <v>15</v>
      </c>
      <c r="G3664" s="196">
        <v>22.088900000000002</v>
      </c>
    </row>
    <row r="3665" spans="1:7" s="63" customFormat="1" ht="19.2" customHeight="1" x14ac:dyDescent="0.35">
      <c r="A3665" s="367" t="s">
        <v>451</v>
      </c>
      <c r="B3665" s="414"/>
      <c r="C3665" s="195">
        <v>2023</v>
      </c>
      <c r="D3665" s="195">
        <v>0.4</v>
      </c>
      <c r="E3665" s="195">
        <v>1</v>
      </c>
      <c r="F3665" s="146">
        <v>15</v>
      </c>
      <c r="G3665" s="196">
        <v>24.356850000000005</v>
      </c>
    </row>
    <row r="3666" spans="1:7" s="63" customFormat="1" ht="19.2" customHeight="1" x14ac:dyDescent="0.35">
      <c r="A3666" s="367" t="s">
        <v>451</v>
      </c>
      <c r="B3666" s="414"/>
      <c r="C3666" s="195">
        <v>2023</v>
      </c>
      <c r="D3666" s="195">
        <v>0.4</v>
      </c>
      <c r="E3666" s="195">
        <v>1</v>
      </c>
      <c r="F3666" s="146">
        <v>10</v>
      </c>
      <c r="G3666" s="196">
        <v>24.356850000000005</v>
      </c>
    </row>
    <row r="3667" spans="1:7" s="63" customFormat="1" ht="19.2" customHeight="1" x14ac:dyDescent="0.35">
      <c r="A3667" s="367" t="s">
        <v>451</v>
      </c>
      <c r="B3667" s="414"/>
      <c r="C3667" s="195">
        <v>2023</v>
      </c>
      <c r="D3667" s="195">
        <v>0.4</v>
      </c>
      <c r="E3667" s="195">
        <v>1</v>
      </c>
      <c r="F3667" s="146">
        <v>10</v>
      </c>
      <c r="G3667" s="196">
        <v>24.356850000000005</v>
      </c>
    </row>
    <row r="3668" spans="1:7" s="63" customFormat="1" ht="19.2" customHeight="1" x14ac:dyDescent="0.35">
      <c r="A3668" s="367" t="s">
        <v>451</v>
      </c>
      <c r="B3668" s="414"/>
      <c r="C3668" s="195">
        <v>2023</v>
      </c>
      <c r="D3668" s="195">
        <v>0.4</v>
      </c>
      <c r="E3668" s="195">
        <v>1</v>
      </c>
      <c r="F3668" s="146">
        <v>10</v>
      </c>
      <c r="G3668" s="196">
        <v>24.356850000000005</v>
      </c>
    </row>
    <row r="3669" spans="1:7" s="63" customFormat="1" ht="19.2" customHeight="1" x14ac:dyDescent="0.35">
      <c r="A3669" s="367" t="s">
        <v>451</v>
      </c>
      <c r="B3669" s="414"/>
      <c r="C3669" s="195">
        <v>2023</v>
      </c>
      <c r="D3669" s="195">
        <v>0.4</v>
      </c>
      <c r="E3669" s="195">
        <v>1</v>
      </c>
      <c r="F3669" s="146">
        <v>10</v>
      </c>
      <c r="G3669" s="196">
        <v>24.356850000000005</v>
      </c>
    </row>
    <row r="3670" spans="1:7" s="63" customFormat="1" ht="19.2" customHeight="1" x14ac:dyDescent="0.35">
      <c r="A3670" s="367" t="s">
        <v>451</v>
      </c>
      <c r="B3670" s="414"/>
      <c r="C3670" s="195">
        <v>2023</v>
      </c>
      <c r="D3670" s="195">
        <v>0.4</v>
      </c>
      <c r="E3670" s="195">
        <v>1</v>
      </c>
      <c r="F3670" s="146">
        <v>10</v>
      </c>
      <c r="G3670" s="196">
        <v>24.356850000000005</v>
      </c>
    </row>
    <row r="3671" spans="1:7" s="63" customFormat="1" ht="19.2" customHeight="1" x14ac:dyDescent="0.35">
      <c r="A3671" s="367" t="s">
        <v>451</v>
      </c>
      <c r="B3671" s="414"/>
      <c r="C3671" s="195">
        <v>2023</v>
      </c>
      <c r="D3671" s="195">
        <v>0.4</v>
      </c>
      <c r="E3671" s="195">
        <v>1</v>
      </c>
      <c r="F3671" s="146">
        <v>10</v>
      </c>
      <c r="G3671" s="196">
        <v>24.356850000000005</v>
      </c>
    </row>
    <row r="3672" spans="1:7" s="63" customFormat="1" ht="19.2" customHeight="1" x14ac:dyDescent="0.35">
      <c r="A3672" s="367" t="s">
        <v>451</v>
      </c>
      <c r="B3672" s="414"/>
      <c r="C3672" s="195">
        <v>2023</v>
      </c>
      <c r="D3672" s="195">
        <v>0.4</v>
      </c>
      <c r="E3672" s="195">
        <v>1</v>
      </c>
      <c r="F3672" s="146">
        <v>5</v>
      </c>
      <c r="G3672" s="196">
        <v>24.356850000000005</v>
      </c>
    </row>
    <row r="3673" spans="1:7" s="63" customFormat="1" ht="19.2" customHeight="1" x14ac:dyDescent="0.35">
      <c r="A3673" s="367" t="s">
        <v>451</v>
      </c>
      <c r="B3673" s="414"/>
      <c r="C3673" s="195">
        <v>2023</v>
      </c>
      <c r="D3673" s="195">
        <v>0.4</v>
      </c>
      <c r="E3673" s="195">
        <v>1</v>
      </c>
      <c r="F3673" s="146">
        <v>15</v>
      </c>
      <c r="G3673" s="196">
        <v>24.356850000000005</v>
      </c>
    </row>
    <row r="3674" spans="1:7" s="63" customFormat="1" ht="19.2" customHeight="1" x14ac:dyDescent="0.35">
      <c r="A3674" s="367" t="s">
        <v>451</v>
      </c>
      <c r="B3674" s="414"/>
      <c r="C3674" s="195">
        <v>2023</v>
      </c>
      <c r="D3674" s="195">
        <v>0.4</v>
      </c>
      <c r="E3674" s="195">
        <v>1</v>
      </c>
      <c r="F3674" s="146">
        <v>15</v>
      </c>
      <c r="G3674" s="196">
        <v>24.356850000000005</v>
      </c>
    </row>
    <row r="3675" spans="1:7" s="63" customFormat="1" ht="19.2" customHeight="1" x14ac:dyDescent="0.35">
      <c r="A3675" s="367" t="s">
        <v>451</v>
      </c>
      <c r="B3675" s="414"/>
      <c r="C3675" s="195">
        <v>2023</v>
      </c>
      <c r="D3675" s="195">
        <v>0.4</v>
      </c>
      <c r="E3675" s="195">
        <v>1</v>
      </c>
      <c r="F3675" s="146">
        <v>10</v>
      </c>
      <c r="G3675" s="196">
        <v>24.356850000000005</v>
      </c>
    </row>
    <row r="3676" spans="1:7" s="63" customFormat="1" ht="19.2" customHeight="1" x14ac:dyDescent="0.35">
      <c r="A3676" s="367" t="s">
        <v>451</v>
      </c>
      <c r="B3676" s="414"/>
      <c r="C3676" s="195">
        <v>2023</v>
      </c>
      <c r="D3676" s="195">
        <v>0.4</v>
      </c>
      <c r="E3676" s="195">
        <v>1</v>
      </c>
      <c r="F3676" s="146">
        <v>15</v>
      </c>
      <c r="G3676" s="196">
        <v>24.356850000000005</v>
      </c>
    </row>
    <row r="3677" spans="1:7" s="63" customFormat="1" ht="19.2" customHeight="1" x14ac:dyDescent="0.35">
      <c r="A3677" s="367" t="s">
        <v>451</v>
      </c>
      <c r="B3677" s="414"/>
      <c r="C3677" s="195">
        <v>2023</v>
      </c>
      <c r="D3677" s="195">
        <v>0.4</v>
      </c>
      <c r="E3677" s="195">
        <v>1</v>
      </c>
      <c r="F3677" s="146">
        <v>10</v>
      </c>
      <c r="G3677" s="196">
        <v>24.356850000000005</v>
      </c>
    </row>
    <row r="3678" spans="1:7" s="63" customFormat="1" ht="19.2" customHeight="1" x14ac:dyDescent="0.35">
      <c r="A3678" s="367" t="s">
        <v>451</v>
      </c>
      <c r="B3678" s="414"/>
      <c r="C3678" s="195">
        <v>2023</v>
      </c>
      <c r="D3678" s="195">
        <v>0.4</v>
      </c>
      <c r="E3678" s="195">
        <v>1</v>
      </c>
      <c r="F3678" s="146">
        <v>15</v>
      </c>
      <c r="G3678" s="196">
        <v>24.356850000000005</v>
      </c>
    </row>
    <row r="3679" spans="1:7" s="63" customFormat="1" ht="19.2" customHeight="1" x14ac:dyDescent="0.35">
      <c r="A3679" s="367" t="s">
        <v>451</v>
      </c>
      <c r="B3679" s="414"/>
      <c r="C3679" s="195">
        <v>2023</v>
      </c>
      <c r="D3679" s="195">
        <v>0.4</v>
      </c>
      <c r="E3679" s="195">
        <v>1</v>
      </c>
      <c r="F3679" s="146">
        <v>10</v>
      </c>
      <c r="G3679" s="196">
        <v>24.356850000000005</v>
      </c>
    </row>
    <row r="3680" spans="1:7" s="63" customFormat="1" ht="19.2" customHeight="1" x14ac:dyDescent="0.35">
      <c r="A3680" s="367" t="s">
        <v>451</v>
      </c>
      <c r="B3680" s="414"/>
      <c r="C3680" s="195">
        <v>2023</v>
      </c>
      <c r="D3680" s="195">
        <v>0.4</v>
      </c>
      <c r="E3680" s="195">
        <v>1</v>
      </c>
      <c r="F3680" s="146">
        <v>15</v>
      </c>
      <c r="G3680" s="196">
        <v>21.089310000000005</v>
      </c>
    </row>
    <row r="3681" spans="1:7" s="63" customFormat="1" ht="19.2" customHeight="1" x14ac:dyDescent="0.35">
      <c r="A3681" s="367" t="s">
        <v>451</v>
      </c>
      <c r="B3681" s="414"/>
      <c r="C3681" s="195">
        <v>2023</v>
      </c>
      <c r="D3681" s="195">
        <v>0.4</v>
      </c>
      <c r="E3681" s="195">
        <v>1</v>
      </c>
      <c r="F3681" s="146">
        <v>15</v>
      </c>
      <c r="G3681" s="196">
        <v>21.089310000000005</v>
      </c>
    </row>
    <row r="3682" spans="1:7" s="63" customFormat="1" ht="19.2" customHeight="1" x14ac:dyDescent="0.35">
      <c r="A3682" s="367" t="s">
        <v>451</v>
      </c>
      <c r="B3682" s="414"/>
      <c r="C3682" s="195">
        <v>2023</v>
      </c>
      <c r="D3682" s="195">
        <v>0.4</v>
      </c>
      <c r="E3682" s="195">
        <v>1</v>
      </c>
      <c r="F3682" s="146">
        <v>15</v>
      </c>
      <c r="G3682" s="196">
        <v>21.089310000000005</v>
      </c>
    </row>
    <row r="3683" spans="1:7" s="63" customFormat="1" ht="19.2" customHeight="1" x14ac:dyDescent="0.35">
      <c r="A3683" s="367" t="s">
        <v>451</v>
      </c>
      <c r="B3683" s="414"/>
      <c r="C3683" s="195">
        <v>2023</v>
      </c>
      <c r="D3683" s="195">
        <v>0.4</v>
      </c>
      <c r="E3683" s="195">
        <v>1</v>
      </c>
      <c r="F3683" s="146">
        <v>15</v>
      </c>
      <c r="G3683" s="196">
        <v>21.089310000000005</v>
      </c>
    </row>
    <row r="3684" spans="1:7" s="63" customFormat="1" ht="19.2" customHeight="1" x14ac:dyDescent="0.35">
      <c r="A3684" s="367" t="s">
        <v>451</v>
      </c>
      <c r="B3684" s="414"/>
      <c r="C3684" s="195">
        <v>2023</v>
      </c>
      <c r="D3684" s="195">
        <v>0.4</v>
      </c>
      <c r="E3684" s="195">
        <v>1</v>
      </c>
      <c r="F3684" s="146">
        <v>15</v>
      </c>
      <c r="G3684" s="196">
        <v>21.089310000000005</v>
      </c>
    </row>
    <row r="3685" spans="1:7" s="63" customFormat="1" ht="19.2" customHeight="1" x14ac:dyDescent="0.35">
      <c r="A3685" s="367" t="s">
        <v>451</v>
      </c>
      <c r="B3685" s="414"/>
      <c r="C3685" s="195">
        <v>2023</v>
      </c>
      <c r="D3685" s="195">
        <v>0.4</v>
      </c>
      <c r="E3685" s="195">
        <v>1</v>
      </c>
      <c r="F3685" s="146">
        <v>15</v>
      </c>
      <c r="G3685" s="196">
        <v>21.089310000000005</v>
      </c>
    </row>
    <row r="3686" spans="1:7" s="63" customFormat="1" ht="19.2" customHeight="1" x14ac:dyDescent="0.35">
      <c r="A3686" s="367" t="s">
        <v>451</v>
      </c>
      <c r="B3686" s="414"/>
      <c r="C3686" s="195">
        <v>2023</v>
      </c>
      <c r="D3686" s="195">
        <v>0.4</v>
      </c>
      <c r="E3686" s="195">
        <v>1</v>
      </c>
      <c r="F3686" s="146">
        <v>15</v>
      </c>
      <c r="G3686" s="196">
        <v>21.089310000000005</v>
      </c>
    </row>
    <row r="3687" spans="1:7" s="63" customFormat="1" ht="19.2" customHeight="1" x14ac:dyDescent="0.35">
      <c r="A3687" s="367" t="s">
        <v>451</v>
      </c>
      <c r="B3687" s="414"/>
      <c r="C3687" s="195">
        <v>2023</v>
      </c>
      <c r="D3687" s="195">
        <v>0.4</v>
      </c>
      <c r="E3687" s="195">
        <v>1</v>
      </c>
      <c r="F3687" s="146">
        <v>15</v>
      </c>
      <c r="G3687" s="196">
        <v>21.089310000000005</v>
      </c>
    </row>
    <row r="3688" spans="1:7" s="63" customFormat="1" ht="19.2" customHeight="1" x14ac:dyDescent="0.35">
      <c r="A3688" s="367" t="s">
        <v>451</v>
      </c>
      <c r="B3688" s="414"/>
      <c r="C3688" s="195">
        <v>2023</v>
      </c>
      <c r="D3688" s="195">
        <v>0.4</v>
      </c>
      <c r="E3688" s="195">
        <v>1</v>
      </c>
      <c r="F3688" s="146">
        <v>15</v>
      </c>
      <c r="G3688" s="196">
        <v>21.089310000000005</v>
      </c>
    </row>
    <row r="3689" spans="1:7" s="63" customFormat="1" ht="19.2" customHeight="1" x14ac:dyDescent="0.35">
      <c r="A3689" s="367" t="s">
        <v>451</v>
      </c>
      <c r="B3689" s="414"/>
      <c r="C3689" s="195">
        <v>2023</v>
      </c>
      <c r="D3689" s="195">
        <v>0.4</v>
      </c>
      <c r="E3689" s="195">
        <v>1</v>
      </c>
      <c r="F3689" s="146">
        <v>15</v>
      </c>
      <c r="G3689" s="196">
        <v>21.089310000000005</v>
      </c>
    </row>
    <row r="3690" spans="1:7" s="63" customFormat="1" ht="19.2" customHeight="1" x14ac:dyDescent="0.35">
      <c r="A3690" s="367" t="s">
        <v>451</v>
      </c>
      <c r="B3690" s="414"/>
      <c r="C3690" s="195">
        <v>2023</v>
      </c>
      <c r="D3690" s="195">
        <v>0.4</v>
      </c>
      <c r="E3690" s="195">
        <v>1</v>
      </c>
      <c r="F3690" s="146">
        <v>15</v>
      </c>
      <c r="G3690" s="196">
        <v>21.089310000000005</v>
      </c>
    </row>
    <row r="3691" spans="1:7" s="63" customFormat="1" ht="19.2" customHeight="1" x14ac:dyDescent="0.35">
      <c r="A3691" s="367" t="s">
        <v>451</v>
      </c>
      <c r="B3691" s="414"/>
      <c r="C3691" s="195">
        <v>2023</v>
      </c>
      <c r="D3691" s="195">
        <v>0.4</v>
      </c>
      <c r="E3691" s="195">
        <v>1</v>
      </c>
      <c r="F3691" s="146">
        <v>15</v>
      </c>
      <c r="G3691" s="196">
        <v>21.089310000000005</v>
      </c>
    </row>
    <row r="3692" spans="1:7" s="63" customFormat="1" ht="19.2" customHeight="1" x14ac:dyDescent="0.35">
      <c r="A3692" s="367" t="s">
        <v>451</v>
      </c>
      <c r="B3692" s="414"/>
      <c r="C3692" s="195">
        <v>2023</v>
      </c>
      <c r="D3692" s="195">
        <v>0.4</v>
      </c>
      <c r="E3692" s="195">
        <v>1</v>
      </c>
      <c r="F3692" s="146">
        <v>5</v>
      </c>
      <c r="G3692" s="196">
        <v>21.089310000000005</v>
      </c>
    </row>
    <row r="3693" spans="1:7" s="63" customFormat="1" ht="19.2" customHeight="1" x14ac:dyDescent="0.35">
      <c r="A3693" s="367" t="s">
        <v>451</v>
      </c>
      <c r="B3693" s="414"/>
      <c r="C3693" s="195">
        <v>2023</v>
      </c>
      <c r="D3693" s="195">
        <v>0.4</v>
      </c>
      <c r="E3693" s="195">
        <v>1</v>
      </c>
      <c r="F3693" s="146">
        <v>15</v>
      </c>
      <c r="G3693" s="196">
        <v>21.089310000000005</v>
      </c>
    </row>
    <row r="3694" spans="1:7" s="63" customFormat="1" ht="19.2" customHeight="1" x14ac:dyDescent="0.35">
      <c r="A3694" s="367" t="s">
        <v>451</v>
      </c>
      <c r="B3694" s="414"/>
      <c r="C3694" s="195">
        <v>2023</v>
      </c>
      <c r="D3694" s="195">
        <v>0.4</v>
      </c>
      <c r="E3694" s="195">
        <v>1</v>
      </c>
      <c r="F3694" s="146">
        <v>15</v>
      </c>
      <c r="G3694" s="196">
        <v>21.089310000000005</v>
      </c>
    </row>
    <row r="3695" spans="1:7" s="63" customFormat="1" ht="19.2" customHeight="1" x14ac:dyDescent="0.35">
      <c r="A3695" s="367" t="s">
        <v>451</v>
      </c>
      <c r="B3695" s="414"/>
      <c r="C3695" s="195">
        <v>2023</v>
      </c>
      <c r="D3695" s="195">
        <v>0.4</v>
      </c>
      <c r="E3695" s="195">
        <v>1</v>
      </c>
      <c r="F3695" s="146">
        <v>5</v>
      </c>
      <c r="G3695" s="196">
        <v>21.089310000000005</v>
      </c>
    </row>
    <row r="3696" spans="1:7" s="63" customFormat="1" ht="19.2" customHeight="1" x14ac:dyDescent="0.35">
      <c r="A3696" s="367" t="s">
        <v>451</v>
      </c>
      <c r="B3696" s="414"/>
      <c r="C3696" s="195">
        <v>2023</v>
      </c>
      <c r="D3696" s="195">
        <v>0.4</v>
      </c>
      <c r="E3696" s="195">
        <v>1</v>
      </c>
      <c r="F3696" s="146">
        <v>10</v>
      </c>
      <c r="G3696" s="196">
        <v>18.821360000000006</v>
      </c>
    </row>
    <row r="3697" spans="1:7" s="63" customFormat="1" ht="19.2" customHeight="1" x14ac:dyDescent="0.35">
      <c r="A3697" s="367" t="s">
        <v>451</v>
      </c>
      <c r="B3697" s="414"/>
      <c r="C3697" s="195">
        <v>2023</v>
      </c>
      <c r="D3697" s="195">
        <v>0.4</v>
      </c>
      <c r="E3697" s="195">
        <v>1</v>
      </c>
      <c r="F3697" s="146">
        <v>15</v>
      </c>
      <c r="G3697" s="196">
        <v>21.089310000000005</v>
      </c>
    </row>
    <row r="3698" spans="1:7" s="63" customFormat="1" ht="19.2" customHeight="1" x14ac:dyDescent="0.35">
      <c r="A3698" s="367" t="s">
        <v>451</v>
      </c>
      <c r="B3698" s="414"/>
      <c r="C3698" s="195">
        <v>2023</v>
      </c>
      <c r="D3698" s="195">
        <v>0.4</v>
      </c>
      <c r="E3698" s="195">
        <v>1</v>
      </c>
      <c r="F3698" s="146">
        <v>15</v>
      </c>
      <c r="G3698" s="196">
        <v>21.089310000000005</v>
      </c>
    </row>
    <row r="3699" spans="1:7" s="63" customFormat="1" ht="19.2" customHeight="1" x14ac:dyDescent="0.35">
      <c r="A3699" s="367" t="s">
        <v>451</v>
      </c>
      <c r="B3699" s="414"/>
      <c r="C3699" s="195">
        <v>2023</v>
      </c>
      <c r="D3699" s="195">
        <v>0.4</v>
      </c>
      <c r="E3699" s="195">
        <v>1</v>
      </c>
      <c r="F3699" s="146">
        <v>15</v>
      </c>
      <c r="G3699" s="196">
        <v>21.089310000000005</v>
      </c>
    </row>
    <row r="3700" spans="1:7" s="63" customFormat="1" ht="19.2" customHeight="1" x14ac:dyDescent="0.35">
      <c r="A3700" s="367" t="s">
        <v>451</v>
      </c>
      <c r="B3700" s="414"/>
      <c r="C3700" s="195">
        <v>2023</v>
      </c>
      <c r="D3700" s="195">
        <v>0.4</v>
      </c>
      <c r="E3700" s="195">
        <v>1</v>
      </c>
      <c r="F3700" s="146">
        <v>15</v>
      </c>
      <c r="G3700" s="196">
        <v>18.821360000000006</v>
      </c>
    </row>
    <row r="3701" spans="1:7" s="63" customFormat="1" ht="19.2" customHeight="1" x14ac:dyDescent="0.35">
      <c r="A3701" s="367" t="s">
        <v>451</v>
      </c>
      <c r="B3701" s="414"/>
      <c r="C3701" s="195">
        <v>2023</v>
      </c>
      <c r="D3701" s="195">
        <v>0.4</v>
      </c>
      <c r="E3701" s="195">
        <v>1</v>
      </c>
      <c r="F3701" s="146">
        <v>15</v>
      </c>
      <c r="G3701" s="196">
        <v>21.089310000000005</v>
      </c>
    </row>
    <row r="3702" spans="1:7" s="63" customFormat="1" ht="19.2" customHeight="1" x14ac:dyDescent="0.35">
      <c r="A3702" s="367" t="s">
        <v>451</v>
      </c>
      <c r="B3702" s="414"/>
      <c r="C3702" s="195">
        <v>2023</v>
      </c>
      <c r="D3702" s="195">
        <v>0.4</v>
      </c>
      <c r="E3702" s="195">
        <v>1</v>
      </c>
      <c r="F3702" s="146">
        <v>10</v>
      </c>
      <c r="G3702" s="196">
        <v>21.089310000000005</v>
      </c>
    </row>
    <row r="3703" spans="1:7" s="63" customFormat="1" ht="19.2" customHeight="1" x14ac:dyDescent="0.35">
      <c r="A3703" s="367" t="s">
        <v>451</v>
      </c>
      <c r="B3703" s="414"/>
      <c r="C3703" s="195">
        <v>2023</v>
      </c>
      <c r="D3703" s="195">
        <v>0.4</v>
      </c>
      <c r="E3703" s="195">
        <v>1</v>
      </c>
      <c r="F3703" s="146">
        <v>15</v>
      </c>
      <c r="G3703" s="196">
        <v>21.089310000000005</v>
      </c>
    </row>
    <row r="3704" spans="1:7" s="63" customFormat="1" ht="19.2" customHeight="1" x14ac:dyDescent="0.35">
      <c r="A3704" s="367" t="s">
        <v>451</v>
      </c>
      <c r="B3704" s="414"/>
      <c r="C3704" s="195">
        <v>2023</v>
      </c>
      <c r="D3704" s="195">
        <v>0.4</v>
      </c>
      <c r="E3704" s="195">
        <v>1</v>
      </c>
      <c r="F3704" s="146">
        <v>15</v>
      </c>
      <c r="G3704" s="196">
        <v>18.821360000000006</v>
      </c>
    </row>
    <row r="3705" spans="1:7" s="63" customFormat="1" ht="19.2" customHeight="1" x14ac:dyDescent="0.35">
      <c r="A3705" s="367" t="s">
        <v>451</v>
      </c>
      <c r="B3705" s="414"/>
      <c r="C3705" s="195">
        <v>2023</v>
      </c>
      <c r="D3705" s="195">
        <v>0.4</v>
      </c>
      <c r="E3705" s="195">
        <v>1</v>
      </c>
      <c r="F3705" s="146">
        <v>5</v>
      </c>
      <c r="G3705" s="196">
        <v>21.089310000000005</v>
      </c>
    </row>
    <row r="3706" spans="1:7" s="63" customFormat="1" ht="19.2" customHeight="1" x14ac:dyDescent="0.35">
      <c r="A3706" s="367" t="s">
        <v>451</v>
      </c>
      <c r="B3706" s="414"/>
      <c r="C3706" s="195">
        <v>2023</v>
      </c>
      <c r="D3706" s="195">
        <v>0.4</v>
      </c>
      <c r="E3706" s="195">
        <v>1</v>
      </c>
      <c r="F3706" s="146">
        <v>15</v>
      </c>
      <c r="G3706" s="196">
        <v>21.089310000000005</v>
      </c>
    </row>
    <row r="3707" spans="1:7" s="63" customFormat="1" ht="19.2" customHeight="1" x14ac:dyDescent="0.35">
      <c r="A3707" s="367" t="s">
        <v>451</v>
      </c>
      <c r="B3707" s="414"/>
      <c r="C3707" s="195">
        <v>2023</v>
      </c>
      <c r="D3707" s="195">
        <v>0.4</v>
      </c>
      <c r="E3707" s="195">
        <v>1</v>
      </c>
      <c r="F3707" s="146">
        <v>15</v>
      </c>
      <c r="G3707" s="196">
        <v>21.089310000000005</v>
      </c>
    </row>
    <row r="3708" spans="1:7" s="63" customFormat="1" ht="19.2" customHeight="1" x14ac:dyDescent="0.35">
      <c r="A3708" s="367" t="s">
        <v>451</v>
      </c>
      <c r="B3708" s="414"/>
      <c r="C3708" s="195">
        <v>2023</v>
      </c>
      <c r="D3708" s="195">
        <v>0.4</v>
      </c>
      <c r="E3708" s="195">
        <v>1</v>
      </c>
      <c r="F3708" s="146">
        <v>15</v>
      </c>
      <c r="G3708" s="196">
        <v>21.089310000000005</v>
      </c>
    </row>
    <row r="3709" spans="1:7" s="63" customFormat="1" ht="19.2" customHeight="1" x14ac:dyDescent="0.35">
      <c r="A3709" s="367" t="s">
        <v>451</v>
      </c>
      <c r="B3709" s="414"/>
      <c r="C3709" s="195">
        <v>2023</v>
      </c>
      <c r="D3709" s="195">
        <v>0.4</v>
      </c>
      <c r="E3709" s="195">
        <v>1</v>
      </c>
      <c r="F3709" s="146">
        <v>15</v>
      </c>
      <c r="G3709" s="196">
        <v>21.089310000000005</v>
      </c>
    </row>
    <row r="3710" spans="1:7" s="63" customFormat="1" ht="19.2" customHeight="1" x14ac:dyDescent="0.35">
      <c r="A3710" s="367" t="s">
        <v>451</v>
      </c>
      <c r="B3710" s="414"/>
      <c r="C3710" s="195">
        <v>2023</v>
      </c>
      <c r="D3710" s="195">
        <v>0.4</v>
      </c>
      <c r="E3710" s="195">
        <v>1</v>
      </c>
      <c r="F3710" s="146">
        <v>15</v>
      </c>
      <c r="G3710" s="196">
        <v>21.089310000000005</v>
      </c>
    </row>
    <row r="3711" spans="1:7" s="63" customFormat="1" ht="19.2" customHeight="1" x14ac:dyDescent="0.35">
      <c r="A3711" s="367" t="s">
        <v>451</v>
      </c>
      <c r="B3711" s="414"/>
      <c r="C3711" s="195">
        <v>2023</v>
      </c>
      <c r="D3711" s="195">
        <v>0.4</v>
      </c>
      <c r="E3711" s="195">
        <v>1</v>
      </c>
      <c r="F3711" s="146">
        <v>15</v>
      </c>
      <c r="G3711" s="196">
        <v>21.089310000000005</v>
      </c>
    </row>
    <row r="3712" spans="1:7" s="63" customFormat="1" ht="19.2" customHeight="1" x14ac:dyDescent="0.35">
      <c r="A3712" s="367" t="s">
        <v>451</v>
      </c>
      <c r="B3712" s="414"/>
      <c r="C3712" s="195">
        <v>2023</v>
      </c>
      <c r="D3712" s="195">
        <v>0.4</v>
      </c>
      <c r="E3712" s="195">
        <v>1</v>
      </c>
      <c r="F3712" s="146">
        <v>15</v>
      </c>
      <c r="G3712" s="196">
        <v>18.821360000000006</v>
      </c>
    </row>
    <row r="3713" spans="1:7" s="63" customFormat="1" ht="19.2" customHeight="1" x14ac:dyDescent="0.35">
      <c r="A3713" s="367" t="s">
        <v>451</v>
      </c>
      <c r="B3713" s="414"/>
      <c r="C3713" s="195">
        <v>2023</v>
      </c>
      <c r="D3713" s="195">
        <v>0.4</v>
      </c>
      <c r="E3713" s="195">
        <v>1</v>
      </c>
      <c r="F3713" s="146">
        <v>15</v>
      </c>
      <c r="G3713" s="196">
        <v>9.7626400000000011</v>
      </c>
    </row>
    <row r="3714" spans="1:7" s="63" customFormat="1" ht="19.2" customHeight="1" x14ac:dyDescent="0.35">
      <c r="A3714" s="367" t="s">
        <v>451</v>
      </c>
      <c r="B3714" s="414"/>
      <c r="C3714" s="195">
        <v>2023</v>
      </c>
      <c r="D3714" s="195">
        <v>0.4</v>
      </c>
      <c r="E3714" s="195">
        <v>1</v>
      </c>
      <c r="F3714" s="146">
        <v>15</v>
      </c>
      <c r="G3714" s="196">
        <v>9.7626400000000011</v>
      </c>
    </row>
    <row r="3715" spans="1:7" s="63" customFormat="1" ht="19.2" customHeight="1" x14ac:dyDescent="0.35">
      <c r="A3715" s="367" t="s">
        <v>451</v>
      </c>
      <c r="B3715" s="414"/>
      <c r="C3715" s="195">
        <v>2023</v>
      </c>
      <c r="D3715" s="195">
        <v>0.4</v>
      </c>
      <c r="E3715" s="195">
        <v>1</v>
      </c>
      <c r="F3715" s="146">
        <v>15</v>
      </c>
      <c r="G3715" s="196">
        <v>18.821360000000006</v>
      </c>
    </row>
    <row r="3716" spans="1:7" s="63" customFormat="1" ht="19.2" customHeight="1" x14ac:dyDescent="0.35">
      <c r="A3716" s="367" t="s">
        <v>451</v>
      </c>
      <c r="B3716" s="414"/>
      <c r="C3716" s="195">
        <v>2023</v>
      </c>
      <c r="D3716" s="195">
        <v>0.4</v>
      </c>
      <c r="E3716" s="195">
        <v>1</v>
      </c>
      <c r="F3716" s="146">
        <v>15</v>
      </c>
      <c r="G3716" s="196">
        <v>18.821360000000006</v>
      </c>
    </row>
    <row r="3717" spans="1:7" s="63" customFormat="1" ht="19.2" customHeight="1" x14ac:dyDescent="0.35">
      <c r="A3717" s="367" t="s">
        <v>451</v>
      </c>
      <c r="B3717" s="414"/>
      <c r="C3717" s="195">
        <v>2023</v>
      </c>
      <c r="D3717" s="195">
        <v>0.4</v>
      </c>
      <c r="E3717" s="195">
        <v>1</v>
      </c>
      <c r="F3717" s="146">
        <v>15</v>
      </c>
      <c r="G3717" s="196">
        <v>18.821360000000006</v>
      </c>
    </row>
    <row r="3718" spans="1:7" s="63" customFormat="1" ht="19.2" customHeight="1" x14ac:dyDescent="0.35">
      <c r="A3718" s="367" t="s">
        <v>451</v>
      </c>
      <c r="B3718" s="414"/>
      <c r="C3718" s="195">
        <v>2023</v>
      </c>
      <c r="D3718" s="195">
        <v>0.4</v>
      </c>
      <c r="E3718" s="195">
        <v>1</v>
      </c>
      <c r="F3718" s="146">
        <v>15</v>
      </c>
      <c r="G3718" s="196">
        <v>18.821360000000006</v>
      </c>
    </row>
    <row r="3719" spans="1:7" s="63" customFormat="1" ht="19.2" customHeight="1" x14ac:dyDescent="0.35">
      <c r="A3719" s="367" t="s">
        <v>451</v>
      </c>
      <c r="B3719" s="414"/>
      <c r="C3719" s="195">
        <v>2023</v>
      </c>
      <c r="D3719" s="195">
        <v>0.4</v>
      </c>
      <c r="E3719" s="195">
        <v>1</v>
      </c>
      <c r="F3719" s="146">
        <v>15</v>
      </c>
      <c r="G3719" s="196">
        <v>18.821360000000006</v>
      </c>
    </row>
    <row r="3720" spans="1:7" s="63" customFormat="1" ht="19.2" customHeight="1" x14ac:dyDescent="0.35">
      <c r="A3720" s="367" t="s">
        <v>451</v>
      </c>
      <c r="B3720" s="414"/>
      <c r="C3720" s="195">
        <v>2023</v>
      </c>
      <c r="D3720" s="195">
        <v>0.4</v>
      </c>
      <c r="E3720" s="195">
        <v>1</v>
      </c>
      <c r="F3720" s="146">
        <v>5</v>
      </c>
      <c r="G3720" s="196">
        <v>18.821360000000006</v>
      </c>
    </row>
    <row r="3721" spans="1:7" s="63" customFormat="1" ht="19.2" customHeight="1" x14ac:dyDescent="0.35">
      <c r="A3721" s="367" t="s">
        <v>451</v>
      </c>
      <c r="B3721" s="414"/>
      <c r="C3721" s="195">
        <v>2023</v>
      </c>
      <c r="D3721" s="195">
        <v>0.4</v>
      </c>
      <c r="E3721" s="195">
        <v>1</v>
      </c>
      <c r="F3721" s="146">
        <v>5</v>
      </c>
      <c r="G3721" s="196">
        <v>18.821360000000006</v>
      </c>
    </row>
    <row r="3722" spans="1:7" s="63" customFormat="1" ht="19.2" customHeight="1" x14ac:dyDescent="0.35">
      <c r="A3722" s="367" t="s">
        <v>451</v>
      </c>
      <c r="B3722" s="414"/>
      <c r="C3722" s="195">
        <v>2023</v>
      </c>
      <c r="D3722" s="195">
        <v>0.4</v>
      </c>
      <c r="E3722" s="195">
        <v>1</v>
      </c>
      <c r="F3722" s="146">
        <v>3.5</v>
      </c>
      <c r="G3722" s="196">
        <v>18.821360000000006</v>
      </c>
    </row>
    <row r="3723" spans="1:7" s="63" customFormat="1" ht="19.2" customHeight="1" x14ac:dyDescent="0.35">
      <c r="A3723" s="367" t="s">
        <v>451</v>
      </c>
      <c r="B3723" s="414"/>
      <c r="C3723" s="195">
        <v>2023</v>
      </c>
      <c r="D3723" s="195">
        <v>0.4</v>
      </c>
      <c r="E3723" s="195">
        <v>1</v>
      </c>
      <c r="F3723" s="146">
        <v>3</v>
      </c>
      <c r="G3723" s="196">
        <v>9.7626400000000011</v>
      </c>
    </row>
    <row r="3724" spans="1:7" s="63" customFormat="1" ht="19.2" customHeight="1" x14ac:dyDescent="0.35">
      <c r="A3724" s="367" t="s">
        <v>451</v>
      </c>
      <c r="B3724" s="414"/>
      <c r="C3724" s="195">
        <v>2023</v>
      </c>
      <c r="D3724" s="195">
        <v>0.4</v>
      </c>
      <c r="E3724" s="195">
        <v>1</v>
      </c>
      <c r="F3724" s="146">
        <v>15</v>
      </c>
      <c r="G3724" s="196">
        <v>18.821360000000006</v>
      </c>
    </row>
    <row r="3725" spans="1:7" s="63" customFormat="1" ht="19.2" customHeight="1" x14ac:dyDescent="0.35">
      <c r="A3725" s="367" t="s">
        <v>451</v>
      </c>
      <c r="B3725" s="414"/>
      <c r="C3725" s="195">
        <v>2023</v>
      </c>
      <c r="D3725" s="195">
        <v>0.4</v>
      </c>
      <c r="E3725" s="195">
        <v>1</v>
      </c>
      <c r="F3725" s="146">
        <v>15</v>
      </c>
      <c r="G3725" s="196">
        <v>9.7626400000000011</v>
      </c>
    </row>
    <row r="3726" spans="1:7" s="63" customFormat="1" ht="19.2" customHeight="1" x14ac:dyDescent="0.35">
      <c r="A3726" s="367" t="s">
        <v>451</v>
      </c>
      <c r="B3726" s="414"/>
      <c r="C3726" s="195">
        <v>2023</v>
      </c>
      <c r="D3726" s="195">
        <v>0.4</v>
      </c>
      <c r="E3726" s="195">
        <v>1</v>
      </c>
      <c r="F3726" s="146">
        <v>15</v>
      </c>
      <c r="G3726" s="196">
        <v>18.821360000000006</v>
      </c>
    </row>
    <row r="3727" spans="1:7" s="63" customFormat="1" ht="19.2" customHeight="1" x14ac:dyDescent="0.35">
      <c r="A3727" s="367" t="s">
        <v>451</v>
      </c>
      <c r="B3727" s="414"/>
      <c r="C3727" s="195">
        <v>2023</v>
      </c>
      <c r="D3727" s="195">
        <v>0.4</v>
      </c>
      <c r="E3727" s="195">
        <v>1</v>
      </c>
      <c r="F3727" s="146">
        <v>10</v>
      </c>
      <c r="G3727" s="196">
        <v>18.821360000000006</v>
      </c>
    </row>
    <row r="3728" spans="1:7" s="63" customFormat="1" ht="19.2" customHeight="1" x14ac:dyDescent="0.35">
      <c r="A3728" s="367" t="s">
        <v>451</v>
      </c>
      <c r="B3728" s="414"/>
      <c r="C3728" s="195">
        <v>2023</v>
      </c>
      <c r="D3728" s="195">
        <v>0.4</v>
      </c>
      <c r="E3728" s="195">
        <v>1</v>
      </c>
      <c r="F3728" s="146">
        <v>5</v>
      </c>
      <c r="G3728" s="196">
        <v>18.821360000000006</v>
      </c>
    </row>
    <row r="3729" spans="1:7" s="63" customFormat="1" ht="19.2" customHeight="1" x14ac:dyDescent="0.35">
      <c r="A3729" s="367" t="s">
        <v>451</v>
      </c>
      <c r="B3729" s="414"/>
      <c r="C3729" s="195">
        <v>2023</v>
      </c>
      <c r="D3729" s="195">
        <v>0.4</v>
      </c>
      <c r="E3729" s="195">
        <v>1</v>
      </c>
      <c r="F3729" s="146">
        <v>8</v>
      </c>
      <c r="G3729" s="196">
        <v>18.821360000000006</v>
      </c>
    </row>
    <row r="3730" spans="1:7" s="63" customFormat="1" ht="19.2" customHeight="1" x14ac:dyDescent="0.35">
      <c r="A3730" s="367" t="s">
        <v>451</v>
      </c>
      <c r="B3730" s="414"/>
      <c r="C3730" s="195">
        <v>2023</v>
      </c>
      <c r="D3730" s="195">
        <v>0.4</v>
      </c>
      <c r="E3730" s="195">
        <v>1</v>
      </c>
      <c r="F3730" s="146">
        <v>3</v>
      </c>
      <c r="G3730" s="196">
        <v>9.7626400000000011</v>
      </c>
    </row>
    <row r="3731" spans="1:7" s="63" customFormat="1" ht="19.2" customHeight="1" x14ac:dyDescent="0.35">
      <c r="A3731" s="367" t="s">
        <v>451</v>
      </c>
      <c r="B3731" s="414"/>
      <c r="C3731" s="195">
        <v>2023</v>
      </c>
      <c r="D3731" s="195">
        <v>0.4</v>
      </c>
      <c r="E3731" s="195">
        <v>1</v>
      </c>
      <c r="F3731" s="146">
        <v>15</v>
      </c>
      <c r="G3731" s="196">
        <v>2.2686299999999999</v>
      </c>
    </row>
    <row r="3732" spans="1:7" s="63" customFormat="1" ht="19.2" customHeight="1" x14ac:dyDescent="0.35">
      <c r="A3732" s="367" t="s">
        <v>451</v>
      </c>
      <c r="B3732" s="414"/>
      <c r="C3732" s="195">
        <v>2023</v>
      </c>
      <c r="D3732" s="195">
        <v>0.4</v>
      </c>
      <c r="E3732" s="195">
        <v>1</v>
      </c>
      <c r="F3732" s="146">
        <v>10</v>
      </c>
      <c r="G3732" s="196">
        <v>17.444010000000002</v>
      </c>
    </row>
    <row r="3733" spans="1:7" s="63" customFormat="1" ht="19.2" customHeight="1" x14ac:dyDescent="0.35">
      <c r="A3733" s="367" t="s">
        <v>451</v>
      </c>
      <c r="B3733" s="414"/>
      <c r="C3733" s="195">
        <v>2023</v>
      </c>
      <c r="D3733" s="195">
        <v>0.4</v>
      </c>
      <c r="E3733" s="195">
        <v>1</v>
      </c>
      <c r="F3733" s="146">
        <v>5</v>
      </c>
      <c r="G3733" s="196">
        <v>17.444010000000002</v>
      </c>
    </row>
    <row r="3734" spans="1:7" s="63" customFormat="1" ht="19.2" customHeight="1" x14ac:dyDescent="0.35">
      <c r="A3734" s="367" t="s">
        <v>451</v>
      </c>
      <c r="B3734" s="414"/>
      <c r="C3734" s="195">
        <v>2023</v>
      </c>
      <c r="D3734" s="195">
        <v>0.4</v>
      </c>
      <c r="E3734" s="195">
        <v>1</v>
      </c>
      <c r="F3734" s="146">
        <v>15</v>
      </c>
      <c r="G3734" s="196">
        <v>2.3262600000000004</v>
      </c>
    </row>
    <row r="3735" spans="1:7" s="63" customFormat="1" ht="19.2" customHeight="1" x14ac:dyDescent="0.35">
      <c r="A3735" s="367" t="s">
        <v>451</v>
      </c>
      <c r="B3735" s="414"/>
      <c r="C3735" s="195">
        <v>2023</v>
      </c>
      <c r="D3735" s="195">
        <v>0.4</v>
      </c>
      <c r="E3735" s="195">
        <v>1</v>
      </c>
      <c r="F3735" s="146">
        <v>15</v>
      </c>
      <c r="G3735" s="196">
        <v>19.711960000000001</v>
      </c>
    </row>
    <row r="3736" spans="1:7" s="63" customFormat="1" ht="19.2" customHeight="1" x14ac:dyDescent="0.35">
      <c r="A3736" s="367" t="s">
        <v>451</v>
      </c>
      <c r="B3736" s="414"/>
      <c r="C3736" s="195">
        <v>2023</v>
      </c>
      <c r="D3736" s="195">
        <v>0.4</v>
      </c>
      <c r="E3736" s="195">
        <v>1</v>
      </c>
      <c r="F3736" s="146">
        <v>15</v>
      </c>
      <c r="G3736" s="196">
        <v>19.711970000000001</v>
      </c>
    </row>
    <row r="3737" spans="1:7" s="63" customFormat="1" ht="19.2" customHeight="1" x14ac:dyDescent="0.35">
      <c r="A3737" s="367" t="s">
        <v>451</v>
      </c>
      <c r="B3737" s="414"/>
      <c r="C3737" s="195">
        <v>2023</v>
      </c>
      <c r="D3737" s="195">
        <v>0.4</v>
      </c>
      <c r="E3737" s="195">
        <v>1</v>
      </c>
      <c r="F3737" s="146">
        <v>15</v>
      </c>
      <c r="G3737" s="196">
        <v>17.444010000000002</v>
      </c>
    </row>
    <row r="3738" spans="1:7" s="63" customFormat="1" ht="19.2" customHeight="1" x14ac:dyDescent="0.35">
      <c r="A3738" s="367" t="s">
        <v>451</v>
      </c>
      <c r="B3738" s="414"/>
      <c r="C3738" s="195">
        <v>2023</v>
      </c>
      <c r="D3738" s="195">
        <v>0.4</v>
      </c>
      <c r="E3738" s="195">
        <v>1</v>
      </c>
      <c r="F3738" s="146">
        <v>5</v>
      </c>
      <c r="G3738" s="196">
        <v>17.444010000000002</v>
      </c>
    </row>
    <row r="3739" spans="1:7" s="63" customFormat="1" ht="19.2" customHeight="1" x14ac:dyDescent="0.35">
      <c r="A3739" s="367" t="s">
        <v>451</v>
      </c>
      <c r="B3739" s="414"/>
      <c r="C3739" s="195">
        <v>2023</v>
      </c>
      <c r="D3739" s="195">
        <v>0.4</v>
      </c>
      <c r="E3739" s="195">
        <v>1</v>
      </c>
      <c r="F3739" s="146">
        <v>8</v>
      </c>
      <c r="G3739" s="196">
        <v>17.444010000000002</v>
      </c>
    </row>
    <row r="3740" spans="1:7" s="63" customFormat="1" ht="19.2" customHeight="1" x14ac:dyDescent="0.35">
      <c r="A3740" s="367" t="s">
        <v>451</v>
      </c>
      <c r="B3740" s="414"/>
      <c r="C3740" s="195">
        <v>2023</v>
      </c>
      <c r="D3740" s="195">
        <v>0.4</v>
      </c>
      <c r="E3740" s="195">
        <v>1</v>
      </c>
      <c r="F3740" s="146">
        <v>3</v>
      </c>
      <c r="G3740" s="196">
        <v>19.711970000000001</v>
      </c>
    </row>
    <row r="3741" spans="1:7" s="63" customFormat="1" ht="19.2" customHeight="1" x14ac:dyDescent="0.35">
      <c r="A3741" s="367" t="s">
        <v>451</v>
      </c>
      <c r="B3741" s="414"/>
      <c r="C3741" s="195">
        <v>2023</v>
      </c>
      <c r="D3741" s="195">
        <v>0.4</v>
      </c>
      <c r="E3741" s="195">
        <v>1</v>
      </c>
      <c r="F3741" s="146">
        <v>15</v>
      </c>
      <c r="G3741" s="196">
        <v>17.444010000000002</v>
      </c>
    </row>
    <row r="3742" spans="1:7" s="63" customFormat="1" ht="19.2" customHeight="1" x14ac:dyDescent="0.35">
      <c r="A3742" s="367" t="s">
        <v>451</v>
      </c>
      <c r="B3742" s="414"/>
      <c r="C3742" s="195">
        <v>2023</v>
      </c>
      <c r="D3742" s="195">
        <v>0.4</v>
      </c>
      <c r="E3742" s="195">
        <v>1</v>
      </c>
      <c r="F3742" s="146">
        <v>3</v>
      </c>
      <c r="G3742" s="196">
        <v>19.711970000000001</v>
      </c>
    </row>
    <row r="3743" spans="1:7" s="63" customFormat="1" ht="19.2" customHeight="1" x14ac:dyDescent="0.35">
      <c r="A3743" s="367" t="s">
        <v>451</v>
      </c>
      <c r="B3743" s="414"/>
      <c r="C3743" s="195">
        <v>2023</v>
      </c>
      <c r="D3743" s="195">
        <v>0.4</v>
      </c>
      <c r="E3743" s="195">
        <v>1</v>
      </c>
      <c r="F3743" s="146">
        <v>15</v>
      </c>
      <c r="G3743" s="196">
        <v>17.444010000000002</v>
      </c>
    </row>
    <row r="3744" spans="1:7" s="63" customFormat="1" ht="19.2" customHeight="1" x14ac:dyDescent="0.35">
      <c r="A3744" s="367" t="s">
        <v>451</v>
      </c>
      <c r="B3744" s="414"/>
      <c r="C3744" s="195">
        <v>2023</v>
      </c>
      <c r="D3744" s="195">
        <v>0.4</v>
      </c>
      <c r="E3744" s="195">
        <v>1</v>
      </c>
      <c r="F3744" s="146">
        <v>15</v>
      </c>
      <c r="G3744" s="196">
        <v>19.711970000000001</v>
      </c>
    </row>
    <row r="3745" spans="1:7" s="63" customFormat="1" ht="19.2" customHeight="1" x14ac:dyDescent="0.35">
      <c r="A3745" s="367" t="s">
        <v>451</v>
      </c>
      <c r="B3745" s="414"/>
      <c r="C3745" s="195">
        <v>2023</v>
      </c>
      <c r="D3745" s="195">
        <v>0.4</v>
      </c>
      <c r="E3745" s="195">
        <v>1</v>
      </c>
      <c r="F3745" s="146">
        <v>15</v>
      </c>
      <c r="G3745" s="196">
        <v>17.444010000000002</v>
      </c>
    </row>
    <row r="3746" spans="1:7" s="63" customFormat="1" ht="19.2" customHeight="1" x14ac:dyDescent="0.35">
      <c r="A3746" s="367" t="s">
        <v>451</v>
      </c>
      <c r="B3746" s="414"/>
      <c r="C3746" s="195">
        <v>2023</v>
      </c>
      <c r="D3746" s="195">
        <v>0.4</v>
      </c>
      <c r="E3746" s="195">
        <v>1</v>
      </c>
      <c r="F3746" s="146">
        <v>15</v>
      </c>
      <c r="G3746" s="196">
        <v>17.444010000000002</v>
      </c>
    </row>
    <row r="3747" spans="1:7" s="63" customFormat="1" ht="19.2" customHeight="1" x14ac:dyDescent="0.35">
      <c r="A3747" s="367" t="s">
        <v>451</v>
      </c>
      <c r="B3747" s="414"/>
      <c r="C3747" s="195">
        <v>2023</v>
      </c>
      <c r="D3747" s="195">
        <v>0.4</v>
      </c>
      <c r="E3747" s="195">
        <v>1</v>
      </c>
      <c r="F3747" s="146">
        <v>3.5</v>
      </c>
      <c r="G3747" s="196">
        <v>17.444010000000002</v>
      </c>
    </row>
    <row r="3748" spans="1:7" s="63" customFormat="1" ht="19.2" customHeight="1" x14ac:dyDescent="0.35">
      <c r="A3748" s="367" t="s">
        <v>451</v>
      </c>
      <c r="B3748" s="414"/>
      <c r="C3748" s="195">
        <v>2023</v>
      </c>
      <c r="D3748" s="195">
        <v>0.4</v>
      </c>
      <c r="E3748" s="195">
        <v>1</v>
      </c>
      <c r="F3748" s="146">
        <v>15</v>
      </c>
      <c r="G3748" s="196">
        <v>19.711970000000001</v>
      </c>
    </row>
    <row r="3749" spans="1:7" s="63" customFormat="1" ht="19.2" customHeight="1" x14ac:dyDescent="0.35">
      <c r="A3749" s="367" t="s">
        <v>451</v>
      </c>
      <c r="B3749" s="414"/>
      <c r="C3749" s="195">
        <v>2023</v>
      </c>
      <c r="D3749" s="195">
        <v>0.4</v>
      </c>
      <c r="E3749" s="195">
        <v>1</v>
      </c>
      <c r="F3749" s="146">
        <v>15</v>
      </c>
      <c r="G3749" s="196">
        <v>17.444010000000002</v>
      </c>
    </row>
    <row r="3750" spans="1:7" s="63" customFormat="1" ht="19.2" customHeight="1" x14ac:dyDescent="0.35">
      <c r="A3750" s="367" t="s">
        <v>451</v>
      </c>
      <c r="B3750" s="414"/>
      <c r="C3750" s="195">
        <v>2023</v>
      </c>
      <c r="D3750" s="195">
        <v>0.4</v>
      </c>
      <c r="E3750" s="195">
        <v>1</v>
      </c>
      <c r="F3750" s="146">
        <v>15</v>
      </c>
      <c r="G3750" s="196">
        <v>19.711970000000001</v>
      </c>
    </row>
    <row r="3751" spans="1:7" s="63" customFormat="1" ht="19.2" customHeight="1" x14ac:dyDescent="0.35">
      <c r="A3751" s="367" t="s">
        <v>451</v>
      </c>
      <c r="B3751" s="414"/>
      <c r="C3751" s="195">
        <v>2023</v>
      </c>
      <c r="D3751" s="195">
        <v>0.4</v>
      </c>
      <c r="E3751" s="195">
        <v>1</v>
      </c>
      <c r="F3751" s="146">
        <v>15</v>
      </c>
      <c r="G3751" s="196">
        <v>17.444010000000002</v>
      </c>
    </row>
    <row r="3752" spans="1:7" s="63" customFormat="1" ht="19.2" customHeight="1" x14ac:dyDescent="0.35">
      <c r="A3752" s="367" t="s">
        <v>451</v>
      </c>
      <c r="B3752" s="414"/>
      <c r="C3752" s="195">
        <v>2023</v>
      </c>
      <c r="D3752" s="195">
        <v>0.4</v>
      </c>
      <c r="E3752" s="195">
        <v>1</v>
      </c>
      <c r="F3752" s="146">
        <v>15</v>
      </c>
      <c r="G3752" s="196">
        <v>19.711970000000001</v>
      </c>
    </row>
    <row r="3753" spans="1:7" s="63" customFormat="1" ht="19.2" customHeight="1" x14ac:dyDescent="0.35">
      <c r="A3753" s="367" t="s">
        <v>451</v>
      </c>
      <c r="B3753" s="414"/>
      <c r="C3753" s="195">
        <v>2023</v>
      </c>
      <c r="D3753" s="195">
        <v>0.4</v>
      </c>
      <c r="E3753" s="195">
        <v>1</v>
      </c>
      <c r="F3753" s="146">
        <v>15</v>
      </c>
      <c r="G3753" s="196">
        <v>19.711970000000001</v>
      </c>
    </row>
    <row r="3754" spans="1:7" s="63" customFormat="1" ht="19.2" customHeight="1" x14ac:dyDescent="0.35">
      <c r="A3754" s="367" t="s">
        <v>451</v>
      </c>
      <c r="B3754" s="414"/>
      <c r="C3754" s="195">
        <v>2023</v>
      </c>
      <c r="D3754" s="195">
        <v>0.4</v>
      </c>
      <c r="E3754" s="195">
        <v>1</v>
      </c>
      <c r="F3754" s="146">
        <v>3</v>
      </c>
      <c r="G3754" s="196">
        <v>19.711970000000001</v>
      </c>
    </row>
    <row r="3755" spans="1:7" s="63" customFormat="1" ht="19.2" customHeight="1" x14ac:dyDescent="0.35">
      <c r="A3755" s="367" t="s">
        <v>451</v>
      </c>
      <c r="B3755" s="414"/>
      <c r="C3755" s="195">
        <v>2023</v>
      </c>
      <c r="D3755" s="195">
        <v>0.4</v>
      </c>
      <c r="E3755" s="195">
        <v>1</v>
      </c>
      <c r="F3755" s="146">
        <v>5</v>
      </c>
      <c r="G3755" s="196">
        <v>17.444010000000002</v>
      </c>
    </row>
    <row r="3756" spans="1:7" s="63" customFormat="1" ht="19.2" customHeight="1" x14ac:dyDescent="0.35">
      <c r="A3756" s="367" t="s">
        <v>451</v>
      </c>
      <c r="B3756" s="414"/>
      <c r="C3756" s="195">
        <v>2023</v>
      </c>
      <c r="D3756" s="195">
        <v>0.4</v>
      </c>
      <c r="E3756" s="195">
        <v>1</v>
      </c>
      <c r="F3756" s="146">
        <v>15</v>
      </c>
      <c r="G3756" s="196">
        <v>19.711970000000001</v>
      </c>
    </row>
    <row r="3757" spans="1:7" s="63" customFormat="1" ht="19.2" customHeight="1" x14ac:dyDescent="0.35">
      <c r="A3757" s="367" t="s">
        <v>451</v>
      </c>
      <c r="B3757" s="414"/>
      <c r="C3757" s="195">
        <v>2023</v>
      </c>
      <c r="D3757" s="195">
        <v>0.4</v>
      </c>
      <c r="E3757" s="195">
        <v>1</v>
      </c>
      <c r="F3757" s="146">
        <v>15</v>
      </c>
      <c r="G3757" s="196">
        <v>17.444010000000002</v>
      </c>
    </row>
    <row r="3758" spans="1:7" s="63" customFormat="1" ht="19.2" customHeight="1" x14ac:dyDescent="0.35">
      <c r="A3758" s="367" t="s">
        <v>451</v>
      </c>
      <c r="B3758" s="414"/>
      <c r="C3758" s="195">
        <v>2023</v>
      </c>
      <c r="D3758" s="195">
        <v>0.4</v>
      </c>
      <c r="E3758" s="195">
        <v>1</v>
      </c>
      <c r="F3758" s="146">
        <v>15</v>
      </c>
      <c r="G3758" s="196">
        <v>19.711970000000001</v>
      </c>
    </row>
    <row r="3759" spans="1:7" s="63" customFormat="1" ht="19.2" customHeight="1" x14ac:dyDescent="0.35">
      <c r="A3759" s="367" t="s">
        <v>451</v>
      </c>
      <c r="B3759" s="414"/>
      <c r="C3759" s="195">
        <v>2023</v>
      </c>
      <c r="D3759" s="195">
        <v>0.4</v>
      </c>
      <c r="E3759" s="195">
        <v>1</v>
      </c>
      <c r="F3759" s="146">
        <v>15</v>
      </c>
      <c r="G3759" s="196">
        <v>19.711970000000001</v>
      </c>
    </row>
    <row r="3760" spans="1:7" s="63" customFormat="1" ht="19.2" customHeight="1" x14ac:dyDescent="0.35">
      <c r="A3760" s="367" t="s">
        <v>451</v>
      </c>
      <c r="B3760" s="414"/>
      <c r="C3760" s="195">
        <v>2023</v>
      </c>
      <c r="D3760" s="195">
        <v>0.4</v>
      </c>
      <c r="E3760" s="195">
        <v>1</v>
      </c>
      <c r="F3760" s="146">
        <v>15</v>
      </c>
      <c r="G3760" s="196">
        <v>19.711970000000001</v>
      </c>
    </row>
    <row r="3761" spans="1:7" s="63" customFormat="1" ht="19.2" customHeight="1" x14ac:dyDescent="0.35">
      <c r="A3761" s="367" t="s">
        <v>451</v>
      </c>
      <c r="B3761" s="414"/>
      <c r="C3761" s="195">
        <v>2023</v>
      </c>
      <c r="D3761" s="195">
        <v>0.4</v>
      </c>
      <c r="E3761" s="195">
        <v>1</v>
      </c>
      <c r="F3761" s="146">
        <v>15</v>
      </c>
      <c r="G3761" s="196">
        <v>2.2686299999999999</v>
      </c>
    </row>
    <row r="3762" spans="1:7" s="63" customFormat="1" ht="19.2" customHeight="1" x14ac:dyDescent="0.35">
      <c r="A3762" s="367" t="s">
        <v>451</v>
      </c>
      <c r="B3762" s="414"/>
      <c r="C3762" s="195">
        <v>2023</v>
      </c>
      <c r="D3762" s="195">
        <v>10</v>
      </c>
      <c r="E3762" s="195">
        <v>1</v>
      </c>
      <c r="F3762" s="146">
        <v>15</v>
      </c>
      <c r="G3762" s="196">
        <v>2.2686299999999999</v>
      </c>
    </row>
    <row r="3763" spans="1:7" s="63" customFormat="1" ht="19.2" customHeight="1" x14ac:dyDescent="0.35">
      <c r="A3763" s="367" t="s">
        <v>451</v>
      </c>
      <c r="B3763" s="414"/>
      <c r="C3763" s="195">
        <v>2023</v>
      </c>
      <c r="D3763" s="195">
        <v>0.4</v>
      </c>
      <c r="E3763" s="195">
        <v>1</v>
      </c>
      <c r="F3763" s="146">
        <v>15</v>
      </c>
      <c r="G3763" s="196">
        <v>2.2686299999999999</v>
      </c>
    </row>
    <row r="3764" spans="1:7" s="63" customFormat="1" ht="19.2" customHeight="1" x14ac:dyDescent="0.35">
      <c r="A3764" s="367" t="s">
        <v>451</v>
      </c>
      <c r="B3764" s="414"/>
      <c r="C3764" s="195">
        <v>2023</v>
      </c>
      <c r="D3764" s="195">
        <v>0.4</v>
      </c>
      <c r="E3764" s="195">
        <v>1</v>
      </c>
      <c r="F3764" s="146">
        <v>15</v>
      </c>
      <c r="G3764" s="196">
        <v>2.2686299999999999</v>
      </c>
    </row>
    <row r="3765" spans="1:7" s="63" customFormat="1" ht="19.2" customHeight="1" x14ac:dyDescent="0.35">
      <c r="A3765" s="367" t="s">
        <v>451</v>
      </c>
      <c r="B3765" s="414"/>
      <c r="C3765" s="195">
        <v>2023</v>
      </c>
      <c r="D3765" s="195">
        <v>0.4</v>
      </c>
      <c r="E3765" s="195">
        <v>1</v>
      </c>
      <c r="F3765" s="146">
        <v>15</v>
      </c>
      <c r="G3765" s="196">
        <v>2.2686299999999999</v>
      </c>
    </row>
    <row r="3766" spans="1:7" s="63" customFormat="1" ht="19.2" customHeight="1" x14ac:dyDescent="0.35">
      <c r="A3766" s="367" t="s">
        <v>451</v>
      </c>
      <c r="B3766" s="414"/>
      <c r="C3766" s="195">
        <v>2023</v>
      </c>
      <c r="D3766" s="195">
        <v>0.4</v>
      </c>
      <c r="E3766" s="195">
        <v>1</v>
      </c>
      <c r="F3766" s="146">
        <v>15</v>
      </c>
      <c r="G3766" s="196">
        <v>2.2686299999999999</v>
      </c>
    </row>
    <row r="3767" spans="1:7" s="63" customFormat="1" ht="19.2" customHeight="1" x14ac:dyDescent="0.35">
      <c r="A3767" s="367" t="s">
        <v>451</v>
      </c>
      <c r="B3767" s="414"/>
      <c r="C3767" s="195">
        <v>2023</v>
      </c>
      <c r="D3767" s="195">
        <v>10</v>
      </c>
      <c r="E3767" s="195">
        <v>1</v>
      </c>
      <c r="F3767" s="146">
        <v>15</v>
      </c>
      <c r="G3767" s="196">
        <v>2.2686299999999999</v>
      </c>
    </row>
    <row r="3768" spans="1:7" s="63" customFormat="1" ht="19.2" customHeight="1" x14ac:dyDescent="0.35">
      <c r="A3768" s="367" t="s">
        <v>451</v>
      </c>
      <c r="B3768" s="414"/>
      <c r="C3768" s="195">
        <v>2023</v>
      </c>
      <c r="D3768" s="195">
        <v>10</v>
      </c>
      <c r="E3768" s="195">
        <v>1</v>
      </c>
      <c r="F3768" s="146">
        <v>15</v>
      </c>
      <c r="G3768" s="196">
        <v>2.2686299999999999</v>
      </c>
    </row>
    <row r="3769" spans="1:7" s="63" customFormat="1" ht="19.2" customHeight="1" x14ac:dyDescent="0.35">
      <c r="A3769" s="367" t="s">
        <v>451</v>
      </c>
      <c r="B3769" s="414"/>
      <c r="C3769" s="195">
        <v>2023</v>
      </c>
      <c r="D3769" s="195">
        <v>0.4</v>
      </c>
      <c r="E3769" s="195">
        <v>1</v>
      </c>
      <c r="F3769" s="146">
        <v>15</v>
      </c>
      <c r="G3769" s="196">
        <v>2.2686299999999999</v>
      </c>
    </row>
    <row r="3770" spans="1:7" s="63" customFormat="1" ht="19.2" customHeight="1" x14ac:dyDescent="0.35">
      <c r="A3770" s="367" t="s">
        <v>451</v>
      </c>
      <c r="B3770" s="414"/>
      <c r="C3770" s="195">
        <v>2023</v>
      </c>
      <c r="D3770" s="195">
        <v>0.4</v>
      </c>
      <c r="E3770" s="195">
        <v>1</v>
      </c>
      <c r="F3770" s="146">
        <v>5</v>
      </c>
      <c r="G3770" s="196">
        <v>2.2686299999999999</v>
      </c>
    </row>
    <row r="3771" spans="1:7" s="63" customFormat="1" ht="19.2" customHeight="1" x14ac:dyDescent="0.35">
      <c r="A3771" s="367" t="s">
        <v>451</v>
      </c>
      <c r="B3771" s="414"/>
      <c r="C3771" s="195">
        <v>2023</v>
      </c>
      <c r="D3771" s="195">
        <v>0.4</v>
      </c>
      <c r="E3771" s="195">
        <v>1</v>
      </c>
      <c r="F3771" s="146">
        <v>15</v>
      </c>
      <c r="G3771" s="196">
        <v>2.2686299999999999</v>
      </c>
    </row>
    <row r="3772" spans="1:7" s="63" customFormat="1" ht="19.2" customHeight="1" x14ac:dyDescent="0.35">
      <c r="A3772" s="367" t="s">
        <v>451</v>
      </c>
      <c r="B3772" s="414"/>
      <c r="C3772" s="195">
        <v>2023</v>
      </c>
      <c r="D3772" s="195">
        <v>0.4</v>
      </c>
      <c r="E3772" s="195">
        <v>1</v>
      </c>
      <c r="F3772" s="146">
        <v>10</v>
      </c>
      <c r="G3772" s="196">
        <v>2.2686299999999999</v>
      </c>
    </row>
    <row r="3773" spans="1:7" s="63" customFormat="1" ht="19.2" customHeight="1" x14ac:dyDescent="0.35">
      <c r="A3773" s="367" t="s">
        <v>451</v>
      </c>
      <c r="B3773" s="414"/>
      <c r="C3773" s="195">
        <v>2023</v>
      </c>
      <c r="D3773" s="195">
        <v>0.4</v>
      </c>
      <c r="E3773" s="195">
        <v>1</v>
      </c>
      <c r="F3773" s="146">
        <v>15</v>
      </c>
      <c r="G3773" s="196">
        <v>2.2686299999999999</v>
      </c>
    </row>
    <row r="3774" spans="1:7" s="63" customFormat="1" ht="19.2" customHeight="1" x14ac:dyDescent="0.35">
      <c r="A3774" s="367" t="s">
        <v>451</v>
      </c>
      <c r="B3774" s="414"/>
      <c r="C3774" s="195">
        <v>2023</v>
      </c>
      <c r="D3774" s="195">
        <v>0.4</v>
      </c>
      <c r="E3774" s="195">
        <v>1</v>
      </c>
      <c r="F3774" s="146">
        <v>15</v>
      </c>
      <c r="G3774" s="196">
        <v>2.2686299999999999</v>
      </c>
    </row>
    <row r="3775" spans="1:7" s="63" customFormat="1" ht="19.2" customHeight="1" x14ac:dyDescent="0.35">
      <c r="A3775" s="367" t="s">
        <v>451</v>
      </c>
      <c r="B3775" s="414"/>
      <c r="C3775" s="195">
        <v>2023</v>
      </c>
      <c r="D3775" s="195">
        <v>0.4</v>
      </c>
      <c r="E3775" s="195">
        <v>1</v>
      </c>
      <c r="F3775" s="146">
        <v>10</v>
      </c>
      <c r="G3775" s="196">
        <v>2.2686299999999999</v>
      </c>
    </row>
    <row r="3776" spans="1:7" s="63" customFormat="1" ht="19.2" customHeight="1" x14ac:dyDescent="0.35">
      <c r="A3776" s="367" t="s">
        <v>451</v>
      </c>
      <c r="B3776" s="414"/>
      <c r="C3776" s="195">
        <v>2023</v>
      </c>
      <c r="D3776" s="195">
        <v>0.4</v>
      </c>
      <c r="E3776" s="195">
        <v>1</v>
      </c>
      <c r="F3776" s="146">
        <v>15</v>
      </c>
      <c r="G3776" s="196">
        <v>2.2686299999999999</v>
      </c>
    </row>
    <row r="3777" spans="1:7" s="63" customFormat="1" ht="19.2" customHeight="1" x14ac:dyDescent="0.35">
      <c r="A3777" s="367" t="s">
        <v>451</v>
      </c>
      <c r="B3777" s="414"/>
      <c r="C3777" s="195">
        <v>2023</v>
      </c>
      <c r="D3777" s="195">
        <v>0.4</v>
      </c>
      <c r="E3777" s="195">
        <v>1</v>
      </c>
      <c r="F3777" s="146">
        <v>15</v>
      </c>
      <c r="G3777" s="196">
        <v>2.2686299999999999</v>
      </c>
    </row>
    <row r="3778" spans="1:7" s="63" customFormat="1" ht="19.2" customHeight="1" x14ac:dyDescent="0.35">
      <c r="A3778" s="367" t="s">
        <v>451</v>
      </c>
      <c r="B3778" s="414"/>
      <c r="C3778" s="195">
        <v>2023</v>
      </c>
      <c r="D3778" s="195">
        <v>10</v>
      </c>
      <c r="E3778" s="195">
        <v>1</v>
      </c>
      <c r="F3778" s="146">
        <v>15</v>
      </c>
      <c r="G3778" s="196">
        <v>2.2686299999999999</v>
      </c>
    </row>
    <row r="3779" spans="1:7" s="63" customFormat="1" ht="19.2" customHeight="1" x14ac:dyDescent="0.35">
      <c r="A3779" s="367" t="s">
        <v>451</v>
      </c>
      <c r="B3779" s="414"/>
      <c r="C3779" s="195">
        <v>2023</v>
      </c>
      <c r="D3779" s="195">
        <v>10</v>
      </c>
      <c r="E3779" s="195">
        <v>1</v>
      </c>
      <c r="F3779" s="146">
        <v>15</v>
      </c>
      <c r="G3779" s="196">
        <v>2.2686299999999999</v>
      </c>
    </row>
    <row r="3780" spans="1:7" s="63" customFormat="1" ht="19.2" customHeight="1" x14ac:dyDescent="0.35">
      <c r="A3780" s="367" t="s">
        <v>451</v>
      </c>
      <c r="B3780" s="414"/>
      <c r="C3780" s="195">
        <v>2023</v>
      </c>
      <c r="D3780" s="195">
        <v>10</v>
      </c>
      <c r="E3780" s="195">
        <v>1</v>
      </c>
      <c r="F3780" s="146">
        <v>15</v>
      </c>
      <c r="G3780" s="196">
        <v>2.2686299999999999</v>
      </c>
    </row>
    <row r="3781" spans="1:7" s="63" customFormat="1" ht="19.2" customHeight="1" x14ac:dyDescent="0.35">
      <c r="A3781" s="367" t="s">
        <v>451</v>
      </c>
      <c r="B3781" s="414"/>
      <c r="C3781" s="195">
        <v>2023</v>
      </c>
      <c r="D3781" s="195">
        <v>10</v>
      </c>
      <c r="E3781" s="195">
        <v>1</v>
      </c>
      <c r="F3781" s="146">
        <v>15</v>
      </c>
      <c r="G3781" s="196">
        <v>2.2686299999999999</v>
      </c>
    </row>
    <row r="3782" spans="1:7" s="63" customFormat="1" ht="19.2" customHeight="1" x14ac:dyDescent="0.35">
      <c r="A3782" s="367" t="s">
        <v>451</v>
      </c>
      <c r="B3782" s="414"/>
      <c r="C3782" s="195">
        <v>2023</v>
      </c>
      <c r="D3782" s="195">
        <v>10</v>
      </c>
      <c r="E3782" s="195">
        <v>1</v>
      </c>
      <c r="F3782" s="146">
        <v>15</v>
      </c>
      <c r="G3782" s="196">
        <v>2.3262600000000004</v>
      </c>
    </row>
    <row r="3783" spans="1:7" s="63" customFormat="1" ht="19.2" customHeight="1" x14ac:dyDescent="0.35">
      <c r="A3783" s="367" t="s">
        <v>451</v>
      </c>
      <c r="B3783" s="414"/>
      <c r="C3783" s="195">
        <v>2023</v>
      </c>
      <c r="D3783" s="195">
        <v>10</v>
      </c>
      <c r="E3783" s="195">
        <v>1</v>
      </c>
      <c r="F3783" s="146">
        <v>15</v>
      </c>
      <c r="G3783" s="196">
        <v>2.2686299999999999</v>
      </c>
    </row>
    <row r="3784" spans="1:7" s="63" customFormat="1" ht="19.2" customHeight="1" x14ac:dyDescent="0.35">
      <c r="A3784" s="367" t="s">
        <v>451</v>
      </c>
      <c r="B3784" s="414"/>
      <c r="C3784" s="195">
        <v>2023</v>
      </c>
      <c r="D3784" s="195">
        <v>10</v>
      </c>
      <c r="E3784" s="195">
        <v>1</v>
      </c>
      <c r="F3784" s="146">
        <v>15</v>
      </c>
      <c r="G3784" s="196">
        <v>2.2686299999999999</v>
      </c>
    </row>
    <row r="3785" spans="1:7" s="63" customFormat="1" ht="19.2" customHeight="1" x14ac:dyDescent="0.35">
      <c r="A3785" s="367" t="s">
        <v>451</v>
      </c>
      <c r="B3785" s="414"/>
      <c r="C3785" s="195">
        <v>2023</v>
      </c>
      <c r="D3785" s="195">
        <v>10</v>
      </c>
      <c r="E3785" s="195">
        <v>1</v>
      </c>
      <c r="F3785" s="146">
        <v>15</v>
      </c>
      <c r="G3785" s="196">
        <v>2.2686299999999999</v>
      </c>
    </row>
    <row r="3786" spans="1:7" s="63" customFormat="1" ht="19.2" customHeight="1" x14ac:dyDescent="0.35">
      <c r="A3786" s="367" t="s">
        <v>451</v>
      </c>
      <c r="B3786" s="414"/>
      <c r="C3786" s="195">
        <v>2023</v>
      </c>
      <c r="D3786" s="195">
        <v>10</v>
      </c>
      <c r="E3786" s="195">
        <v>1</v>
      </c>
      <c r="F3786" s="146">
        <v>15</v>
      </c>
      <c r="G3786" s="196">
        <v>2.2686299999999999</v>
      </c>
    </row>
    <row r="3787" spans="1:7" s="63" customFormat="1" ht="19.2" customHeight="1" x14ac:dyDescent="0.35">
      <c r="A3787" s="367" t="s">
        <v>451</v>
      </c>
      <c r="B3787" s="414"/>
      <c r="C3787" s="195">
        <v>2023</v>
      </c>
      <c r="D3787" s="195">
        <v>10</v>
      </c>
      <c r="E3787" s="195">
        <v>1</v>
      </c>
      <c r="F3787" s="146">
        <v>15</v>
      </c>
      <c r="G3787" s="196">
        <v>2.2686299999999999</v>
      </c>
    </row>
    <row r="3788" spans="1:7" s="63" customFormat="1" ht="19.2" customHeight="1" x14ac:dyDescent="0.35">
      <c r="A3788" s="367" t="s">
        <v>451</v>
      </c>
      <c r="B3788" s="414"/>
      <c r="C3788" s="195">
        <v>2023</v>
      </c>
      <c r="D3788" s="195">
        <v>10</v>
      </c>
      <c r="E3788" s="195">
        <v>1</v>
      </c>
      <c r="F3788" s="146">
        <v>15</v>
      </c>
      <c r="G3788" s="196">
        <v>2.2686299999999999</v>
      </c>
    </row>
    <row r="3789" spans="1:7" s="63" customFormat="1" ht="19.2" customHeight="1" x14ac:dyDescent="0.35">
      <c r="A3789" s="367" t="s">
        <v>451</v>
      </c>
      <c r="B3789" s="414"/>
      <c r="C3789" s="195">
        <v>2023</v>
      </c>
      <c r="D3789" s="195">
        <v>10</v>
      </c>
      <c r="E3789" s="195">
        <v>1</v>
      </c>
      <c r="F3789" s="146">
        <v>15</v>
      </c>
      <c r="G3789" s="196">
        <v>2.2686299999999999</v>
      </c>
    </row>
    <row r="3790" spans="1:7" s="63" customFormat="1" ht="19.2" customHeight="1" x14ac:dyDescent="0.35">
      <c r="A3790" s="367" t="s">
        <v>451</v>
      </c>
      <c r="B3790" s="414"/>
      <c r="C3790" s="195">
        <v>2023</v>
      </c>
      <c r="D3790" s="195">
        <v>10</v>
      </c>
      <c r="E3790" s="195">
        <v>1</v>
      </c>
      <c r="F3790" s="146">
        <v>15</v>
      </c>
      <c r="G3790" s="196">
        <v>2.2686299999999999</v>
      </c>
    </row>
    <row r="3791" spans="1:7" s="63" customFormat="1" ht="19.2" customHeight="1" x14ac:dyDescent="0.35">
      <c r="A3791" s="367" t="s">
        <v>451</v>
      </c>
      <c r="B3791" s="414"/>
      <c r="C3791" s="195">
        <v>2023</v>
      </c>
      <c r="D3791" s="195">
        <v>10</v>
      </c>
      <c r="E3791" s="195">
        <v>1</v>
      </c>
      <c r="F3791" s="146">
        <v>15</v>
      </c>
      <c r="G3791" s="196">
        <v>2.2686299999999999</v>
      </c>
    </row>
    <row r="3792" spans="1:7" s="63" customFormat="1" ht="19.2" customHeight="1" x14ac:dyDescent="0.35">
      <c r="A3792" s="367" t="s">
        <v>451</v>
      </c>
      <c r="B3792" s="414"/>
      <c r="C3792" s="195">
        <v>2023</v>
      </c>
      <c r="D3792" s="195">
        <v>10</v>
      </c>
      <c r="E3792" s="195">
        <v>1</v>
      </c>
      <c r="F3792" s="146">
        <v>15</v>
      </c>
      <c r="G3792" s="196">
        <v>2.2686299999999999</v>
      </c>
    </row>
    <row r="3793" spans="1:7" s="63" customFormat="1" ht="19.2" customHeight="1" x14ac:dyDescent="0.35">
      <c r="A3793" s="367" t="s">
        <v>451</v>
      </c>
      <c r="B3793" s="414"/>
      <c r="C3793" s="195">
        <v>2023</v>
      </c>
      <c r="D3793" s="195">
        <v>10</v>
      </c>
      <c r="E3793" s="195">
        <v>1</v>
      </c>
      <c r="F3793" s="146">
        <v>15</v>
      </c>
      <c r="G3793" s="196">
        <v>2.2686299999999999</v>
      </c>
    </row>
    <row r="3794" spans="1:7" s="63" customFormat="1" ht="19.2" customHeight="1" x14ac:dyDescent="0.35">
      <c r="A3794" s="367" t="s">
        <v>451</v>
      </c>
      <c r="B3794" s="414"/>
      <c r="C3794" s="195">
        <v>2023</v>
      </c>
      <c r="D3794" s="195">
        <v>10</v>
      </c>
      <c r="E3794" s="195">
        <v>1</v>
      </c>
      <c r="F3794" s="146">
        <v>15</v>
      </c>
      <c r="G3794" s="196">
        <v>2.2686299999999999</v>
      </c>
    </row>
    <row r="3795" spans="1:7" s="63" customFormat="1" ht="19.2" customHeight="1" x14ac:dyDescent="0.35">
      <c r="A3795" s="367" t="s">
        <v>451</v>
      </c>
      <c r="B3795" s="414"/>
      <c r="C3795" s="195">
        <v>2023</v>
      </c>
      <c r="D3795" s="195">
        <v>10</v>
      </c>
      <c r="E3795" s="195">
        <v>1</v>
      </c>
      <c r="F3795" s="146">
        <v>15</v>
      </c>
      <c r="G3795" s="196">
        <v>2.2686299999999999</v>
      </c>
    </row>
    <row r="3796" spans="1:7" s="63" customFormat="1" ht="19.2" customHeight="1" x14ac:dyDescent="0.35">
      <c r="A3796" s="367" t="s">
        <v>451</v>
      </c>
      <c r="B3796" s="414"/>
      <c r="C3796" s="195">
        <v>2023</v>
      </c>
      <c r="D3796" s="195">
        <v>10</v>
      </c>
      <c r="E3796" s="195">
        <v>1</v>
      </c>
      <c r="F3796" s="146">
        <v>15</v>
      </c>
      <c r="G3796" s="196">
        <v>2.2686299999999999</v>
      </c>
    </row>
    <row r="3797" spans="1:7" s="63" customFormat="1" ht="19.2" customHeight="1" x14ac:dyDescent="0.35">
      <c r="A3797" s="367" t="s">
        <v>451</v>
      </c>
      <c r="B3797" s="414"/>
      <c r="C3797" s="195">
        <v>2023</v>
      </c>
      <c r="D3797" s="195">
        <v>10</v>
      </c>
      <c r="E3797" s="195">
        <v>1</v>
      </c>
      <c r="F3797" s="146">
        <v>15</v>
      </c>
      <c r="G3797" s="196">
        <v>2.2686299999999999</v>
      </c>
    </row>
    <row r="3798" spans="1:7" s="63" customFormat="1" ht="19.2" customHeight="1" x14ac:dyDescent="0.35">
      <c r="A3798" s="367" t="s">
        <v>451</v>
      </c>
      <c r="B3798" s="414"/>
      <c r="C3798" s="195">
        <v>2023</v>
      </c>
      <c r="D3798" s="195">
        <v>10</v>
      </c>
      <c r="E3798" s="195">
        <v>1</v>
      </c>
      <c r="F3798" s="146">
        <v>15</v>
      </c>
      <c r="G3798" s="196">
        <v>2.2686299999999999</v>
      </c>
    </row>
    <row r="3799" spans="1:7" s="63" customFormat="1" ht="19.2" customHeight="1" x14ac:dyDescent="0.35">
      <c r="A3799" s="367" t="s">
        <v>451</v>
      </c>
      <c r="B3799" s="414"/>
      <c r="C3799" s="195">
        <v>2023</v>
      </c>
      <c r="D3799" s="195">
        <v>10</v>
      </c>
      <c r="E3799" s="195">
        <v>1</v>
      </c>
      <c r="F3799" s="146">
        <v>15</v>
      </c>
      <c r="G3799" s="196">
        <v>2.2686299999999999</v>
      </c>
    </row>
    <row r="3800" spans="1:7" s="63" customFormat="1" ht="19.2" customHeight="1" x14ac:dyDescent="0.35">
      <c r="A3800" s="367" t="s">
        <v>451</v>
      </c>
      <c r="B3800" s="414"/>
      <c r="C3800" s="195">
        <v>2023</v>
      </c>
      <c r="D3800" s="195">
        <v>10</v>
      </c>
      <c r="E3800" s="195">
        <v>1</v>
      </c>
      <c r="F3800" s="146">
        <v>15</v>
      </c>
      <c r="G3800" s="196">
        <v>2.2686299999999999</v>
      </c>
    </row>
    <row r="3801" spans="1:7" s="63" customFormat="1" ht="19.2" customHeight="1" x14ac:dyDescent="0.35">
      <c r="A3801" s="367" t="s">
        <v>451</v>
      </c>
      <c r="B3801" s="414"/>
      <c r="C3801" s="195">
        <v>2023</v>
      </c>
      <c r="D3801" s="195">
        <v>10</v>
      </c>
      <c r="E3801" s="195">
        <v>1</v>
      </c>
      <c r="F3801" s="146">
        <v>15</v>
      </c>
      <c r="G3801" s="196">
        <v>2.2686299999999999</v>
      </c>
    </row>
    <row r="3802" spans="1:7" s="63" customFormat="1" ht="19.2" customHeight="1" x14ac:dyDescent="0.35">
      <c r="A3802" s="367" t="s">
        <v>451</v>
      </c>
      <c r="B3802" s="414"/>
      <c r="C3802" s="195">
        <v>2023</v>
      </c>
      <c r="D3802" s="195">
        <v>10</v>
      </c>
      <c r="E3802" s="195">
        <v>1</v>
      </c>
      <c r="F3802" s="146">
        <v>15</v>
      </c>
      <c r="G3802" s="196">
        <v>18.580890000000004</v>
      </c>
    </row>
    <row r="3803" spans="1:7" s="63" customFormat="1" ht="19.2" customHeight="1" x14ac:dyDescent="0.35">
      <c r="A3803" s="367" t="s">
        <v>451</v>
      </c>
      <c r="B3803" s="414"/>
      <c r="C3803" s="195">
        <v>2023</v>
      </c>
      <c r="D3803" s="195">
        <v>10</v>
      </c>
      <c r="E3803" s="195">
        <v>1</v>
      </c>
      <c r="F3803" s="146">
        <v>10</v>
      </c>
      <c r="G3803" s="196">
        <v>18.580890000000004</v>
      </c>
    </row>
    <row r="3804" spans="1:7" s="63" customFormat="1" ht="19.2" customHeight="1" x14ac:dyDescent="0.35">
      <c r="A3804" s="367" t="s">
        <v>451</v>
      </c>
      <c r="B3804" s="414"/>
      <c r="C3804" s="195">
        <v>2023</v>
      </c>
      <c r="D3804" s="195">
        <v>10</v>
      </c>
      <c r="E3804" s="195">
        <v>1</v>
      </c>
      <c r="F3804" s="146">
        <v>5</v>
      </c>
      <c r="G3804" s="196">
        <v>18.580890000000004</v>
      </c>
    </row>
    <row r="3805" spans="1:7" s="63" customFormat="1" ht="19.2" customHeight="1" x14ac:dyDescent="0.35">
      <c r="A3805" s="367" t="s">
        <v>451</v>
      </c>
      <c r="B3805" s="414"/>
      <c r="C3805" s="195">
        <v>2023</v>
      </c>
      <c r="D3805" s="195">
        <v>10</v>
      </c>
      <c r="E3805" s="195">
        <v>1</v>
      </c>
      <c r="F3805" s="146">
        <v>15</v>
      </c>
      <c r="G3805" s="196">
        <v>18.580890000000004</v>
      </c>
    </row>
    <row r="3806" spans="1:7" s="63" customFormat="1" ht="19.2" customHeight="1" x14ac:dyDescent="0.35">
      <c r="A3806" s="367" t="s">
        <v>451</v>
      </c>
      <c r="B3806" s="414"/>
      <c r="C3806" s="195">
        <v>2023</v>
      </c>
      <c r="D3806" s="195">
        <v>10</v>
      </c>
      <c r="E3806" s="195">
        <v>1</v>
      </c>
      <c r="F3806" s="146">
        <v>15</v>
      </c>
      <c r="G3806" s="196">
        <v>18.580890000000004</v>
      </c>
    </row>
    <row r="3807" spans="1:7" s="63" customFormat="1" ht="19.2" customHeight="1" x14ac:dyDescent="0.35">
      <c r="A3807" s="367" t="s">
        <v>451</v>
      </c>
      <c r="B3807" s="414"/>
      <c r="C3807" s="195">
        <v>2023</v>
      </c>
      <c r="D3807" s="195">
        <v>10</v>
      </c>
      <c r="E3807" s="195">
        <v>1</v>
      </c>
      <c r="F3807" s="146">
        <v>15</v>
      </c>
      <c r="G3807" s="196">
        <v>20.848840000000003</v>
      </c>
    </row>
    <row r="3808" spans="1:7" s="63" customFormat="1" ht="19.2" customHeight="1" x14ac:dyDescent="0.35">
      <c r="A3808" s="367" t="s">
        <v>451</v>
      </c>
      <c r="B3808" s="414"/>
      <c r="C3808" s="195">
        <v>2023</v>
      </c>
      <c r="D3808" s="195">
        <v>10</v>
      </c>
      <c r="E3808" s="195">
        <v>1</v>
      </c>
      <c r="F3808" s="146">
        <v>15</v>
      </c>
      <c r="G3808" s="196">
        <v>20.848840000000003</v>
      </c>
    </row>
    <row r="3809" spans="1:7" s="63" customFormat="1" ht="19.2" customHeight="1" x14ac:dyDescent="0.35">
      <c r="A3809" s="367" t="s">
        <v>451</v>
      </c>
      <c r="B3809" s="414"/>
      <c r="C3809" s="195">
        <v>2023</v>
      </c>
      <c r="D3809" s="195">
        <v>10</v>
      </c>
      <c r="E3809" s="195">
        <v>1</v>
      </c>
      <c r="F3809" s="146">
        <v>15</v>
      </c>
      <c r="G3809" s="196">
        <v>20.848840000000003</v>
      </c>
    </row>
    <row r="3810" spans="1:7" s="63" customFormat="1" ht="19.2" customHeight="1" x14ac:dyDescent="0.35">
      <c r="A3810" s="367" t="s">
        <v>451</v>
      </c>
      <c r="B3810" s="414"/>
      <c r="C3810" s="195">
        <v>2023</v>
      </c>
      <c r="D3810" s="195">
        <v>10</v>
      </c>
      <c r="E3810" s="195">
        <v>1</v>
      </c>
      <c r="F3810" s="146">
        <v>15</v>
      </c>
      <c r="G3810" s="196">
        <v>20.848840000000003</v>
      </c>
    </row>
    <row r="3811" spans="1:7" s="63" customFormat="1" ht="19.2" customHeight="1" x14ac:dyDescent="0.35">
      <c r="A3811" s="367" t="s">
        <v>451</v>
      </c>
      <c r="B3811" s="414"/>
      <c r="C3811" s="195">
        <v>2023</v>
      </c>
      <c r="D3811" s="195">
        <v>10</v>
      </c>
      <c r="E3811" s="195">
        <v>1</v>
      </c>
      <c r="F3811" s="146">
        <v>15</v>
      </c>
      <c r="G3811" s="196">
        <v>9.5221800000000005</v>
      </c>
    </row>
    <row r="3812" spans="1:7" s="63" customFormat="1" ht="19.2" customHeight="1" x14ac:dyDescent="0.35">
      <c r="A3812" s="367" t="s">
        <v>451</v>
      </c>
      <c r="B3812" s="414"/>
      <c r="C3812" s="195">
        <v>2023</v>
      </c>
      <c r="D3812" s="195">
        <v>10</v>
      </c>
      <c r="E3812" s="195">
        <v>1</v>
      </c>
      <c r="F3812" s="146">
        <v>15</v>
      </c>
      <c r="G3812" s="196">
        <v>9.5221800000000005</v>
      </c>
    </row>
    <row r="3813" spans="1:7" s="63" customFormat="1" ht="19.2" customHeight="1" x14ac:dyDescent="0.35">
      <c r="A3813" s="367" t="s">
        <v>451</v>
      </c>
      <c r="B3813" s="414"/>
      <c r="C3813" s="195">
        <v>2023</v>
      </c>
      <c r="D3813" s="195">
        <v>10</v>
      </c>
      <c r="E3813" s="195">
        <v>1</v>
      </c>
      <c r="F3813" s="146">
        <v>15</v>
      </c>
      <c r="G3813" s="196">
        <v>9.5221800000000005</v>
      </c>
    </row>
    <row r="3814" spans="1:7" s="63" customFormat="1" ht="19.2" customHeight="1" x14ac:dyDescent="0.35">
      <c r="A3814" s="367" t="s">
        <v>451</v>
      </c>
      <c r="B3814" s="414"/>
      <c r="C3814" s="195">
        <v>2023</v>
      </c>
      <c r="D3814" s="195">
        <v>10</v>
      </c>
      <c r="E3814" s="195">
        <v>1</v>
      </c>
      <c r="F3814" s="146">
        <v>15</v>
      </c>
      <c r="G3814" s="196">
        <v>9.5221800000000005</v>
      </c>
    </row>
    <row r="3815" spans="1:7" s="63" customFormat="1" ht="19.2" customHeight="1" x14ac:dyDescent="0.35">
      <c r="A3815" s="367" t="s">
        <v>451</v>
      </c>
      <c r="B3815" s="414"/>
      <c r="C3815" s="195">
        <v>2023</v>
      </c>
      <c r="D3815" s="195">
        <v>10</v>
      </c>
      <c r="E3815" s="195">
        <v>1</v>
      </c>
      <c r="F3815" s="146">
        <v>5</v>
      </c>
      <c r="G3815" s="196">
        <v>9.5221800000000005</v>
      </c>
    </row>
    <row r="3816" spans="1:7" s="63" customFormat="1" ht="19.2" customHeight="1" x14ac:dyDescent="0.35">
      <c r="A3816" s="367" t="s">
        <v>451</v>
      </c>
      <c r="B3816" s="414"/>
      <c r="C3816" s="195">
        <v>2023</v>
      </c>
      <c r="D3816" s="195">
        <v>10</v>
      </c>
      <c r="E3816" s="195">
        <v>1</v>
      </c>
      <c r="F3816" s="146">
        <v>15</v>
      </c>
      <c r="G3816" s="196">
        <v>18.580890000000004</v>
      </c>
    </row>
    <row r="3817" spans="1:7" s="63" customFormat="1" ht="19.2" customHeight="1" x14ac:dyDescent="0.35">
      <c r="A3817" s="367" t="s">
        <v>451</v>
      </c>
      <c r="B3817" s="414"/>
      <c r="C3817" s="195">
        <v>2023</v>
      </c>
      <c r="D3817" s="195">
        <v>10</v>
      </c>
      <c r="E3817" s="195">
        <v>1</v>
      </c>
      <c r="F3817" s="146">
        <v>5</v>
      </c>
      <c r="G3817" s="196">
        <v>18.580890000000004</v>
      </c>
    </row>
    <row r="3818" spans="1:7" s="63" customFormat="1" ht="19.2" customHeight="1" x14ac:dyDescent="0.35">
      <c r="A3818" s="367" t="s">
        <v>451</v>
      </c>
      <c r="B3818" s="414"/>
      <c r="C3818" s="195">
        <v>2023</v>
      </c>
      <c r="D3818" s="195">
        <v>10</v>
      </c>
      <c r="E3818" s="195">
        <v>1</v>
      </c>
      <c r="F3818" s="146">
        <v>10</v>
      </c>
      <c r="G3818" s="196">
        <v>18.580890000000004</v>
      </c>
    </row>
    <row r="3819" spans="1:7" s="63" customFormat="1" ht="19.2" customHeight="1" x14ac:dyDescent="0.35">
      <c r="A3819" s="367" t="s">
        <v>451</v>
      </c>
      <c r="B3819" s="414"/>
      <c r="C3819" s="195">
        <v>2023</v>
      </c>
      <c r="D3819" s="195">
        <v>10</v>
      </c>
      <c r="E3819" s="195">
        <v>1</v>
      </c>
      <c r="F3819" s="146">
        <v>10</v>
      </c>
      <c r="G3819" s="196">
        <v>18.580890000000004</v>
      </c>
    </row>
    <row r="3820" spans="1:7" s="63" customFormat="1" ht="19.2" customHeight="1" x14ac:dyDescent="0.35">
      <c r="A3820" s="367" t="s">
        <v>451</v>
      </c>
      <c r="B3820" s="414"/>
      <c r="C3820" s="195">
        <v>2023</v>
      </c>
      <c r="D3820" s="195">
        <v>10</v>
      </c>
      <c r="E3820" s="195">
        <v>1</v>
      </c>
      <c r="F3820" s="146">
        <v>10</v>
      </c>
      <c r="G3820" s="196">
        <v>9.5221800000000005</v>
      </c>
    </row>
    <row r="3821" spans="1:7" s="63" customFormat="1" ht="19.2" customHeight="1" x14ac:dyDescent="0.35">
      <c r="A3821" s="367" t="s">
        <v>451</v>
      </c>
      <c r="B3821" s="414"/>
      <c r="C3821" s="195">
        <v>2023</v>
      </c>
      <c r="D3821" s="195">
        <v>10</v>
      </c>
      <c r="E3821" s="195">
        <v>1</v>
      </c>
      <c r="F3821" s="146">
        <v>10</v>
      </c>
      <c r="G3821" s="196">
        <v>9.5221800000000005</v>
      </c>
    </row>
    <row r="3822" spans="1:7" s="63" customFormat="1" ht="19.2" customHeight="1" x14ac:dyDescent="0.35">
      <c r="A3822" s="367" t="s">
        <v>451</v>
      </c>
      <c r="B3822" s="414"/>
      <c r="C3822" s="195">
        <v>2023</v>
      </c>
      <c r="D3822" s="195">
        <v>10</v>
      </c>
      <c r="E3822" s="195">
        <v>1</v>
      </c>
      <c r="F3822" s="146">
        <v>15</v>
      </c>
      <c r="G3822" s="196">
        <v>9.5221800000000005</v>
      </c>
    </row>
    <row r="3823" spans="1:7" s="63" customFormat="1" ht="19.2" customHeight="1" x14ac:dyDescent="0.35">
      <c r="A3823" s="367" t="s">
        <v>451</v>
      </c>
      <c r="B3823" s="414"/>
      <c r="C3823" s="195">
        <v>2023</v>
      </c>
      <c r="D3823" s="195">
        <v>10</v>
      </c>
      <c r="E3823" s="195">
        <v>1</v>
      </c>
      <c r="F3823" s="146">
        <v>15</v>
      </c>
      <c r="G3823" s="196">
        <v>9.5221800000000005</v>
      </c>
    </row>
    <row r="3824" spans="1:7" s="63" customFormat="1" ht="19.2" customHeight="1" x14ac:dyDescent="0.35">
      <c r="A3824" s="367" t="s">
        <v>451</v>
      </c>
      <c r="B3824" s="414"/>
      <c r="C3824" s="195">
        <v>2023</v>
      </c>
      <c r="D3824" s="195">
        <v>10</v>
      </c>
      <c r="E3824" s="195">
        <v>1</v>
      </c>
      <c r="F3824" s="146">
        <v>15</v>
      </c>
      <c r="G3824" s="196">
        <v>9.5221800000000005</v>
      </c>
    </row>
    <row r="3825" spans="1:7" s="63" customFormat="1" ht="19.2" customHeight="1" x14ac:dyDescent="0.35">
      <c r="A3825" s="367" t="s">
        <v>451</v>
      </c>
      <c r="B3825" s="414"/>
      <c r="C3825" s="195">
        <v>2023</v>
      </c>
      <c r="D3825" s="195">
        <v>10</v>
      </c>
      <c r="E3825" s="195">
        <v>1</v>
      </c>
      <c r="F3825" s="146">
        <v>10</v>
      </c>
      <c r="G3825" s="196">
        <v>18.580890000000004</v>
      </c>
    </row>
    <row r="3826" spans="1:7" s="63" customFormat="1" ht="19.2" customHeight="1" x14ac:dyDescent="0.35">
      <c r="A3826" s="367" t="s">
        <v>451</v>
      </c>
      <c r="B3826" s="414"/>
      <c r="C3826" s="195">
        <v>2023</v>
      </c>
      <c r="D3826" s="195">
        <v>10</v>
      </c>
      <c r="E3826" s="195">
        <v>1</v>
      </c>
      <c r="F3826" s="146">
        <v>15</v>
      </c>
      <c r="G3826" s="196">
        <v>18.580890000000004</v>
      </c>
    </row>
    <row r="3827" spans="1:7" s="63" customFormat="1" ht="19.2" customHeight="1" x14ac:dyDescent="0.35">
      <c r="A3827" s="367" t="s">
        <v>451</v>
      </c>
      <c r="B3827" s="414"/>
      <c r="C3827" s="195">
        <v>2023</v>
      </c>
      <c r="D3827" s="195">
        <v>10</v>
      </c>
      <c r="E3827" s="195">
        <v>1</v>
      </c>
      <c r="F3827" s="146">
        <v>10</v>
      </c>
      <c r="G3827" s="196">
        <v>18.580890000000004</v>
      </c>
    </row>
    <row r="3828" spans="1:7" s="63" customFormat="1" ht="19.2" customHeight="1" x14ac:dyDescent="0.35">
      <c r="A3828" s="367" t="s">
        <v>451</v>
      </c>
      <c r="B3828" s="414"/>
      <c r="C3828" s="195">
        <v>2023</v>
      </c>
      <c r="D3828" s="195">
        <v>10</v>
      </c>
      <c r="E3828" s="195">
        <v>1</v>
      </c>
      <c r="F3828" s="146">
        <v>3</v>
      </c>
      <c r="G3828" s="196">
        <v>9.5221800000000005</v>
      </c>
    </row>
    <row r="3829" spans="1:7" s="63" customFormat="1" ht="19.2" customHeight="1" x14ac:dyDescent="0.35">
      <c r="A3829" s="367" t="s">
        <v>451</v>
      </c>
      <c r="B3829" s="414"/>
      <c r="C3829" s="195">
        <v>2023</v>
      </c>
      <c r="D3829" s="195">
        <v>10</v>
      </c>
      <c r="E3829" s="195">
        <v>1</v>
      </c>
      <c r="F3829" s="146">
        <v>15</v>
      </c>
      <c r="G3829" s="196">
        <v>17.297330000000002</v>
      </c>
    </row>
    <row r="3830" spans="1:7" s="63" customFormat="1" ht="19.2" customHeight="1" x14ac:dyDescent="0.35">
      <c r="A3830" s="367" t="s">
        <v>451</v>
      </c>
      <c r="B3830" s="414"/>
      <c r="C3830" s="195">
        <v>2023</v>
      </c>
      <c r="D3830" s="195">
        <v>10</v>
      </c>
      <c r="E3830" s="195">
        <v>1</v>
      </c>
      <c r="F3830" s="146">
        <v>15</v>
      </c>
      <c r="G3830" s="196">
        <v>8.5139999999999993</v>
      </c>
    </row>
    <row r="3831" spans="1:7" s="63" customFormat="1" ht="19.2" customHeight="1" x14ac:dyDescent="0.35">
      <c r="A3831" s="367" t="s">
        <v>451</v>
      </c>
      <c r="B3831" s="414"/>
      <c r="C3831" s="195">
        <v>2023</v>
      </c>
      <c r="D3831" s="195">
        <v>10</v>
      </c>
      <c r="E3831" s="195">
        <v>1</v>
      </c>
      <c r="F3831" s="146">
        <v>15</v>
      </c>
      <c r="G3831" s="196">
        <v>8.5139999999999993</v>
      </c>
    </row>
    <row r="3832" spans="1:7" s="63" customFormat="1" ht="19.2" customHeight="1" x14ac:dyDescent="0.35">
      <c r="A3832" s="367" t="s">
        <v>451</v>
      </c>
      <c r="B3832" s="414"/>
      <c r="C3832" s="195">
        <v>2023</v>
      </c>
      <c r="D3832" s="195">
        <v>10</v>
      </c>
      <c r="E3832" s="195">
        <v>1</v>
      </c>
      <c r="F3832" s="146">
        <v>15</v>
      </c>
      <c r="G3832" s="196">
        <v>8.5139999999999993</v>
      </c>
    </row>
    <row r="3833" spans="1:7" s="63" customFormat="1" ht="19.2" customHeight="1" x14ac:dyDescent="0.35">
      <c r="A3833" s="367" t="s">
        <v>451</v>
      </c>
      <c r="B3833" s="414"/>
      <c r="C3833" s="195">
        <v>2023</v>
      </c>
      <c r="D3833" s="195">
        <v>10</v>
      </c>
      <c r="E3833" s="195">
        <v>1</v>
      </c>
      <c r="F3833" s="146">
        <v>15</v>
      </c>
      <c r="G3833" s="196">
        <v>8.5139999999999993</v>
      </c>
    </row>
    <row r="3834" spans="1:7" s="63" customFormat="1" ht="19.2" customHeight="1" x14ac:dyDescent="0.35">
      <c r="A3834" s="367" t="s">
        <v>451</v>
      </c>
      <c r="B3834" s="414"/>
      <c r="C3834" s="195">
        <v>2023</v>
      </c>
      <c r="D3834" s="195">
        <v>10</v>
      </c>
      <c r="E3834" s="195">
        <v>1</v>
      </c>
      <c r="F3834" s="146">
        <v>10</v>
      </c>
      <c r="G3834" s="196">
        <v>17.572700000000001</v>
      </c>
    </row>
    <row r="3835" spans="1:7" s="63" customFormat="1" ht="19.2" customHeight="1" x14ac:dyDescent="0.35">
      <c r="A3835" s="367" t="s">
        <v>451</v>
      </c>
      <c r="B3835" s="414"/>
      <c r="C3835" s="195">
        <v>2023</v>
      </c>
      <c r="D3835" s="195">
        <v>0.4</v>
      </c>
      <c r="E3835" s="195">
        <v>1</v>
      </c>
      <c r="F3835" s="146">
        <v>15</v>
      </c>
      <c r="G3835" s="196">
        <v>19.840660000000003</v>
      </c>
    </row>
    <row r="3836" spans="1:7" s="63" customFormat="1" ht="19.2" customHeight="1" x14ac:dyDescent="0.35">
      <c r="A3836" s="367" t="s">
        <v>451</v>
      </c>
      <c r="B3836" s="414"/>
      <c r="C3836" s="195">
        <v>2023</v>
      </c>
      <c r="D3836" s="195">
        <v>10</v>
      </c>
      <c r="E3836" s="195">
        <v>1</v>
      </c>
      <c r="F3836" s="146">
        <v>1</v>
      </c>
      <c r="G3836" s="196">
        <v>19.840660000000003</v>
      </c>
    </row>
    <row r="3837" spans="1:7" s="63" customFormat="1" ht="19.2" customHeight="1" x14ac:dyDescent="0.35">
      <c r="A3837" s="367" t="s">
        <v>451</v>
      </c>
      <c r="B3837" s="414"/>
      <c r="C3837" s="195">
        <v>2023</v>
      </c>
      <c r="D3837" s="195">
        <v>10</v>
      </c>
      <c r="E3837" s="195">
        <v>1</v>
      </c>
      <c r="F3837" s="146">
        <v>15</v>
      </c>
      <c r="G3837" s="196">
        <v>17.572700000000001</v>
      </c>
    </row>
    <row r="3838" spans="1:7" s="63" customFormat="1" ht="19.2" customHeight="1" x14ac:dyDescent="0.35">
      <c r="A3838" s="367" t="s">
        <v>451</v>
      </c>
      <c r="B3838" s="414"/>
      <c r="C3838" s="195">
        <v>2023</v>
      </c>
      <c r="D3838" s="195">
        <v>10</v>
      </c>
      <c r="E3838" s="195">
        <v>1</v>
      </c>
      <c r="F3838" s="146">
        <v>10</v>
      </c>
      <c r="G3838" s="196">
        <v>17.572700000000001</v>
      </c>
    </row>
    <row r="3839" spans="1:7" s="63" customFormat="1" ht="19.2" customHeight="1" x14ac:dyDescent="0.35">
      <c r="A3839" s="367" t="s">
        <v>451</v>
      </c>
      <c r="B3839" s="414"/>
      <c r="C3839" s="195">
        <v>2023</v>
      </c>
      <c r="D3839" s="195">
        <v>10</v>
      </c>
      <c r="E3839" s="195">
        <v>1</v>
      </c>
      <c r="F3839" s="146">
        <v>15</v>
      </c>
      <c r="G3839" s="196">
        <v>19.840660000000003</v>
      </c>
    </row>
    <row r="3840" spans="1:7" s="63" customFormat="1" ht="19.2" customHeight="1" x14ac:dyDescent="0.35">
      <c r="A3840" s="367" t="s">
        <v>451</v>
      </c>
      <c r="B3840" s="414"/>
      <c r="C3840" s="195">
        <v>2023</v>
      </c>
      <c r="D3840" s="195">
        <v>0.4</v>
      </c>
      <c r="E3840" s="195">
        <v>1</v>
      </c>
      <c r="F3840" s="146">
        <v>15</v>
      </c>
      <c r="G3840" s="196">
        <v>19.840660000000003</v>
      </c>
    </row>
    <row r="3841" spans="1:7" s="63" customFormat="1" ht="19.2" customHeight="1" x14ac:dyDescent="0.35">
      <c r="A3841" s="367" t="s">
        <v>451</v>
      </c>
      <c r="B3841" s="414"/>
      <c r="C3841" s="195">
        <v>2023</v>
      </c>
      <c r="D3841" s="195">
        <v>10</v>
      </c>
      <c r="E3841" s="195">
        <v>1</v>
      </c>
      <c r="F3841" s="146">
        <v>3</v>
      </c>
      <c r="G3841" s="196">
        <v>19.840660000000003</v>
      </c>
    </row>
    <row r="3842" spans="1:7" s="63" customFormat="1" ht="19.2" customHeight="1" x14ac:dyDescent="0.35">
      <c r="A3842" s="367" t="s">
        <v>451</v>
      </c>
      <c r="B3842" s="414"/>
      <c r="C3842" s="195">
        <v>2023</v>
      </c>
      <c r="D3842" s="195">
        <v>10</v>
      </c>
      <c r="E3842" s="195">
        <v>1</v>
      </c>
      <c r="F3842" s="146">
        <v>10</v>
      </c>
      <c r="G3842" s="196">
        <v>19.840670000000003</v>
      </c>
    </row>
    <row r="3843" spans="1:7" s="63" customFormat="1" ht="19.2" customHeight="1" x14ac:dyDescent="0.35">
      <c r="A3843" s="367" t="s">
        <v>451</v>
      </c>
      <c r="B3843" s="414"/>
      <c r="C3843" s="195">
        <v>2023</v>
      </c>
      <c r="D3843" s="195">
        <v>10</v>
      </c>
      <c r="E3843" s="195">
        <v>1</v>
      </c>
      <c r="F3843" s="146">
        <v>15</v>
      </c>
      <c r="G3843" s="196">
        <v>19.840660000000003</v>
      </c>
    </row>
    <row r="3844" spans="1:7" s="63" customFormat="1" ht="19.2" customHeight="1" x14ac:dyDescent="0.35">
      <c r="A3844" s="367" t="s">
        <v>451</v>
      </c>
      <c r="B3844" s="414"/>
      <c r="C3844" s="195">
        <v>2023</v>
      </c>
      <c r="D3844" s="195">
        <v>10</v>
      </c>
      <c r="E3844" s="195">
        <v>1</v>
      </c>
      <c r="F3844" s="146">
        <v>15</v>
      </c>
      <c r="G3844" s="196">
        <v>19.840670000000003</v>
      </c>
    </row>
    <row r="3845" spans="1:7" s="63" customFormat="1" ht="19.2" customHeight="1" x14ac:dyDescent="0.35">
      <c r="A3845" s="367" t="s">
        <v>451</v>
      </c>
      <c r="B3845" s="414"/>
      <c r="C3845" s="195">
        <v>2023</v>
      </c>
      <c r="D3845" s="195">
        <v>10</v>
      </c>
      <c r="E3845" s="195">
        <v>1</v>
      </c>
      <c r="F3845" s="146">
        <v>15</v>
      </c>
      <c r="G3845" s="196">
        <v>19.840670000000003</v>
      </c>
    </row>
    <row r="3846" spans="1:7" s="63" customFormat="1" ht="19.2" customHeight="1" x14ac:dyDescent="0.35">
      <c r="A3846" s="367" t="s">
        <v>451</v>
      </c>
      <c r="B3846" s="414"/>
      <c r="C3846" s="195">
        <v>2023</v>
      </c>
      <c r="D3846" s="195">
        <v>0.4</v>
      </c>
      <c r="E3846" s="195">
        <v>1</v>
      </c>
      <c r="F3846" s="146">
        <v>15</v>
      </c>
      <c r="G3846" s="196">
        <v>19.840670000000003</v>
      </c>
    </row>
    <row r="3847" spans="1:7" s="63" customFormat="1" ht="19.2" customHeight="1" x14ac:dyDescent="0.35">
      <c r="A3847" s="367" t="s">
        <v>451</v>
      </c>
      <c r="B3847" s="414"/>
      <c r="C3847" s="195">
        <v>2023</v>
      </c>
      <c r="D3847" s="195">
        <v>10</v>
      </c>
      <c r="E3847" s="195">
        <v>1</v>
      </c>
      <c r="F3847" s="146">
        <v>15</v>
      </c>
      <c r="G3847" s="196">
        <v>19.840670000000003</v>
      </c>
    </row>
    <row r="3848" spans="1:7" s="63" customFormat="1" ht="19.2" customHeight="1" x14ac:dyDescent="0.35">
      <c r="A3848" s="367" t="s">
        <v>451</v>
      </c>
      <c r="B3848" s="414"/>
      <c r="C3848" s="195">
        <v>2023</v>
      </c>
      <c r="D3848" s="195">
        <v>0.4</v>
      </c>
      <c r="E3848" s="195">
        <v>1</v>
      </c>
      <c r="F3848" s="146">
        <v>15</v>
      </c>
      <c r="G3848" s="196">
        <v>19.840670000000003</v>
      </c>
    </row>
    <row r="3849" spans="1:7" s="63" customFormat="1" ht="19.2" customHeight="1" x14ac:dyDescent="0.35">
      <c r="A3849" s="367" t="s">
        <v>451</v>
      </c>
      <c r="B3849" s="414"/>
      <c r="C3849" s="195">
        <v>2023</v>
      </c>
      <c r="D3849" s="195">
        <v>0.4</v>
      </c>
      <c r="E3849" s="195">
        <v>1</v>
      </c>
      <c r="F3849" s="146">
        <v>15</v>
      </c>
      <c r="G3849" s="196">
        <v>19.840670000000003</v>
      </c>
    </row>
    <row r="3850" spans="1:7" s="63" customFormat="1" ht="19.2" customHeight="1" x14ac:dyDescent="0.35">
      <c r="A3850" s="367" t="s">
        <v>451</v>
      </c>
      <c r="B3850" s="414"/>
      <c r="C3850" s="195">
        <v>2023</v>
      </c>
      <c r="D3850" s="195">
        <v>10</v>
      </c>
      <c r="E3850" s="195">
        <v>1</v>
      </c>
      <c r="F3850" s="146">
        <v>15</v>
      </c>
      <c r="G3850" s="196">
        <v>8.5139999999999993</v>
      </c>
    </row>
    <row r="3851" spans="1:7" s="63" customFormat="1" ht="19.2" customHeight="1" x14ac:dyDescent="0.35">
      <c r="A3851" s="367" t="s">
        <v>451</v>
      </c>
      <c r="B3851" s="414"/>
      <c r="C3851" s="195">
        <v>2023</v>
      </c>
      <c r="D3851" s="195">
        <v>10</v>
      </c>
      <c r="E3851" s="195">
        <v>1</v>
      </c>
      <c r="F3851" s="146">
        <v>15</v>
      </c>
      <c r="G3851" s="196">
        <v>19.840670000000003</v>
      </c>
    </row>
    <row r="3852" spans="1:7" s="63" customFormat="1" ht="19.2" customHeight="1" x14ac:dyDescent="0.35">
      <c r="A3852" s="367" t="s">
        <v>451</v>
      </c>
      <c r="B3852" s="414"/>
      <c r="C3852" s="195">
        <v>2023</v>
      </c>
      <c r="D3852" s="195">
        <v>10</v>
      </c>
      <c r="E3852" s="195">
        <v>1</v>
      </c>
      <c r="F3852" s="146">
        <v>15</v>
      </c>
      <c r="G3852" s="196">
        <v>19.840670000000003</v>
      </c>
    </row>
    <row r="3853" spans="1:7" s="63" customFormat="1" ht="19.2" customHeight="1" x14ac:dyDescent="0.35">
      <c r="A3853" s="367" t="s">
        <v>451</v>
      </c>
      <c r="B3853" s="414"/>
      <c r="C3853" s="195">
        <v>2023</v>
      </c>
      <c r="D3853" s="195">
        <v>10</v>
      </c>
      <c r="E3853" s="195">
        <v>1</v>
      </c>
      <c r="F3853" s="146">
        <v>15</v>
      </c>
      <c r="G3853" s="196">
        <v>19.840670000000003</v>
      </c>
    </row>
    <row r="3854" spans="1:7" s="63" customFormat="1" ht="19.2" customHeight="1" x14ac:dyDescent="0.35">
      <c r="A3854" s="367" t="s">
        <v>451</v>
      </c>
      <c r="B3854" s="414"/>
      <c r="C3854" s="195">
        <v>2023</v>
      </c>
      <c r="D3854" s="195">
        <v>10</v>
      </c>
      <c r="E3854" s="195">
        <v>1</v>
      </c>
      <c r="F3854" s="146">
        <v>15</v>
      </c>
      <c r="G3854" s="196">
        <v>19.840670000000003</v>
      </c>
    </row>
    <row r="3855" spans="1:7" s="63" customFormat="1" ht="19.2" customHeight="1" x14ac:dyDescent="0.35">
      <c r="A3855" s="367" t="s">
        <v>451</v>
      </c>
      <c r="B3855" s="414"/>
      <c r="C3855" s="195">
        <v>2023</v>
      </c>
      <c r="D3855" s="195">
        <v>10</v>
      </c>
      <c r="E3855" s="195">
        <v>1</v>
      </c>
      <c r="F3855" s="146">
        <v>15</v>
      </c>
      <c r="G3855" s="196">
        <v>19.840670000000003</v>
      </c>
    </row>
    <row r="3856" spans="1:7" s="63" customFormat="1" ht="19.2" customHeight="1" x14ac:dyDescent="0.35">
      <c r="A3856" s="367" t="s">
        <v>451</v>
      </c>
      <c r="B3856" s="414"/>
      <c r="C3856" s="195">
        <v>2023</v>
      </c>
      <c r="D3856" s="195">
        <v>10</v>
      </c>
      <c r="E3856" s="195">
        <v>1</v>
      </c>
      <c r="F3856" s="146">
        <v>15</v>
      </c>
      <c r="G3856" s="196">
        <v>19.840670000000003</v>
      </c>
    </row>
    <row r="3857" spans="1:7" s="63" customFormat="1" ht="19.2" customHeight="1" x14ac:dyDescent="0.35">
      <c r="A3857" s="367" t="s">
        <v>451</v>
      </c>
      <c r="B3857" s="414"/>
      <c r="C3857" s="195">
        <v>2023</v>
      </c>
      <c r="D3857" s="195">
        <v>10</v>
      </c>
      <c r="E3857" s="195">
        <v>1</v>
      </c>
      <c r="F3857" s="146">
        <v>15</v>
      </c>
      <c r="G3857" s="196">
        <v>19.840670000000003</v>
      </c>
    </row>
    <row r="3858" spans="1:7" s="63" customFormat="1" ht="19.2" customHeight="1" x14ac:dyDescent="0.35">
      <c r="A3858" s="367" t="s">
        <v>451</v>
      </c>
      <c r="B3858" s="414"/>
      <c r="C3858" s="195">
        <v>2023</v>
      </c>
      <c r="D3858" s="195">
        <v>10</v>
      </c>
      <c r="E3858" s="195">
        <v>1</v>
      </c>
      <c r="F3858" s="146">
        <v>3</v>
      </c>
      <c r="G3858" s="196">
        <v>19.840670000000003</v>
      </c>
    </row>
    <row r="3859" spans="1:7" s="63" customFormat="1" ht="19.2" customHeight="1" x14ac:dyDescent="0.35">
      <c r="A3859" s="367" t="s">
        <v>451</v>
      </c>
      <c r="B3859" s="414"/>
      <c r="C3859" s="195">
        <v>2023</v>
      </c>
      <c r="D3859" s="195">
        <v>10</v>
      </c>
      <c r="E3859" s="195">
        <v>1</v>
      </c>
      <c r="F3859" s="146">
        <v>10</v>
      </c>
      <c r="G3859" s="196">
        <v>19.840670000000003</v>
      </c>
    </row>
    <row r="3860" spans="1:7" s="63" customFormat="1" ht="19.2" customHeight="1" x14ac:dyDescent="0.35">
      <c r="A3860" s="367" t="s">
        <v>451</v>
      </c>
      <c r="B3860" s="414"/>
      <c r="C3860" s="195">
        <v>2023</v>
      </c>
      <c r="D3860" s="195">
        <v>10</v>
      </c>
      <c r="E3860" s="195">
        <v>1</v>
      </c>
      <c r="F3860" s="146">
        <v>10</v>
      </c>
      <c r="G3860" s="196">
        <v>19.840670000000003</v>
      </c>
    </row>
    <row r="3861" spans="1:7" s="63" customFormat="1" ht="19.2" customHeight="1" x14ac:dyDescent="0.35">
      <c r="A3861" s="367" t="s">
        <v>451</v>
      </c>
      <c r="B3861" s="414"/>
      <c r="C3861" s="195">
        <v>2023</v>
      </c>
      <c r="D3861" s="195">
        <v>10</v>
      </c>
      <c r="E3861" s="195">
        <v>1</v>
      </c>
      <c r="F3861" s="146">
        <v>10</v>
      </c>
      <c r="G3861" s="196">
        <v>19.840670000000003</v>
      </c>
    </row>
    <row r="3862" spans="1:7" s="63" customFormat="1" ht="19.2" customHeight="1" x14ac:dyDescent="0.35">
      <c r="A3862" s="367" t="s">
        <v>451</v>
      </c>
      <c r="B3862" s="414"/>
      <c r="C3862" s="195">
        <v>2023</v>
      </c>
      <c r="D3862" s="195">
        <v>10</v>
      </c>
      <c r="E3862" s="195">
        <v>1</v>
      </c>
      <c r="F3862" s="146">
        <v>15</v>
      </c>
      <c r="G3862" s="196">
        <v>19.840670000000003</v>
      </c>
    </row>
    <row r="3863" spans="1:7" s="63" customFormat="1" ht="19.2" customHeight="1" x14ac:dyDescent="0.35">
      <c r="A3863" s="367" t="s">
        <v>451</v>
      </c>
      <c r="B3863" s="414"/>
      <c r="C3863" s="195">
        <v>2023</v>
      </c>
      <c r="D3863" s="195">
        <v>10</v>
      </c>
      <c r="E3863" s="195">
        <v>1</v>
      </c>
      <c r="F3863" s="146">
        <v>15</v>
      </c>
      <c r="G3863" s="196">
        <v>19.840670000000003</v>
      </c>
    </row>
    <row r="3864" spans="1:7" s="63" customFormat="1" ht="19.2" customHeight="1" x14ac:dyDescent="0.35">
      <c r="A3864" s="367" t="s">
        <v>451</v>
      </c>
      <c r="B3864" s="414"/>
      <c r="C3864" s="195">
        <v>2023</v>
      </c>
      <c r="D3864" s="195">
        <v>10</v>
      </c>
      <c r="E3864" s="195">
        <v>1</v>
      </c>
      <c r="F3864" s="146">
        <v>10</v>
      </c>
      <c r="G3864" s="196">
        <v>19.840670000000003</v>
      </c>
    </row>
    <row r="3865" spans="1:7" s="63" customFormat="1" ht="19.2" customHeight="1" x14ac:dyDescent="0.35">
      <c r="A3865" s="367" t="s">
        <v>451</v>
      </c>
      <c r="B3865" s="414"/>
      <c r="C3865" s="195">
        <v>2023</v>
      </c>
      <c r="D3865" s="195">
        <v>0.4</v>
      </c>
      <c r="E3865" s="195">
        <v>1</v>
      </c>
      <c r="F3865" s="146">
        <v>15</v>
      </c>
      <c r="G3865" s="196">
        <v>19.840670000000003</v>
      </c>
    </row>
    <row r="3866" spans="1:7" s="63" customFormat="1" ht="19.2" customHeight="1" x14ac:dyDescent="0.35">
      <c r="A3866" s="367" t="s">
        <v>451</v>
      </c>
      <c r="B3866" s="414"/>
      <c r="C3866" s="195">
        <v>2023</v>
      </c>
      <c r="D3866" s="195">
        <v>0.4</v>
      </c>
      <c r="E3866" s="195">
        <v>1</v>
      </c>
      <c r="F3866" s="146">
        <v>15</v>
      </c>
      <c r="G3866" s="196">
        <v>19.840670000000003</v>
      </c>
    </row>
    <row r="3867" spans="1:7" s="63" customFormat="1" ht="19.2" customHeight="1" x14ac:dyDescent="0.35">
      <c r="A3867" s="367" t="s">
        <v>451</v>
      </c>
      <c r="B3867" s="414"/>
      <c r="C3867" s="195">
        <v>2023</v>
      </c>
      <c r="D3867" s="195">
        <v>10</v>
      </c>
      <c r="E3867" s="195">
        <v>1</v>
      </c>
      <c r="F3867" s="146">
        <v>10</v>
      </c>
      <c r="G3867" s="196">
        <v>19.840670000000003</v>
      </c>
    </row>
    <row r="3868" spans="1:7" s="63" customFormat="1" ht="19.2" customHeight="1" x14ac:dyDescent="0.35">
      <c r="A3868" s="367" t="s">
        <v>451</v>
      </c>
      <c r="B3868" s="414"/>
      <c r="C3868" s="195">
        <v>2023</v>
      </c>
      <c r="D3868" s="195">
        <v>10</v>
      </c>
      <c r="E3868" s="195">
        <v>1</v>
      </c>
      <c r="F3868" s="146">
        <v>10</v>
      </c>
      <c r="G3868" s="196">
        <v>19.840670000000003</v>
      </c>
    </row>
    <row r="3869" spans="1:7" s="63" customFormat="1" ht="19.2" customHeight="1" x14ac:dyDescent="0.35">
      <c r="A3869" s="367" t="s">
        <v>451</v>
      </c>
      <c r="B3869" s="414"/>
      <c r="C3869" s="195">
        <v>2023</v>
      </c>
      <c r="D3869" s="195">
        <v>10</v>
      </c>
      <c r="E3869" s="195">
        <v>1</v>
      </c>
      <c r="F3869" s="146">
        <v>10</v>
      </c>
      <c r="G3869" s="196">
        <v>19.840670000000003</v>
      </c>
    </row>
    <row r="3870" spans="1:7" s="63" customFormat="1" ht="19.2" customHeight="1" x14ac:dyDescent="0.35">
      <c r="A3870" s="367" t="s">
        <v>451</v>
      </c>
      <c r="B3870" s="414"/>
      <c r="C3870" s="195">
        <v>2023</v>
      </c>
      <c r="D3870" s="195">
        <v>10</v>
      </c>
      <c r="E3870" s="195">
        <v>1</v>
      </c>
      <c r="F3870" s="146">
        <v>15</v>
      </c>
      <c r="G3870" s="196">
        <v>8.5139999999999993</v>
      </c>
    </row>
    <row r="3871" spans="1:7" s="63" customFormat="1" ht="19.2" customHeight="1" x14ac:dyDescent="0.35">
      <c r="A3871" s="367" t="s">
        <v>451</v>
      </c>
      <c r="B3871" s="414"/>
      <c r="C3871" s="195">
        <v>2023</v>
      </c>
      <c r="D3871" s="195">
        <v>10</v>
      </c>
      <c r="E3871" s="195">
        <v>1</v>
      </c>
      <c r="F3871" s="146">
        <v>15</v>
      </c>
      <c r="G3871" s="196">
        <v>8.5139999999999993</v>
      </c>
    </row>
    <row r="3872" spans="1:7" s="63" customFormat="1" ht="19.2" customHeight="1" x14ac:dyDescent="0.35">
      <c r="A3872" s="367" t="s">
        <v>451</v>
      </c>
      <c r="B3872" s="414"/>
      <c r="C3872" s="195">
        <v>2023</v>
      </c>
      <c r="D3872" s="195">
        <v>10</v>
      </c>
      <c r="E3872" s="195">
        <v>1</v>
      </c>
      <c r="F3872" s="146">
        <v>15</v>
      </c>
      <c r="G3872" s="196">
        <v>19.840670000000003</v>
      </c>
    </row>
    <row r="3873" spans="1:7" s="63" customFormat="1" ht="19.2" customHeight="1" x14ac:dyDescent="0.35">
      <c r="A3873" s="367" t="s">
        <v>451</v>
      </c>
      <c r="B3873" s="414"/>
      <c r="C3873" s="195">
        <v>2023</v>
      </c>
      <c r="D3873" s="195">
        <v>10</v>
      </c>
      <c r="E3873" s="195">
        <v>1</v>
      </c>
      <c r="F3873" s="146">
        <v>10</v>
      </c>
      <c r="G3873" s="196">
        <v>19.840670000000003</v>
      </c>
    </row>
    <row r="3874" spans="1:7" s="63" customFormat="1" ht="19.2" customHeight="1" x14ac:dyDescent="0.35">
      <c r="A3874" s="367" t="s">
        <v>451</v>
      </c>
      <c r="B3874" s="414"/>
      <c r="C3874" s="195">
        <v>2023</v>
      </c>
      <c r="D3874" s="195">
        <v>10</v>
      </c>
      <c r="E3874" s="195">
        <v>1</v>
      </c>
      <c r="F3874" s="146">
        <v>10</v>
      </c>
      <c r="G3874" s="196">
        <v>19.840670000000003</v>
      </c>
    </row>
    <row r="3875" spans="1:7" s="63" customFormat="1" ht="19.2" customHeight="1" x14ac:dyDescent="0.35">
      <c r="A3875" s="367" t="s">
        <v>451</v>
      </c>
      <c r="B3875" s="414"/>
      <c r="C3875" s="195">
        <v>2023</v>
      </c>
      <c r="D3875" s="195">
        <v>10</v>
      </c>
      <c r="E3875" s="195">
        <v>1</v>
      </c>
      <c r="F3875" s="146">
        <v>10</v>
      </c>
      <c r="G3875" s="196">
        <v>19.840670000000003</v>
      </c>
    </row>
    <row r="3876" spans="1:7" s="63" customFormat="1" ht="19.2" customHeight="1" x14ac:dyDescent="0.35">
      <c r="A3876" s="367" t="s">
        <v>451</v>
      </c>
      <c r="B3876" s="414"/>
      <c r="C3876" s="195">
        <v>2023</v>
      </c>
      <c r="D3876" s="195">
        <v>10</v>
      </c>
      <c r="E3876" s="195">
        <v>1</v>
      </c>
      <c r="F3876" s="146">
        <v>10</v>
      </c>
      <c r="G3876" s="196">
        <v>19.840670000000003</v>
      </c>
    </row>
    <row r="3877" spans="1:7" s="63" customFormat="1" ht="19.2" customHeight="1" x14ac:dyDescent="0.35">
      <c r="A3877" s="367" t="s">
        <v>451</v>
      </c>
      <c r="B3877" s="414"/>
      <c r="C3877" s="195">
        <v>2023</v>
      </c>
      <c r="D3877" s="195">
        <v>0.4</v>
      </c>
      <c r="E3877" s="195">
        <v>1</v>
      </c>
      <c r="F3877" s="146">
        <v>1</v>
      </c>
      <c r="G3877" s="196">
        <v>19.840670000000003</v>
      </c>
    </row>
    <row r="3878" spans="1:7" s="63" customFormat="1" ht="19.2" customHeight="1" x14ac:dyDescent="0.35">
      <c r="A3878" s="367" t="s">
        <v>451</v>
      </c>
      <c r="B3878" s="414"/>
      <c r="C3878" s="195">
        <v>2023</v>
      </c>
      <c r="D3878" s="195">
        <v>10</v>
      </c>
      <c r="E3878" s="195">
        <v>1</v>
      </c>
      <c r="F3878" s="146">
        <v>15</v>
      </c>
      <c r="G3878" s="196">
        <v>19.840670000000003</v>
      </c>
    </row>
    <row r="3879" spans="1:7" s="63" customFormat="1" ht="19.2" customHeight="1" x14ac:dyDescent="0.35">
      <c r="A3879" s="367" t="s">
        <v>451</v>
      </c>
      <c r="B3879" s="414"/>
      <c r="C3879" s="195">
        <v>2023</v>
      </c>
      <c r="D3879" s="195">
        <v>0.4</v>
      </c>
      <c r="E3879" s="195">
        <v>1</v>
      </c>
      <c r="F3879" s="146">
        <v>1</v>
      </c>
      <c r="G3879" s="196">
        <v>19.840670000000003</v>
      </c>
    </row>
    <row r="3880" spans="1:7" s="63" customFormat="1" ht="19.2" customHeight="1" x14ac:dyDescent="0.35">
      <c r="A3880" s="367" t="s">
        <v>451</v>
      </c>
      <c r="B3880" s="414"/>
      <c r="C3880" s="195">
        <v>2023</v>
      </c>
      <c r="D3880" s="195">
        <v>0.4</v>
      </c>
      <c r="E3880" s="195">
        <v>1</v>
      </c>
      <c r="F3880" s="146">
        <v>1</v>
      </c>
      <c r="G3880" s="196">
        <v>19.840670000000003</v>
      </c>
    </row>
    <row r="3881" spans="1:7" s="63" customFormat="1" ht="19.2" customHeight="1" x14ac:dyDescent="0.35">
      <c r="A3881" s="367" t="s">
        <v>451</v>
      </c>
      <c r="B3881" s="414"/>
      <c r="C3881" s="195">
        <v>2023</v>
      </c>
      <c r="D3881" s="195">
        <v>0.4</v>
      </c>
      <c r="E3881" s="195">
        <v>1</v>
      </c>
      <c r="F3881" s="146">
        <v>15</v>
      </c>
      <c r="G3881" s="196">
        <v>19.840670000000003</v>
      </c>
    </row>
    <row r="3882" spans="1:7" s="63" customFormat="1" ht="19.2" customHeight="1" x14ac:dyDescent="0.35">
      <c r="A3882" s="367" t="s">
        <v>451</v>
      </c>
      <c r="B3882" s="414"/>
      <c r="C3882" s="195">
        <v>2023</v>
      </c>
      <c r="D3882" s="195">
        <v>10</v>
      </c>
      <c r="E3882" s="195">
        <v>1</v>
      </c>
      <c r="F3882" s="146">
        <v>10</v>
      </c>
      <c r="G3882" s="196">
        <v>19.840670000000003</v>
      </c>
    </row>
    <row r="3883" spans="1:7" s="63" customFormat="1" ht="19.2" customHeight="1" x14ac:dyDescent="0.35">
      <c r="A3883" s="367" t="s">
        <v>451</v>
      </c>
      <c r="B3883" s="414"/>
      <c r="C3883" s="195">
        <v>2023</v>
      </c>
      <c r="D3883" s="195">
        <v>10</v>
      </c>
      <c r="E3883" s="195">
        <v>1</v>
      </c>
      <c r="F3883" s="146">
        <v>15</v>
      </c>
      <c r="G3883" s="196">
        <v>19.840670000000003</v>
      </c>
    </row>
    <row r="3884" spans="1:7" s="63" customFormat="1" ht="19.2" customHeight="1" x14ac:dyDescent="0.35">
      <c r="A3884" s="367" t="s">
        <v>451</v>
      </c>
      <c r="B3884" s="414"/>
      <c r="C3884" s="195">
        <v>2023</v>
      </c>
      <c r="D3884" s="195">
        <v>10</v>
      </c>
      <c r="E3884" s="195">
        <v>1</v>
      </c>
      <c r="F3884" s="146">
        <v>1</v>
      </c>
      <c r="G3884" s="196">
        <v>19.840670000000003</v>
      </c>
    </row>
    <row r="3885" spans="1:7" s="63" customFormat="1" ht="19.2" customHeight="1" x14ac:dyDescent="0.35">
      <c r="A3885" s="367" t="s">
        <v>451</v>
      </c>
      <c r="B3885" s="414"/>
      <c r="C3885" s="195">
        <v>2023</v>
      </c>
      <c r="D3885" s="195">
        <v>10</v>
      </c>
      <c r="E3885" s="195">
        <v>1</v>
      </c>
      <c r="F3885" s="146">
        <v>15</v>
      </c>
      <c r="G3885" s="196">
        <v>19.840670000000003</v>
      </c>
    </row>
    <row r="3886" spans="1:7" s="63" customFormat="1" ht="19.2" customHeight="1" x14ac:dyDescent="0.35">
      <c r="A3886" s="367" t="s">
        <v>451</v>
      </c>
      <c r="B3886" s="414"/>
      <c r="C3886" s="195">
        <v>2023</v>
      </c>
      <c r="D3886" s="195">
        <v>10</v>
      </c>
      <c r="E3886" s="195">
        <v>1</v>
      </c>
      <c r="F3886" s="146">
        <v>1</v>
      </c>
      <c r="G3886" s="196">
        <v>19.840670000000003</v>
      </c>
    </row>
    <row r="3887" spans="1:7" s="63" customFormat="1" ht="19.2" customHeight="1" x14ac:dyDescent="0.35">
      <c r="A3887" s="367" t="s">
        <v>451</v>
      </c>
      <c r="B3887" s="414"/>
      <c r="C3887" s="195">
        <v>2023</v>
      </c>
      <c r="D3887" s="195">
        <v>10</v>
      </c>
      <c r="E3887" s="195">
        <v>1</v>
      </c>
      <c r="F3887" s="146">
        <v>15</v>
      </c>
      <c r="G3887" s="196">
        <v>19.840670000000003</v>
      </c>
    </row>
    <row r="3888" spans="1:7" s="63" customFormat="1" ht="19.2" customHeight="1" x14ac:dyDescent="0.35">
      <c r="A3888" s="367" t="s">
        <v>451</v>
      </c>
      <c r="B3888" s="414"/>
      <c r="C3888" s="195">
        <v>2023</v>
      </c>
      <c r="D3888" s="195">
        <v>0.4</v>
      </c>
      <c r="E3888" s="195">
        <v>1</v>
      </c>
      <c r="F3888" s="146">
        <v>15</v>
      </c>
      <c r="G3888" s="196">
        <v>19.840670000000003</v>
      </c>
    </row>
    <row r="3889" spans="1:7" s="63" customFormat="1" ht="19.2" customHeight="1" x14ac:dyDescent="0.35">
      <c r="A3889" s="367" t="s">
        <v>451</v>
      </c>
      <c r="B3889" s="414"/>
      <c r="C3889" s="195">
        <v>2023</v>
      </c>
      <c r="D3889" s="195">
        <v>10</v>
      </c>
      <c r="E3889" s="195">
        <v>1</v>
      </c>
      <c r="F3889" s="146">
        <v>3</v>
      </c>
      <c r="G3889" s="196">
        <v>19.840670000000003</v>
      </c>
    </row>
    <row r="3890" spans="1:7" s="63" customFormat="1" ht="19.2" customHeight="1" x14ac:dyDescent="0.35">
      <c r="A3890" s="367" t="s">
        <v>451</v>
      </c>
      <c r="B3890" s="414"/>
      <c r="C3890" s="195">
        <v>2023</v>
      </c>
      <c r="D3890" s="195">
        <v>10</v>
      </c>
      <c r="E3890" s="195">
        <v>1</v>
      </c>
      <c r="F3890" s="146">
        <v>1</v>
      </c>
      <c r="G3890" s="196">
        <v>19.840670000000003</v>
      </c>
    </row>
    <row r="3891" spans="1:7" s="63" customFormat="1" ht="19.2" customHeight="1" x14ac:dyDescent="0.35">
      <c r="A3891" s="367" t="s">
        <v>451</v>
      </c>
      <c r="B3891" s="414"/>
      <c r="C3891" s="195">
        <v>2023</v>
      </c>
      <c r="D3891" s="195">
        <v>10</v>
      </c>
      <c r="E3891" s="195">
        <v>1</v>
      </c>
      <c r="F3891" s="146">
        <v>15</v>
      </c>
      <c r="G3891" s="196">
        <v>19.840670000000003</v>
      </c>
    </row>
    <row r="3892" spans="1:7" s="63" customFormat="1" ht="19.2" customHeight="1" x14ac:dyDescent="0.35">
      <c r="A3892" s="367" t="s">
        <v>451</v>
      </c>
      <c r="B3892" s="414"/>
      <c r="C3892" s="195">
        <v>2023</v>
      </c>
      <c r="D3892" s="195">
        <v>10</v>
      </c>
      <c r="E3892" s="195">
        <v>1</v>
      </c>
      <c r="F3892" s="146">
        <v>1</v>
      </c>
      <c r="G3892" s="196">
        <v>19.840670000000003</v>
      </c>
    </row>
    <row r="3893" spans="1:7" s="63" customFormat="1" ht="19.2" customHeight="1" x14ac:dyDescent="0.35">
      <c r="A3893" s="367" t="s">
        <v>451</v>
      </c>
      <c r="B3893" s="414"/>
      <c r="C3893" s="195">
        <v>2023</v>
      </c>
      <c r="D3893" s="195">
        <v>0.4</v>
      </c>
      <c r="E3893" s="195">
        <v>1</v>
      </c>
      <c r="F3893" s="146">
        <v>5</v>
      </c>
      <c r="G3893" s="196">
        <v>19.840670000000003</v>
      </c>
    </row>
    <row r="3894" spans="1:7" s="63" customFormat="1" ht="19.2" customHeight="1" x14ac:dyDescent="0.35">
      <c r="A3894" s="367" t="s">
        <v>451</v>
      </c>
      <c r="B3894" s="414"/>
      <c r="C3894" s="195">
        <v>2023</v>
      </c>
      <c r="D3894" s="195">
        <v>0.4</v>
      </c>
      <c r="E3894" s="195">
        <v>1</v>
      </c>
      <c r="F3894" s="146">
        <v>1</v>
      </c>
      <c r="G3894" s="196">
        <v>19.840670000000003</v>
      </c>
    </row>
    <row r="3895" spans="1:7" s="63" customFormat="1" ht="19.2" customHeight="1" x14ac:dyDescent="0.35">
      <c r="A3895" s="367" t="s">
        <v>451</v>
      </c>
      <c r="B3895" s="414"/>
      <c r="C3895" s="195">
        <v>2023</v>
      </c>
      <c r="D3895" s="195">
        <v>10</v>
      </c>
      <c r="E3895" s="195">
        <v>1</v>
      </c>
      <c r="F3895" s="146">
        <v>15</v>
      </c>
      <c r="G3895" s="196">
        <v>19.840670000000003</v>
      </c>
    </row>
    <row r="3896" spans="1:7" s="63" customFormat="1" ht="19.2" customHeight="1" x14ac:dyDescent="0.35">
      <c r="A3896" s="367" t="s">
        <v>451</v>
      </c>
      <c r="B3896" s="414"/>
      <c r="C3896" s="195">
        <v>2023</v>
      </c>
      <c r="D3896" s="195">
        <v>0.4</v>
      </c>
      <c r="E3896" s="195">
        <v>1</v>
      </c>
      <c r="F3896" s="146">
        <v>1</v>
      </c>
      <c r="G3896" s="196">
        <v>19.840670000000003</v>
      </c>
    </row>
    <row r="3897" spans="1:7" s="63" customFormat="1" ht="19.2" customHeight="1" x14ac:dyDescent="0.35">
      <c r="A3897" s="367" t="s">
        <v>451</v>
      </c>
      <c r="B3897" s="414"/>
      <c r="C3897" s="195">
        <v>2023</v>
      </c>
      <c r="D3897" s="195">
        <v>10</v>
      </c>
      <c r="E3897" s="195">
        <v>1</v>
      </c>
      <c r="F3897" s="146">
        <v>1</v>
      </c>
      <c r="G3897" s="196">
        <v>19.840670000000003</v>
      </c>
    </row>
    <row r="3898" spans="1:7" s="63" customFormat="1" ht="19.2" customHeight="1" x14ac:dyDescent="0.35">
      <c r="A3898" s="367" t="s">
        <v>451</v>
      </c>
      <c r="B3898" s="414"/>
      <c r="C3898" s="195">
        <v>2023</v>
      </c>
      <c r="D3898" s="195">
        <v>10</v>
      </c>
      <c r="E3898" s="195">
        <v>1</v>
      </c>
      <c r="F3898" s="146">
        <v>15</v>
      </c>
      <c r="G3898" s="196">
        <v>19.840670000000003</v>
      </c>
    </row>
    <row r="3899" spans="1:7" s="63" customFormat="1" ht="19.2" customHeight="1" x14ac:dyDescent="0.35">
      <c r="A3899" s="367" t="s">
        <v>451</v>
      </c>
      <c r="B3899" s="414"/>
      <c r="C3899" s="195">
        <v>2023</v>
      </c>
      <c r="D3899" s="195">
        <v>0.4</v>
      </c>
      <c r="E3899" s="195">
        <v>1</v>
      </c>
      <c r="F3899" s="146">
        <v>15</v>
      </c>
      <c r="G3899" s="196">
        <v>27.87416</v>
      </c>
    </row>
    <row r="3900" spans="1:7" s="63" customFormat="1" ht="19.2" customHeight="1" x14ac:dyDescent="0.35">
      <c r="A3900" s="367" t="s">
        <v>451</v>
      </c>
      <c r="B3900" s="414"/>
      <c r="C3900" s="195">
        <v>2023</v>
      </c>
      <c r="D3900" s="195">
        <v>0.4</v>
      </c>
      <c r="E3900" s="195">
        <v>1</v>
      </c>
      <c r="F3900" s="146">
        <v>15</v>
      </c>
      <c r="G3900" s="196">
        <v>25.606210000000001</v>
      </c>
    </row>
    <row r="3901" spans="1:7" s="63" customFormat="1" ht="19.2" customHeight="1" x14ac:dyDescent="0.35">
      <c r="A3901" s="367" t="s">
        <v>451</v>
      </c>
      <c r="B3901" s="414"/>
      <c r="C3901" s="195">
        <v>2023</v>
      </c>
      <c r="D3901" s="195">
        <v>0.4</v>
      </c>
      <c r="E3901" s="195">
        <v>1</v>
      </c>
      <c r="F3901" s="146">
        <v>15</v>
      </c>
      <c r="G3901" s="196">
        <v>27.87416</v>
      </c>
    </row>
    <row r="3902" spans="1:7" s="63" customFormat="1" ht="19.2" customHeight="1" x14ac:dyDescent="0.35">
      <c r="A3902" s="367" t="s">
        <v>451</v>
      </c>
      <c r="B3902" s="414"/>
      <c r="C3902" s="195">
        <v>2023</v>
      </c>
      <c r="D3902" s="195">
        <v>0.4</v>
      </c>
      <c r="E3902" s="195">
        <v>1</v>
      </c>
      <c r="F3902" s="146">
        <v>15</v>
      </c>
      <c r="G3902" s="196">
        <v>27.87416</v>
      </c>
    </row>
    <row r="3903" spans="1:7" s="63" customFormat="1" ht="19.2" customHeight="1" x14ac:dyDescent="0.35">
      <c r="A3903" s="367" t="s">
        <v>451</v>
      </c>
      <c r="B3903" s="414"/>
      <c r="C3903" s="195">
        <v>2023</v>
      </c>
      <c r="D3903" s="195">
        <v>0.4</v>
      </c>
      <c r="E3903" s="195">
        <v>1</v>
      </c>
      <c r="F3903" s="146">
        <v>15</v>
      </c>
      <c r="G3903" s="196">
        <v>27.87416</v>
      </c>
    </row>
    <row r="3904" spans="1:7" s="63" customFormat="1" ht="19.2" customHeight="1" x14ac:dyDescent="0.35">
      <c r="A3904" s="367" t="s">
        <v>451</v>
      </c>
      <c r="B3904" s="414"/>
      <c r="C3904" s="195">
        <v>2023</v>
      </c>
      <c r="D3904" s="195">
        <v>0.4</v>
      </c>
      <c r="E3904" s="195">
        <v>1</v>
      </c>
      <c r="F3904" s="146">
        <v>10</v>
      </c>
      <c r="G3904" s="196">
        <v>27.87416</v>
      </c>
    </row>
    <row r="3905" spans="1:7" s="63" customFormat="1" ht="19.2" customHeight="1" x14ac:dyDescent="0.35">
      <c r="A3905" s="367" t="s">
        <v>451</v>
      </c>
      <c r="B3905" s="414"/>
      <c r="C3905" s="195">
        <v>2023</v>
      </c>
      <c r="D3905" s="195">
        <v>0.4</v>
      </c>
      <c r="E3905" s="195">
        <v>1</v>
      </c>
      <c r="F3905" s="146">
        <v>15</v>
      </c>
      <c r="G3905" s="196">
        <v>27.87416</v>
      </c>
    </row>
    <row r="3906" spans="1:7" s="63" customFormat="1" ht="19.2" customHeight="1" x14ac:dyDescent="0.35">
      <c r="A3906" s="367" t="s">
        <v>451</v>
      </c>
      <c r="B3906" s="414"/>
      <c r="C3906" s="195">
        <v>2023</v>
      </c>
      <c r="D3906" s="195">
        <v>0.4</v>
      </c>
      <c r="E3906" s="195">
        <v>1</v>
      </c>
      <c r="F3906" s="146">
        <v>10</v>
      </c>
      <c r="G3906" s="196">
        <v>27.87416</v>
      </c>
    </row>
    <row r="3907" spans="1:7" s="63" customFormat="1" ht="19.2" customHeight="1" x14ac:dyDescent="0.35">
      <c r="A3907" s="367" t="s">
        <v>451</v>
      </c>
      <c r="B3907" s="414"/>
      <c r="C3907" s="195">
        <v>2023</v>
      </c>
      <c r="D3907" s="195">
        <v>0.4</v>
      </c>
      <c r="E3907" s="195">
        <v>1</v>
      </c>
      <c r="F3907" s="146">
        <v>15</v>
      </c>
      <c r="G3907" s="196">
        <v>27.87416</v>
      </c>
    </row>
    <row r="3908" spans="1:7" s="63" customFormat="1" ht="19.2" customHeight="1" x14ac:dyDescent="0.35">
      <c r="A3908" s="367" t="s">
        <v>451</v>
      </c>
      <c r="B3908" s="414"/>
      <c r="C3908" s="195">
        <v>2023</v>
      </c>
      <c r="D3908" s="195">
        <v>0.4</v>
      </c>
      <c r="E3908" s="195">
        <v>1</v>
      </c>
      <c r="F3908" s="146">
        <v>15</v>
      </c>
      <c r="G3908" s="196">
        <v>27.87416</v>
      </c>
    </row>
    <row r="3909" spans="1:7" s="63" customFormat="1" ht="19.2" customHeight="1" x14ac:dyDescent="0.35">
      <c r="A3909" s="367" t="s">
        <v>451</v>
      </c>
      <c r="B3909" s="414"/>
      <c r="C3909" s="195">
        <v>2023</v>
      </c>
      <c r="D3909" s="195">
        <v>0.4</v>
      </c>
      <c r="E3909" s="195">
        <v>1</v>
      </c>
      <c r="F3909" s="146">
        <v>5</v>
      </c>
      <c r="G3909" s="196">
        <v>21.609150000000007</v>
      </c>
    </row>
    <row r="3910" spans="1:7" s="63" customFormat="1" ht="19.2" customHeight="1" x14ac:dyDescent="0.35">
      <c r="A3910" s="367" t="s">
        <v>451</v>
      </c>
      <c r="B3910" s="414"/>
      <c r="C3910" s="195">
        <v>2023</v>
      </c>
      <c r="D3910" s="195">
        <v>0.4</v>
      </c>
      <c r="E3910" s="195">
        <v>1</v>
      </c>
      <c r="F3910" s="146">
        <v>5</v>
      </c>
      <c r="G3910" s="196">
        <v>21.609150000000007</v>
      </c>
    </row>
    <row r="3911" spans="1:7" s="63" customFormat="1" ht="19.2" customHeight="1" x14ac:dyDescent="0.35">
      <c r="A3911" s="367" t="s">
        <v>451</v>
      </c>
      <c r="B3911" s="414"/>
      <c r="C3911" s="195">
        <v>2023</v>
      </c>
      <c r="D3911" s="195">
        <v>0.4</v>
      </c>
      <c r="E3911" s="195">
        <v>1</v>
      </c>
      <c r="F3911" s="146">
        <v>5</v>
      </c>
      <c r="G3911" s="196">
        <v>21.609150000000007</v>
      </c>
    </row>
    <row r="3912" spans="1:7" s="63" customFormat="1" ht="19.2" customHeight="1" x14ac:dyDescent="0.35">
      <c r="A3912" s="367" t="s">
        <v>451</v>
      </c>
      <c r="B3912" s="414"/>
      <c r="C3912" s="195">
        <v>2023</v>
      </c>
      <c r="D3912" s="195">
        <v>0.4</v>
      </c>
      <c r="E3912" s="195">
        <v>1</v>
      </c>
      <c r="F3912" s="146">
        <v>15</v>
      </c>
      <c r="G3912" s="196">
        <v>21.609150000000007</v>
      </c>
    </row>
    <row r="3913" spans="1:7" s="63" customFormat="1" ht="19.2" customHeight="1" x14ac:dyDescent="0.35">
      <c r="A3913" s="367" t="s">
        <v>451</v>
      </c>
      <c r="B3913" s="414"/>
      <c r="C3913" s="195">
        <v>2023</v>
      </c>
      <c r="D3913" s="195">
        <v>0.4</v>
      </c>
      <c r="E3913" s="195">
        <v>1</v>
      </c>
      <c r="F3913" s="146">
        <v>7</v>
      </c>
      <c r="G3913" s="196">
        <v>21.609150000000007</v>
      </c>
    </row>
    <row r="3914" spans="1:7" s="63" customFormat="1" ht="19.2" customHeight="1" x14ac:dyDescent="0.35">
      <c r="A3914" s="367" t="s">
        <v>451</v>
      </c>
      <c r="B3914" s="414"/>
      <c r="C3914" s="195">
        <v>2023</v>
      </c>
      <c r="D3914" s="195">
        <v>0.4</v>
      </c>
      <c r="E3914" s="195">
        <v>1</v>
      </c>
      <c r="F3914" s="146">
        <v>5</v>
      </c>
      <c r="G3914" s="196">
        <v>21.609150000000007</v>
      </c>
    </row>
    <row r="3915" spans="1:7" s="63" customFormat="1" ht="19.2" customHeight="1" x14ac:dyDescent="0.35">
      <c r="A3915" s="367" t="s">
        <v>451</v>
      </c>
      <c r="B3915" s="414"/>
      <c r="C3915" s="195">
        <v>2023</v>
      </c>
      <c r="D3915" s="195">
        <v>0.4</v>
      </c>
      <c r="E3915" s="195">
        <v>1</v>
      </c>
      <c r="F3915" s="146">
        <v>15</v>
      </c>
      <c r="G3915" s="196">
        <v>21.609150000000007</v>
      </c>
    </row>
    <row r="3916" spans="1:7" s="63" customFormat="1" ht="19.2" customHeight="1" x14ac:dyDescent="0.35">
      <c r="A3916" s="367" t="s">
        <v>451</v>
      </c>
      <c r="B3916" s="414"/>
      <c r="C3916" s="195">
        <v>2023</v>
      </c>
      <c r="D3916" s="195">
        <v>0.4</v>
      </c>
      <c r="E3916" s="195">
        <v>1</v>
      </c>
      <c r="F3916" s="146">
        <v>7</v>
      </c>
      <c r="G3916" s="196">
        <v>21.609150000000007</v>
      </c>
    </row>
    <row r="3917" spans="1:7" s="63" customFormat="1" ht="19.2" customHeight="1" x14ac:dyDescent="0.35">
      <c r="A3917" s="367" t="s">
        <v>451</v>
      </c>
      <c r="B3917" s="414"/>
      <c r="C3917" s="195">
        <v>2023</v>
      </c>
      <c r="D3917" s="195">
        <v>0.4</v>
      </c>
      <c r="E3917" s="195">
        <v>1</v>
      </c>
      <c r="F3917" s="146">
        <v>7</v>
      </c>
      <c r="G3917" s="196">
        <v>21.609150000000007</v>
      </c>
    </row>
    <row r="3918" spans="1:7" s="63" customFormat="1" ht="19.2" customHeight="1" x14ac:dyDescent="0.35">
      <c r="A3918" s="367" t="s">
        <v>451</v>
      </c>
      <c r="B3918" s="414"/>
      <c r="C3918" s="195">
        <v>2023</v>
      </c>
      <c r="D3918" s="195">
        <v>0.4</v>
      </c>
      <c r="E3918" s="195">
        <v>1</v>
      </c>
      <c r="F3918" s="146">
        <v>15</v>
      </c>
      <c r="G3918" s="196">
        <v>21.609150000000007</v>
      </c>
    </row>
    <row r="3919" spans="1:7" s="63" customFormat="1" ht="19.2" customHeight="1" x14ac:dyDescent="0.35">
      <c r="A3919" s="367" t="s">
        <v>451</v>
      </c>
      <c r="B3919" s="414"/>
      <c r="C3919" s="195">
        <v>2023</v>
      </c>
      <c r="D3919" s="195">
        <v>0.4</v>
      </c>
      <c r="E3919" s="195">
        <v>1</v>
      </c>
      <c r="F3919" s="146">
        <v>15</v>
      </c>
      <c r="G3919" s="196">
        <v>21.609150000000007</v>
      </c>
    </row>
    <row r="3920" spans="1:7" s="63" customFormat="1" ht="19.2" customHeight="1" x14ac:dyDescent="0.35">
      <c r="A3920" s="367" t="s">
        <v>451</v>
      </c>
      <c r="B3920" s="414"/>
      <c r="C3920" s="195">
        <v>2023</v>
      </c>
      <c r="D3920" s="195">
        <v>0.4</v>
      </c>
      <c r="E3920" s="195">
        <v>1</v>
      </c>
      <c r="F3920" s="146">
        <v>15</v>
      </c>
      <c r="G3920" s="196">
        <v>21.609150000000007</v>
      </c>
    </row>
    <row r="3921" spans="1:7" s="63" customFormat="1" ht="19.2" customHeight="1" x14ac:dyDescent="0.35">
      <c r="A3921" s="367" t="s">
        <v>451</v>
      </c>
      <c r="B3921" s="414"/>
      <c r="C3921" s="195">
        <v>2023</v>
      </c>
      <c r="D3921" s="195">
        <v>0.4</v>
      </c>
      <c r="E3921" s="195">
        <v>1</v>
      </c>
      <c r="F3921" s="146">
        <v>7</v>
      </c>
      <c r="G3921" s="196">
        <v>21.609150000000007</v>
      </c>
    </row>
    <row r="3922" spans="1:7" s="63" customFormat="1" ht="19.2" customHeight="1" x14ac:dyDescent="0.35">
      <c r="A3922" s="367" t="s">
        <v>451</v>
      </c>
      <c r="B3922" s="414"/>
      <c r="C3922" s="195">
        <v>2023</v>
      </c>
      <c r="D3922" s="195">
        <v>0.4</v>
      </c>
      <c r="E3922" s="195">
        <v>1</v>
      </c>
      <c r="F3922" s="146">
        <v>15</v>
      </c>
      <c r="G3922" s="196">
        <v>21.609150000000007</v>
      </c>
    </row>
    <row r="3923" spans="1:7" s="63" customFormat="1" ht="19.2" customHeight="1" x14ac:dyDescent="0.35">
      <c r="A3923" s="367" t="s">
        <v>451</v>
      </c>
      <c r="B3923" s="414"/>
      <c r="C3923" s="195">
        <v>2023</v>
      </c>
      <c r="D3923" s="195">
        <v>0.4</v>
      </c>
      <c r="E3923" s="195">
        <v>1</v>
      </c>
      <c r="F3923" s="146">
        <v>15</v>
      </c>
      <c r="G3923" s="196">
        <v>21.609150000000007</v>
      </c>
    </row>
    <row r="3924" spans="1:7" s="63" customFormat="1" ht="19.2" customHeight="1" x14ac:dyDescent="0.35">
      <c r="A3924" s="367" t="s">
        <v>451</v>
      </c>
      <c r="B3924" s="414"/>
      <c r="C3924" s="195">
        <v>2023</v>
      </c>
      <c r="D3924" s="195">
        <v>0.4</v>
      </c>
      <c r="E3924" s="195">
        <v>1</v>
      </c>
      <c r="F3924" s="146">
        <v>7</v>
      </c>
      <c r="G3924" s="196">
        <v>21.609150000000007</v>
      </c>
    </row>
    <row r="3925" spans="1:7" s="63" customFormat="1" ht="19.2" customHeight="1" x14ac:dyDescent="0.35">
      <c r="A3925" s="367" t="s">
        <v>451</v>
      </c>
      <c r="B3925" s="414"/>
      <c r="C3925" s="195">
        <v>2023</v>
      </c>
      <c r="D3925" s="195">
        <v>0.4</v>
      </c>
      <c r="E3925" s="195">
        <v>1</v>
      </c>
      <c r="F3925" s="146">
        <v>15</v>
      </c>
      <c r="G3925" s="196">
        <v>19.341200000000001</v>
      </c>
    </row>
    <row r="3926" spans="1:7" s="63" customFormat="1" ht="19.2" customHeight="1" x14ac:dyDescent="0.35">
      <c r="A3926" s="367" t="s">
        <v>451</v>
      </c>
      <c r="B3926" s="414"/>
      <c r="C3926" s="195">
        <v>2023</v>
      </c>
      <c r="D3926" s="195">
        <v>0.4</v>
      </c>
      <c r="E3926" s="195">
        <v>1</v>
      </c>
      <c r="F3926" s="146">
        <v>7</v>
      </c>
      <c r="G3926" s="196">
        <v>21.609150000000007</v>
      </c>
    </row>
    <row r="3927" spans="1:7" s="63" customFormat="1" ht="19.2" customHeight="1" x14ac:dyDescent="0.35">
      <c r="A3927" s="367" t="s">
        <v>451</v>
      </c>
      <c r="B3927" s="414"/>
      <c r="C3927" s="195">
        <v>2023</v>
      </c>
      <c r="D3927" s="195">
        <v>0.4</v>
      </c>
      <c r="E3927" s="195">
        <v>1</v>
      </c>
      <c r="F3927" s="146">
        <v>15</v>
      </c>
      <c r="G3927" s="196">
        <v>21.609150000000007</v>
      </c>
    </row>
    <row r="3928" spans="1:7" s="63" customFormat="1" ht="19.2" customHeight="1" x14ac:dyDescent="0.35">
      <c r="A3928" s="367" t="s">
        <v>451</v>
      </c>
      <c r="B3928" s="414"/>
      <c r="C3928" s="195">
        <v>2023</v>
      </c>
      <c r="D3928" s="195">
        <v>0.4</v>
      </c>
      <c r="E3928" s="195">
        <v>1</v>
      </c>
      <c r="F3928" s="146">
        <v>15</v>
      </c>
      <c r="G3928" s="196">
        <v>21.609150000000007</v>
      </c>
    </row>
    <row r="3929" spans="1:7" s="63" customFormat="1" ht="19.2" customHeight="1" x14ac:dyDescent="0.35">
      <c r="A3929" s="367" t="s">
        <v>451</v>
      </c>
      <c r="B3929" s="414"/>
      <c r="C3929" s="195">
        <v>2023</v>
      </c>
      <c r="D3929" s="195">
        <v>0.4</v>
      </c>
      <c r="E3929" s="195">
        <v>1</v>
      </c>
      <c r="F3929" s="146">
        <v>15</v>
      </c>
      <c r="G3929" s="196">
        <v>19.341200000000001</v>
      </c>
    </row>
    <row r="3930" spans="1:7" s="63" customFormat="1" ht="19.2" customHeight="1" x14ac:dyDescent="0.35">
      <c r="A3930" s="367" t="s">
        <v>451</v>
      </c>
      <c r="B3930" s="414"/>
      <c r="C3930" s="195">
        <v>2023</v>
      </c>
      <c r="D3930" s="195">
        <v>0.4</v>
      </c>
      <c r="E3930" s="195">
        <v>1</v>
      </c>
      <c r="F3930" s="146">
        <v>7</v>
      </c>
      <c r="G3930" s="196">
        <v>21.609150000000007</v>
      </c>
    </row>
    <row r="3931" spans="1:7" s="63" customFormat="1" ht="19.2" customHeight="1" x14ac:dyDescent="0.35">
      <c r="A3931" s="367" t="s">
        <v>451</v>
      </c>
      <c r="B3931" s="414"/>
      <c r="C3931" s="195">
        <v>2023</v>
      </c>
      <c r="D3931" s="195">
        <v>0.4</v>
      </c>
      <c r="E3931" s="195">
        <v>1</v>
      </c>
      <c r="F3931" s="146">
        <v>7</v>
      </c>
      <c r="G3931" s="196">
        <v>21.609150000000007</v>
      </c>
    </row>
    <row r="3932" spans="1:7" s="63" customFormat="1" ht="19.2" customHeight="1" x14ac:dyDescent="0.35">
      <c r="A3932" s="367" t="s">
        <v>451</v>
      </c>
      <c r="B3932" s="414"/>
      <c r="C3932" s="195">
        <v>2023</v>
      </c>
      <c r="D3932" s="195">
        <v>0.4</v>
      </c>
      <c r="E3932" s="195">
        <v>1</v>
      </c>
      <c r="F3932" s="146">
        <v>15</v>
      </c>
      <c r="G3932" s="196">
        <v>21.609150000000007</v>
      </c>
    </row>
    <row r="3933" spans="1:7" s="63" customFormat="1" ht="19.2" customHeight="1" x14ac:dyDescent="0.35">
      <c r="A3933" s="367" t="s">
        <v>451</v>
      </c>
      <c r="B3933" s="414"/>
      <c r="C3933" s="195">
        <v>2023</v>
      </c>
      <c r="D3933" s="195">
        <v>0.4</v>
      </c>
      <c r="E3933" s="195">
        <v>1</v>
      </c>
      <c r="F3933" s="146">
        <v>10</v>
      </c>
      <c r="G3933" s="196">
        <v>19.341200000000001</v>
      </c>
    </row>
    <row r="3934" spans="1:7" s="63" customFormat="1" ht="19.2" customHeight="1" x14ac:dyDescent="0.35">
      <c r="A3934" s="367" t="s">
        <v>451</v>
      </c>
      <c r="B3934" s="414"/>
      <c r="C3934" s="195">
        <v>2023</v>
      </c>
      <c r="D3934" s="195">
        <v>0.4</v>
      </c>
      <c r="E3934" s="195">
        <v>1</v>
      </c>
      <c r="F3934" s="146">
        <v>7</v>
      </c>
      <c r="G3934" s="196">
        <v>21.609150000000007</v>
      </c>
    </row>
    <row r="3935" spans="1:7" s="63" customFormat="1" ht="19.2" customHeight="1" x14ac:dyDescent="0.35">
      <c r="A3935" s="367" t="s">
        <v>451</v>
      </c>
      <c r="B3935" s="414"/>
      <c r="C3935" s="195">
        <v>2023</v>
      </c>
      <c r="D3935" s="195">
        <v>0.4</v>
      </c>
      <c r="E3935" s="195">
        <v>1</v>
      </c>
      <c r="F3935" s="146">
        <v>15</v>
      </c>
      <c r="G3935" s="196">
        <v>10.282489999999999</v>
      </c>
    </row>
    <row r="3936" spans="1:7" s="63" customFormat="1" ht="19.2" customHeight="1" x14ac:dyDescent="0.35">
      <c r="A3936" s="367" t="s">
        <v>451</v>
      </c>
      <c r="B3936" s="414"/>
      <c r="C3936" s="195">
        <v>2023</v>
      </c>
      <c r="D3936" s="195">
        <v>0.4</v>
      </c>
      <c r="E3936" s="195">
        <v>1</v>
      </c>
      <c r="F3936" s="146">
        <v>7</v>
      </c>
      <c r="G3936" s="196">
        <v>10.282489999999999</v>
      </c>
    </row>
    <row r="3937" spans="1:7" s="63" customFormat="1" ht="19.2" customHeight="1" x14ac:dyDescent="0.35">
      <c r="A3937" s="367" t="s">
        <v>451</v>
      </c>
      <c r="B3937" s="414"/>
      <c r="C3937" s="195">
        <v>2023</v>
      </c>
      <c r="D3937" s="195">
        <v>0.4</v>
      </c>
      <c r="E3937" s="195">
        <v>1</v>
      </c>
      <c r="F3937" s="146">
        <v>5</v>
      </c>
      <c r="G3937" s="196">
        <v>10.282489999999999</v>
      </c>
    </row>
    <row r="3938" spans="1:7" s="63" customFormat="1" ht="19.2" customHeight="1" x14ac:dyDescent="0.35">
      <c r="A3938" s="367" t="s">
        <v>451</v>
      </c>
      <c r="B3938" s="414"/>
      <c r="C3938" s="195">
        <v>2023</v>
      </c>
      <c r="D3938" s="195">
        <v>0.4</v>
      </c>
      <c r="E3938" s="195">
        <v>1</v>
      </c>
      <c r="F3938" s="146">
        <v>15</v>
      </c>
      <c r="G3938" s="196">
        <v>10.282489999999999</v>
      </c>
    </row>
    <row r="3939" spans="1:7" s="63" customFormat="1" ht="19.2" customHeight="1" x14ac:dyDescent="0.35">
      <c r="A3939" s="367" t="s">
        <v>451</v>
      </c>
      <c r="B3939" s="414"/>
      <c r="C3939" s="195">
        <v>2023</v>
      </c>
      <c r="D3939" s="195">
        <v>0.4</v>
      </c>
      <c r="E3939" s="195">
        <v>1</v>
      </c>
      <c r="F3939" s="146">
        <v>15</v>
      </c>
      <c r="G3939" s="196">
        <v>10.282489999999999</v>
      </c>
    </row>
    <row r="3940" spans="1:7" s="63" customFormat="1" ht="19.2" customHeight="1" x14ac:dyDescent="0.35">
      <c r="A3940" s="367" t="s">
        <v>451</v>
      </c>
      <c r="B3940" s="414"/>
      <c r="C3940" s="195">
        <v>2023</v>
      </c>
      <c r="D3940" s="195">
        <v>0.4</v>
      </c>
      <c r="E3940" s="195">
        <v>1</v>
      </c>
      <c r="F3940" s="146">
        <v>6</v>
      </c>
      <c r="G3940" s="196">
        <v>19.341200000000001</v>
      </c>
    </row>
    <row r="3941" spans="1:7" s="63" customFormat="1" ht="19.2" customHeight="1" x14ac:dyDescent="0.35">
      <c r="A3941" s="367" t="s">
        <v>451</v>
      </c>
      <c r="B3941" s="414"/>
      <c r="C3941" s="195">
        <v>2023</v>
      </c>
      <c r="D3941" s="195">
        <v>0.4</v>
      </c>
      <c r="E3941" s="195">
        <v>1</v>
      </c>
      <c r="F3941" s="146">
        <v>3</v>
      </c>
      <c r="G3941" s="196">
        <v>19.341200000000001</v>
      </c>
    </row>
    <row r="3942" spans="1:7" s="63" customFormat="1" ht="19.2" customHeight="1" x14ac:dyDescent="0.35">
      <c r="A3942" s="367" t="s">
        <v>451</v>
      </c>
      <c r="B3942" s="414"/>
      <c r="C3942" s="195">
        <v>2023</v>
      </c>
      <c r="D3942" s="195">
        <v>0.4</v>
      </c>
      <c r="E3942" s="195">
        <v>1</v>
      </c>
      <c r="F3942" s="146">
        <v>5</v>
      </c>
      <c r="G3942" s="196">
        <v>10.282489999999999</v>
      </c>
    </row>
    <row r="3943" spans="1:7" s="63" customFormat="1" ht="19.2" customHeight="1" x14ac:dyDescent="0.35">
      <c r="A3943" s="367" t="s">
        <v>451</v>
      </c>
      <c r="B3943" s="414"/>
      <c r="C3943" s="195">
        <v>2023</v>
      </c>
      <c r="D3943" s="195">
        <v>0.4</v>
      </c>
      <c r="E3943" s="195">
        <v>1</v>
      </c>
      <c r="F3943" s="146">
        <v>7</v>
      </c>
      <c r="G3943" s="196">
        <v>10.282489999999999</v>
      </c>
    </row>
    <row r="3944" spans="1:7" s="63" customFormat="1" ht="19.2" customHeight="1" x14ac:dyDescent="0.35">
      <c r="A3944" s="367" t="s">
        <v>451</v>
      </c>
      <c r="B3944" s="414"/>
      <c r="C3944" s="195">
        <v>2023</v>
      </c>
      <c r="D3944" s="195">
        <v>0.4</v>
      </c>
      <c r="E3944" s="195">
        <v>1</v>
      </c>
      <c r="F3944" s="146">
        <v>15</v>
      </c>
      <c r="G3944" s="196">
        <v>10.282489999999999</v>
      </c>
    </row>
    <row r="3945" spans="1:7" s="63" customFormat="1" ht="19.2" customHeight="1" x14ac:dyDescent="0.35">
      <c r="A3945" s="367" t="s">
        <v>451</v>
      </c>
      <c r="B3945" s="414"/>
      <c r="C3945" s="195">
        <v>2023</v>
      </c>
      <c r="D3945" s="195">
        <v>0.4</v>
      </c>
      <c r="E3945" s="195">
        <v>1</v>
      </c>
      <c r="F3945" s="146">
        <v>15</v>
      </c>
      <c r="G3945" s="196">
        <v>10.282489999999999</v>
      </c>
    </row>
    <row r="3946" spans="1:7" s="63" customFormat="1" ht="19.2" customHeight="1" x14ac:dyDescent="0.35">
      <c r="A3946" s="367" t="s">
        <v>451</v>
      </c>
      <c r="B3946" s="414"/>
      <c r="C3946" s="195">
        <v>2023</v>
      </c>
      <c r="D3946" s="195">
        <v>0.4</v>
      </c>
      <c r="E3946" s="195">
        <v>1</v>
      </c>
      <c r="F3946" s="146">
        <v>15</v>
      </c>
      <c r="G3946" s="196">
        <v>10.282489999999999</v>
      </c>
    </row>
    <row r="3947" spans="1:7" s="63" customFormat="1" ht="19.2" customHeight="1" x14ac:dyDescent="0.35">
      <c r="A3947" s="367" t="s">
        <v>451</v>
      </c>
      <c r="B3947" s="414"/>
      <c r="C3947" s="195">
        <v>2023</v>
      </c>
      <c r="D3947" s="195">
        <v>0.4</v>
      </c>
      <c r="E3947" s="195">
        <v>1</v>
      </c>
      <c r="F3947" s="146">
        <v>15</v>
      </c>
      <c r="G3947" s="196">
        <v>10.282489999999999</v>
      </c>
    </row>
    <row r="3948" spans="1:7" s="63" customFormat="1" ht="19.2" customHeight="1" x14ac:dyDescent="0.35">
      <c r="A3948" s="367" t="s">
        <v>451</v>
      </c>
      <c r="B3948" s="414"/>
      <c r="C3948" s="195">
        <v>2023</v>
      </c>
      <c r="D3948" s="195">
        <v>0.4</v>
      </c>
      <c r="E3948" s="195">
        <v>1</v>
      </c>
      <c r="F3948" s="146">
        <v>15</v>
      </c>
      <c r="G3948" s="196">
        <v>10.282489999999999</v>
      </c>
    </row>
    <row r="3949" spans="1:7" s="63" customFormat="1" ht="19.2" customHeight="1" x14ac:dyDescent="0.35">
      <c r="A3949" s="367" t="s">
        <v>451</v>
      </c>
      <c r="B3949" s="414"/>
      <c r="C3949" s="195">
        <v>2023</v>
      </c>
      <c r="D3949" s="195">
        <v>0.4</v>
      </c>
      <c r="E3949" s="195">
        <v>1</v>
      </c>
      <c r="F3949" s="146">
        <v>15</v>
      </c>
      <c r="G3949" s="196">
        <v>10.282489999999999</v>
      </c>
    </row>
    <row r="3950" spans="1:7" s="63" customFormat="1" ht="19.2" customHeight="1" x14ac:dyDescent="0.35">
      <c r="A3950" s="367" t="s">
        <v>451</v>
      </c>
      <c r="B3950" s="414"/>
      <c r="C3950" s="195">
        <v>2023</v>
      </c>
      <c r="D3950" s="195">
        <v>0.4</v>
      </c>
      <c r="E3950" s="195">
        <v>1</v>
      </c>
      <c r="F3950" s="146">
        <v>15</v>
      </c>
      <c r="G3950" s="196">
        <v>10.282489999999999</v>
      </c>
    </row>
    <row r="3951" spans="1:7" s="63" customFormat="1" ht="19.2" customHeight="1" x14ac:dyDescent="0.35">
      <c r="A3951" s="367" t="s">
        <v>451</v>
      </c>
      <c r="B3951" s="414"/>
      <c r="C3951" s="195">
        <v>2023</v>
      </c>
      <c r="D3951" s="195">
        <v>0.4</v>
      </c>
      <c r="E3951" s="195">
        <v>1</v>
      </c>
      <c r="F3951" s="146">
        <v>15</v>
      </c>
      <c r="G3951" s="196">
        <v>10.282489999999999</v>
      </c>
    </row>
    <row r="3952" spans="1:7" s="63" customFormat="1" ht="19.2" customHeight="1" x14ac:dyDescent="0.35">
      <c r="A3952" s="367" t="s">
        <v>451</v>
      </c>
      <c r="B3952" s="414"/>
      <c r="C3952" s="195">
        <v>2023</v>
      </c>
      <c r="D3952" s="195">
        <v>0.4</v>
      </c>
      <c r="E3952" s="195">
        <v>1</v>
      </c>
      <c r="F3952" s="146">
        <v>15</v>
      </c>
      <c r="G3952" s="196">
        <v>10.282489999999999</v>
      </c>
    </row>
    <row r="3953" spans="1:7" s="63" customFormat="1" ht="19.2" customHeight="1" x14ac:dyDescent="0.35">
      <c r="A3953" s="367" t="s">
        <v>451</v>
      </c>
      <c r="B3953" s="414"/>
      <c r="C3953" s="195">
        <v>2023</v>
      </c>
      <c r="D3953" s="195">
        <v>0.4</v>
      </c>
      <c r="E3953" s="195">
        <v>1</v>
      </c>
      <c r="F3953" s="146">
        <v>15</v>
      </c>
      <c r="G3953" s="196">
        <v>10.282489999999999</v>
      </c>
    </row>
    <row r="3954" spans="1:7" s="63" customFormat="1" ht="19.2" customHeight="1" x14ac:dyDescent="0.35">
      <c r="A3954" s="367" t="s">
        <v>451</v>
      </c>
      <c r="B3954" s="414"/>
      <c r="C3954" s="195">
        <v>2023</v>
      </c>
      <c r="D3954" s="195">
        <v>0.4</v>
      </c>
      <c r="E3954" s="195">
        <v>1</v>
      </c>
      <c r="F3954" s="146">
        <v>15</v>
      </c>
      <c r="G3954" s="196">
        <v>10.282489999999999</v>
      </c>
    </row>
    <row r="3955" spans="1:7" s="63" customFormat="1" ht="19.2" customHeight="1" x14ac:dyDescent="0.35">
      <c r="A3955" s="367" t="s">
        <v>451</v>
      </c>
      <c r="B3955" s="414"/>
      <c r="C3955" s="195">
        <v>2023</v>
      </c>
      <c r="D3955" s="195">
        <v>0.4</v>
      </c>
      <c r="E3955" s="195">
        <v>1</v>
      </c>
      <c r="F3955" s="146">
        <v>15</v>
      </c>
      <c r="G3955" s="196">
        <v>20.502650000000006</v>
      </c>
    </row>
    <row r="3956" spans="1:7" s="63" customFormat="1" ht="19.2" customHeight="1" x14ac:dyDescent="0.35">
      <c r="A3956" s="367" t="s">
        <v>451</v>
      </c>
      <c r="B3956" s="414"/>
      <c r="C3956" s="195">
        <v>2023</v>
      </c>
      <c r="D3956" s="195">
        <v>0.4</v>
      </c>
      <c r="E3956" s="195">
        <v>1</v>
      </c>
      <c r="F3956" s="146">
        <v>10</v>
      </c>
      <c r="G3956" s="196">
        <v>20.502650000000006</v>
      </c>
    </row>
    <row r="3957" spans="1:7" s="63" customFormat="1" ht="19.2" customHeight="1" x14ac:dyDescent="0.35">
      <c r="A3957" s="367" t="s">
        <v>451</v>
      </c>
      <c r="B3957" s="414"/>
      <c r="C3957" s="195">
        <v>2023</v>
      </c>
      <c r="D3957" s="195">
        <v>0.4</v>
      </c>
      <c r="E3957" s="195">
        <v>1</v>
      </c>
      <c r="F3957" s="146">
        <v>15</v>
      </c>
      <c r="G3957" s="196">
        <v>20.502650000000006</v>
      </c>
    </row>
    <row r="3958" spans="1:7" s="63" customFormat="1" ht="19.2" customHeight="1" x14ac:dyDescent="0.35">
      <c r="A3958" s="367" t="s">
        <v>451</v>
      </c>
      <c r="B3958" s="414"/>
      <c r="C3958" s="195">
        <v>2023</v>
      </c>
      <c r="D3958" s="195">
        <v>0.4</v>
      </c>
      <c r="E3958" s="195">
        <v>1</v>
      </c>
      <c r="F3958" s="146">
        <v>15</v>
      </c>
      <c r="G3958" s="196">
        <v>20.502650000000006</v>
      </c>
    </row>
    <row r="3959" spans="1:7" s="63" customFormat="1" ht="19.2" customHeight="1" x14ac:dyDescent="0.35">
      <c r="A3959" s="367" t="s">
        <v>451</v>
      </c>
      <c r="B3959" s="414"/>
      <c r="C3959" s="195">
        <v>2023</v>
      </c>
      <c r="D3959" s="195">
        <v>0.4</v>
      </c>
      <c r="E3959" s="195">
        <v>1</v>
      </c>
      <c r="F3959" s="146">
        <v>15</v>
      </c>
      <c r="G3959" s="196">
        <v>10.414479999999999</v>
      </c>
    </row>
    <row r="3960" spans="1:7" s="63" customFormat="1" ht="19.2" customHeight="1" x14ac:dyDescent="0.35">
      <c r="A3960" s="367" t="s">
        <v>451</v>
      </c>
      <c r="B3960" s="414"/>
      <c r="C3960" s="195">
        <v>2023</v>
      </c>
      <c r="D3960" s="195">
        <v>0.4</v>
      </c>
      <c r="E3960" s="195">
        <v>1</v>
      </c>
      <c r="F3960" s="146">
        <v>15</v>
      </c>
      <c r="G3960" s="196">
        <v>22.770600000000005</v>
      </c>
    </row>
    <row r="3961" spans="1:7" s="63" customFormat="1" ht="19.2" customHeight="1" x14ac:dyDescent="0.35">
      <c r="A3961" s="367" t="s">
        <v>451</v>
      </c>
      <c r="B3961" s="414"/>
      <c r="C3961" s="195">
        <v>2023</v>
      </c>
      <c r="D3961" s="195">
        <v>0.4</v>
      </c>
      <c r="E3961" s="195">
        <v>1</v>
      </c>
      <c r="F3961" s="146">
        <v>15</v>
      </c>
      <c r="G3961" s="196">
        <v>22.770600000000005</v>
      </c>
    </row>
    <row r="3962" spans="1:7" s="63" customFormat="1" ht="19.2" customHeight="1" x14ac:dyDescent="0.35">
      <c r="A3962" s="367" t="s">
        <v>451</v>
      </c>
      <c r="B3962" s="414"/>
      <c r="C3962" s="195">
        <v>2023</v>
      </c>
      <c r="D3962" s="195">
        <v>0.4</v>
      </c>
      <c r="E3962" s="195">
        <v>1</v>
      </c>
      <c r="F3962" s="146">
        <v>15</v>
      </c>
      <c r="G3962" s="196">
        <v>22.770600000000005</v>
      </c>
    </row>
    <row r="3963" spans="1:7" s="63" customFormat="1" ht="19.2" customHeight="1" x14ac:dyDescent="0.35">
      <c r="A3963" s="367" t="s">
        <v>451</v>
      </c>
      <c r="B3963" s="414"/>
      <c r="C3963" s="195">
        <v>2023</v>
      </c>
      <c r="D3963" s="195">
        <v>0.4</v>
      </c>
      <c r="E3963" s="195">
        <v>1</v>
      </c>
      <c r="F3963" s="146">
        <v>15</v>
      </c>
      <c r="G3963" s="196">
        <v>22.770600000000005</v>
      </c>
    </row>
    <row r="3964" spans="1:7" s="63" customFormat="1" ht="19.2" customHeight="1" x14ac:dyDescent="0.35">
      <c r="A3964" s="367" t="s">
        <v>451</v>
      </c>
      <c r="B3964" s="414"/>
      <c r="C3964" s="195">
        <v>2023</v>
      </c>
      <c r="D3964" s="195">
        <v>0.4</v>
      </c>
      <c r="E3964" s="195">
        <v>1</v>
      </c>
      <c r="F3964" s="146">
        <v>15</v>
      </c>
      <c r="G3964" s="196">
        <v>22.770600000000005</v>
      </c>
    </row>
    <row r="3965" spans="1:7" s="63" customFormat="1" ht="19.2" customHeight="1" x14ac:dyDescent="0.35">
      <c r="A3965" s="367" t="s">
        <v>451</v>
      </c>
      <c r="B3965" s="414"/>
      <c r="C3965" s="195">
        <v>2023</v>
      </c>
      <c r="D3965" s="195">
        <v>0.4</v>
      </c>
      <c r="E3965" s="195">
        <v>1</v>
      </c>
      <c r="F3965" s="146">
        <v>1</v>
      </c>
      <c r="G3965" s="196">
        <v>22.770600000000005</v>
      </c>
    </row>
    <row r="3966" spans="1:7" s="63" customFormat="1" ht="19.2" customHeight="1" x14ac:dyDescent="0.35">
      <c r="A3966" s="367" t="s">
        <v>451</v>
      </c>
      <c r="B3966" s="414"/>
      <c r="C3966" s="195">
        <v>2023</v>
      </c>
      <c r="D3966" s="195">
        <v>0.4</v>
      </c>
      <c r="E3966" s="195">
        <v>1</v>
      </c>
      <c r="F3966" s="146">
        <v>15</v>
      </c>
      <c r="G3966" s="196">
        <v>22.770600000000005</v>
      </c>
    </row>
    <row r="3967" spans="1:7" s="63" customFormat="1" ht="19.2" customHeight="1" x14ac:dyDescent="0.35">
      <c r="A3967" s="367" t="s">
        <v>451</v>
      </c>
      <c r="B3967" s="414"/>
      <c r="C3967" s="195">
        <v>2023</v>
      </c>
      <c r="D3967" s="195">
        <v>0.4</v>
      </c>
      <c r="E3967" s="195">
        <v>1</v>
      </c>
      <c r="F3967" s="146">
        <v>15</v>
      </c>
      <c r="G3967" s="196">
        <v>22.770600000000005</v>
      </c>
    </row>
    <row r="3968" spans="1:7" s="63" customFormat="1" ht="19.2" customHeight="1" x14ac:dyDescent="0.35">
      <c r="A3968" s="367" t="s">
        <v>451</v>
      </c>
      <c r="B3968" s="414"/>
      <c r="C3968" s="195">
        <v>2023</v>
      </c>
      <c r="D3968" s="195">
        <v>0.4</v>
      </c>
      <c r="E3968" s="195">
        <v>1</v>
      </c>
      <c r="F3968" s="146">
        <v>15</v>
      </c>
      <c r="G3968" s="196">
        <v>22.770600000000005</v>
      </c>
    </row>
    <row r="3969" spans="1:7" s="63" customFormat="1" ht="19.2" customHeight="1" x14ac:dyDescent="0.35">
      <c r="A3969" s="367" t="s">
        <v>451</v>
      </c>
      <c r="B3969" s="414"/>
      <c r="C3969" s="195">
        <v>2023</v>
      </c>
      <c r="D3969" s="195">
        <v>0.4</v>
      </c>
      <c r="E3969" s="195">
        <v>1</v>
      </c>
      <c r="F3969" s="146">
        <v>15</v>
      </c>
      <c r="G3969" s="196">
        <v>22.770600000000005</v>
      </c>
    </row>
    <row r="3970" spans="1:7" s="63" customFormat="1" x14ac:dyDescent="0.35">
      <c r="A3970" s="368" t="s">
        <v>453</v>
      </c>
      <c r="B3970" s="415" t="s">
        <v>132</v>
      </c>
      <c r="C3970" s="416"/>
      <c r="D3970" s="416"/>
      <c r="E3970" s="416"/>
      <c r="F3970" s="416"/>
      <c r="G3970" s="417"/>
    </row>
    <row r="3971" spans="1:7" s="68" customFormat="1" ht="18" customHeight="1" x14ac:dyDescent="0.35">
      <c r="A3971" s="366" t="s">
        <v>454</v>
      </c>
      <c r="B3971" s="214" t="s">
        <v>83</v>
      </c>
      <c r="C3971" s="264"/>
      <c r="D3971" s="273"/>
      <c r="E3971" s="197">
        <f>SUM(E3972:E7124)</f>
        <v>3233</v>
      </c>
      <c r="F3971" s="237">
        <f>SUM(F3972:F7124)</f>
        <v>55291.142</v>
      </c>
      <c r="G3971" s="198">
        <f>SUM(G3972:G7124)</f>
        <v>74339.151963881901</v>
      </c>
    </row>
    <row r="3972" spans="1:7" s="63" customFormat="1" ht="97.95" customHeight="1" x14ac:dyDescent="0.35">
      <c r="A3972" s="367" t="s">
        <v>454</v>
      </c>
      <c r="B3972" s="222" t="s">
        <v>1275</v>
      </c>
      <c r="C3972" s="69">
        <v>2021</v>
      </c>
      <c r="D3972" s="174">
        <v>10</v>
      </c>
      <c r="E3972" s="71">
        <v>1</v>
      </c>
      <c r="F3972" s="71">
        <v>100</v>
      </c>
      <c r="G3972" s="73">
        <v>32.32</v>
      </c>
    </row>
    <row r="3973" spans="1:7" s="63" customFormat="1" ht="76.95" customHeight="1" x14ac:dyDescent="0.35">
      <c r="A3973" s="367" t="s">
        <v>454</v>
      </c>
      <c r="B3973" s="222" t="s">
        <v>314</v>
      </c>
      <c r="C3973" s="69">
        <v>2021</v>
      </c>
      <c r="D3973" s="174" t="s">
        <v>100</v>
      </c>
      <c r="E3973" s="71">
        <v>1</v>
      </c>
      <c r="F3973" s="71">
        <v>10</v>
      </c>
      <c r="G3973" s="73">
        <v>19.377210000000002</v>
      </c>
    </row>
    <row r="3974" spans="1:7" s="63" customFormat="1" ht="79.95" customHeight="1" x14ac:dyDescent="0.35">
      <c r="A3974" s="367" t="s">
        <v>454</v>
      </c>
      <c r="B3974" s="222" t="s">
        <v>314</v>
      </c>
      <c r="C3974" s="69">
        <v>2021</v>
      </c>
      <c r="D3974" s="174" t="s">
        <v>100</v>
      </c>
      <c r="E3974" s="71">
        <v>1</v>
      </c>
      <c r="F3974" s="71">
        <v>15</v>
      </c>
      <c r="G3974" s="73">
        <v>27.21369</v>
      </c>
    </row>
    <row r="3975" spans="1:7" s="63" customFormat="1" ht="79.95" customHeight="1" x14ac:dyDescent="0.35">
      <c r="A3975" s="367" t="s">
        <v>454</v>
      </c>
      <c r="B3975" s="222" t="s">
        <v>314</v>
      </c>
      <c r="C3975" s="69">
        <v>2021</v>
      </c>
      <c r="D3975" s="174" t="s">
        <v>100</v>
      </c>
      <c r="E3975" s="71">
        <v>1</v>
      </c>
      <c r="F3975" s="71">
        <v>10</v>
      </c>
      <c r="G3975" s="73">
        <v>17.68207</v>
      </c>
    </row>
    <row r="3976" spans="1:7" s="63" customFormat="1" ht="79.95" customHeight="1" x14ac:dyDescent="0.35">
      <c r="A3976" s="367" t="s">
        <v>454</v>
      </c>
      <c r="B3976" s="222" t="s">
        <v>293</v>
      </c>
      <c r="C3976" s="69">
        <v>2021</v>
      </c>
      <c r="D3976" s="174" t="s">
        <v>295</v>
      </c>
      <c r="E3976" s="71">
        <v>1</v>
      </c>
      <c r="F3976" s="71">
        <v>6</v>
      </c>
      <c r="G3976" s="73">
        <v>16.719850000000001</v>
      </c>
    </row>
    <row r="3977" spans="1:7" s="63" customFormat="1" ht="79.95" customHeight="1" x14ac:dyDescent="0.35">
      <c r="A3977" s="367" t="s">
        <v>454</v>
      </c>
      <c r="B3977" s="222" t="s">
        <v>293</v>
      </c>
      <c r="C3977" s="69">
        <v>2021</v>
      </c>
      <c r="D3977" s="174" t="s">
        <v>100</v>
      </c>
      <c r="E3977" s="71">
        <v>1</v>
      </c>
      <c r="F3977" s="71">
        <v>10</v>
      </c>
      <c r="G3977" s="73">
        <v>16.38251</v>
      </c>
    </row>
    <row r="3978" spans="1:7" s="63" customFormat="1" ht="79.95" customHeight="1" x14ac:dyDescent="0.35">
      <c r="A3978" s="367" t="s">
        <v>454</v>
      </c>
      <c r="B3978" s="222" t="s">
        <v>293</v>
      </c>
      <c r="C3978" s="69">
        <v>2021</v>
      </c>
      <c r="D3978" s="174" t="s">
        <v>100</v>
      </c>
      <c r="E3978" s="71">
        <v>1</v>
      </c>
      <c r="F3978" s="71">
        <v>10</v>
      </c>
      <c r="G3978" s="73">
        <v>17.156790000000001</v>
      </c>
    </row>
    <row r="3979" spans="1:7" s="63" customFormat="1" ht="79.95" customHeight="1" x14ac:dyDescent="0.35">
      <c r="A3979" s="367" t="s">
        <v>454</v>
      </c>
      <c r="B3979" s="222" t="s">
        <v>293</v>
      </c>
      <c r="C3979" s="69">
        <v>2021</v>
      </c>
      <c r="D3979" s="174" t="s">
        <v>100</v>
      </c>
      <c r="E3979" s="71">
        <v>1</v>
      </c>
      <c r="F3979" s="71">
        <v>14</v>
      </c>
      <c r="G3979" s="73">
        <v>17.156790000000001</v>
      </c>
    </row>
    <row r="3980" spans="1:7" s="63" customFormat="1" ht="79.95" customHeight="1" x14ac:dyDescent="0.35">
      <c r="A3980" s="367" t="s">
        <v>454</v>
      </c>
      <c r="B3980" s="222" t="s">
        <v>315</v>
      </c>
      <c r="C3980" s="69">
        <v>2021</v>
      </c>
      <c r="D3980" s="174" t="s">
        <v>100</v>
      </c>
      <c r="E3980" s="71">
        <v>1</v>
      </c>
      <c r="F3980" s="71">
        <v>15</v>
      </c>
      <c r="G3980" s="73">
        <v>16.302379999999999</v>
      </c>
    </row>
    <row r="3981" spans="1:7" s="63" customFormat="1" ht="79.95" customHeight="1" x14ac:dyDescent="0.35">
      <c r="A3981" s="367" t="s">
        <v>454</v>
      </c>
      <c r="B3981" s="222" t="s">
        <v>315</v>
      </c>
      <c r="C3981" s="69">
        <v>2021</v>
      </c>
      <c r="D3981" s="174" t="s">
        <v>100</v>
      </c>
      <c r="E3981" s="71">
        <v>1</v>
      </c>
      <c r="F3981" s="71">
        <v>10</v>
      </c>
      <c r="G3981" s="73">
        <v>15.34394</v>
      </c>
    </row>
    <row r="3982" spans="1:7" s="63" customFormat="1" ht="79.95" customHeight="1" x14ac:dyDescent="0.35">
      <c r="A3982" s="367" t="s">
        <v>454</v>
      </c>
      <c r="B3982" s="222" t="s">
        <v>296</v>
      </c>
      <c r="C3982" s="69">
        <v>2021</v>
      </c>
      <c r="D3982" s="174" t="s">
        <v>100</v>
      </c>
      <c r="E3982" s="71">
        <v>1</v>
      </c>
      <c r="F3982" s="71">
        <v>15</v>
      </c>
      <c r="G3982" s="73">
        <v>7.5237600000000002</v>
      </c>
    </row>
    <row r="3983" spans="1:7" s="63" customFormat="1" ht="79.95" customHeight="1" x14ac:dyDescent="0.35">
      <c r="A3983" s="367" t="s">
        <v>454</v>
      </c>
      <c r="B3983" s="222" t="s">
        <v>297</v>
      </c>
      <c r="C3983" s="69">
        <v>2021</v>
      </c>
      <c r="D3983" s="174" t="s">
        <v>100</v>
      </c>
      <c r="E3983" s="71">
        <v>1</v>
      </c>
      <c r="F3983" s="71">
        <v>15</v>
      </c>
      <c r="G3983" s="73">
        <v>26.029140000000002</v>
      </c>
    </row>
    <row r="3984" spans="1:7" s="63" customFormat="1" ht="79.95" customHeight="1" x14ac:dyDescent="0.35">
      <c r="A3984" s="367" t="s">
        <v>454</v>
      </c>
      <c r="B3984" s="222" t="s">
        <v>297</v>
      </c>
      <c r="C3984" s="69">
        <v>2021</v>
      </c>
      <c r="D3984" s="174" t="s">
        <v>100</v>
      </c>
      <c r="E3984" s="71">
        <v>1</v>
      </c>
      <c r="F3984" s="71">
        <v>15</v>
      </c>
      <c r="G3984" s="73">
        <v>16.497530000000001</v>
      </c>
    </row>
    <row r="3985" spans="1:7" s="63" customFormat="1" ht="79.95" customHeight="1" x14ac:dyDescent="0.35">
      <c r="A3985" s="367" t="s">
        <v>454</v>
      </c>
      <c r="B3985" s="222" t="s">
        <v>297</v>
      </c>
      <c r="C3985" s="69">
        <v>2021</v>
      </c>
      <c r="D3985" s="174" t="s">
        <v>100</v>
      </c>
      <c r="E3985" s="71">
        <v>1</v>
      </c>
      <c r="F3985" s="71">
        <v>15</v>
      </c>
      <c r="G3985" s="73">
        <v>16.497530000000001</v>
      </c>
    </row>
    <row r="3986" spans="1:7" s="63" customFormat="1" ht="79.95" customHeight="1" x14ac:dyDescent="0.35">
      <c r="A3986" s="367" t="s">
        <v>454</v>
      </c>
      <c r="B3986" s="222" t="s">
        <v>297</v>
      </c>
      <c r="C3986" s="69">
        <v>2021</v>
      </c>
      <c r="D3986" s="174" t="s">
        <v>100</v>
      </c>
      <c r="E3986" s="71">
        <v>1</v>
      </c>
      <c r="F3986" s="71">
        <v>15</v>
      </c>
      <c r="G3986" s="73">
        <v>16.497530000000001</v>
      </c>
    </row>
    <row r="3987" spans="1:7" s="63" customFormat="1" ht="79.95" customHeight="1" x14ac:dyDescent="0.35">
      <c r="A3987" s="367" t="s">
        <v>454</v>
      </c>
      <c r="B3987" s="222" t="s">
        <v>297</v>
      </c>
      <c r="C3987" s="69">
        <v>2021</v>
      </c>
      <c r="D3987" s="174" t="s">
        <v>100</v>
      </c>
      <c r="E3987" s="71">
        <v>1</v>
      </c>
      <c r="F3987" s="71">
        <v>15</v>
      </c>
      <c r="G3987" s="73">
        <v>6.81541</v>
      </c>
    </row>
    <row r="3988" spans="1:7" s="63" customFormat="1" ht="79.95" customHeight="1" x14ac:dyDescent="0.35">
      <c r="A3988" s="367" t="s">
        <v>454</v>
      </c>
      <c r="B3988" s="222" t="s">
        <v>297</v>
      </c>
      <c r="C3988" s="69">
        <v>2021</v>
      </c>
      <c r="D3988" s="174" t="s">
        <v>100</v>
      </c>
      <c r="E3988" s="71">
        <v>1</v>
      </c>
      <c r="F3988" s="71">
        <v>15</v>
      </c>
      <c r="G3988" s="73">
        <v>26.029140000000002</v>
      </c>
    </row>
    <row r="3989" spans="1:7" s="63" customFormat="1" ht="79.95" customHeight="1" x14ac:dyDescent="0.35">
      <c r="A3989" s="367" t="s">
        <v>454</v>
      </c>
      <c r="B3989" s="222" t="s">
        <v>316</v>
      </c>
      <c r="C3989" s="69">
        <v>2021</v>
      </c>
      <c r="D3989" s="174" t="s">
        <v>100</v>
      </c>
      <c r="E3989" s="71">
        <v>1</v>
      </c>
      <c r="F3989" s="71">
        <v>66</v>
      </c>
      <c r="G3989" s="73">
        <v>18.312100000000001</v>
      </c>
    </row>
    <row r="3990" spans="1:7" s="63" customFormat="1" ht="79.95" customHeight="1" x14ac:dyDescent="0.35">
      <c r="A3990" s="367" t="s">
        <v>454</v>
      </c>
      <c r="B3990" s="222" t="s">
        <v>316</v>
      </c>
      <c r="C3990" s="69">
        <v>2021</v>
      </c>
      <c r="D3990" s="174" t="s">
        <v>100</v>
      </c>
      <c r="E3990" s="71">
        <v>1</v>
      </c>
      <c r="F3990" s="71">
        <v>15</v>
      </c>
      <c r="G3990" s="73">
        <v>15.39147</v>
      </c>
    </row>
    <row r="3991" spans="1:7" s="63" customFormat="1" ht="79.95" customHeight="1" x14ac:dyDescent="0.35">
      <c r="A3991" s="367" t="s">
        <v>454</v>
      </c>
      <c r="B3991" s="222" t="s">
        <v>298</v>
      </c>
      <c r="C3991" s="69">
        <v>2021</v>
      </c>
      <c r="D3991" s="174" t="s">
        <v>100</v>
      </c>
      <c r="E3991" s="71">
        <v>1</v>
      </c>
      <c r="F3991" s="71">
        <v>15</v>
      </c>
      <c r="G3991" s="73">
        <v>19.264240000000001</v>
      </c>
    </row>
    <row r="3992" spans="1:7" s="63" customFormat="1" ht="79.95" customHeight="1" x14ac:dyDescent="0.35">
      <c r="A3992" s="367" t="s">
        <v>454</v>
      </c>
      <c r="B3992" s="222" t="s">
        <v>298</v>
      </c>
      <c r="C3992" s="69">
        <v>2021</v>
      </c>
      <c r="D3992" s="174" t="s">
        <v>100</v>
      </c>
      <c r="E3992" s="71">
        <v>1</v>
      </c>
      <c r="F3992" s="71">
        <v>15</v>
      </c>
      <c r="G3992" s="73">
        <v>16.91431</v>
      </c>
    </row>
    <row r="3993" spans="1:7" s="63" customFormat="1" ht="79.95" customHeight="1" x14ac:dyDescent="0.35">
      <c r="A3993" s="367" t="s">
        <v>454</v>
      </c>
      <c r="B3993" s="222" t="s">
        <v>298</v>
      </c>
      <c r="C3993" s="69">
        <v>2021</v>
      </c>
      <c r="D3993" s="174" t="s">
        <v>100</v>
      </c>
      <c r="E3993" s="71">
        <v>1</v>
      </c>
      <c r="F3993" s="71">
        <v>15</v>
      </c>
      <c r="G3993" s="73">
        <v>11.68018</v>
      </c>
    </row>
    <row r="3994" spans="1:7" s="63" customFormat="1" ht="79.95" customHeight="1" x14ac:dyDescent="0.35">
      <c r="A3994" s="367" t="s">
        <v>454</v>
      </c>
      <c r="B3994" s="222" t="s">
        <v>298</v>
      </c>
      <c r="C3994" s="69">
        <v>2021</v>
      </c>
      <c r="D3994" s="174" t="s">
        <v>100</v>
      </c>
      <c r="E3994" s="71">
        <v>1</v>
      </c>
      <c r="F3994" s="71">
        <v>15</v>
      </c>
      <c r="G3994" s="73">
        <v>11.68018</v>
      </c>
    </row>
    <row r="3995" spans="1:7" s="63" customFormat="1" ht="79.95" customHeight="1" x14ac:dyDescent="0.35">
      <c r="A3995" s="367" t="s">
        <v>454</v>
      </c>
      <c r="B3995" s="222" t="s">
        <v>298</v>
      </c>
      <c r="C3995" s="69">
        <v>2021</v>
      </c>
      <c r="D3995" s="174" t="s">
        <v>100</v>
      </c>
      <c r="E3995" s="71">
        <v>1</v>
      </c>
      <c r="F3995" s="71">
        <v>15</v>
      </c>
      <c r="G3995" s="73">
        <v>16.91431</v>
      </c>
    </row>
    <row r="3996" spans="1:7" s="63" customFormat="1" ht="79.95" customHeight="1" x14ac:dyDescent="0.35">
      <c r="A3996" s="367" t="s">
        <v>454</v>
      </c>
      <c r="B3996" s="222" t="s">
        <v>298</v>
      </c>
      <c r="C3996" s="69">
        <v>2021</v>
      </c>
      <c r="D3996" s="174" t="s">
        <v>100</v>
      </c>
      <c r="E3996" s="71">
        <v>1</v>
      </c>
      <c r="F3996" s="71">
        <v>15</v>
      </c>
      <c r="G3996" s="73">
        <v>16.91432</v>
      </c>
    </row>
    <row r="3997" spans="1:7" s="63" customFormat="1" ht="79.95" customHeight="1" x14ac:dyDescent="0.35">
      <c r="A3997" s="367" t="s">
        <v>454</v>
      </c>
      <c r="B3997" s="222" t="s">
        <v>298</v>
      </c>
      <c r="C3997" s="69">
        <v>2021</v>
      </c>
      <c r="D3997" s="174" t="s">
        <v>100</v>
      </c>
      <c r="E3997" s="71">
        <v>1</v>
      </c>
      <c r="F3997" s="71">
        <v>15</v>
      </c>
      <c r="G3997" s="73">
        <v>16.91432</v>
      </c>
    </row>
    <row r="3998" spans="1:7" s="63" customFormat="1" ht="79.95" customHeight="1" x14ac:dyDescent="0.35">
      <c r="A3998" s="367" t="s">
        <v>454</v>
      </c>
      <c r="B3998" s="222" t="s">
        <v>298</v>
      </c>
      <c r="C3998" s="69">
        <v>2021</v>
      </c>
      <c r="D3998" s="174" t="s">
        <v>100</v>
      </c>
      <c r="E3998" s="71">
        <v>1</v>
      </c>
      <c r="F3998" s="71">
        <v>15</v>
      </c>
      <c r="G3998" s="73">
        <v>16.91432</v>
      </c>
    </row>
    <row r="3999" spans="1:7" s="63" customFormat="1" ht="79.95" customHeight="1" x14ac:dyDescent="0.35">
      <c r="A3999" s="367" t="s">
        <v>454</v>
      </c>
      <c r="B3999" s="222" t="s">
        <v>298</v>
      </c>
      <c r="C3999" s="69">
        <v>2021</v>
      </c>
      <c r="D3999" s="174" t="s">
        <v>100</v>
      </c>
      <c r="E3999" s="71">
        <v>1</v>
      </c>
      <c r="F3999" s="71">
        <v>15</v>
      </c>
      <c r="G3999" s="73">
        <v>6.8931899999999997</v>
      </c>
    </row>
    <row r="4000" spans="1:7" s="63" customFormat="1" ht="79.95" customHeight="1" x14ac:dyDescent="0.35">
      <c r="A4000" s="367" t="s">
        <v>454</v>
      </c>
      <c r="B4000" s="222" t="s">
        <v>298</v>
      </c>
      <c r="C4000" s="69">
        <v>2021</v>
      </c>
      <c r="D4000" s="174" t="s">
        <v>100</v>
      </c>
      <c r="E4000" s="71">
        <v>1</v>
      </c>
      <c r="F4000" s="71">
        <v>15</v>
      </c>
      <c r="G4000" s="73">
        <v>7.2321799999999996</v>
      </c>
    </row>
    <row r="4001" spans="1:7" s="63" customFormat="1" ht="79.95" customHeight="1" x14ac:dyDescent="0.35">
      <c r="A4001" s="367" t="s">
        <v>454</v>
      </c>
      <c r="B4001" s="222" t="s">
        <v>298</v>
      </c>
      <c r="C4001" s="69">
        <v>2021</v>
      </c>
      <c r="D4001" s="174" t="s">
        <v>100</v>
      </c>
      <c r="E4001" s="71">
        <v>1</v>
      </c>
      <c r="F4001" s="71">
        <v>15</v>
      </c>
      <c r="G4001" s="73">
        <v>7.2321799999999996</v>
      </c>
    </row>
    <row r="4002" spans="1:7" s="63" customFormat="1" ht="79.95" customHeight="1" x14ac:dyDescent="0.35">
      <c r="A4002" s="367" t="s">
        <v>454</v>
      </c>
      <c r="B4002" s="222" t="s">
        <v>298</v>
      </c>
      <c r="C4002" s="69">
        <v>2021</v>
      </c>
      <c r="D4002" s="174" t="s">
        <v>100</v>
      </c>
      <c r="E4002" s="71">
        <v>1</v>
      </c>
      <c r="F4002" s="71">
        <v>15</v>
      </c>
      <c r="G4002" s="73">
        <v>7.2321799999999996</v>
      </c>
    </row>
    <row r="4003" spans="1:7" s="63" customFormat="1" ht="79.95" customHeight="1" x14ac:dyDescent="0.35">
      <c r="A4003" s="367" t="s">
        <v>454</v>
      </c>
      <c r="B4003" s="222" t="s">
        <v>298</v>
      </c>
      <c r="C4003" s="69">
        <v>2021</v>
      </c>
      <c r="D4003" s="174" t="s">
        <v>100</v>
      </c>
      <c r="E4003" s="71">
        <v>1</v>
      </c>
      <c r="F4003" s="71">
        <v>15</v>
      </c>
      <c r="G4003" s="73">
        <v>15.17257</v>
      </c>
    </row>
    <row r="4004" spans="1:7" s="63" customFormat="1" ht="79.95" customHeight="1" x14ac:dyDescent="0.35">
      <c r="A4004" s="367" t="s">
        <v>454</v>
      </c>
      <c r="B4004" s="222" t="s">
        <v>298</v>
      </c>
      <c r="C4004" s="69">
        <v>2021</v>
      </c>
      <c r="D4004" s="174" t="s">
        <v>100</v>
      </c>
      <c r="E4004" s="71">
        <v>1</v>
      </c>
      <c r="F4004" s="71">
        <v>15</v>
      </c>
      <c r="G4004" s="73">
        <v>15.172560000000001</v>
      </c>
    </row>
    <row r="4005" spans="1:7" s="63" customFormat="1" ht="79.95" customHeight="1" x14ac:dyDescent="0.35">
      <c r="A4005" s="367" t="s">
        <v>454</v>
      </c>
      <c r="B4005" s="222" t="s">
        <v>298</v>
      </c>
      <c r="C4005" s="69">
        <v>2021</v>
      </c>
      <c r="D4005" s="174" t="s">
        <v>100</v>
      </c>
      <c r="E4005" s="71">
        <v>1</v>
      </c>
      <c r="F4005" s="71">
        <v>15</v>
      </c>
      <c r="G4005" s="73">
        <v>15.172560000000001</v>
      </c>
    </row>
    <row r="4006" spans="1:7" s="63" customFormat="1" ht="79.95" customHeight="1" x14ac:dyDescent="0.35">
      <c r="A4006" s="367" t="s">
        <v>454</v>
      </c>
      <c r="B4006" s="222" t="s">
        <v>298</v>
      </c>
      <c r="C4006" s="69">
        <v>2021</v>
      </c>
      <c r="D4006" s="174" t="s">
        <v>100</v>
      </c>
      <c r="E4006" s="71">
        <v>1</v>
      </c>
      <c r="F4006" s="71">
        <v>15</v>
      </c>
      <c r="G4006" s="73">
        <v>15.172560000000001</v>
      </c>
    </row>
    <row r="4007" spans="1:7" s="63" customFormat="1" ht="79.95" customHeight="1" x14ac:dyDescent="0.35">
      <c r="A4007" s="367" t="s">
        <v>454</v>
      </c>
      <c r="B4007" s="222" t="s">
        <v>298</v>
      </c>
      <c r="C4007" s="69">
        <v>2021</v>
      </c>
      <c r="D4007" s="174" t="s">
        <v>100</v>
      </c>
      <c r="E4007" s="71">
        <v>1</v>
      </c>
      <c r="F4007" s="71">
        <v>15</v>
      </c>
      <c r="G4007" s="73">
        <v>15.172560000000001</v>
      </c>
    </row>
    <row r="4008" spans="1:7" s="63" customFormat="1" ht="79.95" customHeight="1" x14ac:dyDescent="0.35">
      <c r="A4008" s="367" t="s">
        <v>454</v>
      </c>
      <c r="B4008" s="222" t="s">
        <v>298</v>
      </c>
      <c r="C4008" s="69">
        <v>2021</v>
      </c>
      <c r="D4008" s="174" t="s">
        <v>100</v>
      </c>
      <c r="E4008" s="71">
        <v>1</v>
      </c>
      <c r="F4008" s="71">
        <v>15</v>
      </c>
      <c r="G4008" s="73">
        <v>15.172560000000001</v>
      </c>
    </row>
    <row r="4009" spans="1:7" s="63" customFormat="1" ht="79.95" customHeight="1" x14ac:dyDescent="0.35">
      <c r="A4009" s="367" t="s">
        <v>454</v>
      </c>
      <c r="B4009" s="222" t="s">
        <v>298</v>
      </c>
      <c r="C4009" s="69">
        <v>2021</v>
      </c>
      <c r="D4009" s="174" t="s">
        <v>100</v>
      </c>
      <c r="E4009" s="71">
        <v>1</v>
      </c>
      <c r="F4009" s="71">
        <v>15</v>
      </c>
      <c r="G4009" s="73">
        <v>15.172560000000001</v>
      </c>
    </row>
    <row r="4010" spans="1:7" s="63" customFormat="1" ht="79.95" customHeight="1" x14ac:dyDescent="0.35">
      <c r="A4010" s="367" t="s">
        <v>454</v>
      </c>
      <c r="B4010" s="222" t="s">
        <v>298</v>
      </c>
      <c r="C4010" s="69">
        <v>2021</v>
      </c>
      <c r="D4010" s="174" t="s">
        <v>100</v>
      </c>
      <c r="E4010" s="71">
        <v>1</v>
      </c>
      <c r="F4010" s="71">
        <v>15</v>
      </c>
      <c r="G4010" s="73">
        <v>15.172560000000001</v>
      </c>
    </row>
    <row r="4011" spans="1:7" s="63" customFormat="1" ht="79.95" customHeight="1" x14ac:dyDescent="0.35">
      <c r="A4011" s="367" t="s">
        <v>454</v>
      </c>
      <c r="B4011" s="222" t="s">
        <v>298</v>
      </c>
      <c r="C4011" s="69">
        <v>2021</v>
      </c>
      <c r="D4011" s="174" t="s">
        <v>100</v>
      </c>
      <c r="E4011" s="71">
        <v>1</v>
      </c>
      <c r="F4011" s="71">
        <v>15</v>
      </c>
      <c r="G4011" s="73">
        <v>15.172560000000001</v>
      </c>
    </row>
    <row r="4012" spans="1:7" s="63" customFormat="1" ht="79.95" customHeight="1" x14ac:dyDescent="0.35">
      <c r="A4012" s="367" t="s">
        <v>454</v>
      </c>
      <c r="B4012" s="222" t="s">
        <v>298</v>
      </c>
      <c r="C4012" s="69">
        <v>2021</v>
      </c>
      <c r="D4012" s="174" t="s">
        <v>100</v>
      </c>
      <c r="E4012" s="71">
        <v>1</v>
      </c>
      <c r="F4012" s="71">
        <v>15</v>
      </c>
      <c r="G4012" s="73">
        <v>15.172560000000001</v>
      </c>
    </row>
    <row r="4013" spans="1:7" s="63" customFormat="1" ht="79.95" customHeight="1" x14ac:dyDescent="0.35">
      <c r="A4013" s="367" t="s">
        <v>454</v>
      </c>
      <c r="B4013" s="222" t="s">
        <v>298</v>
      </c>
      <c r="C4013" s="69">
        <v>2021</v>
      </c>
      <c r="D4013" s="174" t="s">
        <v>100</v>
      </c>
      <c r="E4013" s="71">
        <v>1</v>
      </c>
      <c r="F4013" s="71">
        <v>15</v>
      </c>
      <c r="G4013" s="73">
        <v>15.172560000000001</v>
      </c>
    </row>
    <row r="4014" spans="1:7" s="63" customFormat="1" ht="79.95" customHeight="1" x14ac:dyDescent="0.35">
      <c r="A4014" s="367" t="s">
        <v>454</v>
      </c>
      <c r="B4014" s="222" t="s">
        <v>298</v>
      </c>
      <c r="C4014" s="69">
        <v>2021</v>
      </c>
      <c r="D4014" s="174" t="s">
        <v>100</v>
      </c>
      <c r="E4014" s="71">
        <v>1</v>
      </c>
      <c r="F4014" s="71">
        <v>15</v>
      </c>
      <c r="G4014" s="73">
        <v>15.172560000000001</v>
      </c>
    </row>
    <row r="4015" spans="1:7" s="63" customFormat="1" ht="79.95" customHeight="1" x14ac:dyDescent="0.35">
      <c r="A4015" s="367" t="s">
        <v>454</v>
      </c>
      <c r="B4015" s="222" t="s">
        <v>298</v>
      </c>
      <c r="C4015" s="69">
        <v>2021</v>
      </c>
      <c r="D4015" s="174" t="s">
        <v>100</v>
      </c>
      <c r="E4015" s="71">
        <v>1</v>
      </c>
      <c r="F4015" s="71">
        <v>15</v>
      </c>
      <c r="G4015" s="73">
        <v>15.202</v>
      </c>
    </row>
    <row r="4016" spans="1:7" s="63" customFormat="1" ht="79.95" customHeight="1" x14ac:dyDescent="0.35">
      <c r="A4016" s="367" t="s">
        <v>454</v>
      </c>
      <c r="B4016" s="222" t="s">
        <v>298</v>
      </c>
      <c r="C4016" s="69">
        <v>2021</v>
      </c>
      <c r="D4016" s="174" t="s">
        <v>100</v>
      </c>
      <c r="E4016" s="71">
        <v>1</v>
      </c>
      <c r="F4016" s="71">
        <v>15</v>
      </c>
      <c r="G4016" s="73">
        <v>15.202</v>
      </c>
    </row>
    <row r="4017" spans="1:7" s="63" customFormat="1" ht="79.95" customHeight="1" x14ac:dyDescent="0.35">
      <c r="A4017" s="367" t="s">
        <v>454</v>
      </c>
      <c r="B4017" s="222" t="s">
        <v>298</v>
      </c>
      <c r="C4017" s="69">
        <v>2021</v>
      </c>
      <c r="D4017" s="174" t="s">
        <v>100</v>
      </c>
      <c r="E4017" s="71">
        <v>1</v>
      </c>
      <c r="F4017" s="71">
        <v>15</v>
      </c>
      <c r="G4017" s="73">
        <v>15.202</v>
      </c>
    </row>
    <row r="4018" spans="1:7" s="63" customFormat="1" ht="79.95" customHeight="1" x14ac:dyDescent="0.35">
      <c r="A4018" s="367" t="s">
        <v>454</v>
      </c>
      <c r="B4018" s="222" t="s">
        <v>298</v>
      </c>
      <c r="C4018" s="69">
        <v>2021</v>
      </c>
      <c r="D4018" s="174" t="s">
        <v>100</v>
      </c>
      <c r="E4018" s="71">
        <v>1</v>
      </c>
      <c r="F4018" s="71">
        <v>15</v>
      </c>
      <c r="G4018" s="73">
        <v>15.202</v>
      </c>
    </row>
    <row r="4019" spans="1:7" s="63" customFormat="1" ht="79.95" customHeight="1" x14ac:dyDescent="0.35">
      <c r="A4019" s="367" t="s">
        <v>454</v>
      </c>
      <c r="B4019" s="222" t="s">
        <v>298</v>
      </c>
      <c r="C4019" s="69">
        <v>2021</v>
      </c>
      <c r="D4019" s="174" t="s">
        <v>100</v>
      </c>
      <c r="E4019" s="71">
        <v>1</v>
      </c>
      <c r="F4019" s="71">
        <v>15</v>
      </c>
      <c r="G4019" s="73">
        <v>15.202</v>
      </c>
    </row>
    <row r="4020" spans="1:7" s="63" customFormat="1" ht="79.95" customHeight="1" x14ac:dyDescent="0.35">
      <c r="A4020" s="367" t="s">
        <v>454</v>
      </c>
      <c r="B4020" s="222" t="s">
        <v>298</v>
      </c>
      <c r="C4020" s="69">
        <v>2021</v>
      </c>
      <c r="D4020" s="174" t="s">
        <v>100</v>
      </c>
      <c r="E4020" s="71">
        <v>1</v>
      </c>
      <c r="F4020" s="71">
        <v>15</v>
      </c>
      <c r="G4020" s="73">
        <v>15.202</v>
      </c>
    </row>
    <row r="4021" spans="1:7" s="63" customFormat="1" ht="79.95" customHeight="1" x14ac:dyDescent="0.35">
      <c r="A4021" s="367" t="s">
        <v>454</v>
      </c>
      <c r="B4021" s="222" t="s">
        <v>298</v>
      </c>
      <c r="C4021" s="69">
        <v>2021</v>
      </c>
      <c r="D4021" s="174" t="s">
        <v>100</v>
      </c>
      <c r="E4021" s="71">
        <v>1</v>
      </c>
      <c r="F4021" s="71">
        <v>15</v>
      </c>
      <c r="G4021" s="73">
        <v>15.202</v>
      </c>
    </row>
    <row r="4022" spans="1:7" s="63" customFormat="1" ht="79.95" customHeight="1" x14ac:dyDescent="0.35">
      <c r="A4022" s="367" t="s">
        <v>454</v>
      </c>
      <c r="B4022" s="222" t="s">
        <v>298</v>
      </c>
      <c r="C4022" s="69">
        <v>2021</v>
      </c>
      <c r="D4022" s="174" t="s">
        <v>100</v>
      </c>
      <c r="E4022" s="71">
        <v>1</v>
      </c>
      <c r="F4022" s="71">
        <v>15</v>
      </c>
      <c r="G4022" s="73">
        <v>15.202</v>
      </c>
    </row>
    <row r="4023" spans="1:7" s="63" customFormat="1" ht="79.95" customHeight="1" x14ac:dyDescent="0.35">
      <c r="A4023" s="367" t="s">
        <v>454</v>
      </c>
      <c r="B4023" s="222" t="s">
        <v>298</v>
      </c>
      <c r="C4023" s="69">
        <v>2021</v>
      </c>
      <c r="D4023" s="174" t="s">
        <v>100</v>
      </c>
      <c r="E4023" s="71">
        <v>1</v>
      </c>
      <c r="F4023" s="71">
        <v>15</v>
      </c>
      <c r="G4023" s="73">
        <v>15.202</v>
      </c>
    </row>
    <row r="4024" spans="1:7" s="63" customFormat="1" ht="79.95" customHeight="1" x14ac:dyDescent="0.35">
      <c r="A4024" s="367" t="s">
        <v>454</v>
      </c>
      <c r="B4024" s="222" t="s">
        <v>298</v>
      </c>
      <c r="C4024" s="69">
        <v>2021</v>
      </c>
      <c r="D4024" s="174" t="s">
        <v>100</v>
      </c>
      <c r="E4024" s="71">
        <v>1</v>
      </c>
      <c r="F4024" s="71">
        <v>15</v>
      </c>
      <c r="G4024" s="73">
        <v>15.202</v>
      </c>
    </row>
    <row r="4025" spans="1:7" s="63" customFormat="1" ht="79.95" customHeight="1" x14ac:dyDescent="0.35">
      <c r="A4025" s="367" t="s">
        <v>454</v>
      </c>
      <c r="B4025" s="222" t="s">
        <v>298</v>
      </c>
      <c r="C4025" s="69">
        <v>2021</v>
      </c>
      <c r="D4025" s="174" t="s">
        <v>100</v>
      </c>
      <c r="E4025" s="71">
        <v>1</v>
      </c>
      <c r="F4025" s="71">
        <v>15</v>
      </c>
      <c r="G4025" s="73">
        <v>15.202</v>
      </c>
    </row>
    <row r="4026" spans="1:7" s="63" customFormat="1" ht="79.95" customHeight="1" x14ac:dyDescent="0.35">
      <c r="A4026" s="367" t="s">
        <v>454</v>
      </c>
      <c r="B4026" s="222" t="s">
        <v>298</v>
      </c>
      <c r="C4026" s="69">
        <v>2021</v>
      </c>
      <c r="D4026" s="174" t="s">
        <v>100</v>
      </c>
      <c r="E4026" s="71">
        <v>1</v>
      </c>
      <c r="F4026" s="71">
        <v>15</v>
      </c>
      <c r="G4026" s="73">
        <v>15.202</v>
      </c>
    </row>
    <row r="4027" spans="1:7" s="63" customFormat="1" ht="79.95" customHeight="1" x14ac:dyDescent="0.35">
      <c r="A4027" s="367" t="s">
        <v>454</v>
      </c>
      <c r="B4027" s="222" t="s">
        <v>298</v>
      </c>
      <c r="C4027" s="69">
        <v>2021</v>
      </c>
      <c r="D4027" s="174" t="s">
        <v>100</v>
      </c>
      <c r="E4027" s="71">
        <v>1</v>
      </c>
      <c r="F4027" s="71">
        <v>15</v>
      </c>
      <c r="G4027" s="73">
        <v>15.202</v>
      </c>
    </row>
    <row r="4028" spans="1:7" s="63" customFormat="1" ht="79.95" customHeight="1" x14ac:dyDescent="0.35">
      <c r="A4028" s="367" t="s">
        <v>454</v>
      </c>
      <c r="B4028" s="222" t="s">
        <v>298</v>
      </c>
      <c r="C4028" s="69">
        <v>2021</v>
      </c>
      <c r="D4028" s="174" t="s">
        <v>100</v>
      </c>
      <c r="E4028" s="71">
        <v>1</v>
      </c>
      <c r="F4028" s="71">
        <v>15</v>
      </c>
      <c r="G4028" s="73">
        <v>15.202</v>
      </c>
    </row>
    <row r="4029" spans="1:7" s="63" customFormat="1" ht="79.95" customHeight="1" x14ac:dyDescent="0.35">
      <c r="A4029" s="367" t="s">
        <v>454</v>
      </c>
      <c r="B4029" s="222" t="s">
        <v>298</v>
      </c>
      <c r="C4029" s="69">
        <v>2021</v>
      </c>
      <c r="D4029" s="174" t="s">
        <v>100</v>
      </c>
      <c r="E4029" s="71">
        <v>1</v>
      </c>
      <c r="F4029" s="71">
        <v>15</v>
      </c>
      <c r="G4029" s="73">
        <v>24.733599999999999</v>
      </c>
    </row>
    <row r="4030" spans="1:7" s="63" customFormat="1" ht="79.95" customHeight="1" x14ac:dyDescent="0.35">
      <c r="A4030" s="367" t="s">
        <v>454</v>
      </c>
      <c r="B4030" s="222" t="s">
        <v>298</v>
      </c>
      <c r="C4030" s="69">
        <v>2021</v>
      </c>
      <c r="D4030" s="174" t="s">
        <v>100</v>
      </c>
      <c r="E4030" s="71">
        <v>1</v>
      </c>
      <c r="F4030" s="71">
        <v>15</v>
      </c>
      <c r="G4030" s="73">
        <v>15.202</v>
      </c>
    </row>
    <row r="4031" spans="1:7" s="63" customFormat="1" ht="79.95" customHeight="1" x14ac:dyDescent="0.35">
      <c r="A4031" s="367" t="s">
        <v>454</v>
      </c>
      <c r="B4031" s="222" t="s">
        <v>298</v>
      </c>
      <c r="C4031" s="69">
        <v>2021</v>
      </c>
      <c r="D4031" s="174" t="s">
        <v>100</v>
      </c>
      <c r="E4031" s="71">
        <v>1</v>
      </c>
      <c r="F4031" s="71">
        <v>200</v>
      </c>
      <c r="G4031" s="73">
        <v>16.956700000000001</v>
      </c>
    </row>
    <row r="4032" spans="1:7" s="63" customFormat="1" ht="79.95" customHeight="1" x14ac:dyDescent="0.35">
      <c r="A4032" s="367" t="s">
        <v>454</v>
      </c>
      <c r="B4032" s="222" t="s">
        <v>317</v>
      </c>
      <c r="C4032" s="69">
        <v>2021</v>
      </c>
      <c r="D4032" s="174" t="s">
        <v>100</v>
      </c>
      <c r="E4032" s="71">
        <v>1</v>
      </c>
      <c r="F4032" s="71">
        <v>30</v>
      </c>
      <c r="G4032" s="73">
        <v>17.289549999999998</v>
      </c>
    </row>
    <row r="4033" spans="1:7" s="63" customFormat="1" ht="79.95" customHeight="1" x14ac:dyDescent="0.35">
      <c r="A4033" s="367" t="s">
        <v>454</v>
      </c>
      <c r="B4033" s="222" t="s">
        <v>317</v>
      </c>
      <c r="C4033" s="69">
        <v>2021</v>
      </c>
      <c r="D4033" s="174" t="s">
        <v>100</v>
      </c>
      <c r="E4033" s="71">
        <v>1</v>
      </c>
      <c r="F4033" s="71">
        <v>10</v>
      </c>
      <c r="G4033" s="73">
        <v>16.931450000000002</v>
      </c>
    </row>
    <row r="4034" spans="1:7" s="63" customFormat="1" ht="79.95" customHeight="1" x14ac:dyDescent="0.35">
      <c r="A4034" s="367" t="s">
        <v>454</v>
      </c>
      <c r="B4034" s="222" t="s">
        <v>302</v>
      </c>
      <c r="C4034" s="69">
        <v>2021</v>
      </c>
      <c r="D4034" s="174" t="s">
        <v>100</v>
      </c>
      <c r="E4034" s="71">
        <v>1</v>
      </c>
      <c r="F4034" s="71">
        <v>10</v>
      </c>
      <c r="G4034" s="73">
        <v>9.5225500000000007</v>
      </c>
    </row>
    <row r="4035" spans="1:7" s="63" customFormat="1" ht="79.95" customHeight="1" x14ac:dyDescent="0.35">
      <c r="A4035" s="367" t="s">
        <v>454</v>
      </c>
      <c r="B4035" s="222" t="s">
        <v>302</v>
      </c>
      <c r="C4035" s="69">
        <v>2021</v>
      </c>
      <c r="D4035" s="174" t="s">
        <v>100</v>
      </c>
      <c r="E4035" s="71">
        <v>1</v>
      </c>
      <c r="F4035" s="71">
        <v>10</v>
      </c>
      <c r="G4035" s="73">
        <v>9.5225500000000007</v>
      </c>
    </row>
    <row r="4036" spans="1:7" s="63" customFormat="1" ht="79.95" customHeight="1" x14ac:dyDescent="0.35">
      <c r="A4036" s="367" t="s">
        <v>454</v>
      </c>
      <c r="B4036" s="222" t="s">
        <v>302</v>
      </c>
      <c r="C4036" s="69">
        <v>2021</v>
      </c>
      <c r="D4036" s="174" t="s">
        <v>100</v>
      </c>
      <c r="E4036" s="71">
        <v>6</v>
      </c>
      <c r="F4036" s="71">
        <v>10</v>
      </c>
      <c r="G4036" s="73">
        <v>57.135300000000001</v>
      </c>
    </row>
    <row r="4037" spans="1:7" s="63" customFormat="1" ht="79.95" customHeight="1" x14ac:dyDescent="0.35">
      <c r="A4037" s="367" t="s">
        <v>454</v>
      </c>
      <c r="B4037" s="222" t="s">
        <v>302</v>
      </c>
      <c r="C4037" s="69">
        <v>2021</v>
      </c>
      <c r="D4037" s="174" t="s">
        <v>100</v>
      </c>
      <c r="E4037" s="71">
        <v>1</v>
      </c>
      <c r="F4037" s="71">
        <v>100</v>
      </c>
      <c r="G4037" s="73">
        <v>7.3265675000000003</v>
      </c>
    </row>
    <row r="4038" spans="1:7" s="63" customFormat="1" ht="79.95" customHeight="1" x14ac:dyDescent="0.35">
      <c r="A4038" s="367" t="s">
        <v>454</v>
      </c>
      <c r="B4038" s="222" t="s">
        <v>302</v>
      </c>
      <c r="C4038" s="69">
        <v>2021</v>
      </c>
      <c r="D4038" s="174" t="s">
        <v>100</v>
      </c>
      <c r="E4038" s="71">
        <v>1</v>
      </c>
      <c r="F4038" s="71">
        <v>150</v>
      </c>
      <c r="G4038" s="73">
        <v>7.3265675000000003</v>
      </c>
    </row>
    <row r="4039" spans="1:7" s="63" customFormat="1" ht="79.95" customHeight="1" x14ac:dyDescent="0.35">
      <c r="A4039" s="367" t="s">
        <v>454</v>
      </c>
      <c r="B4039" s="222" t="s">
        <v>303</v>
      </c>
      <c r="C4039" s="69">
        <v>2021</v>
      </c>
      <c r="D4039" s="174" t="s">
        <v>100</v>
      </c>
      <c r="E4039" s="71">
        <v>1</v>
      </c>
      <c r="F4039" s="71">
        <v>100</v>
      </c>
      <c r="G4039" s="73">
        <v>18.682490000000001</v>
      </c>
    </row>
    <row r="4040" spans="1:7" s="63" customFormat="1" ht="79.95" customHeight="1" x14ac:dyDescent="0.35">
      <c r="A4040" s="367" t="s">
        <v>454</v>
      </c>
      <c r="B4040" s="222" t="s">
        <v>305</v>
      </c>
      <c r="C4040" s="69">
        <v>2021</v>
      </c>
      <c r="D4040" s="174" t="s">
        <v>100</v>
      </c>
      <c r="E4040" s="71">
        <v>1</v>
      </c>
      <c r="F4040" s="71">
        <v>0</v>
      </c>
      <c r="G4040" s="73">
        <v>6.07538</v>
      </c>
    </row>
    <row r="4041" spans="1:7" s="63" customFormat="1" ht="79.95" customHeight="1" x14ac:dyDescent="0.35">
      <c r="A4041" s="367" t="s">
        <v>454</v>
      </c>
      <c r="B4041" s="222" t="s">
        <v>305</v>
      </c>
      <c r="C4041" s="69">
        <v>2021</v>
      </c>
      <c r="D4041" s="174" t="s">
        <v>100</v>
      </c>
      <c r="E4041" s="71">
        <v>1</v>
      </c>
      <c r="F4041" s="71">
        <v>5</v>
      </c>
      <c r="G4041" s="73">
        <v>4.7465599999999997</v>
      </c>
    </row>
    <row r="4042" spans="1:7" s="63" customFormat="1" ht="79.95" customHeight="1" x14ac:dyDescent="0.35">
      <c r="A4042" s="367" t="s">
        <v>454</v>
      </c>
      <c r="B4042" s="222" t="s">
        <v>305</v>
      </c>
      <c r="C4042" s="69">
        <v>2021</v>
      </c>
      <c r="D4042" s="174" t="s">
        <v>100</v>
      </c>
      <c r="E4042" s="71">
        <v>1</v>
      </c>
      <c r="F4042" s="71">
        <v>5</v>
      </c>
      <c r="G4042" s="73">
        <v>14.53717</v>
      </c>
    </row>
    <row r="4043" spans="1:7" s="63" customFormat="1" ht="79.95" customHeight="1" x14ac:dyDescent="0.35">
      <c r="A4043" s="367" t="s">
        <v>454</v>
      </c>
      <c r="B4043" s="222" t="s">
        <v>305</v>
      </c>
      <c r="C4043" s="69">
        <v>2021</v>
      </c>
      <c r="D4043" s="174" t="s">
        <v>100</v>
      </c>
      <c r="E4043" s="71">
        <v>1</v>
      </c>
      <c r="F4043" s="71">
        <v>10</v>
      </c>
      <c r="G4043" s="73">
        <v>14.53717</v>
      </c>
    </row>
    <row r="4044" spans="1:7" s="63" customFormat="1" ht="79.95" customHeight="1" x14ac:dyDescent="0.35">
      <c r="A4044" s="367" t="s">
        <v>454</v>
      </c>
      <c r="B4044" s="222" t="s">
        <v>305</v>
      </c>
      <c r="C4044" s="69">
        <v>2021</v>
      </c>
      <c r="D4044" s="174" t="s">
        <v>100</v>
      </c>
      <c r="E4044" s="71">
        <v>1</v>
      </c>
      <c r="F4044" s="71">
        <v>10</v>
      </c>
      <c r="G4044" s="73">
        <v>14.53717</v>
      </c>
    </row>
    <row r="4045" spans="1:7" s="63" customFormat="1" ht="79.95" customHeight="1" x14ac:dyDescent="0.35">
      <c r="A4045" s="367" t="s">
        <v>454</v>
      </c>
      <c r="B4045" s="222" t="s">
        <v>305</v>
      </c>
      <c r="C4045" s="69">
        <v>2021</v>
      </c>
      <c r="D4045" s="174" t="s">
        <v>100</v>
      </c>
      <c r="E4045" s="71">
        <v>1</v>
      </c>
      <c r="F4045" s="71">
        <v>70</v>
      </c>
      <c r="G4045" s="73">
        <v>17.548909999999999</v>
      </c>
    </row>
    <row r="4046" spans="1:7" s="63" customFormat="1" ht="79.95" customHeight="1" x14ac:dyDescent="0.35">
      <c r="A4046" s="367" t="s">
        <v>454</v>
      </c>
      <c r="B4046" s="222" t="s">
        <v>306</v>
      </c>
      <c r="C4046" s="69">
        <v>2021</v>
      </c>
      <c r="D4046" s="174" t="s">
        <v>100</v>
      </c>
      <c r="E4046" s="71">
        <v>1</v>
      </c>
      <c r="F4046" s="71">
        <v>10</v>
      </c>
      <c r="G4046" s="73">
        <v>6.0472200000000003</v>
      </c>
    </row>
    <row r="4047" spans="1:7" s="63" customFormat="1" ht="79.95" customHeight="1" x14ac:dyDescent="0.35">
      <c r="A4047" s="367" t="s">
        <v>454</v>
      </c>
      <c r="B4047" s="222" t="s">
        <v>318</v>
      </c>
      <c r="C4047" s="69">
        <v>2021</v>
      </c>
      <c r="D4047" s="174" t="s">
        <v>101</v>
      </c>
      <c r="E4047" s="71">
        <v>1</v>
      </c>
      <c r="F4047" s="71">
        <v>400</v>
      </c>
      <c r="G4047" s="73">
        <v>143.89972</v>
      </c>
    </row>
    <row r="4048" spans="1:7" s="63" customFormat="1" ht="79.95" customHeight="1" x14ac:dyDescent="0.35">
      <c r="A4048" s="367" t="s">
        <v>454</v>
      </c>
      <c r="B4048" s="222" t="s">
        <v>307</v>
      </c>
      <c r="C4048" s="69">
        <v>2021</v>
      </c>
      <c r="D4048" s="174" t="s">
        <v>100</v>
      </c>
      <c r="E4048" s="71">
        <v>1</v>
      </c>
      <c r="F4048" s="71">
        <v>15</v>
      </c>
      <c r="G4048" s="73">
        <v>15.181330000000001</v>
      </c>
    </row>
    <row r="4049" spans="1:7" s="63" customFormat="1" ht="79.95" customHeight="1" x14ac:dyDescent="0.35">
      <c r="A4049" s="367" t="s">
        <v>454</v>
      </c>
      <c r="B4049" s="222" t="s">
        <v>307</v>
      </c>
      <c r="C4049" s="69">
        <v>2021</v>
      </c>
      <c r="D4049" s="174" t="s">
        <v>100</v>
      </c>
      <c r="E4049" s="71">
        <v>1</v>
      </c>
      <c r="F4049" s="71">
        <v>5</v>
      </c>
      <c r="G4049" s="73">
        <v>15.351330000000001</v>
      </c>
    </row>
    <row r="4050" spans="1:7" s="63" customFormat="1" ht="79.95" customHeight="1" x14ac:dyDescent="0.35">
      <c r="A4050" s="367" t="s">
        <v>454</v>
      </c>
      <c r="B4050" s="222" t="s">
        <v>307</v>
      </c>
      <c r="C4050" s="69">
        <v>2021</v>
      </c>
      <c r="D4050" s="174" t="s">
        <v>100</v>
      </c>
      <c r="E4050" s="71">
        <v>1</v>
      </c>
      <c r="F4050" s="71">
        <v>4.5</v>
      </c>
      <c r="G4050" s="73">
        <v>15.122299999999999</v>
      </c>
    </row>
    <row r="4051" spans="1:7" s="63" customFormat="1" ht="79.95" customHeight="1" x14ac:dyDescent="0.35">
      <c r="A4051" s="367" t="s">
        <v>454</v>
      </c>
      <c r="B4051" s="222" t="s">
        <v>307</v>
      </c>
      <c r="C4051" s="69">
        <v>2021</v>
      </c>
      <c r="D4051" s="174" t="s">
        <v>101</v>
      </c>
      <c r="E4051" s="71">
        <v>1</v>
      </c>
      <c r="F4051" s="71">
        <v>10</v>
      </c>
      <c r="G4051" s="73">
        <v>25.5685</v>
      </c>
    </row>
    <row r="4052" spans="1:7" s="63" customFormat="1" ht="79.95" customHeight="1" x14ac:dyDescent="0.35">
      <c r="A4052" s="367" t="s">
        <v>454</v>
      </c>
      <c r="B4052" s="222" t="s">
        <v>308</v>
      </c>
      <c r="C4052" s="69">
        <v>2021</v>
      </c>
      <c r="D4052" s="174" t="s">
        <v>100</v>
      </c>
      <c r="E4052" s="71">
        <v>1</v>
      </c>
      <c r="F4052" s="71">
        <v>15</v>
      </c>
      <c r="G4052" s="73">
        <v>14.70086</v>
      </c>
    </row>
    <row r="4053" spans="1:7" s="63" customFormat="1" ht="79.95" customHeight="1" x14ac:dyDescent="0.35">
      <c r="A4053" s="367" t="s">
        <v>454</v>
      </c>
      <c r="B4053" s="222" t="s">
        <v>310</v>
      </c>
      <c r="C4053" s="69">
        <v>2021</v>
      </c>
      <c r="D4053" s="174" t="s">
        <v>100</v>
      </c>
      <c r="E4053" s="71">
        <v>1</v>
      </c>
      <c r="F4053" s="71">
        <v>15</v>
      </c>
      <c r="G4053" s="73">
        <v>16.84891</v>
      </c>
    </row>
    <row r="4054" spans="1:7" s="63" customFormat="1" ht="79.95" customHeight="1" x14ac:dyDescent="0.35">
      <c r="A4054" s="367" t="s">
        <v>454</v>
      </c>
      <c r="B4054" s="222" t="s">
        <v>311</v>
      </c>
      <c r="C4054" s="69">
        <v>2021</v>
      </c>
      <c r="D4054" s="174" t="s">
        <v>100</v>
      </c>
      <c r="E4054" s="71">
        <v>1</v>
      </c>
      <c r="F4054" s="71">
        <v>14</v>
      </c>
      <c r="G4054" s="73">
        <v>15.28678</v>
      </c>
    </row>
    <row r="4055" spans="1:7" s="63" customFormat="1" ht="79.95" customHeight="1" x14ac:dyDescent="0.35">
      <c r="A4055" s="367" t="s">
        <v>454</v>
      </c>
      <c r="B4055" s="222" t="s">
        <v>311</v>
      </c>
      <c r="C4055" s="69">
        <v>2021</v>
      </c>
      <c r="D4055" s="174" t="s">
        <v>100</v>
      </c>
      <c r="E4055" s="71">
        <v>1</v>
      </c>
      <c r="F4055" s="71">
        <v>15</v>
      </c>
      <c r="G4055" s="73">
        <v>16.8916</v>
      </c>
    </row>
    <row r="4056" spans="1:7" s="63" customFormat="1" ht="79.95" customHeight="1" x14ac:dyDescent="0.35">
      <c r="A4056" s="367" t="s">
        <v>454</v>
      </c>
      <c r="B4056" s="222" t="s">
        <v>312</v>
      </c>
      <c r="C4056" s="69">
        <v>2021</v>
      </c>
      <c r="D4056" s="174" t="s">
        <v>100</v>
      </c>
      <c r="E4056" s="71">
        <v>1</v>
      </c>
      <c r="F4056" s="71">
        <v>15</v>
      </c>
      <c r="G4056" s="73">
        <v>14.20828</v>
      </c>
    </row>
    <row r="4057" spans="1:7" s="63" customFormat="1" ht="79.95" customHeight="1" x14ac:dyDescent="0.35">
      <c r="A4057" s="367" t="s">
        <v>454</v>
      </c>
      <c r="B4057" s="222" t="s">
        <v>312</v>
      </c>
      <c r="C4057" s="69">
        <v>2021</v>
      </c>
      <c r="D4057" s="174" t="s">
        <v>100</v>
      </c>
      <c r="E4057" s="71">
        <v>1</v>
      </c>
      <c r="F4057" s="71">
        <v>15</v>
      </c>
      <c r="G4057" s="73">
        <v>14.52417</v>
      </c>
    </row>
    <row r="4058" spans="1:7" s="63" customFormat="1" ht="79.95" customHeight="1" x14ac:dyDescent="0.35">
      <c r="A4058" s="367" t="s">
        <v>454</v>
      </c>
      <c r="B4058" s="222" t="s">
        <v>312</v>
      </c>
      <c r="C4058" s="69">
        <v>2021</v>
      </c>
      <c r="D4058" s="174" t="s">
        <v>100</v>
      </c>
      <c r="E4058" s="71">
        <v>1</v>
      </c>
      <c r="F4058" s="71">
        <v>15</v>
      </c>
      <c r="G4058" s="73">
        <v>20.118970000000001</v>
      </c>
    </row>
    <row r="4059" spans="1:7" s="63" customFormat="1" ht="79.95" customHeight="1" x14ac:dyDescent="0.35">
      <c r="A4059" s="367" t="s">
        <v>454</v>
      </c>
      <c r="B4059" s="222" t="s">
        <v>313</v>
      </c>
      <c r="C4059" s="69">
        <v>2021</v>
      </c>
      <c r="D4059" s="174" t="s">
        <v>100</v>
      </c>
      <c r="E4059" s="71">
        <v>1</v>
      </c>
      <c r="F4059" s="71">
        <v>15</v>
      </c>
      <c r="G4059" s="73">
        <v>12.839549999999999</v>
      </c>
    </row>
    <row r="4060" spans="1:7" s="63" customFormat="1" ht="79.95" customHeight="1" x14ac:dyDescent="0.35">
      <c r="A4060" s="367" t="s">
        <v>454</v>
      </c>
      <c r="B4060" s="222" t="s">
        <v>313</v>
      </c>
      <c r="C4060" s="69">
        <v>2021</v>
      </c>
      <c r="D4060" s="174" t="s">
        <v>100</v>
      </c>
      <c r="E4060" s="71">
        <v>1</v>
      </c>
      <c r="F4060" s="71">
        <v>7</v>
      </c>
      <c r="G4060" s="73">
        <v>12.839549999999999</v>
      </c>
    </row>
    <row r="4061" spans="1:7" s="63" customFormat="1" ht="79.95" customHeight="1" x14ac:dyDescent="0.35">
      <c r="A4061" s="367" t="s">
        <v>454</v>
      </c>
      <c r="B4061" s="222" t="s">
        <v>313</v>
      </c>
      <c r="C4061" s="69">
        <v>2021</v>
      </c>
      <c r="D4061" s="174" t="s">
        <v>100</v>
      </c>
      <c r="E4061" s="71">
        <v>1</v>
      </c>
      <c r="F4061" s="71">
        <v>150</v>
      </c>
      <c r="G4061" s="73">
        <v>12.270720000000001</v>
      </c>
    </row>
    <row r="4062" spans="1:7" s="63" customFormat="1" ht="79.95" customHeight="1" x14ac:dyDescent="0.35">
      <c r="A4062" s="367" t="s">
        <v>454</v>
      </c>
      <c r="B4062" s="222" t="s">
        <v>313</v>
      </c>
      <c r="C4062" s="69">
        <v>2021</v>
      </c>
      <c r="D4062" s="174" t="s">
        <v>101</v>
      </c>
      <c r="E4062" s="71">
        <v>1</v>
      </c>
      <c r="F4062" s="71">
        <v>30</v>
      </c>
      <c r="G4062" s="73">
        <v>12.270709999999999</v>
      </c>
    </row>
    <row r="4063" spans="1:7" s="63" customFormat="1" ht="79.95" customHeight="1" x14ac:dyDescent="0.35">
      <c r="A4063" s="367" t="s">
        <v>454</v>
      </c>
      <c r="B4063" s="222" t="s">
        <v>313</v>
      </c>
      <c r="C4063" s="69">
        <v>2021</v>
      </c>
      <c r="D4063" s="174" t="s">
        <v>101</v>
      </c>
      <c r="E4063" s="71">
        <v>1</v>
      </c>
      <c r="F4063" s="71">
        <v>140</v>
      </c>
      <c r="G4063" s="73">
        <v>12.270720000000001</v>
      </c>
    </row>
    <row r="4064" spans="1:7" s="63" customFormat="1" ht="126.6" customHeight="1" x14ac:dyDescent="0.35">
      <c r="A4064" s="367" t="s">
        <v>454</v>
      </c>
      <c r="B4064" s="220" t="s">
        <v>354</v>
      </c>
      <c r="C4064" s="195">
        <v>2022</v>
      </c>
      <c r="D4064" s="244" t="s">
        <v>100</v>
      </c>
      <c r="E4064" s="280">
        <v>1</v>
      </c>
      <c r="F4064" s="279">
        <v>15</v>
      </c>
      <c r="G4064" s="196">
        <v>19.812329999999999</v>
      </c>
    </row>
    <row r="4065" spans="1:7" s="63" customFormat="1" ht="81.599999999999994" customHeight="1" x14ac:dyDescent="0.35">
      <c r="A4065" s="367" t="s">
        <v>454</v>
      </c>
      <c r="B4065" s="222" t="str">
        <f>B1243</f>
        <v xml:space="preserve">«Реконструкция ВЛ 10 кВ Ф-166 ПС 110 кВ ГНС, строительство ТП-10/0,4 кВ и ВЛ 0,4 кВ для технологического присоединения энергопринимающих устройств стройплощадок в СТ «Предгорье» </v>
      </c>
      <c r="C4065" s="69">
        <v>2022</v>
      </c>
      <c r="D4065" s="134">
        <v>0.4</v>
      </c>
      <c r="E4065" s="71">
        <v>9</v>
      </c>
      <c r="F4065" s="71">
        <f>F1243</f>
        <v>93</v>
      </c>
      <c r="G4065" s="73">
        <v>387.26413000000002</v>
      </c>
    </row>
    <row r="4066" spans="1:7" s="63" customFormat="1" ht="100.2" customHeight="1" x14ac:dyDescent="0.35">
      <c r="A4066" s="367" t="s">
        <v>454</v>
      </c>
      <c r="B4066" s="222" t="s">
        <v>868</v>
      </c>
      <c r="C4066" s="69">
        <v>2022</v>
      </c>
      <c r="D4066" s="134">
        <v>0.4</v>
      </c>
      <c r="E4066" s="71">
        <v>1</v>
      </c>
      <c r="F4066" s="71">
        <v>15</v>
      </c>
      <c r="G4066" s="73">
        <v>41.037999999999997</v>
      </c>
    </row>
    <row r="4067" spans="1:7" s="63" customFormat="1" ht="100.2" customHeight="1" x14ac:dyDescent="0.35">
      <c r="A4067" s="367" t="s">
        <v>454</v>
      </c>
      <c r="B4067" s="220" t="s">
        <v>1328</v>
      </c>
      <c r="C4067" s="195">
        <v>2022</v>
      </c>
      <c r="D4067" s="244" t="s">
        <v>100</v>
      </c>
      <c r="E4067" s="245">
        <v>1</v>
      </c>
      <c r="F4067" s="245">
        <v>15</v>
      </c>
      <c r="G4067" s="196">
        <v>29.699269999999999</v>
      </c>
    </row>
    <row r="4068" spans="1:7" s="63" customFormat="1" ht="100.2" customHeight="1" x14ac:dyDescent="0.35">
      <c r="A4068" s="367" t="s">
        <v>454</v>
      </c>
      <c r="B4068" s="220" t="s">
        <v>936</v>
      </c>
      <c r="C4068" s="195">
        <v>2022</v>
      </c>
      <c r="D4068" s="244" t="s">
        <v>100</v>
      </c>
      <c r="E4068" s="245">
        <v>9</v>
      </c>
      <c r="F4068" s="103">
        <v>125</v>
      </c>
      <c r="G4068" s="196">
        <v>482.495</v>
      </c>
    </row>
    <row r="4069" spans="1:7" s="63" customFormat="1" ht="119.4" customHeight="1" x14ac:dyDescent="0.35">
      <c r="A4069" s="367" t="s">
        <v>454</v>
      </c>
      <c r="B4069" s="222" t="s">
        <v>379</v>
      </c>
      <c r="C4069" s="69">
        <v>2022</v>
      </c>
      <c r="D4069" s="70">
        <v>0.4</v>
      </c>
      <c r="E4069" s="71">
        <v>1</v>
      </c>
      <c r="F4069" s="71">
        <v>10</v>
      </c>
      <c r="G4069" s="73">
        <v>34.774000000000001</v>
      </c>
    </row>
    <row r="4070" spans="1:7" s="63" customFormat="1" ht="25.2" customHeight="1" x14ac:dyDescent="0.35">
      <c r="A4070" s="367" t="s">
        <v>454</v>
      </c>
      <c r="B4070" s="86" t="s">
        <v>561</v>
      </c>
      <c r="C4070" s="69">
        <v>2022</v>
      </c>
      <c r="D4070" s="70">
        <v>0.4</v>
      </c>
      <c r="E4070" s="71">
        <v>1</v>
      </c>
      <c r="F4070" s="71">
        <v>8</v>
      </c>
      <c r="G4070" s="73">
        <v>7.55213</v>
      </c>
    </row>
    <row r="4071" spans="1:7" s="63" customFormat="1" ht="25.2" customHeight="1" x14ac:dyDescent="0.35">
      <c r="A4071" s="367" t="s">
        <v>454</v>
      </c>
      <c r="B4071" s="86" t="s">
        <v>561</v>
      </c>
      <c r="C4071" s="69">
        <v>2022</v>
      </c>
      <c r="D4071" s="81">
        <v>10</v>
      </c>
      <c r="E4071" s="71">
        <v>1</v>
      </c>
      <c r="F4071" s="71">
        <v>15</v>
      </c>
      <c r="G4071" s="73">
        <v>29.010539999999999</v>
      </c>
    </row>
    <row r="4072" spans="1:7" s="63" customFormat="1" ht="25.2" customHeight="1" x14ac:dyDescent="0.35">
      <c r="A4072" s="367" t="s">
        <v>454</v>
      </c>
      <c r="B4072" s="86" t="s">
        <v>561</v>
      </c>
      <c r="C4072" s="69">
        <v>2022</v>
      </c>
      <c r="D4072" s="70">
        <v>0.4</v>
      </c>
      <c r="E4072" s="71">
        <v>1</v>
      </c>
      <c r="F4072" s="71">
        <v>10</v>
      </c>
      <c r="G4072" s="73">
        <v>8.6259700000000006</v>
      </c>
    </row>
    <row r="4073" spans="1:7" s="63" customFormat="1" ht="25.2" customHeight="1" x14ac:dyDescent="0.35">
      <c r="A4073" s="367" t="s">
        <v>454</v>
      </c>
      <c r="B4073" s="86" t="s">
        <v>561</v>
      </c>
      <c r="C4073" s="69">
        <v>2022</v>
      </c>
      <c r="D4073" s="70">
        <v>0.4</v>
      </c>
      <c r="E4073" s="71">
        <v>1</v>
      </c>
      <c r="F4073" s="71">
        <v>8</v>
      </c>
      <c r="G4073" s="73">
        <v>8.6351800000000001</v>
      </c>
    </row>
    <row r="4074" spans="1:7" s="63" customFormat="1" ht="25.2" customHeight="1" x14ac:dyDescent="0.35">
      <c r="A4074" s="367" t="s">
        <v>454</v>
      </c>
      <c r="B4074" s="86" t="s">
        <v>561</v>
      </c>
      <c r="C4074" s="69">
        <v>2022</v>
      </c>
      <c r="D4074" s="70">
        <v>0.4</v>
      </c>
      <c r="E4074" s="71">
        <v>1</v>
      </c>
      <c r="F4074" s="71">
        <v>10</v>
      </c>
      <c r="G4074" s="73">
        <v>7.9210500000000001</v>
      </c>
    </row>
    <row r="4075" spans="1:7" s="63" customFormat="1" ht="25.2" customHeight="1" x14ac:dyDescent="0.35">
      <c r="A4075" s="367" t="s">
        <v>454</v>
      </c>
      <c r="B4075" s="86" t="s">
        <v>561</v>
      </c>
      <c r="C4075" s="69">
        <v>2022</v>
      </c>
      <c r="D4075" s="70">
        <v>0.4</v>
      </c>
      <c r="E4075" s="71">
        <v>1</v>
      </c>
      <c r="F4075" s="71">
        <v>9</v>
      </c>
      <c r="G4075" s="73">
        <v>5.7767999999999997</v>
      </c>
    </row>
    <row r="4076" spans="1:7" s="63" customFormat="1" ht="25.2" customHeight="1" x14ac:dyDescent="0.35">
      <c r="A4076" s="367" t="s">
        <v>454</v>
      </c>
      <c r="B4076" s="86" t="s">
        <v>561</v>
      </c>
      <c r="C4076" s="69">
        <v>2022</v>
      </c>
      <c r="D4076" s="70">
        <v>0.4</v>
      </c>
      <c r="E4076" s="71">
        <v>1</v>
      </c>
      <c r="F4076" s="71">
        <v>5</v>
      </c>
      <c r="G4076" s="73">
        <v>2.8892000000000002</v>
      </c>
    </row>
    <row r="4077" spans="1:7" s="63" customFormat="1" ht="25.2" customHeight="1" x14ac:dyDescent="0.35">
      <c r="A4077" s="367" t="s">
        <v>454</v>
      </c>
      <c r="B4077" s="86" t="s">
        <v>561</v>
      </c>
      <c r="C4077" s="69">
        <v>2022</v>
      </c>
      <c r="D4077" s="70">
        <v>0.4</v>
      </c>
      <c r="E4077" s="71">
        <v>1</v>
      </c>
      <c r="F4077" s="71">
        <v>14</v>
      </c>
      <c r="G4077" s="73">
        <v>3.8218800000000002</v>
      </c>
    </row>
    <row r="4078" spans="1:7" s="63" customFormat="1" ht="25.2" customHeight="1" x14ac:dyDescent="0.35">
      <c r="A4078" s="367" t="s">
        <v>454</v>
      </c>
      <c r="B4078" s="86" t="s">
        <v>561</v>
      </c>
      <c r="C4078" s="69">
        <v>2022</v>
      </c>
      <c r="D4078" s="70">
        <v>0.4</v>
      </c>
      <c r="E4078" s="71">
        <v>1</v>
      </c>
      <c r="F4078" s="71">
        <v>14</v>
      </c>
      <c r="G4078" s="73">
        <v>19.838460000000001</v>
      </c>
    </row>
    <row r="4079" spans="1:7" s="63" customFormat="1" ht="25.2" customHeight="1" x14ac:dyDescent="0.35">
      <c r="A4079" s="367" t="s">
        <v>454</v>
      </c>
      <c r="B4079" s="86" t="s">
        <v>561</v>
      </c>
      <c r="C4079" s="69">
        <v>2022</v>
      </c>
      <c r="D4079" s="70">
        <v>0.4</v>
      </c>
      <c r="E4079" s="71">
        <v>1</v>
      </c>
      <c r="F4079" s="71">
        <v>6</v>
      </c>
      <c r="G4079" s="73">
        <v>38.246319999999997</v>
      </c>
    </row>
    <row r="4080" spans="1:7" s="63" customFormat="1" ht="25.2" customHeight="1" x14ac:dyDescent="0.35">
      <c r="A4080" s="367" t="s">
        <v>454</v>
      </c>
      <c r="B4080" s="86" t="s">
        <v>561</v>
      </c>
      <c r="C4080" s="69">
        <v>2022</v>
      </c>
      <c r="D4080" s="70">
        <v>0.4</v>
      </c>
      <c r="E4080" s="71">
        <v>1</v>
      </c>
      <c r="F4080" s="71">
        <v>8</v>
      </c>
      <c r="G4080" s="73">
        <v>38.261009999999999</v>
      </c>
    </row>
    <row r="4081" spans="1:7" s="63" customFormat="1" ht="25.2" customHeight="1" x14ac:dyDescent="0.35">
      <c r="A4081" s="367" t="s">
        <v>454</v>
      </c>
      <c r="B4081" s="86" t="s">
        <v>561</v>
      </c>
      <c r="C4081" s="69">
        <v>2022</v>
      </c>
      <c r="D4081" s="70">
        <v>0.4</v>
      </c>
      <c r="E4081" s="71">
        <v>1</v>
      </c>
      <c r="F4081" s="71">
        <v>15</v>
      </c>
      <c r="G4081" s="73">
        <v>38.17248</v>
      </c>
    </row>
    <row r="4082" spans="1:7" s="63" customFormat="1" ht="25.2" customHeight="1" x14ac:dyDescent="0.35">
      <c r="A4082" s="367" t="s">
        <v>454</v>
      </c>
      <c r="B4082" s="86" t="s">
        <v>561</v>
      </c>
      <c r="C4082" s="69">
        <v>2022</v>
      </c>
      <c r="D4082" s="70">
        <v>0.4</v>
      </c>
      <c r="E4082" s="71">
        <v>1</v>
      </c>
      <c r="F4082" s="71">
        <v>15</v>
      </c>
      <c r="G4082" s="73">
        <v>38.197780000000002</v>
      </c>
    </row>
    <row r="4083" spans="1:7" s="63" customFormat="1" ht="25.2" customHeight="1" x14ac:dyDescent="0.35">
      <c r="A4083" s="367" t="s">
        <v>454</v>
      </c>
      <c r="B4083" s="86" t="s">
        <v>561</v>
      </c>
      <c r="C4083" s="69">
        <v>2022</v>
      </c>
      <c r="D4083" s="70">
        <v>0.4</v>
      </c>
      <c r="E4083" s="71">
        <v>1</v>
      </c>
      <c r="F4083" s="71">
        <v>15</v>
      </c>
      <c r="G4083" s="73">
        <v>38.450330000000001</v>
      </c>
    </row>
    <row r="4084" spans="1:7" s="63" customFormat="1" ht="25.2" customHeight="1" x14ac:dyDescent="0.35">
      <c r="A4084" s="367" t="s">
        <v>454</v>
      </c>
      <c r="B4084" s="86" t="s">
        <v>562</v>
      </c>
      <c r="C4084" s="69">
        <v>2022</v>
      </c>
      <c r="D4084" s="70">
        <v>0.4</v>
      </c>
      <c r="E4084" s="71">
        <v>1</v>
      </c>
      <c r="F4084" s="71">
        <v>10</v>
      </c>
      <c r="G4084" s="131">
        <v>6.65693</v>
      </c>
    </row>
    <row r="4085" spans="1:7" s="63" customFormat="1" ht="25.2" customHeight="1" x14ac:dyDescent="0.35">
      <c r="A4085" s="367" t="s">
        <v>454</v>
      </c>
      <c r="B4085" s="86" t="s">
        <v>562</v>
      </c>
      <c r="C4085" s="69">
        <v>2022</v>
      </c>
      <c r="D4085" s="70">
        <v>0.4</v>
      </c>
      <c r="E4085" s="71">
        <v>1</v>
      </c>
      <c r="F4085" s="71">
        <v>8</v>
      </c>
      <c r="G4085" s="131">
        <v>5.3269500000000001</v>
      </c>
    </row>
    <row r="4086" spans="1:7" s="63" customFormat="1" ht="25.2" customHeight="1" x14ac:dyDescent="0.35">
      <c r="A4086" s="367" t="s">
        <v>454</v>
      </c>
      <c r="B4086" s="86" t="s">
        <v>562</v>
      </c>
      <c r="C4086" s="69">
        <v>2022</v>
      </c>
      <c r="D4086" s="70">
        <v>0.4</v>
      </c>
      <c r="E4086" s="71">
        <v>1</v>
      </c>
      <c r="F4086" s="71">
        <v>8</v>
      </c>
      <c r="G4086" s="131">
        <v>8.6382700000000003</v>
      </c>
    </row>
    <row r="4087" spans="1:7" s="63" customFormat="1" ht="25.2" customHeight="1" x14ac:dyDescent="0.35">
      <c r="A4087" s="367" t="s">
        <v>454</v>
      </c>
      <c r="B4087" s="86" t="s">
        <v>562</v>
      </c>
      <c r="C4087" s="69">
        <v>2022</v>
      </c>
      <c r="D4087" s="70">
        <v>0.4</v>
      </c>
      <c r="E4087" s="71">
        <v>1</v>
      </c>
      <c r="F4087" s="71">
        <v>5</v>
      </c>
      <c r="G4087" s="131">
        <v>8.3296600000000005</v>
      </c>
    </row>
    <row r="4088" spans="1:7" s="63" customFormat="1" ht="25.2" customHeight="1" x14ac:dyDescent="0.35">
      <c r="A4088" s="367" t="s">
        <v>454</v>
      </c>
      <c r="B4088" s="86" t="s">
        <v>562</v>
      </c>
      <c r="C4088" s="69">
        <v>2022</v>
      </c>
      <c r="D4088" s="70">
        <v>0.4</v>
      </c>
      <c r="E4088" s="71">
        <v>1</v>
      </c>
      <c r="F4088" s="71">
        <v>8</v>
      </c>
      <c r="G4088" s="131">
        <v>5.3959000000000001</v>
      </c>
    </row>
    <row r="4089" spans="1:7" s="63" customFormat="1" ht="25.2" customHeight="1" x14ac:dyDescent="0.35">
      <c r="A4089" s="367" t="s">
        <v>454</v>
      </c>
      <c r="B4089" s="86" t="s">
        <v>562</v>
      </c>
      <c r="C4089" s="69">
        <v>2022</v>
      </c>
      <c r="D4089" s="70">
        <v>0.4</v>
      </c>
      <c r="E4089" s="71">
        <v>1</v>
      </c>
      <c r="F4089" s="71">
        <v>8</v>
      </c>
      <c r="G4089" s="131">
        <v>6.1437799999999996</v>
      </c>
    </row>
    <row r="4090" spans="1:7" s="63" customFormat="1" ht="25.2" customHeight="1" x14ac:dyDescent="0.35">
      <c r="A4090" s="367" t="s">
        <v>454</v>
      </c>
      <c r="B4090" s="86" t="s">
        <v>562</v>
      </c>
      <c r="C4090" s="69">
        <v>2022</v>
      </c>
      <c r="D4090" s="70">
        <v>0.4</v>
      </c>
      <c r="E4090" s="71">
        <v>1</v>
      </c>
      <c r="F4090" s="71">
        <v>8</v>
      </c>
      <c r="G4090" s="131">
        <v>5.7199400000000002</v>
      </c>
    </row>
    <row r="4091" spans="1:7" s="63" customFormat="1" ht="25.2" customHeight="1" x14ac:dyDescent="0.35">
      <c r="A4091" s="367" t="s">
        <v>454</v>
      </c>
      <c r="B4091" s="86" t="s">
        <v>562</v>
      </c>
      <c r="C4091" s="69">
        <v>2022</v>
      </c>
      <c r="D4091" s="70">
        <v>0.4</v>
      </c>
      <c r="E4091" s="71">
        <v>1</v>
      </c>
      <c r="F4091" s="71">
        <v>8</v>
      </c>
      <c r="G4091" s="131">
        <v>8.06175</v>
      </c>
    </row>
    <row r="4092" spans="1:7" s="63" customFormat="1" ht="25.2" customHeight="1" x14ac:dyDescent="0.35">
      <c r="A4092" s="367" t="s">
        <v>454</v>
      </c>
      <c r="B4092" s="86" t="s">
        <v>562</v>
      </c>
      <c r="C4092" s="69">
        <v>2022</v>
      </c>
      <c r="D4092" s="70">
        <v>0.4</v>
      </c>
      <c r="E4092" s="71">
        <v>1</v>
      </c>
      <c r="F4092" s="71">
        <v>12</v>
      </c>
      <c r="G4092" s="131">
        <v>7.6250200000000001</v>
      </c>
    </row>
    <row r="4093" spans="1:7" s="63" customFormat="1" ht="25.2" customHeight="1" x14ac:dyDescent="0.35">
      <c r="A4093" s="367" t="s">
        <v>454</v>
      </c>
      <c r="B4093" s="86" t="s">
        <v>562</v>
      </c>
      <c r="C4093" s="69">
        <v>2022</v>
      </c>
      <c r="D4093" s="70">
        <v>0.4</v>
      </c>
      <c r="E4093" s="71">
        <v>1</v>
      </c>
      <c r="F4093" s="71">
        <v>8</v>
      </c>
      <c r="G4093" s="131">
        <v>17.92989</v>
      </c>
    </row>
    <row r="4094" spans="1:7" s="63" customFormat="1" ht="25.2" customHeight="1" x14ac:dyDescent="0.35">
      <c r="A4094" s="367" t="s">
        <v>454</v>
      </c>
      <c r="B4094" s="86" t="s">
        <v>562</v>
      </c>
      <c r="C4094" s="69">
        <v>2022</v>
      </c>
      <c r="D4094" s="70">
        <v>0.4</v>
      </c>
      <c r="E4094" s="71">
        <v>1</v>
      </c>
      <c r="F4094" s="71">
        <v>8</v>
      </c>
      <c r="G4094" s="131">
        <v>16.21669</v>
      </c>
    </row>
    <row r="4095" spans="1:7" s="63" customFormat="1" ht="25.2" customHeight="1" x14ac:dyDescent="0.35">
      <c r="A4095" s="367" t="s">
        <v>454</v>
      </c>
      <c r="B4095" s="86" t="s">
        <v>562</v>
      </c>
      <c r="C4095" s="69">
        <v>2022</v>
      </c>
      <c r="D4095" s="70">
        <v>0.4</v>
      </c>
      <c r="E4095" s="71">
        <v>1</v>
      </c>
      <c r="F4095" s="71">
        <v>6</v>
      </c>
      <c r="G4095" s="131">
        <v>4.5593199999999996</v>
      </c>
    </row>
    <row r="4096" spans="1:7" s="63" customFormat="1" ht="25.2" customHeight="1" x14ac:dyDescent="0.35">
      <c r="A4096" s="367" t="s">
        <v>454</v>
      </c>
      <c r="B4096" s="86" t="s">
        <v>562</v>
      </c>
      <c r="C4096" s="69">
        <v>2022</v>
      </c>
      <c r="D4096" s="81">
        <v>10</v>
      </c>
      <c r="E4096" s="71">
        <v>1</v>
      </c>
      <c r="F4096" s="71">
        <v>15</v>
      </c>
      <c r="G4096" s="131">
        <v>4.5421699999999996</v>
      </c>
    </row>
    <row r="4097" spans="1:7" s="63" customFormat="1" ht="25.2" customHeight="1" x14ac:dyDescent="0.35">
      <c r="A4097" s="367" t="s">
        <v>454</v>
      </c>
      <c r="B4097" s="86" t="s">
        <v>562</v>
      </c>
      <c r="C4097" s="69">
        <v>2022</v>
      </c>
      <c r="D4097" s="70">
        <v>0.4</v>
      </c>
      <c r="E4097" s="71">
        <v>1</v>
      </c>
      <c r="F4097" s="71">
        <v>8</v>
      </c>
      <c r="G4097" s="131">
        <v>36.670070000000003</v>
      </c>
    </row>
    <row r="4098" spans="1:7" s="63" customFormat="1" ht="25.2" customHeight="1" x14ac:dyDescent="0.35">
      <c r="A4098" s="367" t="s">
        <v>454</v>
      </c>
      <c r="B4098" s="86" t="s">
        <v>562</v>
      </c>
      <c r="C4098" s="69">
        <v>2022</v>
      </c>
      <c r="D4098" s="70">
        <v>0.4</v>
      </c>
      <c r="E4098" s="71">
        <v>1</v>
      </c>
      <c r="F4098" s="71">
        <v>10</v>
      </c>
      <c r="G4098" s="131">
        <v>36.744540000000001</v>
      </c>
    </row>
    <row r="4099" spans="1:7" s="63" customFormat="1" ht="25.2" customHeight="1" x14ac:dyDescent="0.35">
      <c r="A4099" s="367" t="s">
        <v>454</v>
      </c>
      <c r="B4099" s="86" t="s">
        <v>562</v>
      </c>
      <c r="C4099" s="69">
        <v>2022</v>
      </c>
      <c r="D4099" s="70">
        <v>0.4</v>
      </c>
      <c r="E4099" s="71">
        <v>1</v>
      </c>
      <c r="F4099" s="71">
        <v>15</v>
      </c>
      <c r="G4099" s="131">
        <v>36.738079999999997</v>
      </c>
    </row>
    <row r="4100" spans="1:7" s="63" customFormat="1" ht="25.2" customHeight="1" x14ac:dyDescent="0.35">
      <c r="A4100" s="367" t="s">
        <v>454</v>
      </c>
      <c r="B4100" s="86" t="s">
        <v>562</v>
      </c>
      <c r="C4100" s="69">
        <v>2022</v>
      </c>
      <c r="D4100" s="70">
        <v>0.4</v>
      </c>
      <c r="E4100" s="71">
        <v>1</v>
      </c>
      <c r="F4100" s="71">
        <v>15</v>
      </c>
      <c r="G4100" s="131">
        <v>36.91977</v>
      </c>
    </row>
    <row r="4101" spans="1:7" s="63" customFormat="1" ht="25.2" customHeight="1" x14ac:dyDescent="0.35">
      <c r="A4101" s="367" t="s">
        <v>454</v>
      </c>
      <c r="B4101" s="86" t="s">
        <v>562</v>
      </c>
      <c r="C4101" s="69">
        <v>2022</v>
      </c>
      <c r="D4101" s="70">
        <v>0.4</v>
      </c>
      <c r="E4101" s="71">
        <v>1</v>
      </c>
      <c r="F4101" s="71">
        <v>8</v>
      </c>
      <c r="G4101" s="131">
        <v>36.727179999999997</v>
      </c>
    </row>
    <row r="4102" spans="1:7" s="63" customFormat="1" ht="25.2" customHeight="1" x14ac:dyDescent="0.35">
      <c r="A4102" s="367" t="s">
        <v>454</v>
      </c>
      <c r="B4102" s="86" t="s">
        <v>562</v>
      </c>
      <c r="C4102" s="69">
        <v>2022</v>
      </c>
      <c r="D4102" s="70">
        <v>0.4</v>
      </c>
      <c r="E4102" s="71">
        <v>1</v>
      </c>
      <c r="F4102" s="71">
        <v>8</v>
      </c>
      <c r="G4102" s="131">
        <v>36.738160000000001</v>
      </c>
    </row>
    <row r="4103" spans="1:7" s="63" customFormat="1" ht="25.2" customHeight="1" x14ac:dyDescent="0.35">
      <c r="A4103" s="367" t="s">
        <v>454</v>
      </c>
      <c r="B4103" s="86" t="s">
        <v>562</v>
      </c>
      <c r="C4103" s="69">
        <v>2022</v>
      </c>
      <c r="D4103" s="70">
        <v>0.4</v>
      </c>
      <c r="E4103" s="71">
        <v>1</v>
      </c>
      <c r="F4103" s="71">
        <v>8</v>
      </c>
      <c r="G4103" s="131">
        <v>36.806269999999998</v>
      </c>
    </row>
    <row r="4104" spans="1:7" s="63" customFormat="1" ht="25.2" customHeight="1" x14ac:dyDescent="0.35">
      <c r="A4104" s="367" t="s">
        <v>454</v>
      </c>
      <c r="B4104" s="86" t="s">
        <v>562</v>
      </c>
      <c r="C4104" s="69">
        <v>2022</v>
      </c>
      <c r="D4104" s="70">
        <v>0.4</v>
      </c>
      <c r="E4104" s="71">
        <v>1</v>
      </c>
      <c r="F4104" s="71">
        <v>10</v>
      </c>
      <c r="G4104" s="131">
        <v>36.726680000000002</v>
      </c>
    </row>
    <row r="4105" spans="1:7" s="63" customFormat="1" ht="25.2" customHeight="1" x14ac:dyDescent="0.35">
      <c r="A4105" s="367" t="s">
        <v>454</v>
      </c>
      <c r="B4105" s="86" t="s">
        <v>563</v>
      </c>
      <c r="C4105" s="69">
        <v>2022</v>
      </c>
      <c r="D4105" s="70">
        <v>0.4</v>
      </c>
      <c r="E4105" s="71">
        <v>1</v>
      </c>
      <c r="F4105" s="71">
        <v>5</v>
      </c>
      <c r="G4105" s="131">
        <v>37.720489999999998</v>
      </c>
    </row>
    <row r="4106" spans="1:7" s="63" customFormat="1" ht="25.2" customHeight="1" x14ac:dyDescent="0.35">
      <c r="A4106" s="367" t="s">
        <v>454</v>
      </c>
      <c r="B4106" s="86" t="s">
        <v>563</v>
      </c>
      <c r="C4106" s="69">
        <v>2022</v>
      </c>
      <c r="D4106" s="70">
        <v>0.4</v>
      </c>
      <c r="E4106" s="71">
        <v>1</v>
      </c>
      <c r="F4106" s="71">
        <v>5</v>
      </c>
      <c r="G4106" s="131">
        <v>29.035070000000001</v>
      </c>
    </row>
    <row r="4107" spans="1:7" s="63" customFormat="1" ht="25.2" customHeight="1" x14ac:dyDescent="0.35">
      <c r="A4107" s="367" t="s">
        <v>454</v>
      </c>
      <c r="B4107" s="342" t="s">
        <v>564</v>
      </c>
      <c r="C4107" s="69">
        <v>2022</v>
      </c>
      <c r="D4107" s="70">
        <v>0.4</v>
      </c>
      <c r="E4107" s="71">
        <v>1</v>
      </c>
      <c r="F4107" s="71">
        <v>15</v>
      </c>
      <c r="G4107" s="73">
        <v>38.141280000000002</v>
      </c>
    </row>
    <row r="4108" spans="1:7" s="63" customFormat="1" ht="25.2" customHeight="1" x14ac:dyDescent="0.35">
      <c r="A4108" s="367" t="s">
        <v>454</v>
      </c>
      <c r="B4108" s="342" t="s">
        <v>564</v>
      </c>
      <c r="C4108" s="69">
        <v>2022</v>
      </c>
      <c r="D4108" s="70">
        <v>0.4</v>
      </c>
      <c r="E4108" s="71">
        <v>1</v>
      </c>
      <c r="F4108" s="71">
        <v>15</v>
      </c>
      <c r="G4108" s="73">
        <v>18.9129</v>
      </c>
    </row>
    <row r="4109" spans="1:7" s="63" customFormat="1" ht="25.2" customHeight="1" x14ac:dyDescent="0.35">
      <c r="A4109" s="367" t="s">
        <v>454</v>
      </c>
      <c r="B4109" s="86" t="s">
        <v>565</v>
      </c>
      <c r="C4109" s="69">
        <v>2022</v>
      </c>
      <c r="D4109" s="70">
        <v>0.4</v>
      </c>
      <c r="E4109" s="71">
        <v>1</v>
      </c>
      <c r="F4109" s="71">
        <v>15</v>
      </c>
      <c r="G4109" s="73">
        <v>42.420699999999997</v>
      </c>
    </row>
    <row r="4110" spans="1:7" s="63" customFormat="1" ht="25.2" customHeight="1" x14ac:dyDescent="0.35">
      <c r="A4110" s="367" t="s">
        <v>454</v>
      </c>
      <c r="B4110" s="86" t="s">
        <v>565</v>
      </c>
      <c r="C4110" s="69">
        <v>2022</v>
      </c>
      <c r="D4110" s="81">
        <v>10</v>
      </c>
      <c r="E4110" s="71">
        <v>1</v>
      </c>
      <c r="F4110" s="71">
        <v>15</v>
      </c>
      <c r="G4110" s="73">
        <v>42.710369999999998</v>
      </c>
    </row>
    <row r="4111" spans="1:7" s="63" customFormat="1" ht="25.2" customHeight="1" x14ac:dyDescent="0.35">
      <c r="A4111" s="367" t="s">
        <v>454</v>
      </c>
      <c r="B4111" s="86" t="s">
        <v>565</v>
      </c>
      <c r="C4111" s="69">
        <v>2022</v>
      </c>
      <c r="D4111" s="70">
        <v>0.4</v>
      </c>
      <c r="E4111" s="71">
        <v>1</v>
      </c>
      <c r="F4111" s="71">
        <v>8</v>
      </c>
      <c r="G4111" s="73">
        <v>42.775539999999999</v>
      </c>
    </row>
    <row r="4112" spans="1:7" s="63" customFormat="1" ht="25.2" customHeight="1" x14ac:dyDescent="0.35">
      <c r="A4112" s="367" t="s">
        <v>454</v>
      </c>
      <c r="B4112" s="86" t="s">
        <v>566</v>
      </c>
      <c r="C4112" s="69">
        <v>2022</v>
      </c>
      <c r="D4112" s="70">
        <v>0.4</v>
      </c>
      <c r="E4112" s="71">
        <v>1</v>
      </c>
      <c r="F4112" s="71">
        <v>19</v>
      </c>
      <c r="G4112" s="178">
        <v>15.26966</v>
      </c>
    </row>
    <row r="4113" spans="1:7" s="63" customFormat="1" ht="25.2" customHeight="1" x14ac:dyDescent="0.35">
      <c r="A4113" s="367" t="s">
        <v>454</v>
      </c>
      <c r="B4113" s="86" t="s">
        <v>566</v>
      </c>
      <c r="C4113" s="69">
        <v>2022</v>
      </c>
      <c r="D4113" s="70">
        <v>0.4</v>
      </c>
      <c r="E4113" s="71">
        <v>1</v>
      </c>
      <c r="F4113" s="71">
        <v>15</v>
      </c>
      <c r="G4113" s="178">
        <v>15.26967</v>
      </c>
    </row>
    <row r="4114" spans="1:7" s="63" customFormat="1" ht="25.2" customHeight="1" x14ac:dyDescent="0.35">
      <c r="A4114" s="367" t="s">
        <v>454</v>
      </c>
      <c r="B4114" s="86" t="s">
        <v>566</v>
      </c>
      <c r="C4114" s="69">
        <v>2022</v>
      </c>
      <c r="D4114" s="70">
        <v>0.4</v>
      </c>
      <c r="E4114" s="71">
        <v>1</v>
      </c>
      <c r="F4114" s="71">
        <v>10</v>
      </c>
      <c r="G4114" s="178">
        <v>15.26967</v>
      </c>
    </row>
    <row r="4115" spans="1:7" s="63" customFormat="1" ht="25.2" customHeight="1" x14ac:dyDescent="0.35">
      <c r="A4115" s="367" t="s">
        <v>454</v>
      </c>
      <c r="B4115" s="86" t="s">
        <v>566</v>
      </c>
      <c r="C4115" s="69">
        <v>2022</v>
      </c>
      <c r="D4115" s="70">
        <v>0.4</v>
      </c>
      <c r="E4115" s="71">
        <v>1</v>
      </c>
      <c r="F4115" s="71">
        <v>15</v>
      </c>
      <c r="G4115" s="178">
        <v>15.26967</v>
      </c>
    </row>
    <row r="4116" spans="1:7" s="63" customFormat="1" ht="25.2" customHeight="1" x14ac:dyDescent="0.35">
      <c r="A4116" s="367" t="s">
        <v>454</v>
      </c>
      <c r="B4116" s="86" t="s">
        <v>566</v>
      </c>
      <c r="C4116" s="69">
        <v>2022</v>
      </c>
      <c r="D4116" s="70">
        <v>0.4</v>
      </c>
      <c r="E4116" s="71">
        <v>1</v>
      </c>
      <c r="F4116" s="71">
        <v>10</v>
      </c>
      <c r="G4116" s="178">
        <v>15.26966</v>
      </c>
    </row>
    <row r="4117" spans="1:7" s="63" customFormat="1" ht="25.2" customHeight="1" x14ac:dyDescent="0.35">
      <c r="A4117" s="367" t="s">
        <v>454</v>
      </c>
      <c r="B4117" s="86" t="s">
        <v>566</v>
      </c>
      <c r="C4117" s="69">
        <v>2022</v>
      </c>
      <c r="D4117" s="70">
        <v>0.4</v>
      </c>
      <c r="E4117" s="71">
        <v>1</v>
      </c>
      <c r="F4117" s="71">
        <v>10</v>
      </c>
      <c r="G4117" s="137">
        <v>7.6360000000000001</v>
      </c>
    </row>
    <row r="4118" spans="1:7" s="63" customFormat="1" ht="25.2" customHeight="1" x14ac:dyDescent="0.35">
      <c r="A4118" s="367" t="s">
        <v>454</v>
      </c>
      <c r="B4118" s="86" t="s">
        <v>566</v>
      </c>
      <c r="C4118" s="69">
        <v>2022</v>
      </c>
      <c r="D4118" s="70">
        <v>0.4</v>
      </c>
      <c r="E4118" s="71">
        <v>1</v>
      </c>
      <c r="F4118" s="71">
        <v>10</v>
      </c>
      <c r="G4118" s="131">
        <v>7.5921200000000004</v>
      </c>
    </row>
    <row r="4119" spans="1:7" s="63" customFormat="1" ht="25.2" customHeight="1" x14ac:dyDescent="0.35">
      <c r="A4119" s="367" t="s">
        <v>454</v>
      </c>
      <c r="B4119" s="86" t="s">
        <v>566</v>
      </c>
      <c r="C4119" s="69">
        <v>2022</v>
      </c>
      <c r="D4119" s="70">
        <v>0.4</v>
      </c>
      <c r="E4119" s="71">
        <v>1</v>
      </c>
      <c r="F4119" s="71">
        <v>10</v>
      </c>
      <c r="G4119" s="131">
        <v>7.5921200000000004</v>
      </c>
    </row>
    <row r="4120" spans="1:7" s="63" customFormat="1" ht="25.2" customHeight="1" x14ac:dyDescent="0.35">
      <c r="A4120" s="367" t="s">
        <v>454</v>
      </c>
      <c r="B4120" s="86" t="s">
        <v>566</v>
      </c>
      <c r="C4120" s="69">
        <v>2022</v>
      </c>
      <c r="D4120" s="70">
        <v>0.4</v>
      </c>
      <c r="E4120" s="71">
        <v>1</v>
      </c>
      <c r="F4120" s="71">
        <v>15</v>
      </c>
      <c r="G4120" s="131">
        <v>6.5305</v>
      </c>
    </row>
    <row r="4121" spans="1:7" s="63" customFormat="1" ht="25.2" customHeight="1" x14ac:dyDescent="0.35">
      <c r="A4121" s="367" t="s">
        <v>454</v>
      </c>
      <c r="B4121" s="86" t="s">
        <v>566</v>
      </c>
      <c r="C4121" s="69">
        <v>2022</v>
      </c>
      <c r="D4121" s="70">
        <v>0.4</v>
      </c>
      <c r="E4121" s="71">
        <v>1</v>
      </c>
      <c r="F4121" s="71">
        <v>15</v>
      </c>
      <c r="G4121" s="131">
        <v>6.6037299999999997</v>
      </c>
    </row>
    <row r="4122" spans="1:7" s="63" customFormat="1" ht="25.2" customHeight="1" x14ac:dyDescent="0.35">
      <c r="A4122" s="367" t="s">
        <v>454</v>
      </c>
      <c r="B4122" s="86" t="s">
        <v>566</v>
      </c>
      <c r="C4122" s="69">
        <v>2022</v>
      </c>
      <c r="D4122" s="70">
        <v>0.4</v>
      </c>
      <c r="E4122" s="71">
        <v>1</v>
      </c>
      <c r="F4122" s="71">
        <v>10</v>
      </c>
      <c r="G4122" s="137">
        <v>6.04331</v>
      </c>
    </row>
    <row r="4123" spans="1:7" s="63" customFormat="1" ht="25.2" customHeight="1" x14ac:dyDescent="0.35">
      <c r="A4123" s="367" t="s">
        <v>454</v>
      </c>
      <c r="B4123" s="86" t="s">
        <v>566</v>
      </c>
      <c r="C4123" s="69">
        <v>2022</v>
      </c>
      <c r="D4123" s="70">
        <v>0.4</v>
      </c>
      <c r="E4123" s="71">
        <v>1</v>
      </c>
      <c r="F4123" s="71">
        <v>10</v>
      </c>
      <c r="G4123" s="131">
        <v>9.2774400000000004</v>
      </c>
    </row>
    <row r="4124" spans="1:7" s="63" customFormat="1" ht="25.2" customHeight="1" x14ac:dyDescent="0.35">
      <c r="A4124" s="367" t="s">
        <v>454</v>
      </c>
      <c r="B4124" s="86" t="s">
        <v>566</v>
      </c>
      <c r="C4124" s="69">
        <v>2022</v>
      </c>
      <c r="D4124" s="70">
        <v>0.4</v>
      </c>
      <c r="E4124" s="71">
        <v>1</v>
      </c>
      <c r="F4124" s="71">
        <v>10</v>
      </c>
      <c r="G4124" s="131">
        <v>9.2891999999999992</v>
      </c>
    </row>
    <row r="4125" spans="1:7" s="63" customFormat="1" ht="25.2" customHeight="1" x14ac:dyDescent="0.35">
      <c r="A4125" s="367" t="s">
        <v>454</v>
      </c>
      <c r="B4125" s="86" t="s">
        <v>566</v>
      </c>
      <c r="C4125" s="69">
        <v>2022</v>
      </c>
      <c r="D4125" s="70">
        <v>0.4</v>
      </c>
      <c r="E4125" s="71">
        <v>1</v>
      </c>
      <c r="F4125" s="71">
        <v>10</v>
      </c>
      <c r="G4125" s="131">
        <v>7.8689299999999998</v>
      </c>
    </row>
    <row r="4126" spans="1:7" s="63" customFormat="1" ht="25.2" customHeight="1" x14ac:dyDescent="0.35">
      <c r="A4126" s="367" t="s">
        <v>454</v>
      </c>
      <c r="B4126" s="86" t="s">
        <v>566</v>
      </c>
      <c r="C4126" s="69">
        <v>2022</v>
      </c>
      <c r="D4126" s="70">
        <v>0.4</v>
      </c>
      <c r="E4126" s="71">
        <v>1</v>
      </c>
      <c r="F4126" s="71">
        <v>15</v>
      </c>
      <c r="G4126" s="131">
        <v>8.4246200000000009</v>
      </c>
    </row>
    <row r="4127" spans="1:7" s="63" customFormat="1" ht="25.2" customHeight="1" x14ac:dyDescent="0.35">
      <c r="A4127" s="367" t="s">
        <v>454</v>
      </c>
      <c r="B4127" s="86" t="s">
        <v>566</v>
      </c>
      <c r="C4127" s="69">
        <v>2022</v>
      </c>
      <c r="D4127" s="70">
        <v>0.4</v>
      </c>
      <c r="E4127" s="71">
        <v>1</v>
      </c>
      <c r="F4127" s="71">
        <v>10</v>
      </c>
      <c r="G4127" s="131">
        <v>9.4469399999999997</v>
      </c>
    </row>
    <row r="4128" spans="1:7" s="63" customFormat="1" ht="25.2" customHeight="1" x14ac:dyDescent="0.35">
      <c r="A4128" s="367" t="s">
        <v>454</v>
      </c>
      <c r="B4128" s="86" t="s">
        <v>566</v>
      </c>
      <c r="C4128" s="69">
        <v>2022</v>
      </c>
      <c r="D4128" s="70">
        <v>0.4</v>
      </c>
      <c r="E4128" s="71">
        <v>1</v>
      </c>
      <c r="F4128" s="71">
        <v>15</v>
      </c>
      <c r="G4128" s="131">
        <v>3.5404100000000001</v>
      </c>
    </row>
    <row r="4129" spans="1:7" s="63" customFormat="1" ht="25.2" customHeight="1" x14ac:dyDescent="0.35">
      <c r="A4129" s="367" t="s">
        <v>454</v>
      </c>
      <c r="B4129" s="86" t="s">
        <v>566</v>
      </c>
      <c r="C4129" s="69">
        <v>2022</v>
      </c>
      <c r="D4129" s="70">
        <v>0.4</v>
      </c>
      <c r="E4129" s="71">
        <v>1</v>
      </c>
      <c r="F4129" s="71">
        <v>10</v>
      </c>
      <c r="G4129" s="131">
        <v>18.08154</v>
      </c>
    </row>
    <row r="4130" spans="1:7" s="63" customFormat="1" ht="25.2" customHeight="1" x14ac:dyDescent="0.35">
      <c r="A4130" s="367" t="s">
        <v>454</v>
      </c>
      <c r="B4130" s="86" t="s">
        <v>566</v>
      </c>
      <c r="C4130" s="69">
        <v>2022</v>
      </c>
      <c r="D4130" s="70">
        <v>0.4</v>
      </c>
      <c r="E4130" s="71">
        <v>1</v>
      </c>
      <c r="F4130" s="71">
        <v>7</v>
      </c>
      <c r="G4130" s="137">
        <v>5.4150200000000002</v>
      </c>
    </row>
    <row r="4131" spans="1:7" s="63" customFormat="1" ht="25.2" customHeight="1" x14ac:dyDescent="0.35">
      <c r="A4131" s="367" t="s">
        <v>454</v>
      </c>
      <c r="B4131" s="86" t="s">
        <v>566</v>
      </c>
      <c r="C4131" s="69">
        <v>2022</v>
      </c>
      <c r="D4131" s="70">
        <v>0.4</v>
      </c>
      <c r="E4131" s="71">
        <v>1</v>
      </c>
      <c r="F4131" s="71">
        <v>15</v>
      </c>
      <c r="G4131" s="131">
        <v>6.4893900000000002</v>
      </c>
    </row>
    <row r="4132" spans="1:7" s="63" customFormat="1" ht="25.2" customHeight="1" x14ac:dyDescent="0.35">
      <c r="A4132" s="367" t="s">
        <v>454</v>
      </c>
      <c r="B4132" s="86" t="s">
        <v>566</v>
      </c>
      <c r="C4132" s="69">
        <v>2022</v>
      </c>
      <c r="D4132" s="70">
        <v>0.4</v>
      </c>
      <c r="E4132" s="71">
        <v>1</v>
      </c>
      <c r="F4132" s="71">
        <v>15</v>
      </c>
      <c r="G4132" s="137">
        <v>36.632649999999998</v>
      </c>
    </row>
    <row r="4133" spans="1:7" s="63" customFormat="1" ht="25.2" customHeight="1" x14ac:dyDescent="0.35">
      <c r="A4133" s="367" t="s">
        <v>454</v>
      </c>
      <c r="B4133" s="86" t="s">
        <v>566</v>
      </c>
      <c r="C4133" s="69">
        <v>2022</v>
      </c>
      <c r="D4133" s="70">
        <v>0.4</v>
      </c>
      <c r="E4133" s="71">
        <v>1</v>
      </c>
      <c r="F4133" s="71">
        <v>10</v>
      </c>
      <c r="G4133" s="137">
        <v>36.824779999999997</v>
      </c>
    </row>
    <row r="4134" spans="1:7" s="63" customFormat="1" ht="25.2" customHeight="1" x14ac:dyDescent="0.35">
      <c r="A4134" s="367" t="s">
        <v>454</v>
      </c>
      <c r="B4134" s="86" t="s">
        <v>566</v>
      </c>
      <c r="C4134" s="69">
        <v>2022</v>
      </c>
      <c r="D4134" s="70">
        <v>0.4</v>
      </c>
      <c r="E4134" s="71">
        <v>1</v>
      </c>
      <c r="F4134" s="71">
        <v>10</v>
      </c>
      <c r="G4134" s="137">
        <v>36.877029999999998</v>
      </c>
    </row>
    <row r="4135" spans="1:7" s="63" customFormat="1" ht="25.2" customHeight="1" x14ac:dyDescent="0.35">
      <c r="A4135" s="367" t="s">
        <v>454</v>
      </c>
      <c r="B4135" s="86" t="s">
        <v>566</v>
      </c>
      <c r="C4135" s="69">
        <v>2022</v>
      </c>
      <c r="D4135" s="70">
        <v>0.4</v>
      </c>
      <c r="E4135" s="71">
        <v>1</v>
      </c>
      <c r="F4135" s="71">
        <v>15</v>
      </c>
      <c r="G4135" s="137">
        <v>36.96311</v>
      </c>
    </row>
    <row r="4136" spans="1:7" s="63" customFormat="1" ht="25.2" customHeight="1" x14ac:dyDescent="0.35">
      <c r="A4136" s="367" t="s">
        <v>454</v>
      </c>
      <c r="B4136" s="86" t="s">
        <v>566</v>
      </c>
      <c r="C4136" s="69">
        <v>2022</v>
      </c>
      <c r="D4136" s="70">
        <v>0.4</v>
      </c>
      <c r="E4136" s="71">
        <v>1</v>
      </c>
      <c r="F4136" s="71">
        <v>10</v>
      </c>
      <c r="G4136" s="137">
        <v>36.938229999999997</v>
      </c>
    </row>
    <row r="4137" spans="1:7" s="63" customFormat="1" ht="25.2" customHeight="1" x14ac:dyDescent="0.35">
      <c r="A4137" s="367" t="s">
        <v>454</v>
      </c>
      <c r="B4137" s="343" t="s">
        <v>567</v>
      </c>
      <c r="C4137" s="69">
        <v>2022</v>
      </c>
      <c r="D4137" s="70">
        <v>0.4</v>
      </c>
      <c r="E4137" s="71">
        <v>1</v>
      </c>
      <c r="F4137" s="71">
        <v>15</v>
      </c>
      <c r="G4137" s="73">
        <v>16.63476</v>
      </c>
    </row>
    <row r="4138" spans="1:7" s="63" customFormat="1" ht="25.2" customHeight="1" x14ac:dyDescent="0.35">
      <c r="A4138" s="367" t="s">
        <v>454</v>
      </c>
      <c r="B4138" s="343" t="s">
        <v>567</v>
      </c>
      <c r="C4138" s="69">
        <v>2022</v>
      </c>
      <c r="D4138" s="70">
        <v>0.4</v>
      </c>
      <c r="E4138" s="71">
        <v>1</v>
      </c>
      <c r="F4138" s="71">
        <v>5</v>
      </c>
      <c r="G4138" s="137">
        <v>6.2884000000000002</v>
      </c>
    </row>
    <row r="4139" spans="1:7" s="63" customFormat="1" ht="25.2" customHeight="1" x14ac:dyDescent="0.35">
      <c r="A4139" s="367" t="s">
        <v>454</v>
      </c>
      <c r="B4139" s="343" t="s">
        <v>567</v>
      </c>
      <c r="C4139" s="69">
        <v>2022</v>
      </c>
      <c r="D4139" s="70">
        <v>0.4</v>
      </c>
      <c r="E4139" s="71">
        <v>1</v>
      </c>
      <c r="F4139" s="71">
        <v>10</v>
      </c>
      <c r="G4139" s="137">
        <v>6.5766600000000004</v>
      </c>
    </row>
    <row r="4140" spans="1:7" s="63" customFormat="1" ht="25.2" customHeight="1" x14ac:dyDescent="0.35">
      <c r="A4140" s="367" t="s">
        <v>454</v>
      </c>
      <c r="B4140" s="343" t="s">
        <v>567</v>
      </c>
      <c r="C4140" s="69">
        <v>2022</v>
      </c>
      <c r="D4140" s="70">
        <v>0.4</v>
      </c>
      <c r="E4140" s="71">
        <v>1</v>
      </c>
      <c r="F4140" s="71">
        <v>15</v>
      </c>
      <c r="G4140" s="137">
        <v>7.0197099999999999</v>
      </c>
    </row>
    <row r="4141" spans="1:7" s="63" customFormat="1" ht="25.2" customHeight="1" x14ac:dyDescent="0.35">
      <c r="A4141" s="367" t="s">
        <v>454</v>
      </c>
      <c r="B4141" s="343" t="s">
        <v>567</v>
      </c>
      <c r="C4141" s="69">
        <v>2022</v>
      </c>
      <c r="D4141" s="70">
        <v>0.4</v>
      </c>
      <c r="E4141" s="71">
        <v>1</v>
      </c>
      <c r="F4141" s="71">
        <v>15</v>
      </c>
      <c r="G4141" s="137">
        <v>6.8564100000000003</v>
      </c>
    </row>
    <row r="4142" spans="1:7" s="63" customFormat="1" ht="25.2" customHeight="1" x14ac:dyDescent="0.35">
      <c r="A4142" s="367" t="s">
        <v>454</v>
      </c>
      <c r="B4142" s="343" t="s">
        <v>567</v>
      </c>
      <c r="C4142" s="69">
        <v>2022</v>
      </c>
      <c r="D4142" s="70">
        <v>0.4</v>
      </c>
      <c r="E4142" s="71">
        <v>1</v>
      </c>
      <c r="F4142" s="71">
        <v>15</v>
      </c>
      <c r="G4142" s="137">
        <v>6.8781600000000003</v>
      </c>
    </row>
    <row r="4143" spans="1:7" s="63" customFormat="1" ht="25.2" customHeight="1" x14ac:dyDescent="0.35">
      <c r="A4143" s="367" t="s">
        <v>454</v>
      </c>
      <c r="B4143" s="343" t="s">
        <v>567</v>
      </c>
      <c r="C4143" s="69">
        <v>2022</v>
      </c>
      <c r="D4143" s="70">
        <v>0.4</v>
      </c>
      <c r="E4143" s="71">
        <v>1</v>
      </c>
      <c r="F4143" s="71">
        <v>15</v>
      </c>
      <c r="G4143" s="137">
        <v>6.8261799999999999</v>
      </c>
    </row>
    <row r="4144" spans="1:7" s="63" customFormat="1" ht="25.2" customHeight="1" x14ac:dyDescent="0.35">
      <c r="A4144" s="367" t="s">
        <v>454</v>
      </c>
      <c r="B4144" s="343" t="s">
        <v>567</v>
      </c>
      <c r="C4144" s="69">
        <v>2022</v>
      </c>
      <c r="D4144" s="70">
        <v>0.4</v>
      </c>
      <c r="E4144" s="71">
        <v>1</v>
      </c>
      <c r="F4144" s="71">
        <v>15</v>
      </c>
      <c r="G4144" s="137">
        <v>6.6074400000000004</v>
      </c>
    </row>
    <row r="4145" spans="1:7" s="63" customFormat="1" ht="25.2" customHeight="1" x14ac:dyDescent="0.35">
      <c r="A4145" s="367" t="s">
        <v>454</v>
      </c>
      <c r="B4145" s="343" t="s">
        <v>567</v>
      </c>
      <c r="C4145" s="69">
        <v>2022</v>
      </c>
      <c r="D4145" s="70">
        <v>0.4</v>
      </c>
      <c r="E4145" s="71">
        <v>1</v>
      </c>
      <c r="F4145" s="71">
        <v>15</v>
      </c>
      <c r="G4145" s="137">
        <v>6.9852400000000001</v>
      </c>
    </row>
    <row r="4146" spans="1:7" s="63" customFormat="1" ht="25.2" customHeight="1" x14ac:dyDescent="0.35">
      <c r="A4146" s="367" t="s">
        <v>454</v>
      </c>
      <c r="B4146" s="343" t="s">
        <v>567</v>
      </c>
      <c r="C4146" s="69">
        <v>2022</v>
      </c>
      <c r="D4146" s="70">
        <v>0.4</v>
      </c>
      <c r="E4146" s="71">
        <v>1</v>
      </c>
      <c r="F4146" s="71">
        <v>8</v>
      </c>
      <c r="G4146" s="137">
        <v>7.3814399999999996</v>
      </c>
    </row>
    <row r="4147" spans="1:7" s="63" customFormat="1" ht="25.2" customHeight="1" x14ac:dyDescent="0.35">
      <c r="A4147" s="367" t="s">
        <v>454</v>
      </c>
      <c r="B4147" s="343" t="s">
        <v>567</v>
      </c>
      <c r="C4147" s="69">
        <v>2022</v>
      </c>
      <c r="D4147" s="70">
        <v>0.4</v>
      </c>
      <c r="E4147" s="71">
        <v>1</v>
      </c>
      <c r="F4147" s="71">
        <v>15</v>
      </c>
      <c r="G4147" s="137">
        <v>6.7216399999999998</v>
      </c>
    </row>
    <row r="4148" spans="1:7" s="63" customFormat="1" ht="25.2" customHeight="1" x14ac:dyDescent="0.35">
      <c r="A4148" s="367" t="s">
        <v>454</v>
      </c>
      <c r="B4148" s="343" t="s">
        <v>567</v>
      </c>
      <c r="C4148" s="69">
        <v>2022</v>
      </c>
      <c r="D4148" s="70">
        <v>0.4</v>
      </c>
      <c r="E4148" s="71">
        <v>1</v>
      </c>
      <c r="F4148" s="71">
        <v>15</v>
      </c>
      <c r="G4148" s="137">
        <v>7.2422800000000001</v>
      </c>
    </row>
    <row r="4149" spans="1:7" s="63" customFormat="1" ht="25.2" customHeight="1" x14ac:dyDescent="0.35">
      <c r="A4149" s="367" t="s">
        <v>454</v>
      </c>
      <c r="B4149" s="343" t="s">
        <v>567</v>
      </c>
      <c r="C4149" s="69">
        <v>2022</v>
      </c>
      <c r="D4149" s="70">
        <v>0.4</v>
      </c>
      <c r="E4149" s="71">
        <v>1</v>
      </c>
      <c r="F4149" s="71">
        <v>15</v>
      </c>
      <c r="G4149" s="137">
        <v>6.6664500000000002</v>
      </c>
    </row>
    <row r="4150" spans="1:7" s="63" customFormat="1" ht="25.2" customHeight="1" x14ac:dyDescent="0.35">
      <c r="A4150" s="367" t="s">
        <v>454</v>
      </c>
      <c r="B4150" s="343" t="s">
        <v>567</v>
      </c>
      <c r="C4150" s="69">
        <v>2022</v>
      </c>
      <c r="D4150" s="70">
        <v>0.4</v>
      </c>
      <c r="E4150" s="71">
        <v>1</v>
      </c>
      <c r="F4150" s="71">
        <v>15</v>
      </c>
      <c r="G4150" s="137">
        <v>15.590780000000001</v>
      </c>
    </row>
    <row r="4151" spans="1:7" s="63" customFormat="1" ht="25.2" customHeight="1" x14ac:dyDescent="0.35">
      <c r="A4151" s="367" t="s">
        <v>454</v>
      </c>
      <c r="B4151" s="343" t="s">
        <v>567</v>
      </c>
      <c r="C4151" s="69">
        <v>2022</v>
      </c>
      <c r="D4151" s="70">
        <v>0.4</v>
      </c>
      <c r="E4151" s="71">
        <v>1</v>
      </c>
      <c r="F4151" s="71">
        <v>15</v>
      </c>
      <c r="G4151" s="137">
        <v>6.7063499999999996</v>
      </c>
    </row>
    <row r="4152" spans="1:7" s="63" customFormat="1" ht="25.2" customHeight="1" x14ac:dyDescent="0.35">
      <c r="A4152" s="367" t="s">
        <v>454</v>
      </c>
      <c r="B4152" s="343" t="s">
        <v>567</v>
      </c>
      <c r="C4152" s="69">
        <v>2022</v>
      </c>
      <c r="D4152" s="70">
        <v>0.4</v>
      </c>
      <c r="E4152" s="71">
        <v>1</v>
      </c>
      <c r="F4152" s="71">
        <v>10</v>
      </c>
      <c r="G4152" s="137">
        <v>6.9526199999999996</v>
      </c>
    </row>
    <row r="4153" spans="1:7" s="63" customFormat="1" ht="25.2" customHeight="1" x14ac:dyDescent="0.35">
      <c r="A4153" s="367" t="s">
        <v>454</v>
      </c>
      <c r="B4153" s="343" t="s">
        <v>567</v>
      </c>
      <c r="C4153" s="69">
        <v>2022</v>
      </c>
      <c r="D4153" s="70">
        <v>0.4</v>
      </c>
      <c r="E4153" s="71">
        <v>1</v>
      </c>
      <c r="F4153" s="71">
        <v>15</v>
      </c>
      <c r="G4153" s="137">
        <v>6.3769</v>
      </c>
    </row>
    <row r="4154" spans="1:7" s="63" customFormat="1" ht="25.2" customHeight="1" x14ac:dyDescent="0.35">
      <c r="A4154" s="367" t="s">
        <v>454</v>
      </c>
      <c r="B4154" s="343" t="s">
        <v>567</v>
      </c>
      <c r="C4154" s="69">
        <v>2022</v>
      </c>
      <c r="D4154" s="70">
        <v>0.4</v>
      </c>
      <c r="E4154" s="71">
        <v>1</v>
      </c>
      <c r="F4154" s="71">
        <v>10</v>
      </c>
      <c r="G4154" s="137">
        <v>6.3500399999999999</v>
      </c>
    </row>
    <row r="4155" spans="1:7" s="63" customFormat="1" ht="25.2" customHeight="1" x14ac:dyDescent="0.35">
      <c r="A4155" s="367" t="s">
        <v>454</v>
      </c>
      <c r="B4155" s="343" t="s">
        <v>567</v>
      </c>
      <c r="C4155" s="69">
        <v>2022</v>
      </c>
      <c r="D4155" s="70">
        <v>0.4</v>
      </c>
      <c r="E4155" s="71">
        <v>1</v>
      </c>
      <c r="F4155" s="71">
        <v>10</v>
      </c>
      <c r="G4155" s="137">
        <v>6.77677</v>
      </c>
    </row>
    <row r="4156" spans="1:7" s="63" customFormat="1" ht="25.2" customHeight="1" x14ac:dyDescent="0.35">
      <c r="A4156" s="367" t="s">
        <v>454</v>
      </c>
      <c r="B4156" s="343" t="s">
        <v>567</v>
      </c>
      <c r="C4156" s="69">
        <v>2022</v>
      </c>
      <c r="D4156" s="70">
        <v>0.4</v>
      </c>
      <c r="E4156" s="71">
        <v>1</v>
      </c>
      <c r="F4156" s="71">
        <v>12</v>
      </c>
      <c r="G4156" s="137">
        <v>6.67286</v>
      </c>
    </row>
    <row r="4157" spans="1:7" s="63" customFormat="1" ht="25.2" customHeight="1" x14ac:dyDescent="0.35">
      <c r="A4157" s="367" t="s">
        <v>454</v>
      </c>
      <c r="B4157" s="343" t="s">
        <v>567</v>
      </c>
      <c r="C4157" s="69">
        <v>2022</v>
      </c>
      <c r="D4157" s="70">
        <v>0.4</v>
      </c>
      <c r="E4157" s="71">
        <v>1</v>
      </c>
      <c r="F4157" s="71">
        <v>15</v>
      </c>
      <c r="G4157" s="137">
        <v>6.7600800000000003</v>
      </c>
    </row>
    <row r="4158" spans="1:7" s="63" customFormat="1" ht="25.2" customHeight="1" x14ac:dyDescent="0.35">
      <c r="A4158" s="367" t="s">
        <v>454</v>
      </c>
      <c r="B4158" s="343" t="s">
        <v>567</v>
      </c>
      <c r="C4158" s="69">
        <v>2022</v>
      </c>
      <c r="D4158" s="70">
        <v>0.4</v>
      </c>
      <c r="E4158" s="71">
        <v>1</v>
      </c>
      <c r="F4158" s="71">
        <v>15</v>
      </c>
      <c r="G4158" s="137">
        <v>14.732760000000001</v>
      </c>
    </row>
    <row r="4159" spans="1:7" s="63" customFormat="1" ht="25.2" customHeight="1" x14ac:dyDescent="0.35">
      <c r="A4159" s="367" t="s">
        <v>454</v>
      </c>
      <c r="B4159" s="343" t="s">
        <v>567</v>
      </c>
      <c r="C4159" s="69">
        <v>2022</v>
      </c>
      <c r="D4159" s="70">
        <v>0.4</v>
      </c>
      <c r="E4159" s="71">
        <v>1</v>
      </c>
      <c r="F4159" s="71">
        <v>8</v>
      </c>
      <c r="G4159" s="137">
        <v>15.811439999999999</v>
      </c>
    </row>
    <row r="4160" spans="1:7" s="63" customFormat="1" ht="25.2" customHeight="1" x14ac:dyDescent="0.35">
      <c r="A4160" s="367" t="s">
        <v>454</v>
      </c>
      <c r="B4160" s="343" t="s">
        <v>567</v>
      </c>
      <c r="C4160" s="69">
        <v>2022</v>
      </c>
      <c r="D4160" s="70">
        <v>0.4</v>
      </c>
      <c r="E4160" s="71">
        <v>1</v>
      </c>
      <c r="F4160" s="71">
        <v>15</v>
      </c>
      <c r="G4160" s="137">
        <v>3.1515300000000002</v>
      </c>
    </row>
    <row r="4161" spans="1:7" s="63" customFormat="1" ht="25.2" customHeight="1" x14ac:dyDescent="0.35">
      <c r="A4161" s="367" t="s">
        <v>454</v>
      </c>
      <c r="B4161" s="343" t="s">
        <v>567</v>
      </c>
      <c r="C4161" s="69">
        <v>2022</v>
      </c>
      <c r="D4161" s="70">
        <v>0.4</v>
      </c>
      <c r="E4161" s="71">
        <v>1</v>
      </c>
      <c r="F4161" s="71">
        <v>15</v>
      </c>
      <c r="G4161" s="137">
        <v>3.3738700000000001</v>
      </c>
    </row>
    <row r="4162" spans="1:7" s="63" customFormat="1" ht="25.2" customHeight="1" x14ac:dyDescent="0.35">
      <c r="A4162" s="367" t="s">
        <v>454</v>
      </c>
      <c r="B4162" s="343" t="s">
        <v>567</v>
      </c>
      <c r="C4162" s="69">
        <v>2022</v>
      </c>
      <c r="D4162" s="70">
        <v>0.4</v>
      </c>
      <c r="E4162" s="71">
        <v>1</v>
      </c>
      <c r="F4162" s="71">
        <v>15</v>
      </c>
      <c r="G4162" s="137">
        <v>3.4247200000000002</v>
      </c>
    </row>
    <row r="4163" spans="1:7" s="63" customFormat="1" ht="25.2" customHeight="1" x14ac:dyDescent="0.35">
      <c r="A4163" s="367" t="s">
        <v>454</v>
      </c>
      <c r="B4163" s="343" t="s">
        <v>567</v>
      </c>
      <c r="C4163" s="69">
        <v>2022</v>
      </c>
      <c r="D4163" s="70">
        <v>0.4</v>
      </c>
      <c r="E4163" s="71">
        <v>1</v>
      </c>
      <c r="F4163" s="71">
        <v>10</v>
      </c>
      <c r="G4163" s="137">
        <v>18.087980000000002</v>
      </c>
    </row>
    <row r="4164" spans="1:7" s="63" customFormat="1" ht="25.2" customHeight="1" x14ac:dyDescent="0.35">
      <c r="A4164" s="367" t="s">
        <v>454</v>
      </c>
      <c r="B4164" s="343" t="s">
        <v>567</v>
      </c>
      <c r="C4164" s="69">
        <v>2022</v>
      </c>
      <c r="D4164" s="70">
        <v>0.4</v>
      </c>
      <c r="E4164" s="71">
        <v>1</v>
      </c>
      <c r="F4164" s="71">
        <v>10</v>
      </c>
      <c r="G4164" s="137">
        <v>36.45814</v>
      </c>
    </row>
    <row r="4165" spans="1:7" s="63" customFormat="1" ht="25.2" customHeight="1" x14ac:dyDescent="0.35">
      <c r="A4165" s="367" t="s">
        <v>454</v>
      </c>
      <c r="B4165" s="343" t="s">
        <v>567</v>
      </c>
      <c r="C4165" s="69">
        <v>2022</v>
      </c>
      <c r="D4165" s="70">
        <v>0.4</v>
      </c>
      <c r="E4165" s="71">
        <v>1</v>
      </c>
      <c r="F4165" s="71">
        <v>15</v>
      </c>
      <c r="G4165" s="137">
        <v>36.47325</v>
      </c>
    </row>
    <row r="4166" spans="1:7" s="63" customFormat="1" ht="25.2" customHeight="1" x14ac:dyDescent="0.35">
      <c r="A4166" s="367" t="s">
        <v>454</v>
      </c>
      <c r="B4166" s="343" t="s">
        <v>567</v>
      </c>
      <c r="C4166" s="69">
        <v>2022</v>
      </c>
      <c r="D4166" s="70">
        <v>0.4</v>
      </c>
      <c r="E4166" s="71">
        <v>1</v>
      </c>
      <c r="F4166" s="71">
        <v>8</v>
      </c>
      <c r="G4166" s="137">
        <v>36.781759999999998</v>
      </c>
    </row>
    <row r="4167" spans="1:7" s="63" customFormat="1" ht="25.2" customHeight="1" x14ac:dyDescent="0.35">
      <c r="A4167" s="367" t="s">
        <v>454</v>
      </c>
      <c r="B4167" s="343" t="s">
        <v>567</v>
      </c>
      <c r="C4167" s="69">
        <v>2022</v>
      </c>
      <c r="D4167" s="70">
        <v>0.4</v>
      </c>
      <c r="E4167" s="71">
        <v>1</v>
      </c>
      <c r="F4167" s="71">
        <v>10</v>
      </c>
      <c r="G4167" s="137">
        <v>36.576889999999999</v>
      </c>
    </row>
    <row r="4168" spans="1:7" s="63" customFormat="1" ht="25.2" customHeight="1" x14ac:dyDescent="0.35">
      <c r="A4168" s="367" t="s">
        <v>454</v>
      </c>
      <c r="B4168" s="343" t="s">
        <v>567</v>
      </c>
      <c r="C4168" s="69">
        <v>2022</v>
      </c>
      <c r="D4168" s="70">
        <v>0.4</v>
      </c>
      <c r="E4168" s="71">
        <v>1</v>
      </c>
      <c r="F4168" s="71">
        <v>15</v>
      </c>
      <c r="G4168" s="137">
        <v>36.514060000000001</v>
      </c>
    </row>
    <row r="4169" spans="1:7" s="63" customFormat="1" ht="25.2" customHeight="1" x14ac:dyDescent="0.35">
      <c r="A4169" s="367" t="s">
        <v>454</v>
      </c>
      <c r="B4169" s="343" t="s">
        <v>567</v>
      </c>
      <c r="C4169" s="69">
        <v>2022</v>
      </c>
      <c r="D4169" s="70">
        <v>0.4</v>
      </c>
      <c r="E4169" s="71">
        <v>1</v>
      </c>
      <c r="F4169" s="71">
        <v>10</v>
      </c>
      <c r="G4169" s="137">
        <v>36.393619999999999</v>
      </c>
    </row>
    <row r="4170" spans="1:7" s="63" customFormat="1" ht="25.2" customHeight="1" x14ac:dyDescent="0.35">
      <c r="A4170" s="367" t="s">
        <v>454</v>
      </c>
      <c r="B4170" s="343" t="s">
        <v>567</v>
      </c>
      <c r="C4170" s="69">
        <v>2022</v>
      </c>
      <c r="D4170" s="70">
        <v>0.4</v>
      </c>
      <c r="E4170" s="71">
        <v>1</v>
      </c>
      <c r="F4170" s="71">
        <v>15</v>
      </c>
      <c r="G4170" s="131">
        <v>36.515059999999998</v>
      </c>
    </row>
    <row r="4171" spans="1:7" s="63" customFormat="1" ht="25.2" customHeight="1" x14ac:dyDescent="0.35">
      <c r="A4171" s="367" t="s">
        <v>454</v>
      </c>
      <c r="B4171" s="343" t="s">
        <v>568</v>
      </c>
      <c r="C4171" s="69">
        <v>2022</v>
      </c>
      <c r="D4171" s="134">
        <v>0.4</v>
      </c>
      <c r="E4171" s="71">
        <v>1</v>
      </c>
      <c r="F4171" s="134">
        <v>10</v>
      </c>
      <c r="G4171" s="274">
        <v>14.38758</v>
      </c>
    </row>
    <row r="4172" spans="1:7" s="63" customFormat="1" ht="25.2" customHeight="1" x14ac:dyDescent="0.35">
      <c r="A4172" s="367" t="s">
        <v>454</v>
      </c>
      <c r="B4172" s="343" t="s">
        <v>568</v>
      </c>
      <c r="C4172" s="69">
        <v>2022</v>
      </c>
      <c r="D4172" s="133">
        <v>0.4</v>
      </c>
      <c r="E4172" s="71">
        <v>1</v>
      </c>
      <c r="F4172" s="133">
        <v>5</v>
      </c>
      <c r="G4172" s="274">
        <v>14.38758</v>
      </c>
    </row>
    <row r="4173" spans="1:7" s="63" customFormat="1" ht="25.2" customHeight="1" x14ac:dyDescent="0.35">
      <c r="A4173" s="367" t="s">
        <v>454</v>
      </c>
      <c r="B4173" s="343" t="s">
        <v>568</v>
      </c>
      <c r="C4173" s="69">
        <v>2022</v>
      </c>
      <c r="D4173" s="134">
        <v>0.4</v>
      </c>
      <c r="E4173" s="71">
        <v>1</v>
      </c>
      <c r="F4173" s="133">
        <v>5</v>
      </c>
      <c r="G4173" s="274">
        <v>14.38758</v>
      </c>
    </row>
    <row r="4174" spans="1:7" s="63" customFormat="1" ht="25.2" customHeight="1" x14ac:dyDescent="0.35">
      <c r="A4174" s="367" t="s">
        <v>454</v>
      </c>
      <c r="B4174" s="343" t="s">
        <v>568</v>
      </c>
      <c r="C4174" s="69">
        <v>2022</v>
      </c>
      <c r="D4174" s="133">
        <v>0.4</v>
      </c>
      <c r="E4174" s="71">
        <v>1</v>
      </c>
      <c r="F4174" s="133">
        <v>5</v>
      </c>
      <c r="G4174" s="274">
        <v>14.38758</v>
      </c>
    </row>
    <row r="4175" spans="1:7" s="63" customFormat="1" ht="25.2" customHeight="1" x14ac:dyDescent="0.35">
      <c r="A4175" s="367" t="s">
        <v>454</v>
      </c>
      <c r="B4175" s="343" t="s">
        <v>568</v>
      </c>
      <c r="C4175" s="69">
        <v>2022</v>
      </c>
      <c r="D4175" s="134">
        <v>0.4</v>
      </c>
      <c r="E4175" s="71">
        <v>1</v>
      </c>
      <c r="F4175" s="133">
        <v>5</v>
      </c>
      <c r="G4175" s="274">
        <v>14.38758</v>
      </c>
    </row>
    <row r="4176" spans="1:7" s="63" customFormat="1" ht="25.2" customHeight="1" x14ac:dyDescent="0.35">
      <c r="A4176" s="367" t="s">
        <v>454</v>
      </c>
      <c r="B4176" s="343" t="s">
        <v>568</v>
      </c>
      <c r="C4176" s="69">
        <v>2022</v>
      </c>
      <c r="D4176" s="134">
        <v>0.4</v>
      </c>
      <c r="E4176" s="71">
        <v>1</v>
      </c>
      <c r="F4176" s="134">
        <v>15</v>
      </c>
      <c r="G4176" s="274">
        <v>23.919180000000001</v>
      </c>
    </row>
    <row r="4177" spans="1:7" s="63" customFormat="1" ht="25.2" customHeight="1" x14ac:dyDescent="0.35">
      <c r="A4177" s="367" t="s">
        <v>454</v>
      </c>
      <c r="B4177" s="343" t="s">
        <v>568</v>
      </c>
      <c r="C4177" s="69">
        <v>2022</v>
      </c>
      <c r="D4177" s="134">
        <v>0.4</v>
      </c>
      <c r="E4177" s="71">
        <v>1</v>
      </c>
      <c r="F4177" s="134">
        <v>1</v>
      </c>
      <c r="G4177" s="137">
        <v>14.39925</v>
      </c>
    </row>
    <row r="4178" spans="1:7" s="63" customFormat="1" ht="25.2" customHeight="1" x14ac:dyDescent="0.35">
      <c r="A4178" s="367" t="s">
        <v>454</v>
      </c>
      <c r="B4178" s="343" t="s">
        <v>568</v>
      </c>
      <c r="C4178" s="69">
        <v>2022</v>
      </c>
      <c r="D4178" s="134">
        <v>0.4</v>
      </c>
      <c r="E4178" s="71">
        <v>1</v>
      </c>
      <c r="F4178" s="134">
        <v>5</v>
      </c>
      <c r="G4178" s="137">
        <v>14.39925</v>
      </c>
    </row>
    <row r="4179" spans="1:7" s="63" customFormat="1" ht="25.2" customHeight="1" x14ac:dyDescent="0.35">
      <c r="A4179" s="367" t="s">
        <v>454</v>
      </c>
      <c r="B4179" s="343" t="s">
        <v>568</v>
      </c>
      <c r="C4179" s="69">
        <v>2022</v>
      </c>
      <c r="D4179" s="134">
        <v>0.4</v>
      </c>
      <c r="E4179" s="71">
        <v>1</v>
      </c>
      <c r="F4179" s="134">
        <v>10</v>
      </c>
      <c r="G4179" s="137">
        <v>14.39925</v>
      </c>
    </row>
    <row r="4180" spans="1:7" s="63" customFormat="1" ht="25.2" customHeight="1" x14ac:dyDescent="0.35">
      <c r="A4180" s="367" t="s">
        <v>454</v>
      </c>
      <c r="B4180" s="343" t="s">
        <v>568</v>
      </c>
      <c r="C4180" s="69">
        <v>2022</v>
      </c>
      <c r="D4180" s="134">
        <v>0.4</v>
      </c>
      <c r="E4180" s="71">
        <v>1</v>
      </c>
      <c r="F4180" s="134">
        <v>15</v>
      </c>
      <c r="G4180" s="137">
        <v>13.77765</v>
      </c>
    </row>
    <row r="4181" spans="1:7" s="63" customFormat="1" ht="25.2" customHeight="1" x14ac:dyDescent="0.35">
      <c r="A4181" s="367" t="s">
        <v>454</v>
      </c>
      <c r="B4181" s="343" t="s">
        <v>568</v>
      </c>
      <c r="C4181" s="69">
        <v>2022</v>
      </c>
      <c r="D4181" s="134">
        <v>0.4</v>
      </c>
      <c r="E4181" s="71">
        <v>1</v>
      </c>
      <c r="F4181" s="134">
        <v>15</v>
      </c>
      <c r="G4181" s="137">
        <v>13.77765</v>
      </c>
    </row>
    <row r="4182" spans="1:7" s="63" customFormat="1" ht="25.2" customHeight="1" x14ac:dyDescent="0.35">
      <c r="A4182" s="367" t="s">
        <v>454</v>
      </c>
      <c r="B4182" s="343" t="s">
        <v>568</v>
      </c>
      <c r="C4182" s="69">
        <v>2022</v>
      </c>
      <c r="D4182" s="134">
        <v>0.4</v>
      </c>
      <c r="E4182" s="71">
        <v>1</v>
      </c>
      <c r="F4182" s="134">
        <v>15</v>
      </c>
      <c r="G4182" s="137">
        <v>14.39925</v>
      </c>
    </row>
    <row r="4183" spans="1:7" s="63" customFormat="1" ht="25.2" customHeight="1" x14ac:dyDescent="0.35">
      <c r="A4183" s="367" t="s">
        <v>454</v>
      </c>
      <c r="B4183" s="343" t="s">
        <v>568</v>
      </c>
      <c r="C4183" s="69">
        <v>2022</v>
      </c>
      <c r="D4183" s="134">
        <v>0.4</v>
      </c>
      <c r="E4183" s="71">
        <v>1</v>
      </c>
      <c r="F4183" s="152">
        <v>15</v>
      </c>
      <c r="G4183" s="137">
        <v>14.39925</v>
      </c>
    </row>
    <row r="4184" spans="1:7" s="63" customFormat="1" ht="25.2" customHeight="1" x14ac:dyDescent="0.35">
      <c r="A4184" s="367" t="s">
        <v>454</v>
      </c>
      <c r="B4184" s="343" t="s">
        <v>568</v>
      </c>
      <c r="C4184" s="299">
        <v>2022</v>
      </c>
      <c r="D4184" s="134">
        <v>0.4</v>
      </c>
      <c r="E4184" s="275">
        <v>1</v>
      </c>
      <c r="F4184" s="136">
        <v>5</v>
      </c>
      <c r="G4184" s="135">
        <v>14.37665</v>
      </c>
    </row>
    <row r="4185" spans="1:7" s="63" customFormat="1" ht="25.2" customHeight="1" x14ac:dyDescent="0.35">
      <c r="A4185" s="367" t="s">
        <v>454</v>
      </c>
      <c r="B4185" s="343" t="s">
        <v>568</v>
      </c>
      <c r="C4185" s="69">
        <v>2022</v>
      </c>
      <c r="D4185" s="134">
        <v>0.4</v>
      </c>
      <c r="E4185" s="275">
        <v>1</v>
      </c>
      <c r="F4185" s="136">
        <v>5</v>
      </c>
      <c r="G4185" s="135">
        <v>14.37665</v>
      </c>
    </row>
    <row r="4186" spans="1:7" s="63" customFormat="1" ht="25.2" customHeight="1" x14ac:dyDescent="0.35">
      <c r="A4186" s="367" t="s">
        <v>454</v>
      </c>
      <c r="B4186" s="343" t="s">
        <v>568</v>
      </c>
      <c r="C4186" s="69">
        <v>2022</v>
      </c>
      <c r="D4186" s="134">
        <v>0.4</v>
      </c>
      <c r="E4186" s="275">
        <v>1</v>
      </c>
      <c r="F4186" s="136">
        <v>5</v>
      </c>
      <c r="G4186" s="135">
        <v>13.755050000000001</v>
      </c>
    </row>
    <row r="4187" spans="1:7" s="63" customFormat="1" ht="25.2" customHeight="1" x14ac:dyDescent="0.35">
      <c r="A4187" s="367" t="s">
        <v>454</v>
      </c>
      <c r="B4187" s="343" t="s">
        <v>568</v>
      </c>
      <c r="C4187" s="69">
        <v>2022</v>
      </c>
      <c r="D4187" s="134">
        <v>0.4</v>
      </c>
      <c r="E4187" s="275">
        <v>1</v>
      </c>
      <c r="F4187" s="136">
        <v>15</v>
      </c>
      <c r="G4187" s="135">
        <v>13.755050000000001</v>
      </c>
    </row>
    <row r="4188" spans="1:7" s="63" customFormat="1" ht="25.2" customHeight="1" x14ac:dyDescent="0.35">
      <c r="A4188" s="367" t="s">
        <v>454</v>
      </c>
      <c r="B4188" s="343" t="s">
        <v>568</v>
      </c>
      <c r="C4188" s="69">
        <v>2022</v>
      </c>
      <c r="D4188" s="134">
        <v>0.4</v>
      </c>
      <c r="E4188" s="275">
        <v>1</v>
      </c>
      <c r="F4188" s="136">
        <v>5</v>
      </c>
      <c r="G4188" s="135">
        <v>2.3527800000000001</v>
      </c>
    </row>
    <row r="4189" spans="1:7" s="63" customFormat="1" ht="25.2" customHeight="1" x14ac:dyDescent="0.35">
      <c r="A4189" s="367" t="s">
        <v>454</v>
      </c>
      <c r="B4189" s="343" t="s">
        <v>568</v>
      </c>
      <c r="C4189" s="69">
        <v>2022</v>
      </c>
      <c r="D4189" s="134">
        <v>0.4</v>
      </c>
      <c r="E4189" s="275">
        <v>1</v>
      </c>
      <c r="F4189" s="136">
        <v>15</v>
      </c>
      <c r="G4189" s="135">
        <v>2.3527800000000001</v>
      </c>
    </row>
    <row r="4190" spans="1:7" s="63" customFormat="1" ht="25.2" customHeight="1" x14ac:dyDescent="0.35">
      <c r="A4190" s="367" t="s">
        <v>454</v>
      </c>
      <c r="B4190" s="343" t="s">
        <v>568</v>
      </c>
      <c r="C4190" s="299">
        <v>2022</v>
      </c>
      <c r="D4190" s="134">
        <v>0.4</v>
      </c>
      <c r="E4190" s="71">
        <v>1</v>
      </c>
      <c r="F4190" s="136">
        <v>5</v>
      </c>
      <c r="G4190" s="135">
        <v>2.3527800000000001</v>
      </c>
    </row>
    <row r="4191" spans="1:7" s="63" customFormat="1" ht="25.2" customHeight="1" x14ac:dyDescent="0.35">
      <c r="A4191" s="367" t="s">
        <v>454</v>
      </c>
      <c r="B4191" s="343" t="s">
        <v>568</v>
      </c>
      <c r="C4191" s="69">
        <v>2022</v>
      </c>
      <c r="D4191" s="134">
        <v>0.4</v>
      </c>
      <c r="E4191" s="71">
        <v>1</v>
      </c>
      <c r="F4191" s="136">
        <v>15</v>
      </c>
      <c r="G4191" s="135">
        <v>2.3527800000000001</v>
      </c>
    </row>
    <row r="4192" spans="1:7" s="63" customFormat="1" ht="25.2" customHeight="1" x14ac:dyDescent="0.35">
      <c r="A4192" s="367" t="s">
        <v>454</v>
      </c>
      <c r="B4192" s="343" t="s">
        <v>568</v>
      </c>
      <c r="C4192" s="69">
        <v>2022</v>
      </c>
      <c r="D4192" s="134">
        <v>0.4</v>
      </c>
      <c r="E4192" s="71">
        <v>1</v>
      </c>
      <c r="F4192" s="136">
        <v>5</v>
      </c>
      <c r="G4192" s="135">
        <v>2.3527800000000001</v>
      </c>
    </row>
    <row r="4193" spans="1:7" s="63" customFormat="1" ht="25.2" customHeight="1" x14ac:dyDescent="0.35">
      <c r="A4193" s="367" t="s">
        <v>454</v>
      </c>
      <c r="B4193" s="343" t="s">
        <v>568</v>
      </c>
      <c r="C4193" s="69">
        <v>2022</v>
      </c>
      <c r="D4193" s="134">
        <v>0.4</v>
      </c>
      <c r="E4193" s="71">
        <v>1</v>
      </c>
      <c r="F4193" s="136">
        <v>15</v>
      </c>
      <c r="G4193" s="135">
        <v>2.3527800000000001</v>
      </c>
    </row>
    <row r="4194" spans="1:7" s="63" customFormat="1" ht="25.2" customHeight="1" x14ac:dyDescent="0.35">
      <c r="A4194" s="367" t="s">
        <v>454</v>
      </c>
      <c r="B4194" s="343" t="s">
        <v>568</v>
      </c>
      <c r="C4194" s="69">
        <v>2022</v>
      </c>
      <c r="D4194" s="134">
        <v>0.4</v>
      </c>
      <c r="E4194" s="71">
        <v>1</v>
      </c>
      <c r="F4194" s="136">
        <v>15</v>
      </c>
      <c r="G4194" s="135">
        <v>2.3527800000000001</v>
      </c>
    </row>
    <row r="4195" spans="1:7" s="63" customFormat="1" ht="25.2" customHeight="1" x14ac:dyDescent="0.35">
      <c r="A4195" s="367" t="s">
        <v>454</v>
      </c>
      <c r="B4195" s="343" t="s">
        <v>568</v>
      </c>
      <c r="C4195" s="69">
        <v>2022</v>
      </c>
      <c r="D4195" s="134">
        <v>0.4</v>
      </c>
      <c r="E4195" s="71">
        <v>1</v>
      </c>
      <c r="F4195" s="136">
        <v>5</v>
      </c>
      <c r="G4195" s="135">
        <v>2.3527800000000001</v>
      </c>
    </row>
    <row r="4196" spans="1:7" s="63" customFormat="1" ht="25.2" customHeight="1" x14ac:dyDescent="0.35">
      <c r="A4196" s="367" t="s">
        <v>454</v>
      </c>
      <c r="B4196" s="343" t="s">
        <v>568</v>
      </c>
      <c r="C4196" s="69">
        <v>2022</v>
      </c>
      <c r="D4196" s="134">
        <v>0.4</v>
      </c>
      <c r="E4196" s="71">
        <v>1</v>
      </c>
      <c r="F4196" s="136">
        <v>5</v>
      </c>
      <c r="G4196" s="135">
        <v>2.3527800000000001</v>
      </c>
    </row>
    <row r="4197" spans="1:7" s="63" customFormat="1" ht="25.2" customHeight="1" x14ac:dyDescent="0.35">
      <c r="A4197" s="367" t="s">
        <v>454</v>
      </c>
      <c r="B4197" s="343" t="s">
        <v>568</v>
      </c>
      <c r="C4197" s="69">
        <v>2022</v>
      </c>
      <c r="D4197" s="134">
        <v>0.4</v>
      </c>
      <c r="E4197" s="71">
        <v>1</v>
      </c>
      <c r="F4197" s="136">
        <v>15</v>
      </c>
      <c r="G4197" s="135">
        <v>2.3527800000000001</v>
      </c>
    </row>
    <row r="4198" spans="1:7" s="63" customFormat="1" ht="25.2" customHeight="1" x14ac:dyDescent="0.35">
      <c r="A4198" s="367" t="s">
        <v>454</v>
      </c>
      <c r="B4198" s="343" t="s">
        <v>568</v>
      </c>
      <c r="C4198" s="69">
        <v>2022</v>
      </c>
      <c r="D4198" s="134">
        <v>0.4</v>
      </c>
      <c r="E4198" s="71">
        <v>1</v>
      </c>
      <c r="F4198" s="136">
        <v>5</v>
      </c>
      <c r="G4198" s="135">
        <v>2.3527800000000001</v>
      </c>
    </row>
    <row r="4199" spans="1:7" s="63" customFormat="1" ht="25.2" customHeight="1" x14ac:dyDescent="0.35">
      <c r="A4199" s="367" t="s">
        <v>454</v>
      </c>
      <c r="B4199" s="343" t="s">
        <v>568</v>
      </c>
      <c r="C4199" s="69">
        <v>2022</v>
      </c>
      <c r="D4199" s="134">
        <v>0.4</v>
      </c>
      <c r="E4199" s="71">
        <v>1</v>
      </c>
      <c r="F4199" s="23">
        <v>15</v>
      </c>
      <c r="G4199" s="137">
        <v>2.4312499999999999</v>
      </c>
    </row>
    <row r="4200" spans="1:7" s="63" customFormat="1" ht="25.2" customHeight="1" x14ac:dyDescent="0.35">
      <c r="A4200" s="367" t="s">
        <v>454</v>
      </c>
      <c r="B4200" s="343" t="s">
        <v>568</v>
      </c>
      <c r="C4200" s="69">
        <v>2022</v>
      </c>
      <c r="D4200" s="134">
        <v>0.4</v>
      </c>
      <c r="E4200" s="71">
        <v>1</v>
      </c>
      <c r="F4200" s="23">
        <v>5</v>
      </c>
      <c r="G4200" s="137">
        <v>2.4312499999999999</v>
      </c>
    </row>
    <row r="4201" spans="1:7" s="63" customFormat="1" ht="25.2" customHeight="1" x14ac:dyDescent="0.35">
      <c r="A4201" s="367" t="s">
        <v>454</v>
      </c>
      <c r="B4201" s="343" t="s">
        <v>568</v>
      </c>
      <c r="C4201" s="69">
        <v>2022</v>
      </c>
      <c r="D4201" s="134">
        <v>0.4</v>
      </c>
      <c r="E4201" s="71">
        <v>1</v>
      </c>
      <c r="F4201" s="23">
        <v>5</v>
      </c>
      <c r="G4201" s="137">
        <v>2.29325</v>
      </c>
    </row>
    <row r="4202" spans="1:7" s="63" customFormat="1" ht="25.2" customHeight="1" x14ac:dyDescent="0.35">
      <c r="A4202" s="367" t="s">
        <v>454</v>
      </c>
      <c r="B4202" s="343" t="s">
        <v>568</v>
      </c>
      <c r="C4202" s="69">
        <v>2022</v>
      </c>
      <c r="D4202" s="134">
        <v>0.4</v>
      </c>
      <c r="E4202" s="71">
        <v>1</v>
      </c>
      <c r="F4202" s="23">
        <v>10</v>
      </c>
      <c r="G4202" s="137">
        <v>2.29325</v>
      </c>
    </row>
    <row r="4203" spans="1:7" s="63" customFormat="1" ht="25.2" customHeight="1" x14ac:dyDescent="0.35">
      <c r="A4203" s="367" t="s">
        <v>454</v>
      </c>
      <c r="B4203" s="343" t="s">
        <v>568</v>
      </c>
      <c r="C4203" s="69">
        <v>2022</v>
      </c>
      <c r="D4203" s="134">
        <v>0.4</v>
      </c>
      <c r="E4203" s="71">
        <v>1</v>
      </c>
      <c r="F4203" s="23">
        <v>5</v>
      </c>
      <c r="G4203" s="137">
        <v>2.29325</v>
      </c>
    </row>
    <row r="4204" spans="1:7" s="63" customFormat="1" ht="25.2" customHeight="1" x14ac:dyDescent="0.35">
      <c r="A4204" s="367" t="s">
        <v>454</v>
      </c>
      <c r="B4204" s="343" t="s">
        <v>568</v>
      </c>
      <c r="C4204" s="69">
        <v>2022</v>
      </c>
      <c r="D4204" s="134">
        <v>0.4</v>
      </c>
      <c r="E4204" s="71">
        <v>1</v>
      </c>
      <c r="F4204" s="23">
        <v>5</v>
      </c>
      <c r="G4204" s="137">
        <v>2.29325</v>
      </c>
    </row>
    <row r="4205" spans="1:7" s="63" customFormat="1" ht="25.2" customHeight="1" x14ac:dyDescent="0.35">
      <c r="A4205" s="367" t="s">
        <v>454</v>
      </c>
      <c r="B4205" s="343" t="s">
        <v>568</v>
      </c>
      <c r="C4205" s="69">
        <v>2022</v>
      </c>
      <c r="D4205" s="134">
        <v>0.4</v>
      </c>
      <c r="E4205" s="71">
        <v>1</v>
      </c>
      <c r="F4205" s="23">
        <v>15</v>
      </c>
      <c r="G4205" s="137">
        <v>2.29325</v>
      </c>
    </row>
    <row r="4206" spans="1:7" s="63" customFormat="1" ht="25.2" customHeight="1" x14ac:dyDescent="0.35">
      <c r="A4206" s="367" t="s">
        <v>454</v>
      </c>
      <c r="B4206" s="343" t="s">
        <v>568</v>
      </c>
      <c r="C4206" s="69">
        <v>2022</v>
      </c>
      <c r="D4206" s="134">
        <v>0.4</v>
      </c>
      <c r="E4206" s="71">
        <v>1</v>
      </c>
      <c r="F4206" s="23">
        <v>5</v>
      </c>
      <c r="G4206" s="137">
        <v>2.29325</v>
      </c>
    </row>
    <row r="4207" spans="1:7" s="63" customFormat="1" ht="25.2" customHeight="1" x14ac:dyDescent="0.35">
      <c r="A4207" s="367" t="s">
        <v>454</v>
      </c>
      <c r="B4207" s="343" t="s">
        <v>568</v>
      </c>
      <c r="C4207" s="69">
        <v>2022</v>
      </c>
      <c r="D4207" s="134">
        <v>0.4</v>
      </c>
      <c r="E4207" s="71">
        <v>1</v>
      </c>
      <c r="F4207" s="23">
        <v>5</v>
      </c>
      <c r="G4207" s="137">
        <v>2.29325</v>
      </c>
    </row>
    <row r="4208" spans="1:7" s="63" customFormat="1" ht="25.2" customHeight="1" x14ac:dyDescent="0.35">
      <c r="A4208" s="367" t="s">
        <v>454</v>
      </c>
      <c r="B4208" s="343" t="s">
        <v>568</v>
      </c>
      <c r="C4208" s="69">
        <v>2022</v>
      </c>
      <c r="D4208" s="134">
        <v>0.4</v>
      </c>
      <c r="E4208" s="71">
        <v>1</v>
      </c>
      <c r="F4208" s="23">
        <v>5</v>
      </c>
      <c r="G4208" s="137">
        <v>2.29325</v>
      </c>
    </row>
    <row r="4209" spans="1:7" s="63" customFormat="1" ht="25.2" customHeight="1" x14ac:dyDescent="0.35">
      <c r="A4209" s="367" t="s">
        <v>454</v>
      </c>
      <c r="B4209" s="343" t="s">
        <v>568</v>
      </c>
      <c r="C4209" s="69">
        <v>2022</v>
      </c>
      <c r="D4209" s="134">
        <v>0.4</v>
      </c>
      <c r="E4209" s="71">
        <v>1</v>
      </c>
      <c r="F4209" s="23">
        <v>5</v>
      </c>
      <c r="G4209" s="137">
        <v>31.400469999999999</v>
      </c>
    </row>
    <row r="4210" spans="1:7" s="63" customFormat="1" ht="25.2" customHeight="1" x14ac:dyDescent="0.35">
      <c r="A4210" s="367" t="s">
        <v>454</v>
      </c>
      <c r="B4210" s="343" t="s">
        <v>568</v>
      </c>
      <c r="C4210" s="69">
        <v>2022</v>
      </c>
      <c r="D4210" s="134">
        <v>0.4</v>
      </c>
      <c r="E4210" s="71">
        <v>1</v>
      </c>
      <c r="F4210" s="23">
        <v>5</v>
      </c>
      <c r="G4210" s="137">
        <v>31.400469999999999</v>
      </c>
    </row>
    <row r="4211" spans="1:7" s="63" customFormat="1" ht="25.2" customHeight="1" x14ac:dyDescent="0.35">
      <c r="A4211" s="367" t="s">
        <v>454</v>
      </c>
      <c r="B4211" s="343" t="s">
        <v>568</v>
      </c>
      <c r="C4211" s="69">
        <v>2022</v>
      </c>
      <c r="D4211" s="134">
        <v>0.4</v>
      </c>
      <c r="E4211" s="71">
        <v>1</v>
      </c>
      <c r="F4211" s="23">
        <v>5</v>
      </c>
      <c r="G4211" s="137">
        <v>31.400469999999999</v>
      </c>
    </row>
    <row r="4212" spans="1:7" s="63" customFormat="1" ht="25.2" customHeight="1" x14ac:dyDescent="0.35">
      <c r="A4212" s="367" t="s">
        <v>454</v>
      </c>
      <c r="B4212" s="343" t="s">
        <v>568</v>
      </c>
      <c r="C4212" s="69">
        <v>2022</v>
      </c>
      <c r="D4212" s="134">
        <v>0.4</v>
      </c>
      <c r="E4212" s="71">
        <v>1</v>
      </c>
      <c r="F4212" s="23">
        <v>15</v>
      </c>
      <c r="G4212" s="137">
        <v>31.400469999999999</v>
      </c>
    </row>
    <row r="4213" spans="1:7" s="63" customFormat="1" ht="25.2" customHeight="1" x14ac:dyDescent="0.35">
      <c r="A4213" s="367" t="s">
        <v>454</v>
      </c>
      <c r="B4213" s="343" t="s">
        <v>568</v>
      </c>
      <c r="C4213" s="69">
        <v>2022</v>
      </c>
      <c r="D4213" s="134">
        <v>0.4</v>
      </c>
      <c r="E4213" s="71">
        <v>1</v>
      </c>
      <c r="F4213" s="23">
        <v>5</v>
      </c>
      <c r="G4213" s="137">
        <v>31.400469999999999</v>
      </c>
    </row>
    <row r="4214" spans="1:7" s="63" customFormat="1" ht="25.2" customHeight="1" x14ac:dyDescent="0.35">
      <c r="A4214" s="367" t="s">
        <v>454</v>
      </c>
      <c r="B4214" s="86" t="s">
        <v>569</v>
      </c>
      <c r="C4214" s="69">
        <v>2022</v>
      </c>
      <c r="D4214" s="134">
        <v>0.4</v>
      </c>
      <c r="E4214" s="71">
        <v>1</v>
      </c>
      <c r="F4214" s="136">
        <v>15</v>
      </c>
      <c r="G4214" s="137">
        <v>2.4538899999999999</v>
      </c>
    </row>
    <row r="4215" spans="1:7" s="63" customFormat="1" ht="25.2" customHeight="1" x14ac:dyDescent="0.35">
      <c r="A4215" s="367" t="s">
        <v>454</v>
      </c>
      <c r="B4215" s="86" t="s">
        <v>569</v>
      </c>
      <c r="C4215" s="69">
        <v>2022</v>
      </c>
      <c r="D4215" s="134">
        <v>0.4</v>
      </c>
      <c r="E4215" s="71">
        <v>1</v>
      </c>
      <c r="F4215" s="136">
        <v>15</v>
      </c>
      <c r="G4215" s="137">
        <v>2.4538899999999999</v>
      </c>
    </row>
    <row r="4216" spans="1:7" s="63" customFormat="1" ht="25.2" customHeight="1" x14ac:dyDescent="0.35">
      <c r="A4216" s="367" t="s">
        <v>454</v>
      </c>
      <c r="B4216" s="86" t="s">
        <v>569</v>
      </c>
      <c r="C4216" s="69">
        <v>2022</v>
      </c>
      <c r="D4216" s="134">
        <v>0.4</v>
      </c>
      <c r="E4216" s="71">
        <v>1</v>
      </c>
      <c r="F4216" s="136">
        <v>15</v>
      </c>
      <c r="G4216" s="137">
        <v>2.4538899999999999</v>
      </c>
    </row>
    <row r="4217" spans="1:7" s="63" customFormat="1" ht="25.2" customHeight="1" x14ac:dyDescent="0.35">
      <c r="A4217" s="367" t="s">
        <v>454</v>
      </c>
      <c r="B4217" s="86" t="s">
        <v>569</v>
      </c>
      <c r="C4217" s="69">
        <v>2022</v>
      </c>
      <c r="D4217" s="134">
        <v>0.4</v>
      </c>
      <c r="E4217" s="71">
        <v>1</v>
      </c>
      <c r="F4217" s="136">
        <v>15</v>
      </c>
      <c r="G4217" s="137">
        <v>2.4538899999999999</v>
      </c>
    </row>
    <row r="4218" spans="1:7" s="63" customFormat="1" ht="25.2" customHeight="1" x14ac:dyDescent="0.35">
      <c r="A4218" s="367" t="s">
        <v>454</v>
      </c>
      <c r="B4218" s="86" t="s">
        <v>569</v>
      </c>
      <c r="C4218" s="69">
        <v>2022</v>
      </c>
      <c r="D4218" s="134">
        <v>0.4</v>
      </c>
      <c r="E4218" s="71">
        <v>1</v>
      </c>
      <c r="F4218" s="136">
        <v>15</v>
      </c>
      <c r="G4218" s="137">
        <v>2.4538899999999999</v>
      </c>
    </row>
    <row r="4219" spans="1:7" s="63" customFormat="1" ht="25.2" customHeight="1" x14ac:dyDescent="0.35">
      <c r="A4219" s="367" t="s">
        <v>454</v>
      </c>
      <c r="B4219" s="86" t="s">
        <v>569</v>
      </c>
      <c r="C4219" s="69">
        <v>2022</v>
      </c>
      <c r="D4219" s="134">
        <v>0.4</v>
      </c>
      <c r="E4219" s="71">
        <v>1</v>
      </c>
      <c r="F4219" s="136">
        <v>15</v>
      </c>
      <c r="G4219" s="137">
        <v>2.4538899999999999</v>
      </c>
    </row>
    <row r="4220" spans="1:7" s="63" customFormat="1" ht="25.2" customHeight="1" x14ac:dyDescent="0.35">
      <c r="A4220" s="367" t="s">
        <v>454</v>
      </c>
      <c r="B4220" s="86" t="s">
        <v>569</v>
      </c>
      <c r="C4220" s="69">
        <v>2022</v>
      </c>
      <c r="D4220" s="134">
        <v>0.4</v>
      </c>
      <c r="E4220" s="71">
        <v>1</v>
      </c>
      <c r="F4220" s="136">
        <v>15</v>
      </c>
      <c r="G4220" s="137">
        <v>2.5420199999999999</v>
      </c>
    </row>
    <row r="4221" spans="1:7" s="63" customFormat="1" ht="25.2" customHeight="1" x14ac:dyDescent="0.35">
      <c r="A4221" s="367" t="s">
        <v>454</v>
      </c>
      <c r="B4221" s="86" t="s">
        <v>569</v>
      </c>
      <c r="C4221" s="69">
        <v>2022</v>
      </c>
      <c r="D4221" s="134">
        <v>0.4</v>
      </c>
      <c r="E4221" s="71">
        <v>1</v>
      </c>
      <c r="F4221" s="136">
        <v>15</v>
      </c>
      <c r="G4221" s="137">
        <v>2.5420199999999999</v>
      </c>
    </row>
    <row r="4222" spans="1:7" s="63" customFormat="1" ht="25.2" customHeight="1" x14ac:dyDescent="0.35">
      <c r="A4222" s="367" t="s">
        <v>454</v>
      </c>
      <c r="B4222" s="86" t="s">
        <v>569</v>
      </c>
      <c r="C4222" s="69">
        <v>2022</v>
      </c>
      <c r="D4222" s="134">
        <v>0.4</v>
      </c>
      <c r="E4222" s="71">
        <v>1</v>
      </c>
      <c r="F4222" s="136">
        <v>15</v>
      </c>
      <c r="G4222" s="137">
        <v>2.5420199999999999</v>
      </c>
    </row>
    <row r="4223" spans="1:7" s="63" customFormat="1" ht="25.2" customHeight="1" x14ac:dyDescent="0.35">
      <c r="A4223" s="367" t="s">
        <v>454</v>
      </c>
      <c r="B4223" s="86" t="s">
        <v>569</v>
      </c>
      <c r="C4223" s="69">
        <v>2022</v>
      </c>
      <c r="D4223" s="134">
        <v>0.4</v>
      </c>
      <c r="E4223" s="71">
        <v>1</v>
      </c>
      <c r="F4223" s="136">
        <v>15</v>
      </c>
      <c r="G4223" s="137">
        <v>13.84965</v>
      </c>
    </row>
    <row r="4224" spans="1:7" s="63" customFormat="1" ht="25.2" customHeight="1" x14ac:dyDescent="0.35">
      <c r="A4224" s="367" t="s">
        <v>454</v>
      </c>
      <c r="B4224" s="86" t="s">
        <v>569</v>
      </c>
      <c r="C4224" s="69">
        <v>2022</v>
      </c>
      <c r="D4224" s="134">
        <v>0.4</v>
      </c>
      <c r="E4224" s="71">
        <v>1</v>
      </c>
      <c r="F4224" s="136">
        <v>15</v>
      </c>
      <c r="G4224" s="137">
        <v>13.84965</v>
      </c>
    </row>
    <row r="4225" spans="1:7" s="63" customFormat="1" ht="25.2" customHeight="1" x14ac:dyDescent="0.35">
      <c r="A4225" s="367" t="s">
        <v>454</v>
      </c>
      <c r="B4225" s="86" t="s">
        <v>569</v>
      </c>
      <c r="C4225" s="69">
        <v>2022</v>
      </c>
      <c r="D4225" s="134">
        <v>0.4</v>
      </c>
      <c r="E4225" s="71">
        <v>1</v>
      </c>
      <c r="F4225" s="23">
        <v>1</v>
      </c>
      <c r="G4225" s="137">
        <v>19.009650000000001</v>
      </c>
    </row>
    <row r="4226" spans="1:7" s="63" customFormat="1" ht="25.2" customHeight="1" x14ac:dyDescent="0.35">
      <c r="A4226" s="367" t="s">
        <v>454</v>
      </c>
      <c r="B4226" s="86" t="s">
        <v>569</v>
      </c>
      <c r="C4226" s="69">
        <v>2022</v>
      </c>
      <c r="D4226" s="134">
        <v>0.4</v>
      </c>
      <c r="E4226" s="71">
        <v>1</v>
      </c>
      <c r="F4226" s="23">
        <v>1</v>
      </c>
      <c r="G4226" s="137">
        <v>19.009650000000001</v>
      </c>
    </row>
    <row r="4227" spans="1:7" s="63" customFormat="1" ht="25.2" customHeight="1" x14ac:dyDescent="0.35">
      <c r="A4227" s="367" t="s">
        <v>454</v>
      </c>
      <c r="B4227" s="86" t="s">
        <v>569</v>
      </c>
      <c r="C4227" s="69">
        <v>2022</v>
      </c>
      <c r="D4227" s="134">
        <v>0.4</v>
      </c>
      <c r="E4227" s="71">
        <v>1</v>
      </c>
      <c r="F4227" s="23">
        <v>10</v>
      </c>
      <c r="G4227" s="137">
        <v>23.518999999999998</v>
      </c>
    </row>
    <row r="4228" spans="1:7" s="63" customFormat="1" ht="25.2" customHeight="1" x14ac:dyDescent="0.35">
      <c r="A4228" s="367" t="s">
        <v>454</v>
      </c>
      <c r="B4228" s="86" t="s">
        <v>569</v>
      </c>
      <c r="C4228" s="69">
        <v>2022</v>
      </c>
      <c r="D4228" s="134">
        <v>0.4</v>
      </c>
      <c r="E4228" s="71">
        <v>1</v>
      </c>
      <c r="F4228" s="23">
        <v>15</v>
      </c>
      <c r="G4228" s="137">
        <v>16.24108</v>
      </c>
    </row>
    <row r="4229" spans="1:7" s="63" customFormat="1" ht="25.2" customHeight="1" x14ac:dyDescent="0.35">
      <c r="A4229" s="367" t="s">
        <v>454</v>
      </c>
      <c r="B4229" s="86" t="s">
        <v>569</v>
      </c>
      <c r="C4229" s="69">
        <v>2022</v>
      </c>
      <c r="D4229" s="134">
        <v>0.4</v>
      </c>
      <c r="E4229" s="71">
        <v>1</v>
      </c>
      <c r="F4229" s="23">
        <v>15</v>
      </c>
      <c r="G4229" s="137">
        <v>18.42446</v>
      </c>
    </row>
    <row r="4230" spans="1:7" s="63" customFormat="1" ht="25.2" customHeight="1" x14ac:dyDescent="0.35">
      <c r="A4230" s="367" t="s">
        <v>454</v>
      </c>
      <c r="B4230" s="343" t="s">
        <v>570</v>
      </c>
      <c r="C4230" s="69">
        <v>2022</v>
      </c>
      <c r="D4230" s="134">
        <v>0.4</v>
      </c>
      <c r="E4230" s="71">
        <v>1</v>
      </c>
      <c r="F4230" s="23">
        <v>15</v>
      </c>
      <c r="G4230" s="137">
        <v>16.247479999999999</v>
      </c>
    </row>
    <row r="4231" spans="1:7" s="63" customFormat="1" ht="25.2" customHeight="1" x14ac:dyDescent="0.35">
      <c r="A4231" s="367" t="s">
        <v>454</v>
      </c>
      <c r="B4231" s="343" t="s">
        <v>570</v>
      </c>
      <c r="C4231" s="69">
        <v>2022</v>
      </c>
      <c r="D4231" s="134">
        <v>0.4</v>
      </c>
      <c r="E4231" s="71">
        <v>1</v>
      </c>
      <c r="F4231" s="23">
        <v>15</v>
      </c>
      <c r="G4231" s="137">
        <v>16.247479999999999</v>
      </c>
    </row>
    <row r="4232" spans="1:7" s="63" customFormat="1" ht="25.2" customHeight="1" x14ac:dyDescent="0.35">
      <c r="A4232" s="367" t="s">
        <v>454</v>
      </c>
      <c r="B4232" s="343" t="s">
        <v>570</v>
      </c>
      <c r="C4232" s="69">
        <v>2022</v>
      </c>
      <c r="D4232" s="134">
        <v>0.4</v>
      </c>
      <c r="E4232" s="71">
        <v>1</v>
      </c>
      <c r="F4232" s="153">
        <v>15</v>
      </c>
      <c r="G4232" s="137">
        <v>17.848099999999999</v>
      </c>
    </row>
    <row r="4233" spans="1:7" s="63" customFormat="1" ht="25.2" customHeight="1" x14ac:dyDescent="0.35">
      <c r="A4233" s="367" t="s">
        <v>454</v>
      </c>
      <c r="B4233" s="343" t="s">
        <v>570</v>
      </c>
      <c r="C4233" s="69">
        <v>2022</v>
      </c>
      <c r="D4233" s="134">
        <v>0.4</v>
      </c>
      <c r="E4233" s="71">
        <v>1</v>
      </c>
      <c r="F4233" s="136">
        <v>15</v>
      </c>
      <c r="G4233" s="137">
        <v>17.848099999999999</v>
      </c>
    </row>
    <row r="4234" spans="1:7" s="63" customFormat="1" ht="25.2" customHeight="1" x14ac:dyDescent="0.35">
      <c r="A4234" s="367" t="s">
        <v>454</v>
      </c>
      <c r="B4234" s="343" t="s">
        <v>570</v>
      </c>
      <c r="C4234" s="69">
        <v>2022</v>
      </c>
      <c r="D4234" s="134">
        <v>0.4</v>
      </c>
      <c r="E4234" s="71">
        <v>1</v>
      </c>
      <c r="F4234" s="136">
        <v>15</v>
      </c>
      <c r="G4234" s="137">
        <v>17.848099999999999</v>
      </c>
    </row>
    <row r="4235" spans="1:7" s="63" customFormat="1" ht="25.2" customHeight="1" x14ac:dyDescent="0.35">
      <c r="A4235" s="367" t="s">
        <v>454</v>
      </c>
      <c r="B4235" s="343" t="s">
        <v>570</v>
      </c>
      <c r="C4235" s="69">
        <v>2022</v>
      </c>
      <c r="D4235" s="134">
        <v>0.4</v>
      </c>
      <c r="E4235" s="71">
        <v>1</v>
      </c>
      <c r="F4235" s="136">
        <v>10</v>
      </c>
      <c r="G4235" s="137">
        <v>19.444790000000001</v>
      </c>
    </row>
    <row r="4236" spans="1:7" s="63" customFormat="1" ht="25.2" customHeight="1" x14ac:dyDescent="0.35">
      <c r="A4236" s="367" t="s">
        <v>454</v>
      </c>
      <c r="B4236" s="343" t="s">
        <v>570</v>
      </c>
      <c r="C4236" s="69">
        <v>2022</v>
      </c>
      <c r="D4236" s="134">
        <v>0.4</v>
      </c>
      <c r="E4236" s="71">
        <v>1</v>
      </c>
      <c r="F4236" s="153">
        <v>15</v>
      </c>
      <c r="G4236" s="137">
        <v>21.244050000000001</v>
      </c>
    </row>
    <row r="4237" spans="1:7" s="63" customFormat="1" ht="25.2" customHeight="1" x14ac:dyDescent="0.35">
      <c r="A4237" s="367" t="s">
        <v>454</v>
      </c>
      <c r="B4237" s="343" t="s">
        <v>570</v>
      </c>
      <c r="C4237" s="69">
        <v>2022</v>
      </c>
      <c r="D4237" s="134">
        <v>0.4</v>
      </c>
      <c r="E4237" s="71">
        <v>1</v>
      </c>
      <c r="F4237" s="136">
        <v>15</v>
      </c>
      <c r="G4237" s="137">
        <v>15.023619999999999</v>
      </c>
    </row>
    <row r="4238" spans="1:7" s="63" customFormat="1" ht="25.2" customHeight="1" x14ac:dyDescent="0.35">
      <c r="A4238" s="367" t="s">
        <v>454</v>
      </c>
      <c r="B4238" s="343" t="s">
        <v>570</v>
      </c>
      <c r="C4238" s="69">
        <v>2022</v>
      </c>
      <c r="D4238" s="134">
        <v>0.4</v>
      </c>
      <c r="E4238" s="71">
        <v>1</v>
      </c>
      <c r="F4238" s="136">
        <v>15</v>
      </c>
      <c r="G4238" s="137">
        <v>17.407540000000001</v>
      </c>
    </row>
    <row r="4239" spans="1:7" s="63" customFormat="1" ht="25.2" customHeight="1" x14ac:dyDescent="0.35">
      <c r="A4239" s="367" t="s">
        <v>454</v>
      </c>
      <c r="B4239" s="343" t="s">
        <v>570</v>
      </c>
      <c r="C4239" s="69">
        <v>2022</v>
      </c>
      <c r="D4239" s="134">
        <v>0.4</v>
      </c>
      <c r="E4239" s="71">
        <v>1</v>
      </c>
      <c r="F4239" s="136">
        <v>15</v>
      </c>
      <c r="G4239" s="137">
        <v>15.023619999999999</v>
      </c>
    </row>
    <row r="4240" spans="1:7" s="63" customFormat="1" ht="25.2" customHeight="1" x14ac:dyDescent="0.35">
      <c r="A4240" s="367" t="s">
        <v>454</v>
      </c>
      <c r="B4240" s="343" t="s">
        <v>570</v>
      </c>
      <c r="C4240" s="69">
        <v>2022</v>
      </c>
      <c r="D4240" s="134">
        <v>0.4</v>
      </c>
      <c r="E4240" s="71">
        <v>1</v>
      </c>
      <c r="F4240" s="154">
        <v>15</v>
      </c>
      <c r="G4240" s="137">
        <v>15.023619999999999</v>
      </c>
    </row>
    <row r="4241" spans="1:7" s="63" customFormat="1" ht="25.2" customHeight="1" x14ac:dyDescent="0.35">
      <c r="A4241" s="367" t="s">
        <v>454</v>
      </c>
      <c r="B4241" s="343" t="s">
        <v>570</v>
      </c>
      <c r="C4241" s="69">
        <v>2022</v>
      </c>
      <c r="D4241" s="134">
        <v>0.4</v>
      </c>
      <c r="E4241" s="275">
        <v>1</v>
      </c>
      <c r="F4241" s="23">
        <v>15</v>
      </c>
      <c r="G4241" s="135">
        <v>17.866990000000001</v>
      </c>
    </row>
    <row r="4242" spans="1:7" s="63" customFormat="1" ht="25.2" customHeight="1" x14ac:dyDescent="0.35">
      <c r="A4242" s="367" t="s">
        <v>454</v>
      </c>
      <c r="B4242" s="343" t="s">
        <v>570</v>
      </c>
      <c r="C4242" s="69">
        <v>2022</v>
      </c>
      <c r="D4242" s="134">
        <v>0.4</v>
      </c>
      <c r="E4242" s="275">
        <v>1</v>
      </c>
      <c r="F4242" s="23">
        <v>15</v>
      </c>
      <c r="G4242" s="135">
        <v>17.866990000000001</v>
      </c>
    </row>
    <row r="4243" spans="1:7" s="63" customFormat="1" ht="25.2" customHeight="1" x14ac:dyDescent="0.35">
      <c r="A4243" s="367" t="s">
        <v>454</v>
      </c>
      <c r="B4243" s="343" t="s">
        <v>570</v>
      </c>
      <c r="C4243" s="69">
        <v>2022</v>
      </c>
      <c r="D4243" s="134">
        <v>0.4</v>
      </c>
      <c r="E4243" s="275">
        <v>1</v>
      </c>
      <c r="F4243" s="155">
        <v>15</v>
      </c>
      <c r="G4243" s="135">
        <v>15.48306</v>
      </c>
    </row>
    <row r="4244" spans="1:7" s="63" customFormat="1" ht="25.2" customHeight="1" x14ac:dyDescent="0.35">
      <c r="A4244" s="367" t="s">
        <v>454</v>
      </c>
      <c r="B4244" s="343" t="s">
        <v>570</v>
      </c>
      <c r="C4244" s="299">
        <v>2022</v>
      </c>
      <c r="D4244" s="134">
        <v>0.4</v>
      </c>
      <c r="E4244" s="275">
        <v>1</v>
      </c>
      <c r="F4244" s="23">
        <v>15</v>
      </c>
      <c r="G4244" s="135">
        <v>17.15071</v>
      </c>
    </row>
    <row r="4245" spans="1:7" s="63" customFormat="1" ht="25.2" customHeight="1" x14ac:dyDescent="0.35">
      <c r="A4245" s="367" t="s">
        <v>454</v>
      </c>
      <c r="B4245" s="343" t="s">
        <v>570</v>
      </c>
      <c r="C4245" s="299">
        <v>2022</v>
      </c>
      <c r="D4245" s="134">
        <v>0.4</v>
      </c>
      <c r="E4245" s="275">
        <v>1</v>
      </c>
      <c r="F4245" s="23">
        <v>15</v>
      </c>
      <c r="G4245" s="135">
        <v>17.15071</v>
      </c>
    </row>
    <row r="4246" spans="1:7" s="63" customFormat="1" ht="25.2" customHeight="1" x14ac:dyDescent="0.35">
      <c r="A4246" s="367" t="s">
        <v>454</v>
      </c>
      <c r="B4246" s="343" t="s">
        <v>570</v>
      </c>
      <c r="C4246" s="299">
        <v>2022</v>
      </c>
      <c r="D4246" s="134">
        <v>0.4</v>
      </c>
      <c r="E4246" s="275">
        <v>1</v>
      </c>
      <c r="F4246" s="23">
        <v>15</v>
      </c>
      <c r="G4246" s="135">
        <v>17.15071</v>
      </c>
    </row>
    <row r="4247" spans="1:7" s="63" customFormat="1" ht="25.2" customHeight="1" x14ac:dyDescent="0.35">
      <c r="A4247" s="367" t="s">
        <v>454</v>
      </c>
      <c r="B4247" s="343" t="s">
        <v>570</v>
      </c>
      <c r="C4247" s="299">
        <v>2022</v>
      </c>
      <c r="D4247" s="134">
        <v>0.4</v>
      </c>
      <c r="E4247" s="275">
        <v>1</v>
      </c>
      <c r="F4247" s="23">
        <v>10</v>
      </c>
      <c r="G4247" s="135">
        <v>17.15071</v>
      </c>
    </row>
    <row r="4248" spans="1:7" s="63" customFormat="1" ht="25.2" customHeight="1" x14ac:dyDescent="0.35">
      <c r="A4248" s="367" t="s">
        <v>454</v>
      </c>
      <c r="B4248" s="343" t="s">
        <v>570</v>
      </c>
      <c r="C4248" s="299">
        <v>2022</v>
      </c>
      <c r="D4248" s="134">
        <v>0.4</v>
      </c>
      <c r="E4248" s="275">
        <v>1</v>
      </c>
      <c r="F4248" s="23">
        <v>10</v>
      </c>
      <c r="G4248" s="135">
        <v>17.15071</v>
      </c>
    </row>
    <row r="4249" spans="1:7" s="63" customFormat="1" ht="25.2" customHeight="1" x14ac:dyDescent="0.35">
      <c r="A4249" s="367" t="s">
        <v>454</v>
      </c>
      <c r="B4249" s="343" t="s">
        <v>570</v>
      </c>
      <c r="C4249" s="299">
        <v>2022</v>
      </c>
      <c r="D4249" s="134">
        <v>0.4</v>
      </c>
      <c r="E4249" s="275">
        <v>1</v>
      </c>
      <c r="F4249" s="155">
        <v>15</v>
      </c>
      <c r="G4249" s="135">
        <v>21.04665</v>
      </c>
    </row>
    <row r="4250" spans="1:7" s="63" customFormat="1" ht="25.2" customHeight="1" x14ac:dyDescent="0.35">
      <c r="A4250" s="367" t="s">
        <v>454</v>
      </c>
      <c r="B4250" s="343" t="s">
        <v>570</v>
      </c>
      <c r="C4250" s="299">
        <v>2022</v>
      </c>
      <c r="D4250" s="134">
        <v>0.4</v>
      </c>
      <c r="E4250" s="275">
        <v>1</v>
      </c>
      <c r="F4250" s="23">
        <v>15</v>
      </c>
      <c r="G4250" s="137">
        <v>25.296790000000001</v>
      </c>
    </row>
    <row r="4251" spans="1:7" s="63" customFormat="1" ht="25.2" customHeight="1" x14ac:dyDescent="0.35">
      <c r="A4251" s="367" t="s">
        <v>454</v>
      </c>
      <c r="B4251" s="343" t="s">
        <v>570</v>
      </c>
      <c r="C4251" s="299">
        <v>2022</v>
      </c>
      <c r="D4251" s="134">
        <v>0.4</v>
      </c>
      <c r="E4251" s="275">
        <v>1</v>
      </c>
      <c r="F4251" s="23">
        <v>15</v>
      </c>
      <c r="G4251" s="137">
        <v>24.168379999999999</v>
      </c>
    </row>
    <row r="4252" spans="1:7" s="63" customFormat="1" ht="25.2" customHeight="1" x14ac:dyDescent="0.35">
      <c r="A4252" s="367" t="s">
        <v>454</v>
      </c>
      <c r="B4252" s="343" t="s">
        <v>570</v>
      </c>
      <c r="C4252" s="299">
        <v>2022</v>
      </c>
      <c r="D4252" s="134">
        <v>0.4</v>
      </c>
      <c r="E4252" s="275">
        <v>1</v>
      </c>
      <c r="F4252" s="23">
        <v>15</v>
      </c>
      <c r="G4252" s="137">
        <v>24.168379999999999</v>
      </c>
    </row>
    <row r="4253" spans="1:7" s="63" customFormat="1" ht="25.2" customHeight="1" x14ac:dyDescent="0.35">
      <c r="A4253" s="367" t="s">
        <v>454</v>
      </c>
      <c r="B4253" s="343" t="s">
        <v>570</v>
      </c>
      <c r="C4253" s="299">
        <v>2022</v>
      </c>
      <c r="D4253" s="134">
        <v>0.4</v>
      </c>
      <c r="E4253" s="275">
        <v>1</v>
      </c>
      <c r="F4253" s="155">
        <v>15</v>
      </c>
      <c r="G4253" s="137">
        <v>24.168379999999999</v>
      </c>
    </row>
    <row r="4254" spans="1:7" s="63" customFormat="1" ht="25.2" customHeight="1" x14ac:dyDescent="0.35">
      <c r="A4254" s="367" t="s">
        <v>454</v>
      </c>
      <c r="B4254" s="343" t="s">
        <v>570</v>
      </c>
      <c r="C4254" s="299">
        <v>2022</v>
      </c>
      <c r="D4254" s="134">
        <v>0.4</v>
      </c>
      <c r="E4254" s="275">
        <v>1</v>
      </c>
      <c r="F4254" s="23">
        <v>15</v>
      </c>
      <c r="G4254" s="135">
        <v>22.072150000000001</v>
      </c>
    </row>
    <row r="4255" spans="1:7" s="63" customFormat="1" ht="25.2" customHeight="1" x14ac:dyDescent="0.35">
      <c r="A4255" s="367" t="s">
        <v>454</v>
      </c>
      <c r="B4255" s="343" t="s">
        <v>570</v>
      </c>
      <c r="C4255" s="299">
        <v>2022</v>
      </c>
      <c r="D4255" s="134">
        <v>0.4</v>
      </c>
      <c r="E4255" s="275">
        <v>1</v>
      </c>
      <c r="F4255" s="23">
        <v>15</v>
      </c>
      <c r="G4255" s="135">
        <v>22.072150000000001</v>
      </c>
    </row>
    <row r="4256" spans="1:7" s="63" customFormat="1" ht="25.2" customHeight="1" x14ac:dyDescent="0.35">
      <c r="A4256" s="367" t="s">
        <v>454</v>
      </c>
      <c r="B4256" s="343" t="s">
        <v>570</v>
      </c>
      <c r="C4256" s="299">
        <v>2022</v>
      </c>
      <c r="D4256" s="134">
        <v>0.4</v>
      </c>
      <c r="E4256" s="275">
        <v>1</v>
      </c>
      <c r="F4256" s="23">
        <v>15</v>
      </c>
      <c r="G4256" s="135">
        <v>19.40889</v>
      </c>
    </row>
    <row r="4257" spans="1:7" s="63" customFormat="1" ht="25.2" customHeight="1" x14ac:dyDescent="0.35">
      <c r="A4257" s="367" t="s">
        <v>454</v>
      </c>
      <c r="B4257" s="343" t="s">
        <v>570</v>
      </c>
      <c r="C4257" s="299">
        <v>2022</v>
      </c>
      <c r="D4257" s="134">
        <v>0.4</v>
      </c>
      <c r="E4257" s="275">
        <v>1</v>
      </c>
      <c r="F4257" s="23">
        <v>15</v>
      </c>
      <c r="G4257" s="135">
        <v>6.4706999999999999</v>
      </c>
    </row>
    <row r="4258" spans="1:7" s="63" customFormat="1" ht="25.2" customHeight="1" x14ac:dyDescent="0.35">
      <c r="A4258" s="367" t="s">
        <v>454</v>
      </c>
      <c r="B4258" s="343" t="s">
        <v>570</v>
      </c>
      <c r="C4258" s="299">
        <v>2022</v>
      </c>
      <c r="D4258" s="134">
        <v>0.4</v>
      </c>
      <c r="E4258" s="275">
        <v>1</v>
      </c>
      <c r="F4258" s="23">
        <v>15</v>
      </c>
      <c r="G4258" s="135">
        <v>6.4706999999999999</v>
      </c>
    </row>
    <row r="4259" spans="1:7" s="63" customFormat="1" ht="25.2" customHeight="1" x14ac:dyDescent="0.35">
      <c r="A4259" s="367" t="s">
        <v>454</v>
      </c>
      <c r="B4259" s="343" t="s">
        <v>570</v>
      </c>
      <c r="C4259" s="299">
        <v>2022</v>
      </c>
      <c r="D4259" s="134">
        <v>0.4</v>
      </c>
      <c r="E4259" s="275">
        <v>1</v>
      </c>
      <c r="F4259" s="23">
        <v>15</v>
      </c>
      <c r="G4259" s="135">
        <v>6.4706999999999999</v>
      </c>
    </row>
    <row r="4260" spans="1:7" s="63" customFormat="1" ht="25.2" customHeight="1" x14ac:dyDescent="0.35">
      <c r="A4260" s="367" t="s">
        <v>454</v>
      </c>
      <c r="B4260" s="343" t="s">
        <v>570</v>
      </c>
      <c r="C4260" s="299">
        <v>2022</v>
      </c>
      <c r="D4260" s="134">
        <v>0.4</v>
      </c>
      <c r="E4260" s="275">
        <v>1</v>
      </c>
      <c r="F4260" s="23">
        <v>15</v>
      </c>
      <c r="G4260" s="135">
        <v>6.4706999999999999</v>
      </c>
    </row>
    <row r="4261" spans="1:7" s="63" customFormat="1" ht="25.2" customHeight="1" x14ac:dyDescent="0.35">
      <c r="A4261" s="367" t="s">
        <v>454</v>
      </c>
      <c r="B4261" s="343" t="s">
        <v>570</v>
      </c>
      <c r="C4261" s="299">
        <v>2022</v>
      </c>
      <c r="D4261" s="134">
        <v>0.4</v>
      </c>
      <c r="E4261" s="275">
        <v>1</v>
      </c>
      <c r="F4261" s="155">
        <v>15</v>
      </c>
      <c r="G4261" s="135">
        <v>3.1790400000000001</v>
      </c>
    </row>
    <row r="4262" spans="1:7" s="63" customFormat="1" ht="25.2" customHeight="1" x14ac:dyDescent="0.35">
      <c r="A4262" s="367" t="s">
        <v>454</v>
      </c>
      <c r="B4262" s="343" t="s">
        <v>570</v>
      </c>
      <c r="C4262" s="299">
        <v>2022</v>
      </c>
      <c r="D4262" s="134">
        <v>0.4</v>
      </c>
      <c r="E4262" s="275">
        <v>1</v>
      </c>
      <c r="F4262" s="23">
        <v>15</v>
      </c>
      <c r="G4262" s="135">
        <v>3.1912099999999999</v>
      </c>
    </row>
    <row r="4263" spans="1:7" s="63" customFormat="1" ht="25.2" customHeight="1" x14ac:dyDescent="0.35">
      <c r="A4263" s="367" t="s">
        <v>454</v>
      </c>
      <c r="B4263" s="343" t="s">
        <v>570</v>
      </c>
      <c r="C4263" s="299">
        <v>2022</v>
      </c>
      <c r="D4263" s="134">
        <v>0.4</v>
      </c>
      <c r="E4263" s="275">
        <v>1</v>
      </c>
      <c r="F4263" s="23">
        <v>15</v>
      </c>
      <c r="G4263" s="135">
        <v>3.1912099999999999</v>
      </c>
    </row>
    <row r="4264" spans="1:7" s="63" customFormat="1" ht="25.2" customHeight="1" x14ac:dyDescent="0.35">
      <c r="A4264" s="367" t="s">
        <v>454</v>
      </c>
      <c r="B4264" s="343" t="s">
        <v>570</v>
      </c>
      <c r="C4264" s="299">
        <v>2022</v>
      </c>
      <c r="D4264" s="134">
        <v>0.4</v>
      </c>
      <c r="E4264" s="275">
        <v>1</v>
      </c>
      <c r="F4264" s="155">
        <v>15</v>
      </c>
      <c r="G4264" s="135">
        <v>3.1912099999999999</v>
      </c>
    </row>
    <row r="4265" spans="1:7" s="63" customFormat="1" ht="25.2" customHeight="1" x14ac:dyDescent="0.35">
      <c r="A4265" s="367" t="s">
        <v>454</v>
      </c>
      <c r="B4265" s="343" t="s">
        <v>570</v>
      </c>
      <c r="C4265" s="299">
        <v>2022</v>
      </c>
      <c r="D4265" s="134">
        <v>0.4</v>
      </c>
      <c r="E4265" s="275">
        <v>1</v>
      </c>
      <c r="F4265" s="23">
        <v>15</v>
      </c>
      <c r="G4265" s="135">
        <v>12.31265</v>
      </c>
    </row>
    <row r="4266" spans="1:7" s="63" customFormat="1" ht="25.2" customHeight="1" x14ac:dyDescent="0.35">
      <c r="A4266" s="367" t="s">
        <v>454</v>
      </c>
      <c r="B4266" s="343" t="s">
        <v>570</v>
      </c>
      <c r="C4266" s="299">
        <v>2022</v>
      </c>
      <c r="D4266" s="134">
        <v>0.4</v>
      </c>
      <c r="E4266" s="275">
        <v>1</v>
      </c>
      <c r="F4266" s="23">
        <v>15</v>
      </c>
      <c r="G4266" s="135">
        <v>17.510380000000001</v>
      </c>
    </row>
    <row r="4267" spans="1:7" s="63" customFormat="1" ht="25.2" customHeight="1" x14ac:dyDescent="0.35">
      <c r="A4267" s="367" t="s">
        <v>454</v>
      </c>
      <c r="B4267" s="343" t="s">
        <v>570</v>
      </c>
      <c r="C4267" s="299">
        <v>2022</v>
      </c>
      <c r="D4267" s="134">
        <v>0.4</v>
      </c>
      <c r="E4267" s="275">
        <v>1</v>
      </c>
      <c r="F4267" s="155">
        <v>15</v>
      </c>
      <c r="G4267" s="135">
        <v>17.510380000000001</v>
      </c>
    </row>
    <row r="4268" spans="1:7" s="63" customFormat="1" ht="25.2" customHeight="1" x14ac:dyDescent="0.35">
      <c r="A4268" s="367" t="s">
        <v>454</v>
      </c>
      <c r="B4268" s="343" t="s">
        <v>570</v>
      </c>
      <c r="C4268" s="299">
        <v>2022</v>
      </c>
      <c r="D4268" s="134">
        <v>0.4</v>
      </c>
      <c r="E4268" s="275">
        <v>1</v>
      </c>
      <c r="F4268" s="23">
        <v>15</v>
      </c>
      <c r="G4268" s="135">
        <v>16.770489999999999</v>
      </c>
    </row>
    <row r="4269" spans="1:7" s="63" customFormat="1" ht="25.2" customHeight="1" x14ac:dyDescent="0.35">
      <c r="A4269" s="367" t="s">
        <v>454</v>
      </c>
      <c r="B4269" s="343" t="s">
        <v>570</v>
      </c>
      <c r="C4269" s="299">
        <v>2022</v>
      </c>
      <c r="D4269" s="134">
        <v>0.4</v>
      </c>
      <c r="E4269" s="275">
        <v>1</v>
      </c>
      <c r="F4269" s="23">
        <v>5</v>
      </c>
      <c r="G4269" s="135">
        <v>4.6487999999999996</v>
      </c>
    </row>
    <row r="4270" spans="1:7" s="63" customFormat="1" ht="25.2" customHeight="1" x14ac:dyDescent="0.35">
      <c r="A4270" s="367" t="s">
        <v>454</v>
      </c>
      <c r="B4270" s="343" t="s">
        <v>570</v>
      </c>
      <c r="C4270" s="299">
        <v>2022</v>
      </c>
      <c r="D4270" s="134">
        <v>0.4</v>
      </c>
      <c r="E4270" s="275">
        <v>1</v>
      </c>
      <c r="F4270" s="23">
        <v>5</v>
      </c>
      <c r="G4270" s="135">
        <v>4.6487999999999996</v>
      </c>
    </row>
    <row r="4271" spans="1:7" s="63" customFormat="1" ht="25.2" customHeight="1" x14ac:dyDescent="0.35">
      <c r="A4271" s="367" t="s">
        <v>454</v>
      </c>
      <c r="B4271" s="343" t="s">
        <v>570</v>
      </c>
      <c r="C4271" s="299">
        <v>2022</v>
      </c>
      <c r="D4271" s="134">
        <v>0.4</v>
      </c>
      <c r="E4271" s="275">
        <v>1</v>
      </c>
      <c r="F4271" s="23">
        <v>15</v>
      </c>
      <c r="G4271" s="135">
        <v>2.9789300000000001</v>
      </c>
    </row>
    <row r="4272" spans="1:7" s="63" customFormat="1" ht="25.2" customHeight="1" x14ac:dyDescent="0.35">
      <c r="A4272" s="367" t="s">
        <v>454</v>
      </c>
      <c r="B4272" s="343" t="s">
        <v>570</v>
      </c>
      <c r="C4272" s="299">
        <v>2022</v>
      </c>
      <c r="D4272" s="134">
        <v>0.4</v>
      </c>
      <c r="E4272" s="275">
        <v>1</v>
      </c>
      <c r="F4272" s="23">
        <v>15</v>
      </c>
      <c r="G4272" s="135">
        <v>5.0753599999999999</v>
      </c>
    </row>
    <row r="4273" spans="1:7" s="63" customFormat="1" ht="25.2" customHeight="1" x14ac:dyDescent="0.35">
      <c r="A4273" s="367" t="s">
        <v>454</v>
      </c>
      <c r="B4273" s="343" t="s">
        <v>571</v>
      </c>
      <c r="C4273" s="299">
        <v>2022</v>
      </c>
      <c r="D4273" s="134">
        <v>0.4</v>
      </c>
      <c r="E4273" s="71">
        <v>1</v>
      </c>
      <c r="F4273" s="156">
        <v>15</v>
      </c>
      <c r="G4273" s="138">
        <v>2.5558900000000002</v>
      </c>
    </row>
    <row r="4274" spans="1:7" s="63" customFormat="1" ht="25.2" customHeight="1" x14ac:dyDescent="0.35">
      <c r="A4274" s="367" t="s">
        <v>454</v>
      </c>
      <c r="B4274" s="343" t="s">
        <v>571</v>
      </c>
      <c r="C4274" s="299">
        <v>2022</v>
      </c>
      <c r="D4274" s="134">
        <v>0.4</v>
      </c>
      <c r="E4274" s="71">
        <v>1</v>
      </c>
      <c r="F4274" s="156">
        <v>14</v>
      </c>
      <c r="G4274" s="138">
        <v>2.5558900000000002</v>
      </c>
    </row>
    <row r="4275" spans="1:7" s="63" customFormat="1" ht="25.2" customHeight="1" x14ac:dyDescent="0.35">
      <c r="A4275" s="367" t="s">
        <v>454</v>
      </c>
      <c r="B4275" s="343" t="s">
        <v>571</v>
      </c>
      <c r="C4275" s="299">
        <v>2022</v>
      </c>
      <c r="D4275" s="134">
        <v>0.4</v>
      </c>
      <c r="E4275" s="71">
        <v>1</v>
      </c>
      <c r="F4275" s="156">
        <v>15</v>
      </c>
      <c r="G4275" s="138">
        <v>2.5558900000000002</v>
      </c>
    </row>
    <row r="4276" spans="1:7" s="63" customFormat="1" ht="25.2" customHeight="1" x14ac:dyDescent="0.35">
      <c r="A4276" s="367" t="s">
        <v>454</v>
      </c>
      <c r="B4276" s="343" t="s">
        <v>571</v>
      </c>
      <c r="C4276" s="299">
        <v>2022</v>
      </c>
      <c r="D4276" s="134">
        <v>0.4</v>
      </c>
      <c r="E4276" s="71">
        <v>1</v>
      </c>
      <c r="F4276" s="156">
        <v>10</v>
      </c>
      <c r="G4276" s="138">
        <v>2.5558900000000002</v>
      </c>
    </row>
    <row r="4277" spans="1:7" s="63" customFormat="1" ht="25.2" customHeight="1" x14ac:dyDescent="0.35">
      <c r="A4277" s="367" t="s">
        <v>454</v>
      </c>
      <c r="B4277" s="343" t="s">
        <v>571</v>
      </c>
      <c r="C4277" s="299">
        <v>2022</v>
      </c>
      <c r="D4277" s="134">
        <v>0.4</v>
      </c>
      <c r="E4277" s="71">
        <v>1</v>
      </c>
      <c r="F4277" s="156">
        <v>15</v>
      </c>
      <c r="G4277" s="138">
        <v>2.5558900000000002</v>
      </c>
    </row>
    <row r="4278" spans="1:7" s="63" customFormat="1" ht="25.2" customHeight="1" x14ac:dyDescent="0.35">
      <c r="A4278" s="367" t="s">
        <v>454</v>
      </c>
      <c r="B4278" s="343" t="s">
        <v>571</v>
      </c>
      <c r="C4278" s="299">
        <v>2022</v>
      </c>
      <c r="D4278" s="134">
        <v>0.4</v>
      </c>
      <c r="E4278" s="71">
        <v>1</v>
      </c>
      <c r="F4278" s="156">
        <v>15</v>
      </c>
      <c r="G4278" s="138">
        <v>2.5558900000000002</v>
      </c>
    </row>
    <row r="4279" spans="1:7" s="63" customFormat="1" ht="25.2" customHeight="1" x14ac:dyDescent="0.35">
      <c r="A4279" s="367" t="s">
        <v>454</v>
      </c>
      <c r="B4279" s="343" t="s">
        <v>571</v>
      </c>
      <c r="C4279" s="299">
        <v>2022</v>
      </c>
      <c r="D4279" s="134">
        <v>0.4</v>
      </c>
      <c r="E4279" s="71">
        <v>1</v>
      </c>
      <c r="F4279" s="157">
        <v>10</v>
      </c>
      <c r="G4279" s="138">
        <v>2.7315999999999998</v>
      </c>
    </row>
    <row r="4280" spans="1:7" s="63" customFormat="1" ht="25.2" customHeight="1" x14ac:dyDescent="0.35">
      <c r="A4280" s="367" t="s">
        <v>454</v>
      </c>
      <c r="B4280" s="343" t="s">
        <v>571</v>
      </c>
      <c r="C4280" s="299">
        <v>2022</v>
      </c>
      <c r="D4280" s="134">
        <v>0.4</v>
      </c>
      <c r="E4280" s="71">
        <v>1</v>
      </c>
      <c r="F4280" s="157">
        <v>15</v>
      </c>
      <c r="G4280" s="138">
        <v>4.9702299999999999</v>
      </c>
    </row>
    <row r="4281" spans="1:7" s="63" customFormat="1" ht="25.2" customHeight="1" x14ac:dyDescent="0.35">
      <c r="A4281" s="367" t="s">
        <v>454</v>
      </c>
      <c r="B4281" s="343" t="s">
        <v>571</v>
      </c>
      <c r="C4281" s="299">
        <v>2022</v>
      </c>
      <c r="D4281" s="134">
        <v>0.4</v>
      </c>
      <c r="E4281" s="71">
        <v>1</v>
      </c>
      <c r="F4281" s="157">
        <v>14</v>
      </c>
      <c r="G4281" s="138">
        <v>2.7315999999999998</v>
      </c>
    </row>
    <row r="4282" spans="1:7" s="63" customFormat="1" ht="25.2" customHeight="1" x14ac:dyDescent="0.35">
      <c r="A4282" s="367" t="s">
        <v>454</v>
      </c>
      <c r="B4282" s="343" t="s">
        <v>571</v>
      </c>
      <c r="C4282" s="299">
        <v>2022</v>
      </c>
      <c r="D4282" s="134">
        <v>0.4</v>
      </c>
      <c r="E4282" s="71">
        <v>1</v>
      </c>
      <c r="F4282" s="157">
        <v>15</v>
      </c>
      <c r="G4282" s="138">
        <v>2.7315999999999998</v>
      </c>
    </row>
    <row r="4283" spans="1:7" s="63" customFormat="1" ht="25.2" customHeight="1" x14ac:dyDescent="0.35">
      <c r="A4283" s="367" t="s">
        <v>454</v>
      </c>
      <c r="B4283" s="343" t="s">
        <v>571</v>
      </c>
      <c r="C4283" s="299">
        <v>2022</v>
      </c>
      <c r="D4283" s="134">
        <v>0.4</v>
      </c>
      <c r="E4283" s="71">
        <v>1</v>
      </c>
      <c r="F4283" s="157">
        <v>15</v>
      </c>
      <c r="G4283" s="138">
        <v>2.7315999999999998</v>
      </c>
    </row>
    <row r="4284" spans="1:7" s="63" customFormat="1" ht="25.2" customHeight="1" x14ac:dyDescent="0.35">
      <c r="A4284" s="367" t="s">
        <v>454</v>
      </c>
      <c r="B4284" s="343" t="s">
        <v>571</v>
      </c>
      <c r="C4284" s="299">
        <v>2022</v>
      </c>
      <c r="D4284" s="134">
        <v>0.4</v>
      </c>
      <c r="E4284" s="71">
        <v>1</v>
      </c>
      <c r="F4284" s="157">
        <v>15</v>
      </c>
      <c r="G4284" s="138">
        <v>2.7315999999999998</v>
      </c>
    </row>
    <row r="4285" spans="1:7" s="63" customFormat="1" ht="25.2" customHeight="1" x14ac:dyDescent="0.35">
      <c r="A4285" s="367" t="s">
        <v>454</v>
      </c>
      <c r="B4285" s="343" t="s">
        <v>571</v>
      </c>
      <c r="C4285" s="299">
        <v>2022</v>
      </c>
      <c r="D4285" s="134">
        <v>0.4</v>
      </c>
      <c r="E4285" s="71">
        <v>1</v>
      </c>
      <c r="F4285" s="157">
        <v>15</v>
      </c>
      <c r="G4285" s="138">
        <v>14.13923</v>
      </c>
    </row>
    <row r="4286" spans="1:7" s="63" customFormat="1" ht="25.2" customHeight="1" x14ac:dyDescent="0.35">
      <c r="A4286" s="367" t="s">
        <v>454</v>
      </c>
      <c r="B4286" s="343" t="s">
        <v>571</v>
      </c>
      <c r="C4286" s="299">
        <v>2022</v>
      </c>
      <c r="D4286" s="134">
        <v>0.4</v>
      </c>
      <c r="E4286" s="71">
        <v>1</v>
      </c>
      <c r="F4286" s="157">
        <v>15</v>
      </c>
      <c r="G4286" s="138">
        <v>2.7315999999999998</v>
      </c>
    </row>
    <row r="4287" spans="1:7" s="63" customFormat="1" ht="25.2" customHeight="1" x14ac:dyDescent="0.35">
      <c r="A4287" s="367" t="s">
        <v>454</v>
      </c>
      <c r="B4287" s="343" t="s">
        <v>571</v>
      </c>
      <c r="C4287" s="299">
        <v>2022</v>
      </c>
      <c r="D4287" s="134">
        <v>0.4</v>
      </c>
      <c r="E4287" s="71">
        <v>1</v>
      </c>
      <c r="F4287" s="157">
        <v>15</v>
      </c>
      <c r="G4287" s="138">
        <v>2.7315999999999998</v>
      </c>
    </row>
    <row r="4288" spans="1:7" s="63" customFormat="1" ht="25.2" customHeight="1" x14ac:dyDescent="0.35">
      <c r="A4288" s="367" t="s">
        <v>454</v>
      </c>
      <c r="B4288" s="343" t="s">
        <v>571</v>
      </c>
      <c r="C4288" s="299">
        <v>2022</v>
      </c>
      <c r="D4288" s="134">
        <v>0.4</v>
      </c>
      <c r="E4288" s="71">
        <v>1</v>
      </c>
      <c r="F4288" s="157">
        <v>15</v>
      </c>
      <c r="G4288" s="138">
        <v>2.5192600000000001</v>
      </c>
    </row>
    <row r="4289" spans="1:7" s="63" customFormat="1" ht="25.2" customHeight="1" x14ac:dyDescent="0.35">
      <c r="A4289" s="367" t="s">
        <v>454</v>
      </c>
      <c r="B4289" s="343" t="s">
        <v>571</v>
      </c>
      <c r="C4289" s="299">
        <v>2022</v>
      </c>
      <c r="D4289" s="134">
        <v>0.4</v>
      </c>
      <c r="E4289" s="71">
        <v>1</v>
      </c>
      <c r="F4289" s="157">
        <v>15</v>
      </c>
      <c r="G4289" s="138">
        <v>2.5192600000000001</v>
      </c>
    </row>
    <row r="4290" spans="1:7" s="63" customFormat="1" ht="25.2" customHeight="1" x14ac:dyDescent="0.35">
      <c r="A4290" s="367" t="s">
        <v>454</v>
      </c>
      <c r="B4290" s="343" t="s">
        <v>571</v>
      </c>
      <c r="C4290" s="299">
        <v>2022</v>
      </c>
      <c r="D4290" s="134">
        <v>0.4</v>
      </c>
      <c r="E4290" s="71">
        <v>1</v>
      </c>
      <c r="F4290" s="157">
        <v>15</v>
      </c>
      <c r="G4290" s="138">
        <v>2.5192600000000001</v>
      </c>
    </row>
    <row r="4291" spans="1:7" s="63" customFormat="1" ht="25.2" customHeight="1" x14ac:dyDescent="0.35">
      <c r="A4291" s="367" t="s">
        <v>454</v>
      </c>
      <c r="B4291" s="343" t="s">
        <v>571</v>
      </c>
      <c r="C4291" s="299">
        <v>2022</v>
      </c>
      <c r="D4291" s="134">
        <v>0.4</v>
      </c>
      <c r="E4291" s="71">
        <v>1</v>
      </c>
      <c r="F4291" s="157">
        <v>15</v>
      </c>
      <c r="G4291" s="138">
        <v>2.6384300000000001</v>
      </c>
    </row>
    <row r="4292" spans="1:7" s="63" customFormat="1" ht="25.2" customHeight="1" x14ac:dyDescent="0.35">
      <c r="A4292" s="367" t="s">
        <v>454</v>
      </c>
      <c r="B4292" s="343" t="s">
        <v>571</v>
      </c>
      <c r="C4292" s="299">
        <v>2022</v>
      </c>
      <c r="D4292" s="134">
        <v>0.4</v>
      </c>
      <c r="E4292" s="71">
        <v>1</v>
      </c>
      <c r="F4292" s="157">
        <v>15</v>
      </c>
      <c r="G4292" s="138">
        <v>2.6384300000000001</v>
      </c>
    </row>
    <row r="4293" spans="1:7" s="63" customFormat="1" ht="25.2" customHeight="1" x14ac:dyDescent="0.35">
      <c r="A4293" s="367" t="s">
        <v>454</v>
      </c>
      <c r="B4293" s="343" t="s">
        <v>571</v>
      </c>
      <c r="C4293" s="299">
        <v>2022</v>
      </c>
      <c r="D4293" s="134">
        <v>0.4</v>
      </c>
      <c r="E4293" s="71">
        <v>1</v>
      </c>
      <c r="F4293" s="157">
        <v>15</v>
      </c>
      <c r="G4293" s="138">
        <v>2.6384300000000001</v>
      </c>
    </row>
    <row r="4294" spans="1:7" s="63" customFormat="1" ht="25.2" customHeight="1" x14ac:dyDescent="0.35">
      <c r="A4294" s="367" t="s">
        <v>454</v>
      </c>
      <c r="B4294" s="343" t="s">
        <v>571</v>
      </c>
      <c r="C4294" s="299">
        <v>2022</v>
      </c>
      <c r="D4294" s="134">
        <v>0.4</v>
      </c>
      <c r="E4294" s="71">
        <v>1</v>
      </c>
      <c r="F4294" s="157">
        <v>15</v>
      </c>
      <c r="G4294" s="138">
        <v>2.6384300000000001</v>
      </c>
    </row>
    <row r="4295" spans="1:7" s="63" customFormat="1" ht="25.2" customHeight="1" x14ac:dyDescent="0.35">
      <c r="A4295" s="367" t="s">
        <v>454</v>
      </c>
      <c r="B4295" s="343" t="s">
        <v>571</v>
      </c>
      <c r="C4295" s="299">
        <v>2022</v>
      </c>
      <c r="D4295" s="134">
        <v>0.4</v>
      </c>
      <c r="E4295" s="71">
        <v>1</v>
      </c>
      <c r="F4295" s="157">
        <v>15</v>
      </c>
      <c r="G4295" s="138">
        <v>2.6384300000000001</v>
      </c>
    </row>
    <row r="4296" spans="1:7" s="63" customFormat="1" ht="25.2" customHeight="1" x14ac:dyDescent="0.35">
      <c r="A4296" s="367" t="s">
        <v>454</v>
      </c>
      <c r="B4296" s="343" t="s">
        <v>571</v>
      </c>
      <c r="C4296" s="299">
        <v>2022</v>
      </c>
      <c r="D4296" s="134">
        <v>0.4</v>
      </c>
      <c r="E4296" s="71">
        <v>1</v>
      </c>
      <c r="F4296" s="157">
        <v>15</v>
      </c>
      <c r="G4296" s="138">
        <v>2.6384300000000001</v>
      </c>
    </row>
    <row r="4297" spans="1:7" s="63" customFormat="1" ht="25.2" customHeight="1" x14ac:dyDescent="0.35">
      <c r="A4297" s="367" t="s">
        <v>454</v>
      </c>
      <c r="B4297" s="343" t="s">
        <v>571</v>
      </c>
      <c r="C4297" s="299">
        <v>2022</v>
      </c>
      <c r="D4297" s="134">
        <v>0.4</v>
      </c>
      <c r="E4297" s="71">
        <v>1</v>
      </c>
      <c r="F4297" s="22">
        <v>15</v>
      </c>
      <c r="G4297" s="138">
        <v>2.5143800000000001</v>
      </c>
    </row>
    <row r="4298" spans="1:7" s="63" customFormat="1" ht="25.2" customHeight="1" x14ac:dyDescent="0.35">
      <c r="A4298" s="367" t="s">
        <v>454</v>
      </c>
      <c r="B4298" s="343" t="s">
        <v>571</v>
      </c>
      <c r="C4298" s="299">
        <v>2022</v>
      </c>
      <c r="D4298" s="134">
        <v>0.4</v>
      </c>
      <c r="E4298" s="71">
        <v>1</v>
      </c>
      <c r="F4298" s="22">
        <v>15</v>
      </c>
      <c r="G4298" s="138">
        <v>2.5143800000000001</v>
      </c>
    </row>
    <row r="4299" spans="1:7" s="63" customFormat="1" ht="25.2" customHeight="1" x14ac:dyDescent="0.35">
      <c r="A4299" s="367" t="s">
        <v>454</v>
      </c>
      <c r="B4299" s="343" t="s">
        <v>571</v>
      </c>
      <c r="C4299" s="299">
        <v>2022</v>
      </c>
      <c r="D4299" s="134">
        <v>0.4</v>
      </c>
      <c r="E4299" s="71">
        <v>1</v>
      </c>
      <c r="F4299" s="22">
        <v>15</v>
      </c>
      <c r="G4299" s="138">
        <v>2.5143800000000001</v>
      </c>
    </row>
    <row r="4300" spans="1:7" s="63" customFormat="1" ht="25.2" customHeight="1" x14ac:dyDescent="0.35">
      <c r="A4300" s="367" t="s">
        <v>454</v>
      </c>
      <c r="B4300" s="343" t="s">
        <v>571</v>
      </c>
      <c r="C4300" s="299">
        <v>2022</v>
      </c>
      <c r="D4300" s="134">
        <v>0.4</v>
      </c>
      <c r="E4300" s="71">
        <v>1</v>
      </c>
      <c r="F4300" s="22">
        <v>15</v>
      </c>
      <c r="G4300" s="138">
        <v>2.5143800000000001</v>
      </c>
    </row>
    <row r="4301" spans="1:7" s="63" customFormat="1" ht="25.2" customHeight="1" x14ac:dyDescent="0.35">
      <c r="A4301" s="367" t="s">
        <v>454</v>
      </c>
      <c r="B4301" s="343" t="s">
        <v>571</v>
      </c>
      <c r="C4301" s="299">
        <v>2022</v>
      </c>
      <c r="D4301" s="134">
        <v>0.4</v>
      </c>
      <c r="E4301" s="71">
        <v>1</v>
      </c>
      <c r="F4301" s="22">
        <v>15</v>
      </c>
      <c r="G4301" s="138">
        <v>2.5143800000000001</v>
      </c>
    </row>
    <row r="4302" spans="1:7" s="63" customFormat="1" ht="25.2" customHeight="1" x14ac:dyDescent="0.35">
      <c r="A4302" s="367" t="s">
        <v>454</v>
      </c>
      <c r="B4302" s="343" t="s">
        <v>571</v>
      </c>
      <c r="C4302" s="299">
        <v>2022</v>
      </c>
      <c r="D4302" s="134">
        <v>0.4</v>
      </c>
      <c r="E4302" s="71">
        <v>1</v>
      </c>
      <c r="F4302" s="22">
        <v>10</v>
      </c>
      <c r="G4302" s="138">
        <v>16.02366</v>
      </c>
    </row>
    <row r="4303" spans="1:7" s="63" customFormat="1" ht="25.2" customHeight="1" x14ac:dyDescent="0.35">
      <c r="A4303" s="367" t="s">
        <v>454</v>
      </c>
      <c r="B4303" s="343" t="s">
        <v>571</v>
      </c>
      <c r="C4303" s="299">
        <v>2022</v>
      </c>
      <c r="D4303" s="134">
        <v>0.4</v>
      </c>
      <c r="E4303" s="71">
        <v>1</v>
      </c>
      <c r="F4303" s="22">
        <v>15</v>
      </c>
      <c r="G4303" s="138">
        <v>16.02366</v>
      </c>
    </row>
    <row r="4304" spans="1:7" s="63" customFormat="1" ht="25.2" customHeight="1" x14ac:dyDescent="0.35">
      <c r="A4304" s="367" t="s">
        <v>454</v>
      </c>
      <c r="B4304" s="343" t="s">
        <v>571</v>
      </c>
      <c r="C4304" s="299">
        <v>2022</v>
      </c>
      <c r="D4304" s="134">
        <v>0.4</v>
      </c>
      <c r="E4304" s="71">
        <v>1</v>
      </c>
      <c r="F4304" s="22">
        <v>10</v>
      </c>
      <c r="G4304" s="138">
        <v>16.02366</v>
      </c>
    </row>
    <row r="4305" spans="1:7" s="63" customFormat="1" ht="25.2" customHeight="1" x14ac:dyDescent="0.35">
      <c r="A4305" s="367" t="s">
        <v>454</v>
      </c>
      <c r="B4305" s="343" t="s">
        <v>571</v>
      </c>
      <c r="C4305" s="299">
        <v>2022</v>
      </c>
      <c r="D4305" s="134">
        <v>0.4</v>
      </c>
      <c r="E4305" s="71">
        <v>1</v>
      </c>
      <c r="F4305" s="22">
        <v>15</v>
      </c>
      <c r="G4305" s="138">
        <v>2.2870900000000001</v>
      </c>
    </row>
    <row r="4306" spans="1:7" s="63" customFormat="1" ht="25.2" customHeight="1" x14ac:dyDescent="0.35">
      <c r="A4306" s="367" t="s">
        <v>454</v>
      </c>
      <c r="B4306" s="343" t="s">
        <v>571</v>
      </c>
      <c r="C4306" s="299">
        <v>2022</v>
      </c>
      <c r="D4306" s="134">
        <v>0.4</v>
      </c>
      <c r="E4306" s="71">
        <v>1</v>
      </c>
      <c r="F4306" s="22">
        <v>15</v>
      </c>
      <c r="G4306" s="138">
        <v>2.2870900000000001</v>
      </c>
    </row>
    <row r="4307" spans="1:7" s="63" customFormat="1" ht="25.2" customHeight="1" x14ac:dyDescent="0.35">
      <c r="A4307" s="367" t="s">
        <v>454</v>
      </c>
      <c r="B4307" s="343" t="s">
        <v>571</v>
      </c>
      <c r="C4307" s="299">
        <v>2022</v>
      </c>
      <c r="D4307" s="134">
        <v>0.4</v>
      </c>
      <c r="E4307" s="71">
        <v>1</v>
      </c>
      <c r="F4307" s="22">
        <v>15</v>
      </c>
      <c r="G4307" s="138">
        <v>2.2870900000000001</v>
      </c>
    </row>
    <row r="4308" spans="1:7" s="63" customFormat="1" ht="25.2" customHeight="1" x14ac:dyDescent="0.35">
      <c r="A4308" s="367" t="s">
        <v>454</v>
      </c>
      <c r="B4308" s="343" t="s">
        <v>571</v>
      </c>
      <c r="C4308" s="299">
        <v>2022</v>
      </c>
      <c r="D4308" s="134">
        <v>0.4</v>
      </c>
      <c r="E4308" s="71">
        <v>1</v>
      </c>
      <c r="F4308" s="22">
        <v>15</v>
      </c>
      <c r="G4308" s="138">
        <v>16.64526</v>
      </c>
    </row>
    <row r="4309" spans="1:7" s="63" customFormat="1" ht="25.2" customHeight="1" x14ac:dyDescent="0.35">
      <c r="A4309" s="367" t="s">
        <v>454</v>
      </c>
      <c r="B4309" s="343" t="s">
        <v>571</v>
      </c>
      <c r="C4309" s="299">
        <v>2022</v>
      </c>
      <c r="D4309" s="134">
        <v>0.4</v>
      </c>
      <c r="E4309" s="71">
        <v>1</v>
      </c>
      <c r="F4309" s="22">
        <v>15</v>
      </c>
      <c r="G4309" s="138">
        <v>16.64526</v>
      </c>
    </row>
    <row r="4310" spans="1:7" s="63" customFormat="1" ht="25.2" customHeight="1" x14ac:dyDescent="0.35">
      <c r="A4310" s="367" t="s">
        <v>454</v>
      </c>
      <c r="B4310" s="343" t="s">
        <v>571</v>
      </c>
      <c r="C4310" s="299">
        <v>2022</v>
      </c>
      <c r="D4310" s="134">
        <v>0.4</v>
      </c>
      <c r="E4310" s="71">
        <v>1</v>
      </c>
      <c r="F4310" s="22">
        <v>15</v>
      </c>
      <c r="G4310" s="138">
        <v>16.64526</v>
      </c>
    </row>
    <row r="4311" spans="1:7" s="63" customFormat="1" ht="25.2" customHeight="1" x14ac:dyDescent="0.35">
      <c r="A4311" s="367" t="s">
        <v>454</v>
      </c>
      <c r="B4311" s="343" t="s">
        <v>571</v>
      </c>
      <c r="C4311" s="299">
        <v>2022</v>
      </c>
      <c r="D4311" s="134">
        <v>0.4</v>
      </c>
      <c r="E4311" s="71">
        <v>1</v>
      </c>
      <c r="F4311" s="22">
        <v>10</v>
      </c>
      <c r="G4311" s="138">
        <v>4.5257199999999997</v>
      </c>
    </row>
    <row r="4312" spans="1:7" s="63" customFormat="1" ht="25.2" customHeight="1" x14ac:dyDescent="0.35">
      <c r="A4312" s="367" t="s">
        <v>454</v>
      </c>
      <c r="B4312" s="343" t="s">
        <v>571</v>
      </c>
      <c r="C4312" s="299">
        <v>2022</v>
      </c>
      <c r="D4312" s="134">
        <v>0.4</v>
      </c>
      <c r="E4312" s="71">
        <v>1</v>
      </c>
      <c r="F4312" s="22">
        <v>15</v>
      </c>
      <c r="G4312" s="138">
        <v>16.64526</v>
      </c>
    </row>
    <row r="4313" spans="1:7" s="63" customFormat="1" ht="25.2" customHeight="1" x14ac:dyDescent="0.35">
      <c r="A4313" s="367" t="s">
        <v>454</v>
      </c>
      <c r="B4313" s="343" t="s">
        <v>571</v>
      </c>
      <c r="C4313" s="299">
        <v>2022</v>
      </c>
      <c r="D4313" s="134">
        <v>0.4</v>
      </c>
      <c r="E4313" s="71">
        <v>1</v>
      </c>
      <c r="F4313" s="22">
        <v>15</v>
      </c>
      <c r="G4313" s="138">
        <v>16.02366</v>
      </c>
    </row>
    <row r="4314" spans="1:7" s="63" customFormat="1" ht="25.2" customHeight="1" x14ac:dyDescent="0.35">
      <c r="A4314" s="367" t="s">
        <v>454</v>
      </c>
      <c r="B4314" s="343" t="s">
        <v>571</v>
      </c>
      <c r="C4314" s="299">
        <v>2022</v>
      </c>
      <c r="D4314" s="134">
        <v>0.4</v>
      </c>
      <c r="E4314" s="71">
        <v>1</v>
      </c>
      <c r="F4314" s="22">
        <v>15</v>
      </c>
      <c r="G4314" s="138">
        <v>4.5257199999999997</v>
      </c>
    </row>
    <row r="4315" spans="1:7" s="63" customFormat="1" ht="25.2" customHeight="1" x14ac:dyDescent="0.35">
      <c r="A4315" s="367" t="s">
        <v>454</v>
      </c>
      <c r="B4315" s="343" t="s">
        <v>571</v>
      </c>
      <c r="C4315" s="299">
        <v>2022</v>
      </c>
      <c r="D4315" s="134">
        <v>0.4</v>
      </c>
      <c r="E4315" s="71">
        <v>1</v>
      </c>
      <c r="F4315" s="22">
        <v>15</v>
      </c>
      <c r="G4315" s="138">
        <v>17.539390000000001</v>
      </c>
    </row>
    <row r="4316" spans="1:7" s="63" customFormat="1" ht="25.2" customHeight="1" x14ac:dyDescent="0.35">
      <c r="A4316" s="367" t="s">
        <v>454</v>
      </c>
      <c r="B4316" s="343" t="s">
        <v>571</v>
      </c>
      <c r="C4316" s="299">
        <v>2022</v>
      </c>
      <c r="D4316" s="134">
        <v>0.4</v>
      </c>
      <c r="E4316" s="71">
        <v>1</v>
      </c>
      <c r="F4316" s="22">
        <v>15</v>
      </c>
      <c r="G4316" s="138">
        <v>17.539390000000001</v>
      </c>
    </row>
    <row r="4317" spans="1:7" s="63" customFormat="1" ht="25.2" customHeight="1" x14ac:dyDescent="0.35">
      <c r="A4317" s="367" t="s">
        <v>454</v>
      </c>
      <c r="B4317" s="343" t="s">
        <v>571</v>
      </c>
      <c r="C4317" s="299">
        <v>2022</v>
      </c>
      <c r="D4317" s="134">
        <v>0.4</v>
      </c>
      <c r="E4317" s="71">
        <v>1</v>
      </c>
      <c r="F4317" s="22">
        <v>15</v>
      </c>
      <c r="G4317" s="138">
        <v>16.833300000000001</v>
      </c>
    </row>
    <row r="4318" spans="1:7" s="63" customFormat="1" ht="25.2" customHeight="1" x14ac:dyDescent="0.35">
      <c r="A4318" s="367" t="s">
        <v>454</v>
      </c>
      <c r="B4318" s="343" t="s">
        <v>571</v>
      </c>
      <c r="C4318" s="299">
        <v>2022</v>
      </c>
      <c r="D4318" s="134">
        <v>0.4</v>
      </c>
      <c r="E4318" s="71">
        <v>1</v>
      </c>
      <c r="F4318" s="22">
        <v>15</v>
      </c>
      <c r="G4318" s="138">
        <v>16.64526</v>
      </c>
    </row>
    <row r="4319" spans="1:7" s="63" customFormat="1" ht="25.2" customHeight="1" x14ac:dyDescent="0.35">
      <c r="A4319" s="367" t="s">
        <v>454</v>
      </c>
      <c r="B4319" s="343" t="s">
        <v>571</v>
      </c>
      <c r="C4319" s="299">
        <v>2022</v>
      </c>
      <c r="D4319" s="134">
        <v>0.4</v>
      </c>
      <c r="E4319" s="71">
        <v>1</v>
      </c>
      <c r="F4319" s="22">
        <v>10</v>
      </c>
      <c r="G4319" s="138">
        <v>30.405830000000002</v>
      </c>
    </row>
    <row r="4320" spans="1:7" s="63" customFormat="1" ht="25.2" customHeight="1" x14ac:dyDescent="0.35">
      <c r="A4320" s="367" t="s">
        <v>454</v>
      </c>
      <c r="B4320" s="343" t="s">
        <v>571</v>
      </c>
      <c r="C4320" s="299">
        <v>2022</v>
      </c>
      <c r="D4320" s="134">
        <v>0.4</v>
      </c>
      <c r="E4320" s="71">
        <v>1</v>
      </c>
      <c r="F4320" s="22">
        <v>6</v>
      </c>
      <c r="G4320" s="138">
        <v>30.405830000000002</v>
      </c>
    </row>
    <row r="4321" spans="1:7" s="63" customFormat="1" ht="25.2" customHeight="1" x14ac:dyDescent="0.35">
      <c r="A4321" s="367" t="s">
        <v>454</v>
      </c>
      <c r="B4321" s="343" t="s">
        <v>571</v>
      </c>
      <c r="C4321" s="299">
        <v>2022</v>
      </c>
      <c r="D4321" s="134">
        <v>0.4</v>
      </c>
      <c r="E4321" s="71">
        <v>1</v>
      </c>
      <c r="F4321" s="22">
        <v>15</v>
      </c>
      <c r="G4321" s="138">
        <v>30.405830000000002</v>
      </c>
    </row>
    <row r="4322" spans="1:7" s="63" customFormat="1" ht="25.2" customHeight="1" x14ac:dyDescent="0.35">
      <c r="A4322" s="367" t="s">
        <v>454</v>
      </c>
      <c r="B4322" s="343" t="s">
        <v>571</v>
      </c>
      <c r="C4322" s="299">
        <v>2022</v>
      </c>
      <c r="D4322" s="134">
        <v>0.4</v>
      </c>
      <c r="E4322" s="71">
        <v>1</v>
      </c>
      <c r="F4322" s="22">
        <v>7</v>
      </c>
      <c r="G4322" s="138">
        <v>30.260269999999998</v>
      </c>
    </row>
    <row r="4323" spans="1:7" s="63" customFormat="1" ht="25.2" customHeight="1" x14ac:dyDescent="0.35">
      <c r="A4323" s="367" t="s">
        <v>454</v>
      </c>
      <c r="B4323" s="343" t="s">
        <v>571</v>
      </c>
      <c r="C4323" s="299">
        <v>2022</v>
      </c>
      <c r="D4323" s="134">
        <v>0.4</v>
      </c>
      <c r="E4323" s="71">
        <v>1</v>
      </c>
      <c r="F4323" s="22">
        <v>15</v>
      </c>
      <c r="G4323" s="138">
        <v>28.222449999999998</v>
      </c>
    </row>
    <row r="4324" spans="1:7" s="63" customFormat="1" ht="25.2" customHeight="1" x14ac:dyDescent="0.35">
      <c r="A4324" s="367" t="s">
        <v>454</v>
      </c>
      <c r="B4324" s="343" t="s">
        <v>571</v>
      </c>
      <c r="C4324" s="299">
        <v>2022</v>
      </c>
      <c r="D4324" s="134">
        <v>0.4</v>
      </c>
      <c r="E4324" s="71">
        <v>1</v>
      </c>
      <c r="F4324" s="22">
        <v>5</v>
      </c>
      <c r="G4324" s="138">
        <v>16.833300000000001</v>
      </c>
    </row>
    <row r="4325" spans="1:7" s="63" customFormat="1" ht="25.2" customHeight="1" x14ac:dyDescent="0.35">
      <c r="A4325" s="367" t="s">
        <v>454</v>
      </c>
      <c r="B4325" s="343" t="s">
        <v>571</v>
      </c>
      <c r="C4325" s="299">
        <v>2022</v>
      </c>
      <c r="D4325" s="134">
        <v>0.4</v>
      </c>
      <c r="E4325" s="71">
        <v>1</v>
      </c>
      <c r="F4325" s="22">
        <v>15</v>
      </c>
      <c r="G4325" s="138">
        <v>28.222449999999998</v>
      </c>
    </row>
    <row r="4326" spans="1:7" s="63" customFormat="1" ht="25.2" customHeight="1" x14ac:dyDescent="0.35">
      <c r="A4326" s="367" t="s">
        <v>454</v>
      </c>
      <c r="B4326" s="343" t="s">
        <v>571</v>
      </c>
      <c r="C4326" s="299">
        <v>2022</v>
      </c>
      <c r="D4326" s="134">
        <v>0.4</v>
      </c>
      <c r="E4326" s="71">
        <v>1</v>
      </c>
      <c r="F4326" s="22">
        <v>15</v>
      </c>
      <c r="G4326" s="138">
        <v>28.222449999999998</v>
      </c>
    </row>
    <row r="4327" spans="1:7" s="63" customFormat="1" ht="25.2" customHeight="1" x14ac:dyDescent="0.35">
      <c r="A4327" s="367" t="s">
        <v>454</v>
      </c>
      <c r="B4327" s="343" t="s">
        <v>571</v>
      </c>
      <c r="C4327" s="299">
        <v>2022</v>
      </c>
      <c r="D4327" s="134">
        <v>0.4</v>
      </c>
      <c r="E4327" s="71">
        <v>1</v>
      </c>
      <c r="F4327" s="22">
        <v>10</v>
      </c>
      <c r="G4327" s="138">
        <v>28.222449999999998</v>
      </c>
    </row>
    <row r="4328" spans="1:7" s="63" customFormat="1" ht="25.2" customHeight="1" x14ac:dyDescent="0.35">
      <c r="A4328" s="367" t="s">
        <v>454</v>
      </c>
      <c r="B4328" s="343" t="s">
        <v>571</v>
      </c>
      <c r="C4328" s="299">
        <v>2022</v>
      </c>
      <c r="D4328" s="134">
        <v>0.4</v>
      </c>
      <c r="E4328" s="71">
        <v>1</v>
      </c>
      <c r="F4328" s="22">
        <v>15</v>
      </c>
      <c r="G4328" s="138">
        <v>28.222449999999998</v>
      </c>
    </row>
    <row r="4329" spans="1:7" s="63" customFormat="1" ht="25.2" customHeight="1" x14ac:dyDescent="0.35">
      <c r="A4329" s="367" t="s">
        <v>454</v>
      </c>
      <c r="B4329" s="343" t="s">
        <v>571</v>
      </c>
      <c r="C4329" s="299">
        <v>2022</v>
      </c>
      <c r="D4329" s="134">
        <v>0.4</v>
      </c>
      <c r="E4329" s="71">
        <v>1</v>
      </c>
      <c r="F4329" s="22">
        <v>15</v>
      </c>
      <c r="G4329" s="138">
        <v>28.222449999999998</v>
      </c>
    </row>
    <row r="4330" spans="1:7" s="63" customFormat="1" ht="25.2" customHeight="1" x14ac:dyDescent="0.35">
      <c r="A4330" s="367" t="s">
        <v>454</v>
      </c>
      <c r="B4330" s="343" t="s">
        <v>571</v>
      </c>
      <c r="C4330" s="299">
        <v>2022</v>
      </c>
      <c r="D4330" s="134">
        <v>0.4</v>
      </c>
      <c r="E4330" s="71">
        <v>1</v>
      </c>
      <c r="F4330" s="22">
        <v>15</v>
      </c>
      <c r="G4330" s="138">
        <v>28.222449999999998</v>
      </c>
    </row>
    <row r="4331" spans="1:7" s="63" customFormat="1" ht="25.2" customHeight="1" x14ac:dyDescent="0.35">
      <c r="A4331" s="367" t="s">
        <v>454</v>
      </c>
      <c r="B4331" s="343" t="s">
        <v>571</v>
      </c>
      <c r="C4331" s="299">
        <v>2022</v>
      </c>
      <c r="D4331" s="134">
        <v>0.4</v>
      </c>
      <c r="E4331" s="71">
        <v>1</v>
      </c>
      <c r="F4331" s="22">
        <v>15</v>
      </c>
      <c r="G4331" s="138">
        <v>28.222449999999998</v>
      </c>
    </row>
    <row r="4332" spans="1:7" s="63" customFormat="1" ht="25.2" customHeight="1" x14ac:dyDescent="0.35">
      <c r="A4332" s="367" t="s">
        <v>454</v>
      </c>
      <c r="B4332" s="343" t="s">
        <v>571</v>
      </c>
      <c r="C4332" s="299">
        <v>2022</v>
      </c>
      <c r="D4332" s="134">
        <v>0.4</v>
      </c>
      <c r="E4332" s="71">
        <v>1</v>
      </c>
      <c r="F4332" s="22">
        <v>15</v>
      </c>
      <c r="G4332" s="138">
        <v>28.222449999999998</v>
      </c>
    </row>
    <row r="4333" spans="1:7" s="63" customFormat="1" ht="25.2" customHeight="1" x14ac:dyDescent="0.35">
      <c r="A4333" s="367" t="s">
        <v>454</v>
      </c>
      <c r="B4333" s="343" t="s">
        <v>571</v>
      </c>
      <c r="C4333" s="299">
        <v>2022</v>
      </c>
      <c r="D4333" s="134">
        <v>0.4</v>
      </c>
      <c r="E4333" s="71">
        <v>1</v>
      </c>
      <c r="F4333" s="22">
        <v>15</v>
      </c>
      <c r="G4333" s="138">
        <v>28.222449999999998</v>
      </c>
    </row>
    <row r="4334" spans="1:7" s="63" customFormat="1" ht="25.2" customHeight="1" x14ac:dyDescent="0.35">
      <c r="A4334" s="367" t="s">
        <v>454</v>
      </c>
      <c r="B4334" s="343" t="s">
        <v>571</v>
      </c>
      <c r="C4334" s="299">
        <v>2022</v>
      </c>
      <c r="D4334" s="134">
        <v>0.4</v>
      </c>
      <c r="E4334" s="71">
        <v>1</v>
      </c>
      <c r="F4334" s="22">
        <v>15</v>
      </c>
      <c r="G4334" s="138">
        <v>28.222449999999998</v>
      </c>
    </row>
    <row r="4335" spans="1:7" s="63" customFormat="1" ht="25.2" customHeight="1" x14ac:dyDescent="0.35">
      <c r="A4335" s="367" t="s">
        <v>454</v>
      </c>
      <c r="B4335" s="343" t="s">
        <v>571</v>
      </c>
      <c r="C4335" s="299">
        <v>2022</v>
      </c>
      <c r="D4335" s="134">
        <v>0.4</v>
      </c>
      <c r="E4335" s="71">
        <v>1</v>
      </c>
      <c r="F4335" s="22">
        <v>5</v>
      </c>
      <c r="G4335" s="138">
        <v>28.222449999999998</v>
      </c>
    </row>
    <row r="4336" spans="1:7" s="63" customFormat="1" ht="25.2" customHeight="1" x14ac:dyDescent="0.35">
      <c r="A4336" s="367" t="s">
        <v>454</v>
      </c>
      <c r="B4336" s="343" t="s">
        <v>571</v>
      </c>
      <c r="C4336" s="299">
        <v>2022</v>
      </c>
      <c r="D4336" s="134">
        <v>0.4</v>
      </c>
      <c r="E4336" s="71">
        <v>1</v>
      </c>
      <c r="F4336" s="22">
        <v>7</v>
      </c>
      <c r="G4336" s="138">
        <v>28.222449999999998</v>
      </c>
    </row>
    <row r="4337" spans="1:7" s="63" customFormat="1" ht="25.2" customHeight="1" x14ac:dyDescent="0.35">
      <c r="A4337" s="367" t="s">
        <v>454</v>
      </c>
      <c r="B4337" s="343" t="s">
        <v>571</v>
      </c>
      <c r="C4337" s="299">
        <v>2022</v>
      </c>
      <c r="D4337" s="134">
        <v>0.4</v>
      </c>
      <c r="E4337" s="71">
        <v>1</v>
      </c>
      <c r="F4337" s="22">
        <v>7</v>
      </c>
      <c r="G4337" s="138">
        <v>28.222449999999998</v>
      </c>
    </row>
    <row r="4338" spans="1:7" s="63" customFormat="1" ht="25.2" customHeight="1" x14ac:dyDescent="0.35">
      <c r="A4338" s="367" t="s">
        <v>454</v>
      </c>
      <c r="B4338" s="343" t="s">
        <v>571</v>
      </c>
      <c r="C4338" s="299">
        <v>2022</v>
      </c>
      <c r="D4338" s="134">
        <v>0.4</v>
      </c>
      <c r="E4338" s="71">
        <v>1</v>
      </c>
      <c r="F4338" s="22">
        <v>7</v>
      </c>
      <c r="G4338" s="138">
        <v>28.222449999999998</v>
      </c>
    </row>
    <row r="4339" spans="1:7" s="63" customFormat="1" ht="25.2" customHeight="1" x14ac:dyDescent="0.35">
      <c r="A4339" s="367" t="s">
        <v>454</v>
      </c>
      <c r="B4339" s="343" t="s">
        <v>571</v>
      </c>
      <c r="C4339" s="299">
        <v>2022</v>
      </c>
      <c r="D4339" s="134">
        <v>0.4</v>
      </c>
      <c r="E4339" s="71">
        <v>1</v>
      </c>
      <c r="F4339" s="22">
        <v>7</v>
      </c>
      <c r="G4339" s="138">
        <v>28.222449999999998</v>
      </c>
    </row>
    <row r="4340" spans="1:7" s="63" customFormat="1" ht="25.2" customHeight="1" x14ac:dyDescent="0.35">
      <c r="A4340" s="367" t="s">
        <v>454</v>
      </c>
      <c r="B4340" s="343" t="s">
        <v>571</v>
      </c>
      <c r="C4340" s="299">
        <v>2022</v>
      </c>
      <c r="D4340" s="134">
        <v>0.4</v>
      </c>
      <c r="E4340" s="71">
        <v>1</v>
      </c>
      <c r="F4340" s="22">
        <v>7</v>
      </c>
      <c r="G4340" s="138">
        <v>28.222449999999998</v>
      </c>
    </row>
    <row r="4341" spans="1:7" s="63" customFormat="1" ht="25.2" customHeight="1" x14ac:dyDescent="0.35">
      <c r="A4341" s="367" t="s">
        <v>454</v>
      </c>
      <c r="B4341" s="343" t="s">
        <v>571</v>
      </c>
      <c r="C4341" s="299">
        <v>2022</v>
      </c>
      <c r="D4341" s="134">
        <v>0.4</v>
      </c>
      <c r="E4341" s="71">
        <v>1</v>
      </c>
      <c r="F4341" s="22">
        <v>7</v>
      </c>
      <c r="G4341" s="138">
        <v>28.222449999999998</v>
      </c>
    </row>
    <row r="4342" spans="1:7" s="63" customFormat="1" ht="25.2" customHeight="1" x14ac:dyDescent="0.35">
      <c r="A4342" s="367" t="s">
        <v>454</v>
      </c>
      <c r="B4342" s="343" t="s">
        <v>571</v>
      </c>
      <c r="C4342" s="299">
        <v>2022</v>
      </c>
      <c r="D4342" s="134">
        <v>0.4</v>
      </c>
      <c r="E4342" s="71">
        <v>1</v>
      </c>
      <c r="F4342" s="22">
        <v>7</v>
      </c>
      <c r="G4342" s="138">
        <v>28.222449999999998</v>
      </c>
    </row>
    <row r="4343" spans="1:7" s="63" customFormat="1" ht="25.2" customHeight="1" x14ac:dyDescent="0.35">
      <c r="A4343" s="367" t="s">
        <v>454</v>
      </c>
      <c r="B4343" s="343" t="s">
        <v>571</v>
      </c>
      <c r="C4343" s="299">
        <v>2022</v>
      </c>
      <c r="D4343" s="134">
        <v>0.4</v>
      </c>
      <c r="E4343" s="71">
        <v>1</v>
      </c>
      <c r="F4343" s="22">
        <v>6</v>
      </c>
      <c r="G4343" s="138">
        <v>28.222449999999998</v>
      </c>
    </row>
    <row r="4344" spans="1:7" s="63" customFormat="1" ht="25.2" customHeight="1" x14ac:dyDescent="0.35">
      <c r="A4344" s="367" t="s">
        <v>454</v>
      </c>
      <c r="B4344" s="343" t="s">
        <v>571</v>
      </c>
      <c r="C4344" s="299">
        <v>2022</v>
      </c>
      <c r="D4344" s="134">
        <v>0.4</v>
      </c>
      <c r="E4344" s="71">
        <v>1</v>
      </c>
      <c r="F4344" s="22">
        <v>7</v>
      </c>
      <c r="G4344" s="138">
        <v>28.222449999999998</v>
      </c>
    </row>
    <row r="4345" spans="1:7" s="63" customFormat="1" ht="25.2" customHeight="1" x14ac:dyDescent="0.35">
      <c r="A4345" s="367" t="s">
        <v>454</v>
      </c>
      <c r="B4345" s="343" t="s">
        <v>571</v>
      </c>
      <c r="C4345" s="299">
        <v>2022</v>
      </c>
      <c r="D4345" s="134">
        <v>0.4</v>
      </c>
      <c r="E4345" s="71">
        <v>1</v>
      </c>
      <c r="F4345" s="22">
        <v>7</v>
      </c>
      <c r="G4345" s="138">
        <v>28.222449999999998</v>
      </c>
    </row>
    <row r="4346" spans="1:7" s="63" customFormat="1" ht="25.2" customHeight="1" x14ac:dyDescent="0.35">
      <c r="A4346" s="367" t="s">
        <v>454</v>
      </c>
      <c r="B4346" s="343" t="s">
        <v>571</v>
      </c>
      <c r="C4346" s="299">
        <v>2022</v>
      </c>
      <c r="D4346" s="134">
        <v>0.4</v>
      </c>
      <c r="E4346" s="71">
        <v>1</v>
      </c>
      <c r="F4346" s="22">
        <v>6</v>
      </c>
      <c r="G4346" s="138">
        <v>28.222449999999998</v>
      </c>
    </row>
    <row r="4347" spans="1:7" s="63" customFormat="1" ht="25.2" customHeight="1" x14ac:dyDescent="0.35">
      <c r="A4347" s="367" t="s">
        <v>454</v>
      </c>
      <c r="B4347" s="343" t="s">
        <v>571</v>
      </c>
      <c r="C4347" s="299">
        <v>2022</v>
      </c>
      <c r="D4347" s="134">
        <v>0.4</v>
      </c>
      <c r="E4347" s="71">
        <v>1</v>
      </c>
      <c r="F4347" s="22">
        <v>7</v>
      </c>
      <c r="G4347" s="138">
        <v>28.222449999999998</v>
      </c>
    </row>
    <row r="4348" spans="1:7" s="63" customFormat="1" ht="25.2" customHeight="1" x14ac:dyDescent="0.35">
      <c r="A4348" s="367" t="s">
        <v>454</v>
      </c>
      <c r="B4348" s="343" t="s">
        <v>571</v>
      </c>
      <c r="C4348" s="299">
        <v>2022</v>
      </c>
      <c r="D4348" s="134">
        <v>0.4</v>
      </c>
      <c r="E4348" s="71">
        <v>1</v>
      </c>
      <c r="F4348" s="22">
        <v>6</v>
      </c>
      <c r="G4348" s="138">
        <v>28.222449999999998</v>
      </c>
    </row>
    <row r="4349" spans="1:7" s="63" customFormat="1" ht="25.2" customHeight="1" x14ac:dyDescent="0.35">
      <c r="A4349" s="367" t="s">
        <v>454</v>
      </c>
      <c r="B4349" s="343" t="s">
        <v>571</v>
      </c>
      <c r="C4349" s="299">
        <v>2022</v>
      </c>
      <c r="D4349" s="134">
        <v>0.4</v>
      </c>
      <c r="E4349" s="71">
        <v>1</v>
      </c>
      <c r="F4349" s="22">
        <v>6</v>
      </c>
      <c r="G4349" s="138">
        <v>28.222449999999998</v>
      </c>
    </row>
    <row r="4350" spans="1:7" s="63" customFormat="1" ht="25.2" customHeight="1" x14ac:dyDescent="0.35">
      <c r="A4350" s="367" t="s">
        <v>454</v>
      </c>
      <c r="B4350" s="343" t="s">
        <v>571</v>
      </c>
      <c r="C4350" s="299">
        <v>2022</v>
      </c>
      <c r="D4350" s="134">
        <v>0.4</v>
      </c>
      <c r="E4350" s="71">
        <v>1</v>
      </c>
      <c r="F4350" s="22">
        <v>6</v>
      </c>
      <c r="G4350" s="138">
        <v>28.222449999999998</v>
      </c>
    </row>
    <row r="4351" spans="1:7" s="63" customFormat="1" ht="25.2" customHeight="1" x14ac:dyDescent="0.35">
      <c r="A4351" s="367" t="s">
        <v>454</v>
      </c>
      <c r="B4351" s="343" t="s">
        <v>571</v>
      </c>
      <c r="C4351" s="299">
        <v>2022</v>
      </c>
      <c r="D4351" s="134">
        <v>0.4</v>
      </c>
      <c r="E4351" s="71">
        <v>1</v>
      </c>
      <c r="F4351" s="22">
        <v>7</v>
      </c>
      <c r="G4351" s="138">
        <v>28.222449999999998</v>
      </c>
    </row>
    <row r="4352" spans="1:7" s="63" customFormat="1" ht="25.2" customHeight="1" x14ac:dyDescent="0.35">
      <c r="A4352" s="367" t="s">
        <v>454</v>
      </c>
      <c r="B4352" s="343" t="s">
        <v>571</v>
      </c>
      <c r="C4352" s="299">
        <v>2022</v>
      </c>
      <c r="D4352" s="134">
        <v>0.4</v>
      </c>
      <c r="E4352" s="71">
        <v>1</v>
      </c>
      <c r="F4352" s="22">
        <v>7</v>
      </c>
      <c r="G4352" s="138">
        <v>28.222449999999998</v>
      </c>
    </row>
    <row r="4353" spans="1:7" s="63" customFormat="1" ht="25.2" customHeight="1" x14ac:dyDescent="0.35">
      <c r="A4353" s="367" t="s">
        <v>454</v>
      </c>
      <c r="B4353" s="343" t="s">
        <v>571</v>
      </c>
      <c r="C4353" s="299">
        <v>2022</v>
      </c>
      <c r="D4353" s="134">
        <v>0.4</v>
      </c>
      <c r="E4353" s="71">
        <v>1</v>
      </c>
      <c r="F4353" s="22">
        <v>7</v>
      </c>
      <c r="G4353" s="138">
        <v>28.222449999999998</v>
      </c>
    </row>
    <row r="4354" spans="1:7" s="63" customFormat="1" ht="25.2" customHeight="1" x14ac:dyDescent="0.35">
      <c r="A4354" s="367" t="s">
        <v>454</v>
      </c>
      <c r="B4354" s="343" t="s">
        <v>571</v>
      </c>
      <c r="C4354" s="299">
        <v>2022</v>
      </c>
      <c r="D4354" s="134">
        <v>0.4</v>
      </c>
      <c r="E4354" s="71">
        <v>1</v>
      </c>
      <c r="F4354" s="22">
        <v>7</v>
      </c>
      <c r="G4354" s="138">
        <v>28.222449999999998</v>
      </c>
    </row>
    <row r="4355" spans="1:7" s="63" customFormat="1" ht="25.2" customHeight="1" x14ac:dyDescent="0.35">
      <c r="A4355" s="367" t="s">
        <v>454</v>
      </c>
      <c r="B4355" s="343" t="s">
        <v>571</v>
      </c>
      <c r="C4355" s="299">
        <v>2022</v>
      </c>
      <c r="D4355" s="134">
        <v>0.4</v>
      </c>
      <c r="E4355" s="71">
        <v>1</v>
      </c>
      <c r="F4355" s="22">
        <v>7</v>
      </c>
      <c r="G4355" s="138">
        <v>28.222449999999998</v>
      </c>
    </row>
    <row r="4356" spans="1:7" s="63" customFormat="1" ht="25.2" customHeight="1" x14ac:dyDescent="0.35">
      <c r="A4356" s="367" t="s">
        <v>454</v>
      </c>
      <c r="B4356" s="343" t="s">
        <v>571</v>
      </c>
      <c r="C4356" s="299">
        <v>2022</v>
      </c>
      <c r="D4356" s="134">
        <v>0.4</v>
      </c>
      <c r="E4356" s="71">
        <v>1</v>
      </c>
      <c r="F4356" s="22">
        <v>7</v>
      </c>
      <c r="G4356" s="138">
        <v>28.222449999999998</v>
      </c>
    </row>
    <row r="4357" spans="1:7" s="63" customFormat="1" ht="25.2" customHeight="1" x14ac:dyDescent="0.35">
      <c r="A4357" s="367" t="s">
        <v>454</v>
      </c>
      <c r="B4357" s="343" t="s">
        <v>571</v>
      </c>
      <c r="C4357" s="299">
        <v>2022</v>
      </c>
      <c r="D4357" s="134">
        <v>0.4</v>
      </c>
      <c r="E4357" s="71">
        <v>1</v>
      </c>
      <c r="F4357" s="22">
        <v>7</v>
      </c>
      <c r="G4357" s="138">
        <v>28.222449999999998</v>
      </c>
    </row>
    <row r="4358" spans="1:7" s="63" customFormat="1" ht="25.2" customHeight="1" x14ac:dyDescent="0.35">
      <c r="A4358" s="367" t="s">
        <v>454</v>
      </c>
      <c r="B4358" s="343" t="s">
        <v>571</v>
      </c>
      <c r="C4358" s="299">
        <v>2022</v>
      </c>
      <c r="D4358" s="134">
        <v>0.4</v>
      </c>
      <c r="E4358" s="71">
        <v>1</v>
      </c>
      <c r="F4358" s="22">
        <v>7</v>
      </c>
      <c r="G4358" s="138">
        <v>28.222449999999998</v>
      </c>
    </row>
    <row r="4359" spans="1:7" s="63" customFormat="1" ht="25.2" customHeight="1" x14ac:dyDescent="0.35">
      <c r="A4359" s="367" t="s">
        <v>454</v>
      </c>
      <c r="B4359" s="343" t="s">
        <v>571</v>
      </c>
      <c r="C4359" s="299">
        <v>2022</v>
      </c>
      <c r="D4359" s="134">
        <v>0.4</v>
      </c>
      <c r="E4359" s="71">
        <v>1</v>
      </c>
      <c r="F4359" s="22">
        <v>10</v>
      </c>
      <c r="G4359" s="138">
        <v>28.222449999999998</v>
      </c>
    </row>
    <row r="4360" spans="1:7" s="63" customFormat="1" ht="25.2" customHeight="1" x14ac:dyDescent="0.35">
      <c r="A4360" s="367" t="s">
        <v>454</v>
      </c>
      <c r="B4360" s="343" t="s">
        <v>571</v>
      </c>
      <c r="C4360" s="299">
        <v>2022</v>
      </c>
      <c r="D4360" s="134">
        <v>0.4</v>
      </c>
      <c r="E4360" s="71">
        <v>1</v>
      </c>
      <c r="F4360" s="22">
        <v>7</v>
      </c>
      <c r="G4360" s="138">
        <v>28.222449999999998</v>
      </c>
    </row>
    <row r="4361" spans="1:7" s="63" customFormat="1" ht="25.2" customHeight="1" x14ac:dyDescent="0.35">
      <c r="A4361" s="367" t="s">
        <v>454</v>
      </c>
      <c r="B4361" s="343" t="s">
        <v>571</v>
      </c>
      <c r="C4361" s="299">
        <v>2022</v>
      </c>
      <c r="D4361" s="134">
        <v>0.4</v>
      </c>
      <c r="E4361" s="71">
        <v>1</v>
      </c>
      <c r="F4361" s="22">
        <v>15</v>
      </c>
      <c r="G4361" s="138">
        <v>28.222449999999998</v>
      </c>
    </row>
    <row r="4362" spans="1:7" s="63" customFormat="1" ht="25.2" customHeight="1" x14ac:dyDescent="0.35">
      <c r="A4362" s="367" t="s">
        <v>454</v>
      </c>
      <c r="B4362" s="343" t="s">
        <v>571</v>
      </c>
      <c r="C4362" s="299">
        <v>2022</v>
      </c>
      <c r="D4362" s="134">
        <v>0.4</v>
      </c>
      <c r="E4362" s="71">
        <v>1</v>
      </c>
      <c r="F4362" s="22">
        <v>15</v>
      </c>
      <c r="G4362" s="138">
        <v>28.222449999999998</v>
      </c>
    </row>
    <row r="4363" spans="1:7" s="63" customFormat="1" ht="25.2" customHeight="1" x14ac:dyDescent="0.35">
      <c r="A4363" s="367" t="s">
        <v>454</v>
      </c>
      <c r="B4363" s="343" t="s">
        <v>571</v>
      </c>
      <c r="C4363" s="299">
        <v>2022</v>
      </c>
      <c r="D4363" s="134">
        <v>0.4</v>
      </c>
      <c r="E4363" s="71">
        <v>1</v>
      </c>
      <c r="F4363" s="22">
        <v>15</v>
      </c>
      <c r="G4363" s="138">
        <v>28.222449999999998</v>
      </c>
    </row>
    <row r="4364" spans="1:7" s="63" customFormat="1" ht="25.2" customHeight="1" x14ac:dyDescent="0.35">
      <c r="A4364" s="367" t="s">
        <v>454</v>
      </c>
      <c r="B4364" s="343" t="s">
        <v>571</v>
      </c>
      <c r="C4364" s="299">
        <v>2022</v>
      </c>
      <c r="D4364" s="134">
        <v>0.4</v>
      </c>
      <c r="E4364" s="71">
        <v>1</v>
      </c>
      <c r="F4364" s="22">
        <v>7</v>
      </c>
      <c r="G4364" s="138">
        <v>28.222449999999998</v>
      </c>
    </row>
    <row r="4365" spans="1:7" s="63" customFormat="1" ht="25.2" customHeight="1" x14ac:dyDescent="0.35">
      <c r="A4365" s="367" t="s">
        <v>454</v>
      </c>
      <c r="B4365" s="343" t="s">
        <v>571</v>
      </c>
      <c r="C4365" s="299">
        <v>2022</v>
      </c>
      <c r="D4365" s="134">
        <v>0.4</v>
      </c>
      <c r="E4365" s="71">
        <v>1</v>
      </c>
      <c r="F4365" s="22">
        <v>7</v>
      </c>
      <c r="G4365" s="138">
        <v>28.222449999999998</v>
      </c>
    </row>
    <row r="4366" spans="1:7" s="63" customFormat="1" ht="25.2" customHeight="1" x14ac:dyDescent="0.35">
      <c r="A4366" s="367" t="s">
        <v>454</v>
      </c>
      <c r="B4366" s="343" t="s">
        <v>571</v>
      </c>
      <c r="C4366" s="299">
        <v>2022</v>
      </c>
      <c r="D4366" s="134">
        <v>0.4</v>
      </c>
      <c r="E4366" s="71">
        <v>1</v>
      </c>
      <c r="F4366" s="22">
        <v>10</v>
      </c>
      <c r="G4366" s="138">
        <v>28.222449999999998</v>
      </c>
    </row>
    <row r="4367" spans="1:7" s="63" customFormat="1" ht="25.2" customHeight="1" x14ac:dyDescent="0.35">
      <c r="A4367" s="367" t="s">
        <v>454</v>
      </c>
      <c r="B4367" s="343" t="s">
        <v>571</v>
      </c>
      <c r="C4367" s="299">
        <v>2022</v>
      </c>
      <c r="D4367" s="134">
        <v>0.4</v>
      </c>
      <c r="E4367" s="71">
        <v>1</v>
      </c>
      <c r="F4367" s="22">
        <v>10</v>
      </c>
      <c r="G4367" s="138">
        <v>28.222449999999998</v>
      </c>
    </row>
    <row r="4368" spans="1:7" s="63" customFormat="1" ht="25.2" customHeight="1" x14ac:dyDescent="0.35">
      <c r="A4368" s="367" t="s">
        <v>454</v>
      </c>
      <c r="B4368" s="343" t="s">
        <v>571</v>
      </c>
      <c r="C4368" s="299">
        <v>2022</v>
      </c>
      <c r="D4368" s="134">
        <v>0.4</v>
      </c>
      <c r="E4368" s="71">
        <v>1</v>
      </c>
      <c r="F4368" s="22">
        <v>15</v>
      </c>
      <c r="G4368" s="138">
        <v>28.222449999999998</v>
      </c>
    </row>
    <row r="4369" spans="1:7" s="63" customFormat="1" ht="25.2" customHeight="1" x14ac:dyDescent="0.35">
      <c r="A4369" s="367" t="s">
        <v>454</v>
      </c>
      <c r="B4369" s="343" t="s">
        <v>571</v>
      </c>
      <c r="C4369" s="299">
        <v>2022</v>
      </c>
      <c r="D4369" s="134">
        <v>0.4</v>
      </c>
      <c r="E4369" s="71">
        <v>1</v>
      </c>
      <c r="F4369" s="22">
        <v>10</v>
      </c>
      <c r="G4369" s="138">
        <v>28.222449999999998</v>
      </c>
    </row>
    <row r="4370" spans="1:7" s="63" customFormat="1" ht="25.2" customHeight="1" x14ac:dyDescent="0.35">
      <c r="A4370" s="367" t="s">
        <v>454</v>
      </c>
      <c r="B4370" s="343" t="s">
        <v>571</v>
      </c>
      <c r="C4370" s="299">
        <v>2022</v>
      </c>
      <c r="D4370" s="134">
        <v>0.4</v>
      </c>
      <c r="E4370" s="71">
        <v>1</v>
      </c>
      <c r="F4370" s="22">
        <v>15</v>
      </c>
      <c r="G4370" s="138">
        <v>28.222449999999998</v>
      </c>
    </row>
    <row r="4371" spans="1:7" s="63" customFormat="1" ht="25.2" customHeight="1" x14ac:dyDescent="0.35">
      <c r="A4371" s="367" t="s">
        <v>454</v>
      </c>
      <c r="B4371" s="343" t="s">
        <v>571</v>
      </c>
      <c r="C4371" s="299">
        <v>2022</v>
      </c>
      <c r="D4371" s="134">
        <v>0.4</v>
      </c>
      <c r="E4371" s="71">
        <v>1</v>
      </c>
      <c r="F4371" s="22">
        <v>7</v>
      </c>
      <c r="G4371" s="138">
        <v>28.222449999999998</v>
      </c>
    </row>
    <row r="4372" spans="1:7" s="63" customFormat="1" ht="25.2" customHeight="1" x14ac:dyDescent="0.35">
      <c r="A4372" s="367" t="s">
        <v>454</v>
      </c>
      <c r="B4372" s="343" t="s">
        <v>571</v>
      </c>
      <c r="C4372" s="299">
        <v>2022</v>
      </c>
      <c r="D4372" s="134">
        <v>0.4</v>
      </c>
      <c r="E4372" s="71">
        <v>1</v>
      </c>
      <c r="F4372" s="22">
        <v>10</v>
      </c>
      <c r="G4372" s="138">
        <v>28.222449999999998</v>
      </c>
    </row>
    <row r="4373" spans="1:7" s="63" customFormat="1" ht="25.2" customHeight="1" x14ac:dyDescent="0.35">
      <c r="A4373" s="367" t="s">
        <v>454</v>
      </c>
      <c r="B4373" s="343" t="s">
        <v>571</v>
      </c>
      <c r="C4373" s="299">
        <v>2022</v>
      </c>
      <c r="D4373" s="134">
        <v>0.4</v>
      </c>
      <c r="E4373" s="71">
        <v>1</v>
      </c>
      <c r="F4373" s="22">
        <v>10</v>
      </c>
      <c r="G4373" s="138">
        <v>28.222449999999998</v>
      </c>
    </row>
    <row r="4374" spans="1:7" s="63" customFormat="1" ht="25.2" customHeight="1" x14ac:dyDescent="0.35">
      <c r="A4374" s="367" t="s">
        <v>454</v>
      </c>
      <c r="B4374" s="343" t="s">
        <v>571</v>
      </c>
      <c r="C4374" s="299">
        <v>2022</v>
      </c>
      <c r="D4374" s="134">
        <v>0.4</v>
      </c>
      <c r="E4374" s="71">
        <v>1</v>
      </c>
      <c r="F4374" s="22">
        <v>10</v>
      </c>
      <c r="G4374" s="138">
        <v>28.222449999999998</v>
      </c>
    </row>
    <row r="4375" spans="1:7" s="63" customFormat="1" ht="25.2" customHeight="1" x14ac:dyDescent="0.35">
      <c r="A4375" s="367" t="s">
        <v>454</v>
      </c>
      <c r="B4375" s="343" t="s">
        <v>571</v>
      </c>
      <c r="C4375" s="299">
        <v>2022</v>
      </c>
      <c r="D4375" s="134">
        <v>0.4</v>
      </c>
      <c r="E4375" s="71">
        <v>1</v>
      </c>
      <c r="F4375" s="22">
        <v>7</v>
      </c>
      <c r="G4375" s="137">
        <v>16.833300000000001</v>
      </c>
    </row>
    <row r="4376" spans="1:7" s="63" customFormat="1" ht="25.2" customHeight="1" x14ac:dyDescent="0.35">
      <c r="A4376" s="367" t="s">
        <v>454</v>
      </c>
      <c r="B4376" s="343" t="s">
        <v>571</v>
      </c>
      <c r="C4376" s="299">
        <v>2022</v>
      </c>
      <c r="D4376" s="134">
        <v>0.4</v>
      </c>
      <c r="E4376" s="71">
        <v>1</v>
      </c>
      <c r="F4376" s="22">
        <v>6</v>
      </c>
      <c r="G4376" s="137">
        <v>16.833300000000001</v>
      </c>
    </row>
    <row r="4377" spans="1:7" s="63" customFormat="1" ht="25.2" customHeight="1" x14ac:dyDescent="0.35">
      <c r="A4377" s="367" t="s">
        <v>454</v>
      </c>
      <c r="B4377" s="343" t="s">
        <v>571</v>
      </c>
      <c r="C4377" s="299">
        <v>2022</v>
      </c>
      <c r="D4377" s="134">
        <v>0.4</v>
      </c>
      <c r="E4377" s="71">
        <v>1</v>
      </c>
      <c r="F4377" s="22">
        <v>7</v>
      </c>
      <c r="G4377" s="137">
        <v>16.833300000000001</v>
      </c>
    </row>
    <row r="4378" spans="1:7" s="63" customFormat="1" ht="25.2" customHeight="1" x14ac:dyDescent="0.35">
      <c r="A4378" s="367" t="s">
        <v>454</v>
      </c>
      <c r="B4378" s="343" t="s">
        <v>571</v>
      </c>
      <c r="C4378" s="299">
        <v>2022</v>
      </c>
      <c r="D4378" s="134">
        <v>0.4</v>
      </c>
      <c r="E4378" s="71">
        <v>1</v>
      </c>
      <c r="F4378" s="22">
        <v>7</v>
      </c>
      <c r="G4378" s="137">
        <v>16.833300000000001</v>
      </c>
    </row>
    <row r="4379" spans="1:7" s="63" customFormat="1" ht="25.2" customHeight="1" x14ac:dyDescent="0.35">
      <c r="A4379" s="367" t="s">
        <v>454</v>
      </c>
      <c r="B4379" s="161" t="s">
        <v>572</v>
      </c>
      <c r="C4379" s="100">
        <v>2022</v>
      </c>
      <c r="D4379" s="134">
        <v>0.4</v>
      </c>
      <c r="E4379" s="103">
        <v>1</v>
      </c>
      <c r="F4379" s="103">
        <v>15</v>
      </c>
      <c r="G4379" s="104">
        <v>14.103809999999999</v>
      </c>
    </row>
    <row r="4380" spans="1:7" s="63" customFormat="1" ht="25.2" customHeight="1" x14ac:dyDescent="0.35">
      <c r="A4380" s="367" t="s">
        <v>454</v>
      </c>
      <c r="B4380" s="161" t="s">
        <v>572</v>
      </c>
      <c r="C4380" s="100">
        <v>2022</v>
      </c>
      <c r="D4380" s="134">
        <v>0.4</v>
      </c>
      <c r="E4380" s="103">
        <v>1</v>
      </c>
      <c r="F4380" s="103">
        <v>15</v>
      </c>
      <c r="G4380" s="104">
        <v>13.979810000000001</v>
      </c>
    </row>
    <row r="4381" spans="1:7" s="139" customFormat="1" ht="25.2" customHeight="1" x14ac:dyDescent="0.35">
      <c r="A4381" s="367" t="s">
        <v>454</v>
      </c>
      <c r="B4381" s="161" t="s">
        <v>572</v>
      </c>
      <c r="C4381" s="100">
        <v>2022</v>
      </c>
      <c r="D4381" s="134">
        <v>0.4</v>
      </c>
      <c r="E4381" s="103">
        <v>1</v>
      </c>
      <c r="F4381" s="103">
        <v>15</v>
      </c>
      <c r="G4381" s="104">
        <v>16.967359999999999</v>
      </c>
    </row>
    <row r="4382" spans="1:7" s="139" customFormat="1" ht="25.2" customHeight="1" x14ac:dyDescent="0.35">
      <c r="A4382" s="367" t="s">
        <v>454</v>
      </c>
      <c r="B4382" s="161" t="s">
        <v>572</v>
      </c>
      <c r="C4382" s="100">
        <v>2022</v>
      </c>
      <c r="D4382" s="134">
        <v>0.4</v>
      </c>
      <c r="E4382" s="103">
        <v>1</v>
      </c>
      <c r="F4382" s="103">
        <v>15</v>
      </c>
      <c r="G4382" s="104">
        <v>5.5137499999999999</v>
      </c>
    </row>
    <row r="4383" spans="1:7" s="139" customFormat="1" ht="25.2" customHeight="1" x14ac:dyDescent="0.35">
      <c r="A4383" s="367" t="s">
        <v>454</v>
      </c>
      <c r="B4383" s="161" t="s">
        <v>572</v>
      </c>
      <c r="C4383" s="100">
        <v>2022</v>
      </c>
      <c r="D4383" s="134">
        <v>0.4</v>
      </c>
      <c r="E4383" s="103">
        <v>1</v>
      </c>
      <c r="F4383" s="103">
        <v>15</v>
      </c>
      <c r="G4383" s="104">
        <v>5.5438799999999997</v>
      </c>
    </row>
    <row r="4384" spans="1:7" s="139" customFormat="1" ht="25.2" customHeight="1" x14ac:dyDescent="0.35">
      <c r="A4384" s="367" t="s">
        <v>454</v>
      </c>
      <c r="B4384" s="161" t="s">
        <v>572</v>
      </c>
      <c r="C4384" s="100">
        <v>2022</v>
      </c>
      <c r="D4384" s="134">
        <v>0.4</v>
      </c>
      <c r="E4384" s="103">
        <v>1</v>
      </c>
      <c r="F4384" s="103">
        <v>15</v>
      </c>
      <c r="G4384" s="104">
        <v>5.5438599999999996</v>
      </c>
    </row>
    <row r="4385" spans="1:7" s="139" customFormat="1" ht="25.2" customHeight="1" x14ac:dyDescent="0.35">
      <c r="A4385" s="367" t="s">
        <v>454</v>
      </c>
      <c r="B4385" s="161" t="s">
        <v>572</v>
      </c>
      <c r="C4385" s="100">
        <v>2022</v>
      </c>
      <c r="D4385" s="134">
        <v>0.4</v>
      </c>
      <c r="E4385" s="103">
        <v>1</v>
      </c>
      <c r="F4385" s="103">
        <v>15</v>
      </c>
      <c r="G4385" s="104">
        <v>5.8064499999999999</v>
      </c>
    </row>
    <row r="4386" spans="1:7" s="139" customFormat="1" ht="25.2" customHeight="1" x14ac:dyDescent="0.35">
      <c r="A4386" s="367" t="s">
        <v>454</v>
      </c>
      <c r="B4386" s="161" t="s">
        <v>572</v>
      </c>
      <c r="C4386" s="100">
        <v>2022</v>
      </c>
      <c r="D4386" s="134">
        <v>0.4</v>
      </c>
      <c r="E4386" s="103">
        <v>1</v>
      </c>
      <c r="F4386" s="103">
        <v>15</v>
      </c>
      <c r="G4386" s="104">
        <v>5.8064499999999999</v>
      </c>
    </row>
    <row r="4387" spans="1:7" s="139" customFormat="1" ht="25.2" customHeight="1" x14ac:dyDescent="0.35">
      <c r="A4387" s="367" t="s">
        <v>454</v>
      </c>
      <c r="B4387" s="161" t="s">
        <v>572</v>
      </c>
      <c r="C4387" s="100">
        <v>2022</v>
      </c>
      <c r="D4387" s="134">
        <v>0.4</v>
      </c>
      <c r="E4387" s="103">
        <v>1</v>
      </c>
      <c r="F4387" s="103">
        <v>3</v>
      </c>
      <c r="G4387" s="104">
        <v>5.8528599999999997</v>
      </c>
    </row>
    <row r="4388" spans="1:7" s="139" customFormat="1" ht="25.2" customHeight="1" x14ac:dyDescent="0.35">
      <c r="A4388" s="367" t="s">
        <v>454</v>
      </c>
      <c r="B4388" s="161" t="s">
        <v>572</v>
      </c>
      <c r="C4388" s="100">
        <v>2022</v>
      </c>
      <c r="D4388" s="134">
        <v>0.4</v>
      </c>
      <c r="E4388" s="103">
        <v>1</v>
      </c>
      <c r="F4388" s="103">
        <v>15</v>
      </c>
      <c r="G4388" s="104">
        <v>17.093859999999999</v>
      </c>
    </row>
    <row r="4389" spans="1:7" s="139" customFormat="1" ht="25.2" customHeight="1" x14ac:dyDescent="0.35">
      <c r="A4389" s="367" t="s">
        <v>454</v>
      </c>
      <c r="B4389" s="161" t="s">
        <v>572</v>
      </c>
      <c r="C4389" s="100">
        <v>2022</v>
      </c>
      <c r="D4389" s="134">
        <v>0.4</v>
      </c>
      <c r="E4389" s="103">
        <v>1</v>
      </c>
      <c r="F4389" s="103">
        <v>15</v>
      </c>
      <c r="G4389" s="104">
        <v>7.0215100000000001</v>
      </c>
    </row>
    <row r="4390" spans="1:7" s="139" customFormat="1" ht="25.2" customHeight="1" x14ac:dyDescent="0.35">
      <c r="A4390" s="367" t="s">
        <v>454</v>
      </c>
      <c r="B4390" s="161" t="s">
        <v>572</v>
      </c>
      <c r="C4390" s="100">
        <v>2022</v>
      </c>
      <c r="D4390" s="134">
        <v>0.4</v>
      </c>
      <c r="E4390" s="103">
        <v>1</v>
      </c>
      <c r="F4390" s="103">
        <v>15</v>
      </c>
      <c r="G4390" s="104">
        <v>6.8768500000000001</v>
      </c>
    </row>
    <row r="4391" spans="1:7" s="139" customFormat="1" ht="25.2" customHeight="1" x14ac:dyDescent="0.35">
      <c r="A4391" s="367" t="s">
        <v>454</v>
      </c>
      <c r="B4391" s="161" t="s">
        <v>572</v>
      </c>
      <c r="C4391" s="100">
        <v>2022</v>
      </c>
      <c r="D4391" s="134">
        <v>0.4</v>
      </c>
      <c r="E4391" s="103">
        <v>1</v>
      </c>
      <c r="F4391" s="103">
        <v>15</v>
      </c>
      <c r="G4391" s="104">
        <f>5.77068</f>
        <v>5.7706799999999996</v>
      </c>
    </row>
    <row r="4392" spans="1:7" s="139" customFormat="1" ht="25.2" customHeight="1" x14ac:dyDescent="0.35">
      <c r="A4392" s="367" t="s">
        <v>454</v>
      </c>
      <c r="B4392" s="161" t="s">
        <v>572</v>
      </c>
      <c r="C4392" s="100">
        <v>2022</v>
      </c>
      <c r="D4392" s="134">
        <v>0.4</v>
      </c>
      <c r="E4392" s="103">
        <v>1</v>
      </c>
      <c r="F4392" s="103">
        <v>15</v>
      </c>
      <c r="G4392" s="104">
        <f>5.77068</f>
        <v>5.7706799999999996</v>
      </c>
    </row>
    <row r="4393" spans="1:7" s="139" customFormat="1" ht="25.2" customHeight="1" x14ac:dyDescent="0.35">
      <c r="A4393" s="367" t="s">
        <v>454</v>
      </c>
      <c r="B4393" s="161" t="s">
        <v>572</v>
      </c>
      <c r="C4393" s="100">
        <v>2022</v>
      </c>
      <c r="D4393" s="134">
        <v>0.4</v>
      </c>
      <c r="E4393" s="103">
        <v>1</v>
      </c>
      <c r="F4393" s="103">
        <v>15</v>
      </c>
      <c r="G4393" s="104">
        <v>17.03914</v>
      </c>
    </row>
    <row r="4394" spans="1:7" s="139" customFormat="1" ht="25.2" customHeight="1" x14ac:dyDescent="0.35">
      <c r="A4394" s="367" t="s">
        <v>454</v>
      </c>
      <c r="B4394" s="161" t="s">
        <v>572</v>
      </c>
      <c r="C4394" s="100">
        <v>2022</v>
      </c>
      <c r="D4394" s="134">
        <v>0.4</v>
      </c>
      <c r="E4394" s="103">
        <v>1</v>
      </c>
      <c r="F4394" s="103">
        <v>15</v>
      </c>
      <c r="G4394" s="104">
        <v>5.6315099999999996</v>
      </c>
    </row>
    <row r="4395" spans="1:7" s="139" customFormat="1" ht="25.2" customHeight="1" x14ac:dyDescent="0.35">
      <c r="A4395" s="367" t="s">
        <v>454</v>
      </c>
      <c r="B4395" s="161" t="s">
        <v>572</v>
      </c>
      <c r="C4395" s="100">
        <v>2022</v>
      </c>
      <c r="D4395" s="134">
        <v>0.4</v>
      </c>
      <c r="E4395" s="103">
        <v>1</v>
      </c>
      <c r="F4395" s="103">
        <v>15</v>
      </c>
      <c r="G4395" s="104">
        <v>10.16972</v>
      </c>
    </row>
    <row r="4396" spans="1:7" s="139" customFormat="1" ht="25.2" customHeight="1" x14ac:dyDescent="0.35">
      <c r="A4396" s="367" t="s">
        <v>454</v>
      </c>
      <c r="B4396" s="161" t="s">
        <v>572</v>
      </c>
      <c r="C4396" s="100">
        <v>2022</v>
      </c>
      <c r="D4396" s="134">
        <v>0.4</v>
      </c>
      <c r="E4396" s="103">
        <v>1</v>
      </c>
      <c r="F4396" s="103">
        <v>15</v>
      </c>
      <c r="G4396" s="104">
        <v>6.8530199999999999</v>
      </c>
    </row>
    <row r="4397" spans="1:7" s="139" customFormat="1" ht="25.2" customHeight="1" x14ac:dyDescent="0.35">
      <c r="A4397" s="367" t="s">
        <v>454</v>
      </c>
      <c r="B4397" s="161" t="s">
        <v>572</v>
      </c>
      <c r="C4397" s="100">
        <v>2022</v>
      </c>
      <c r="D4397" s="134">
        <v>0.4</v>
      </c>
      <c r="E4397" s="103">
        <v>1</v>
      </c>
      <c r="F4397" s="103">
        <v>15</v>
      </c>
      <c r="G4397" s="104">
        <v>6.7270599999999998</v>
      </c>
    </row>
    <row r="4398" spans="1:7" s="139" customFormat="1" ht="25.2" customHeight="1" x14ac:dyDescent="0.35">
      <c r="A4398" s="367" t="s">
        <v>454</v>
      </c>
      <c r="B4398" s="161" t="s">
        <v>572</v>
      </c>
      <c r="C4398" s="100">
        <v>2022</v>
      </c>
      <c r="D4398" s="134">
        <v>0.4</v>
      </c>
      <c r="E4398" s="103">
        <v>1</v>
      </c>
      <c r="F4398" s="103">
        <v>15</v>
      </c>
      <c r="G4398" s="104">
        <v>6.8102499999999999</v>
      </c>
    </row>
    <row r="4399" spans="1:7" s="139" customFormat="1" ht="25.2" customHeight="1" x14ac:dyDescent="0.35">
      <c r="A4399" s="367" t="s">
        <v>454</v>
      </c>
      <c r="B4399" s="161" t="s">
        <v>572</v>
      </c>
      <c r="C4399" s="100">
        <v>2022</v>
      </c>
      <c r="D4399" s="134">
        <v>0.4</v>
      </c>
      <c r="E4399" s="103">
        <v>1</v>
      </c>
      <c r="F4399" s="103">
        <v>15</v>
      </c>
      <c r="G4399" s="104">
        <v>6.7176600000000004</v>
      </c>
    </row>
    <row r="4400" spans="1:7" s="139" customFormat="1" ht="25.2" customHeight="1" x14ac:dyDescent="0.35">
      <c r="A4400" s="367" t="s">
        <v>454</v>
      </c>
      <c r="B4400" s="161" t="s">
        <v>572</v>
      </c>
      <c r="C4400" s="100">
        <v>2022</v>
      </c>
      <c r="D4400" s="134">
        <v>0.4</v>
      </c>
      <c r="E4400" s="103">
        <v>1</v>
      </c>
      <c r="F4400" s="103">
        <v>7</v>
      </c>
      <c r="G4400" s="104">
        <v>6.7324900000000003</v>
      </c>
    </row>
    <row r="4401" spans="1:7" s="139" customFormat="1" ht="25.2" customHeight="1" x14ac:dyDescent="0.35">
      <c r="A4401" s="367" t="s">
        <v>454</v>
      </c>
      <c r="B4401" s="161" t="s">
        <v>572</v>
      </c>
      <c r="C4401" s="100">
        <v>2022</v>
      </c>
      <c r="D4401" s="134">
        <v>0.4</v>
      </c>
      <c r="E4401" s="103">
        <v>1</v>
      </c>
      <c r="F4401" s="103">
        <v>15</v>
      </c>
      <c r="G4401" s="104">
        <f>2.90401</f>
        <v>2.90401</v>
      </c>
    </row>
    <row r="4402" spans="1:7" s="139" customFormat="1" ht="25.2" customHeight="1" x14ac:dyDescent="0.35">
      <c r="A4402" s="367" t="s">
        <v>454</v>
      </c>
      <c r="B4402" s="161" t="s">
        <v>572</v>
      </c>
      <c r="C4402" s="100">
        <v>2022</v>
      </c>
      <c r="D4402" s="134">
        <v>0.4</v>
      </c>
      <c r="E4402" s="103">
        <v>1</v>
      </c>
      <c r="F4402" s="103">
        <v>15</v>
      </c>
      <c r="G4402" s="104">
        <v>2.9039899999999998</v>
      </c>
    </row>
    <row r="4403" spans="1:7" s="139" customFormat="1" ht="25.2" customHeight="1" x14ac:dyDescent="0.35">
      <c r="A4403" s="367" t="s">
        <v>454</v>
      </c>
      <c r="B4403" s="161" t="s">
        <v>572</v>
      </c>
      <c r="C4403" s="100">
        <v>2022</v>
      </c>
      <c r="D4403" s="134">
        <v>0.4</v>
      </c>
      <c r="E4403" s="103">
        <v>1</v>
      </c>
      <c r="F4403" s="103">
        <v>15</v>
      </c>
      <c r="G4403" s="104">
        <f>2.90401</f>
        <v>2.90401</v>
      </c>
    </row>
    <row r="4404" spans="1:7" s="139" customFormat="1" ht="25.2" customHeight="1" x14ac:dyDescent="0.35">
      <c r="A4404" s="367" t="s">
        <v>454</v>
      </c>
      <c r="B4404" s="161" t="s">
        <v>572</v>
      </c>
      <c r="C4404" s="100">
        <v>2022</v>
      </c>
      <c r="D4404" s="134">
        <v>0.4</v>
      </c>
      <c r="E4404" s="103">
        <v>1</v>
      </c>
      <c r="F4404" s="103">
        <v>15</v>
      </c>
      <c r="G4404" s="104">
        <v>2.8950006250000002</v>
      </c>
    </row>
    <row r="4405" spans="1:7" s="139" customFormat="1" ht="25.2" customHeight="1" x14ac:dyDescent="0.35">
      <c r="A4405" s="367" t="s">
        <v>454</v>
      </c>
      <c r="B4405" s="161" t="s">
        <v>572</v>
      </c>
      <c r="C4405" s="100">
        <v>2022</v>
      </c>
      <c r="D4405" s="134">
        <v>0.4</v>
      </c>
      <c r="E4405" s="103">
        <v>1</v>
      </c>
      <c r="F4405" s="103">
        <v>15</v>
      </c>
      <c r="G4405" s="104">
        <v>2.8945799999999999</v>
      </c>
    </row>
    <row r="4406" spans="1:7" s="139" customFormat="1" ht="25.2" customHeight="1" x14ac:dyDescent="0.35">
      <c r="A4406" s="367" t="s">
        <v>454</v>
      </c>
      <c r="B4406" s="161" t="s">
        <v>572</v>
      </c>
      <c r="C4406" s="100">
        <v>2022</v>
      </c>
      <c r="D4406" s="134">
        <v>0.4</v>
      </c>
      <c r="E4406" s="103">
        <v>1</v>
      </c>
      <c r="F4406" s="103">
        <v>15</v>
      </c>
      <c r="G4406" s="104">
        <v>2.32091</v>
      </c>
    </row>
    <row r="4407" spans="1:7" s="139" customFormat="1" ht="25.2" customHeight="1" x14ac:dyDescent="0.35">
      <c r="A4407" s="367" t="s">
        <v>454</v>
      </c>
      <c r="B4407" s="161" t="s">
        <v>572</v>
      </c>
      <c r="C4407" s="100">
        <v>2022</v>
      </c>
      <c r="D4407" s="134">
        <v>0.4</v>
      </c>
      <c r="E4407" s="103">
        <v>1</v>
      </c>
      <c r="F4407" s="103">
        <v>15</v>
      </c>
      <c r="G4407" s="104">
        <v>8.6413600000000006</v>
      </c>
    </row>
    <row r="4408" spans="1:7" s="139" customFormat="1" ht="25.2" customHeight="1" x14ac:dyDescent="0.35">
      <c r="A4408" s="367" t="s">
        <v>454</v>
      </c>
      <c r="B4408" s="161" t="s">
        <v>572</v>
      </c>
      <c r="C4408" s="100">
        <v>2022</v>
      </c>
      <c r="D4408" s="134">
        <v>0.4</v>
      </c>
      <c r="E4408" s="103">
        <v>1</v>
      </c>
      <c r="F4408" s="103">
        <v>15</v>
      </c>
      <c r="G4408" s="104">
        <v>2.32626</v>
      </c>
    </row>
    <row r="4409" spans="1:7" s="139" customFormat="1" ht="25.2" customHeight="1" x14ac:dyDescent="0.35">
      <c r="A4409" s="367" t="s">
        <v>454</v>
      </c>
      <c r="B4409" s="161" t="s">
        <v>572</v>
      </c>
      <c r="C4409" s="100">
        <v>2022</v>
      </c>
      <c r="D4409" s="134">
        <v>0.4</v>
      </c>
      <c r="E4409" s="103">
        <v>1</v>
      </c>
      <c r="F4409" s="103">
        <v>10</v>
      </c>
      <c r="G4409" s="104">
        <v>13.704739999999999</v>
      </c>
    </row>
    <row r="4410" spans="1:7" s="139" customFormat="1" ht="25.2" customHeight="1" x14ac:dyDescent="0.35">
      <c r="A4410" s="367" t="s">
        <v>454</v>
      </c>
      <c r="B4410" s="161" t="s">
        <v>572</v>
      </c>
      <c r="C4410" s="100">
        <v>2022</v>
      </c>
      <c r="D4410" s="134">
        <v>0.4</v>
      </c>
      <c r="E4410" s="103">
        <v>1</v>
      </c>
      <c r="F4410" s="103">
        <v>15</v>
      </c>
      <c r="G4410" s="104">
        <v>13.704739999999999</v>
      </c>
    </row>
    <row r="4411" spans="1:7" s="139" customFormat="1" ht="25.2" customHeight="1" x14ac:dyDescent="0.35">
      <c r="A4411" s="367" t="s">
        <v>454</v>
      </c>
      <c r="B4411" s="161" t="s">
        <v>572</v>
      </c>
      <c r="C4411" s="100">
        <v>2022</v>
      </c>
      <c r="D4411" s="134">
        <v>0.4</v>
      </c>
      <c r="E4411" s="103">
        <v>1</v>
      </c>
      <c r="F4411" s="103">
        <v>15</v>
      </c>
      <c r="G4411" s="104">
        <v>13.704739999999999</v>
      </c>
    </row>
    <row r="4412" spans="1:7" s="139" customFormat="1" ht="25.2" customHeight="1" x14ac:dyDescent="0.35">
      <c r="A4412" s="367" t="s">
        <v>454</v>
      </c>
      <c r="B4412" s="161" t="s">
        <v>572</v>
      </c>
      <c r="C4412" s="100">
        <v>2022</v>
      </c>
      <c r="D4412" s="134">
        <v>0.4</v>
      </c>
      <c r="E4412" s="103">
        <v>1</v>
      </c>
      <c r="F4412" s="103">
        <v>15</v>
      </c>
      <c r="G4412" s="104">
        <v>13.704739999999999</v>
      </c>
    </row>
    <row r="4413" spans="1:7" s="139" customFormat="1" ht="25.2" customHeight="1" x14ac:dyDescent="0.35">
      <c r="A4413" s="367" t="s">
        <v>454</v>
      </c>
      <c r="B4413" s="161" t="s">
        <v>572</v>
      </c>
      <c r="C4413" s="100">
        <v>2022</v>
      </c>
      <c r="D4413" s="134">
        <v>0.4</v>
      </c>
      <c r="E4413" s="103">
        <v>1</v>
      </c>
      <c r="F4413" s="103">
        <v>15</v>
      </c>
      <c r="G4413" s="104">
        <v>6.7094800000000001</v>
      </c>
    </row>
    <row r="4414" spans="1:7" s="139" customFormat="1" ht="25.2" customHeight="1" x14ac:dyDescent="0.35">
      <c r="A4414" s="367" t="s">
        <v>454</v>
      </c>
      <c r="B4414" s="161" t="s">
        <v>572</v>
      </c>
      <c r="C4414" s="100">
        <v>2022</v>
      </c>
      <c r="D4414" s="134">
        <v>0.4</v>
      </c>
      <c r="E4414" s="103">
        <v>1</v>
      </c>
      <c r="F4414" s="103">
        <v>15</v>
      </c>
      <c r="G4414" s="104">
        <v>2.90402</v>
      </c>
    </row>
    <row r="4415" spans="1:7" s="139" customFormat="1" ht="25.2" customHeight="1" x14ac:dyDescent="0.35">
      <c r="A4415" s="367" t="s">
        <v>454</v>
      </c>
      <c r="B4415" s="161" t="s">
        <v>572</v>
      </c>
      <c r="C4415" s="100">
        <v>2022</v>
      </c>
      <c r="D4415" s="134">
        <v>0.4</v>
      </c>
      <c r="E4415" s="103">
        <v>1</v>
      </c>
      <c r="F4415" s="103">
        <v>15</v>
      </c>
      <c r="G4415" s="104">
        <f>35.39454</f>
        <v>35.394539999999999</v>
      </c>
    </row>
    <row r="4416" spans="1:7" s="139" customFormat="1" ht="25.2" customHeight="1" x14ac:dyDescent="0.35">
      <c r="A4416" s="367" t="s">
        <v>454</v>
      </c>
      <c r="B4416" s="161" t="s">
        <v>572</v>
      </c>
      <c r="C4416" s="100">
        <v>2022</v>
      </c>
      <c r="D4416" s="134">
        <v>0.4</v>
      </c>
      <c r="E4416" s="103">
        <v>1</v>
      </c>
      <c r="F4416" s="103">
        <v>15</v>
      </c>
      <c r="G4416" s="104">
        <f>35.39454</f>
        <v>35.394539999999999</v>
      </c>
    </row>
    <row r="4417" spans="1:7" s="139" customFormat="1" ht="25.2" customHeight="1" x14ac:dyDescent="0.35">
      <c r="A4417" s="367" t="s">
        <v>454</v>
      </c>
      <c r="B4417" s="161" t="s">
        <v>572</v>
      </c>
      <c r="C4417" s="100">
        <v>2022</v>
      </c>
      <c r="D4417" s="134">
        <v>0.4</v>
      </c>
      <c r="E4417" s="103">
        <v>1</v>
      </c>
      <c r="F4417" s="103">
        <v>15</v>
      </c>
      <c r="G4417" s="104">
        <f>35.40448</f>
        <v>35.40448</v>
      </c>
    </row>
    <row r="4418" spans="1:7" s="139" customFormat="1" ht="25.2" customHeight="1" x14ac:dyDescent="0.35">
      <c r="A4418" s="367" t="s">
        <v>454</v>
      </c>
      <c r="B4418" s="161" t="s">
        <v>572</v>
      </c>
      <c r="C4418" s="100">
        <v>2022</v>
      </c>
      <c r="D4418" s="134">
        <v>0.4</v>
      </c>
      <c r="E4418" s="103">
        <v>1</v>
      </c>
      <c r="F4418" s="103">
        <v>15</v>
      </c>
      <c r="G4418" s="104">
        <f>35.40448</f>
        <v>35.40448</v>
      </c>
    </row>
    <row r="4419" spans="1:7" s="139" customFormat="1" ht="25.2" customHeight="1" x14ac:dyDescent="0.35">
      <c r="A4419" s="367" t="s">
        <v>454</v>
      </c>
      <c r="B4419" s="161" t="s">
        <v>572</v>
      </c>
      <c r="C4419" s="100">
        <v>2022</v>
      </c>
      <c r="D4419" s="134">
        <v>0.4</v>
      </c>
      <c r="E4419" s="103">
        <v>1</v>
      </c>
      <c r="F4419" s="103">
        <v>15</v>
      </c>
      <c r="G4419" s="104">
        <f>35.40448</f>
        <v>35.40448</v>
      </c>
    </row>
    <row r="4420" spans="1:7" s="139" customFormat="1" ht="25.2" customHeight="1" x14ac:dyDescent="0.35">
      <c r="A4420" s="367" t="s">
        <v>454</v>
      </c>
      <c r="B4420" s="161" t="s">
        <v>572</v>
      </c>
      <c r="C4420" s="100">
        <v>2022</v>
      </c>
      <c r="D4420" s="134">
        <v>0.4</v>
      </c>
      <c r="E4420" s="103">
        <v>1</v>
      </c>
      <c r="F4420" s="103">
        <v>15</v>
      </c>
      <c r="G4420" s="104">
        <f>35.39454</f>
        <v>35.394539999999999</v>
      </c>
    </row>
    <row r="4421" spans="1:7" s="139" customFormat="1" ht="25.2" customHeight="1" x14ac:dyDescent="0.35">
      <c r="A4421" s="367" t="s">
        <v>454</v>
      </c>
      <c r="B4421" s="161" t="s">
        <v>572</v>
      </c>
      <c r="C4421" s="100">
        <v>2022</v>
      </c>
      <c r="D4421" s="134">
        <v>0.4</v>
      </c>
      <c r="E4421" s="103">
        <v>1</v>
      </c>
      <c r="F4421" s="103">
        <v>5</v>
      </c>
      <c r="G4421" s="104">
        <v>35.651809999999998</v>
      </c>
    </row>
    <row r="4422" spans="1:7" s="139" customFormat="1" ht="25.2" customHeight="1" x14ac:dyDescent="0.35">
      <c r="A4422" s="367" t="s">
        <v>454</v>
      </c>
      <c r="B4422" s="161" t="s">
        <v>572</v>
      </c>
      <c r="C4422" s="100">
        <v>2022</v>
      </c>
      <c r="D4422" s="134">
        <v>0.4</v>
      </c>
      <c r="E4422" s="103">
        <v>1</v>
      </c>
      <c r="F4422" s="103">
        <v>10</v>
      </c>
      <c r="G4422" s="104">
        <v>35.645699999999998</v>
      </c>
    </row>
    <row r="4423" spans="1:7" s="139" customFormat="1" ht="25.2" customHeight="1" x14ac:dyDescent="0.35">
      <c r="A4423" s="367" t="s">
        <v>454</v>
      </c>
      <c r="B4423" s="161" t="s">
        <v>572</v>
      </c>
      <c r="C4423" s="100">
        <v>2022</v>
      </c>
      <c r="D4423" s="134">
        <v>0.4</v>
      </c>
      <c r="E4423" s="103">
        <v>1</v>
      </c>
      <c r="F4423" s="103">
        <v>15</v>
      </c>
      <c r="G4423" s="104">
        <v>14.71341</v>
      </c>
    </row>
    <row r="4424" spans="1:7" s="139" customFormat="1" ht="25.2" customHeight="1" x14ac:dyDescent="0.35">
      <c r="A4424" s="367" t="s">
        <v>454</v>
      </c>
      <c r="B4424" s="161" t="s">
        <v>572</v>
      </c>
      <c r="C4424" s="100">
        <v>2022</v>
      </c>
      <c r="D4424" s="134">
        <v>0.4</v>
      </c>
      <c r="E4424" s="103">
        <v>1</v>
      </c>
      <c r="F4424" s="103">
        <v>15</v>
      </c>
      <c r="G4424" s="104">
        <v>14.52116</v>
      </c>
    </row>
    <row r="4425" spans="1:7" s="139" customFormat="1" ht="25.2" customHeight="1" x14ac:dyDescent="0.35">
      <c r="A4425" s="367" t="s">
        <v>454</v>
      </c>
      <c r="B4425" s="161" t="s">
        <v>572</v>
      </c>
      <c r="C4425" s="100">
        <v>2022</v>
      </c>
      <c r="D4425" s="134">
        <v>0.4</v>
      </c>
      <c r="E4425" s="103">
        <v>1</v>
      </c>
      <c r="F4425" s="103">
        <v>15</v>
      </c>
      <c r="G4425" s="104">
        <v>14.959759999999999</v>
      </c>
    </row>
    <row r="4426" spans="1:7" s="139" customFormat="1" ht="25.2" customHeight="1" x14ac:dyDescent="0.35">
      <c r="A4426" s="367" t="s">
        <v>454</v>
      </c>
      <c r="B4426" s="128" t="s">
        <v>573</v>
      </c>
      <c r="C4426" s="100">
        <v>2022</v>
      </c>
      <c r="D4426" s="134">
        <v>0.4</v>
      </c>
      <c r="E4426" s="103">
        <v>1</v>
      </c>
      <c r="F4426" s="103">
        <v>15</v>
      </c>
      <c r="G4426" s="104">
        <v>35.339619999999996</v>
      </c>
    </row>
    <row r="4427" spans="1:7" s="139" customFormat="1" ht="25.2" customHeight="1" x14ac:dyDescent="0.35">
      <c r="A4427" s="367" t="s">
        <v>454</v>
      </c>
      <c r="B4427" s="128" t="s">
        <v>573</v>
      </c>
      <c r="C4427" s="100">
        <v>2022</v>
      </c>
      <c r="D4427" s="134">
        <v>0.4</v>
      </c>
      <c r="E4427" s="103">
        <v>1</v>
      </c>
      <c r="F4427" s="103">
        <v>15</v>
      </c>
      <c r="G4427" s="104">
        <v>35.314590000000003</v>
      </c>
    </row>
    <row r="4428" spans="1:7" s="139" customFormat="1" ht="25.2" customHeight="1" x14ac:dyDescent="0.35">
      <c r="A4428" s="367" t="s">
        <v>454</v>
      </c>
      <c r="B4428" s="128" t="s">
        <v>573</v>
      </c>
      <c r="C4428" s="100">
        <v>2022</v>
      </c>
      <c r="D4428" s="134">
        <v>0.4</v>
      </c>
      <c r="E4428" s="103">
        <v>1</v>
      </c>
      <c r="F4428" s="103">
        <v>10</v>
      </c>
      <c r="G4428" s="104">
        <v>30.963180000000001</v>
      </c>
    </row>
    <row r="4429" spans="1:7" s="139" customFormat="1" ht="25.2" customHeight="1" x14ac:dyDescent="0.35">
      <c r="A4429" s="367" t="s">
        <v>454</v>
      </c>
      <c r="B4429" s="343" t="s">
        <v>574</v>
      </c>
      <c r="C4429" s="100">
        <v>2022</v>
      </c>
      <c r="D4429" s="134">
        <v>0.4</v>
      </c>
      <c r="E4429" s="103">
        <v>1</v>
      </c>
      <c r="F4429" s="103">
        <v>15</v>
      </c>
      <c r="G4429" s="104">
        <v>40.410850000000003</v>
      </c>
    </row>
    <row r="4430" spans="1:7" s="139" customFormat="1" ht="25.2" customHeight="1" x14ac:dyDescent="0.35">
      <c r="A4430" s="367" t="s">
        <v>454</v>
      </c>
      <c r="B4430" s="128" t="s">
        <v>574</v>
      </c>
      <c r="C4430" s="100">
        <v>2022</v>
      </c>
      <c r="D4430" s="134">
        <v>0.4</v>
      </c>
      <c r="E4430" s="103">
        <v>1</v>
      </c>
      <c r="F4430" s="103">
        <v>15</v>
      </c>
      <c r="G4430" s="104">
        <v>33.342440000000003</v>
      </c>
    </row>
    <row r="4431" spans="1:7" s="139" customFormat="1" ht="25.2" customHeight="1" x14ac:dyDescent="0.35">
      <c r="A4431" s="367" t="s">
        <v>454</v>
      </c>
      <c r="B4431" s="128" t="s">
        <v>574</v>
      </c>
      <c r="C4431" s="100">
        <v>2022</v>
      </c>
      <c r="D4431" s="134">
        <v>0.4</v>
      </c>
      <c r="E4431" s="103">
        <v>1</v>
      </c>
      <c r="F4431" s="103">
        <v>15</v>
      </c>
      <c r="G4431" s="104">
        <v>32.765210000000003</v>
      </c>
    </row>
    <row r="4432" spans="1:7" s="139" customFormat="1" ht="25.2" customHeight="1" x14ac:dyDescent="0.35">
      <c r="A4432" s="367" t="s">
        <v>454</v>
      </c>
      <c r="B4432" s="128" t="s">
        <v>574</v>
      </c>
      <c r="C4432" s="100">
        <v>2022</v>
      </c>
      <c r="D4432" s="134">
        <v>0.4</v>
      </c>
      <c r="E4432" s="103">
        <v>1</v>
      </c>
      <c r="F4432" s="103">
        <v>15</v>
      </c>
      <c r="G4432" s="104">
        <v>35.058509999999998</v>
      </c>
    </row>
    <row r="4433" spans="1:7" s="63" customFormat="1" ht="25.2" customHeight="1" x14ac:dyDescent="0.35">
      <c r="A4433" s="367" t="s">
        <v>454</v>
      </c>
      <c r="B4433" s="128" t="s">
        <v>575</v>
      </c>
      <c r="C4433" s="100">
        <v>2022</v>
      </c>
      <c r="D4433" s="134">
        <v>0.4</v>
      </c>
      <c r="E4433" s="103">
        <v>1</v>
      </c>
      <c r="F4433" s="103">
        <v>15</v>
      </c>
      <c r="G4433" s="104">
        <v>5.3558300000000001</v>
      </c>
    </row>
    <row r="4434" spans="1:7" s="139" customFormat="1" ht="25.2" customHeight="1" x14ac:dyDescent="0.35">
      <c r="A4434" s="367" t="s">
        <v>454</v>
      </c>
      <c r="B4434" s="128" t="s">
        <v>575</v>
      </c>
      <c r="C4434" s="100">
        <v>2022</v>
      </c>
      <c r="D4434" s="134">
        <v>0.4</v>
      </c>
      <c r="E4434" s="103">
        <v>1</v>
      </c>
      <c r="F4434" s="103">
        <v>15</v>
      </c>
      <c r="G4434" s="104">
        <v>9.7836999999999996</v>
      </c>
    </row>
    <row r="4435" spans="1:7" s="139" customFormat="1" ht="25.2" customHeight="1" x14ac:dyDescent="0.35">
      <c r="A4435" s="367" t="s">
        <v>454</v>
      </c>
      <c r="B4435" s="128" t="s">
        <v>575</v>
      </c>
      <c r="C4435" s="100">
        <v>2022</v>
      </c>
      <c r="D4435" s="134">
        <v>0.4</v>
      </c>
      <c r="E4435" s="103">
        <v>1</v>
      </c>
      <c r="F4435" s="103">
        <v>14</v>
      </c>
      <c r="G4435" s="104">
        <v>7.6373100000000003</v>
      </c>
    </row>
    <row r="4436" spans="1:7" s="139" customFormat="1" ht="25.2" customHeight="1" x14ac:dyDescent="0.35">
      <c r="A4436" s="367" t="s">
        <v>454</v>
      </c>
      <c r="B4436" s="128" t="s">
        <v>575</v>
      </c>
      <c r="C4436" s="100">
        <v>2022</v>
      </c>
      <c r="D4436" s="134">
        <v>0.4</v>
      </c>
      <c r="E4436" s="103">
        <v>1</v>
      </c>
      <c r="F4436" s="103">
        <v>10</v>
      </c>
      <c r="G4436" s="104">
        <v>4.9922199999999997</v>
      </c>
    </row>
    <row r="4437" spans="1:7" s="139" customFormat="1" ht="25.2" customHeight="1" x14ac:dyDescent="0.35">
      <c r="A4437" s="367" t="s">
        <v>454</v>
      </c>
      <c r="B4437" s="128" t="s">
        <v>575</v>
      </c>
      <c r="C4437" s="100">
        <v>2022</v>
      </c>
      <c r="D4437" s="134">
        <v>0.4</v>
      </c>
      <c r="E4437" s="103">
        <v>1</v>
      </c>
      <c r="F4437" s="103">
        <v>15</v>
      </c>
      <c r="G4437" s="104">
        <v>5.7789599999999997</v>
      </c>
    </row>
    <row r="4438" spans="1:7" s="139" customFormat="1" ht="25.2" customHeight="1" x14ac:dyDescent="0.35">
      <c r="A4438" s="367" t="s">
        <v>454</v>
      </c>
      <c r="B4438" s="128" t="s">
        <v>575</v>
      </c>
      <c r="C4438" s="100">
        <v>2022</v>
      </c>
      <c r="D4438" s="134">
        <v>0.4</v>
      </c>
      <c r="E4438" s="103">
        <v>1</v>
      </c>
      <c r="F4438" s="103">
        <v>15</v>
      </c>
      <c r="G4438" s="104">
        <v>5.2525399999999998</v>
      </c>
    </row>
    <row r="4439" spans="1:7" s="139" customFormat="1" ht="25.2" customHeight="1" x14ac:dyDescent="0.35">
      <c r="A4439" s="367" t="s">
        <v>454</v>
      </c>
      <c r="B4439" s="128" t="s">
        <v>575</v>
      </c>
      <c r="C4439" s="100">
        <v>2022</v>
      </c>
      <c r="D4439" s="134">
        <v>0.4</v>
      </c>
      <c r="E4439" s="103">
        <v>1</v>
      </c>
      <c r="F4439" s="103">
        <v>14</v>
      </c>
      <c r="G4439" s="104">
        <v>8.5097000000000005</v>
      </c>
    </row>
    <row r="4440" spans="1:7" s="139" customFormat="1" ht="25.2" customHeight="1" x14ac:dyDescent="0.35">
      <c r="A4440" s="367" t="s">
        <v>454</v>
      </c>
      <c r="B4440" s="128" t="s">
        <v>575</v>
      </c>
      <c r="C4440" s="100">
        <v>2022</v>
      </c>
      <c r="D4440" s="134">
        <v>0.4</v>
      </c>
      <c r="E4440" s="103">
        <v>1</v>
      </c>
      <c r="F4440" s="103">
        <v>14</v>
      </c>
      <c r="G4440" s="104">
        <v>7.6373199999999999</v>
      </c>
    </row>
    <row r="4441" spans="1:7" s="139" customFormat="1" ht="25.2" customHeight="1" x14ac:dyDescent="0.35">
      <c r="A4441" s="367" t="s">
        <v>454</v>
      </c>
      <c r="B4441" s="128" t="s">
        <v>575</v>
      </c>
      <c r="C4441" s="100">
        <v>2022</v>
      </c>
      <c r="D4441" s="134">
        <v>0.4</v>
      </c>
      <c r="E4441" s="103">
        <v>1</v>
      </c>
      <c r="F4441" s="103">
        <v>14</v>
      </c>
      <c r="G4441" s="104">
        <v>40.68685</v>
      </c>
    </row>
    <row r="4442" spans="1:7" s="139" customFormat="1" ht="25.2" customHeight="1" x14ac:dyDescent="0.35">
      <c r="A4442" s="367" t="s">
        <v>454</v>
      </c>
      <c r="B4442" s="128" t="s">
        <v>575</v>
      </c>
      <c r="C4442" s="100">
        <v>2022</v>
      </c>
      <c r="D4442" s="134">
        <v>0.4</v>
      </c>
      <c r="E4442" s="103">
        <v>1</v>
      </c>
      <c r="F4442" s="103">
        <v>15</v>
      </c>
      <c r="G4442" s="104">
        <v>40.35595</v>
      </c>
    </row>
    <row r="4443" spans="1:7" s="139" customFormat="1" ht="25.2" customHeight="1" x14ac:dyDescent="0.35">
      <c r="A4443" s="367" t="s">
        <v>454</v>
      </c>
      <c r="B4443" s="128" t="s">
        <v>575</v>
      </c>
      <c r="C4443" s="100">
        <v>2022</v>
      </c>
      <c r="D4443" s="134">
        <v>0.4</v>
      </c>
      <c r="E4443" s="103">
        <v>1</v>
      </c>
      <c r="F4443" s="103">
        <v>15</v>
      </c>
      <c r="G4443" s="104">
        <v>40.35595</v>
      </c>
    </row>
    <row r="4444" spans="1:7" s="139" customFormat="1" ht="25.2" customHeight="1" x14ac:dyDescent="0.35">
      <c r="A4444" s="367" t="s">
        <v>454</v>
      </c>
      <c r="B4444" s="128" t="s">
        <v>575</v>
      </c>
      <c r="C4444" s="100">
        <v>2022</v>
      </c>
      <c r="D4444" s="134">
        <v>0.4</v>
      </c>
      <c r="E4444" s="103">
        <v>1</v>
      </c>
      <c r="F4444" s="103">
        <v>15</v>
      </c>
      <c r="G4444" s="104">
        <v>40.35595</v>
      </c>
    </row>
    <row r="4445" spans="1:7" s="139" customFormat="1" ht="25.2" customHeight="1" x14ac:dyDescent="0.35">
      <c r="A4445" s="367" t="s">
        <v>454</v>
      </c>
      <c r="B4445" s="128" t="s">
        <v>575</v>
      </c>
      <c r="C4445" s="100">
        <v>2022</v>
      </c>
      <c r="D4445" s="134">
        <v>0.4</v>
      </c>
      <c r="E4445" s="103">
        <v>1</v>
      </c>
      <c r="F4445" s="103">
        <v>14</v>
      </c>
      <c r="G4445" s="104">
        <v>16.367509999999999</v>
      </c>
    </row>
    <row r="4446" spans="1:7" s="139" customFormat="1" ht="25.2" customHeight="1" x14ac:dyDescent="0.35">
      <c r="A4446" s="367" t="s">
        <v>454</v>
      </c>
      <c r="B4446" s="128" t="s">
        <v>575</v>
      </c>
      <c r="C4446" s="100">
        <v>2022</v>
      </c>
      <c r="D4446" s="134">
        <v>0.4</v>
      </c>
      <c r="E4446" s="103">
        <v>1</v>
      </c>
      <c r="F4446" s="103">
        <v>15</v>
      </c>
      <c r="G4446" s="104">
        <v>4.4727300000000003</v>
      </c>
    </row>
    <row r="4447" spans="1:7" s="139" customFormat="1" ht="25.2" customHeight="1" x14ac:dyDescent="0.35">
      <c r="A4447" s="367" t="s">
        <v>454</v>
      </c>
      <c r="B4447" s="161" t="s">
        <v>576</v>
      </c>
      <c r="C4447" s="100">
        <v>2022</v>
      </c>
      <c r="D4447" s="134">
        <v>0.4</v>
      </c>
      <c r="E4447" s="103">
        <v>1</v>
      </c>
      <c r="F4447" s="102">
        <v>7.5</v>
      </c>
      <c r="G4447" s="104">
        <v>7.4157549999999999</v>
      </c>
    </row>
    <row r="4448" spans="1:7" s="139" customFormat="1" ht="25.2" customHeight="1" x14ac:dyDescent="0.35">
      <c r="A4448" s="367" t="s">
        <v>454</v>
      </c>
      <c r="B4448" s="161" t="s">
        <v>576</v>
      </c>
      <c r="C4448" s="100">
        <v>2022</v>
      </c>
      <c r="D4448" s="134">
        <v>0.4</v>
      </c>
      <c r="E4448" s="103">
        <v>1</v>
      </c>
      <c r="F4448" s="103">
        <v>7</v>
      </c>
      <c r="G4448" s="104">
        <v>6.6964249999999996</v>
      </c>
    </row>
    <row r="4449" spans="1:7" s="139" customFormat="1" ht="25.2" customHeight="1" x14ac:dyDescent="0.35">
      <c r="A4449" s="367" t="s">
        <v>454</v>
      </c>
      <c r="B4449" s="161" t="s">
        <v>576</v>
      </c>
      <c r="C4449" s="100">
        <v>2022</v>
      </c>
      <c r="D4449" s="134">
        <v>0.4</v>
      </c>
      <c r="E4449" s="103">
        <v>1</v>
      </c>
      <c r="F4449" s="103">
        <v>7</v>
      </c>
      <c r="G4449" s="104">
        <v>7.7317049999999998</v>
      </c>
    </row>
    <row r="4450" spans="1:7" s="139" customFormat="1" ht="25.2" customHeight="1" x14ac:dyDescent="0.35">
      <c r="A4450" s="367" t="s">
        <v>454</v>
      </c>
      <c r="B4450" s="161" t="s">
        <v>576</v>
      </c>
      <c r="C4450" s="100">
        <v>2022</v>
      </c>
      <c r="D4450" s="134">
        <v>0.4</v>
      </c>
      <c r="E4450" s="103">
        <v>1</v>
      </c>
      <c r="F4450" s="103">
        <v>7</v>
      </c>
      <c r="G4450" s="104">
        <v>7.9767150000000004</v>
      </c>
    </row>
    <row r="4451" spans="1:7" s="139" customFormat="1" ht="25.2" customHeight="1" x14ac:dyDescent="0.35">
      <c r="A4451" s="367" t="s">
        <v>454</v>
      </c>
      <c r="B4451" s="161" t="s">
        <v>576</v>
      </c>
      <c r="C4451" s="100">
        <v>2022</v>
      </c>
      <c r="D4451" s="134">
        <v>0.4</v>
      </c>
      <c r="E4451" s="103">
        <v>1</v>
      </c>
      <c r="F4451" s="103">
        <v>7</v>
      </c>
      <c r="G4451" s="104">
        <v>8.7062819999999999</v>
      </c>
    </row>
    <row r="4452" spans="1:7" s="139" customFormat="1" ht="25.2" customHeight="1" x14ac:dyDescent="0.35">
      <c r="A4452" s="367" t="s">
        <v>454</v>
      </c>
      <c r="B4452" s="161" t="s">
        <v>576</v>
      </c>
      <c r="C4452" s="100">
        <v>2022</v>
      </c>
      <c r="D4452" s="134">
        <v>0.4</v>
      </c>
      <c r="E4452" s="103">
        <v>1</v>
      </c>
      <c r="F4452" s="103">
        <v>12</v>
      </c>
      <c r="G4452" s="104">
        <v>12.365632</v>
      </c>
    </row>
    <row r="4453" spans="1:7" s="139" customFormat="1" ht="25.2" customHeight="1" x14ac:dyDescent="0.35">
      <c r="A4453" s="367" t="s">
        <v>454</v>
      </c>
      <c r="B4453" s="161" t="s">
        <v>576</v>
      </c>
      <c r="C4453" s="100">
        <v>2022</v>
      </c>
      <c r="D4453" s="134">
        <v>0.4</v>
      </c>
      <c r="E4453" s="103">
        <v>1</v>
      </c>
      <c r="F4453" s="103">
        <v>7</v>
      </c>
      <c r="G4453" s="104">
        <v>13.787112</v>
      </c>
    </row>
    <row r="4454" spans="1:7" s="139" customFormat="1" ht="25.2" customHeight="1" x14ac:dyDescent="0.35">
      <c r="A4454" s="367" t="s">
        <v>454</v>
      </c>
      <c r="B4454" s="161" t="s">
        <v>576</v>
      </c>
      <c r="C4454" s="100">
        <v>2022</v>
      </c>
      <c r="D4454" s="134">
        <v>0.4</v>
      </c>
      <c r="E4454" s="103">
        <v>1</v>
      </c>
      <c r="F4454" s="103">
        <v>12</v>
      </c>
      <c r="G4454" s="104">
        <v>39.338423333333303</v>
      </c>
    </row>
    <row r="4455" spans="1:7" s="139" customFormat="1" ht="25.2" customHeight="1" x14ac:dyDescent="0.35">
      <c r="A4455" s="367" t="s">
        <v>454</v>
      </c>
      <c r="B4455" s="161" t="s">
        <v>576</v>
      </c>
      <c r="C4455" s="100">
        <v>2022</v>
      </c>
      <c r="D4455" s="134">
        <v>0.4</v>
      </c>
      <c r="E4455" s="103">
        <v>1</v>
      </c>
      <c r="F4455" s="103">
        <v>10</v>
      </c>
      <c r="G4455" s="104">
        <v>40.557303333333302</v>
      </c>
    </row>
    <row r="4456" spans="1:7" s="139" customFormat="1" ht="25.2" customHeight="1" x14ac:dyDescent="0.35">
      <c r="A4456" s="367" t="s">
        <v>454</v>
      </c>
      <c r="B4456" s="161" t="s">
        <v>576</v>
      </c>
      <c r="C4456" s="100">
        <v>2022</v>
      </c>
      <c r="D4456" s="134">
        <v>0.4</v>
      </c>
      <c r="E4456" s="103">
        <v>1</v>
      </c>
      <c r="F4456" s="103">
        <v>2</v>
      </c>
      <c r="G4456" s="104">
        <v>10.87613</v>
      </c>
    </row>
    <row r="4457" spans="1:7" s="139" customFormat="1" ht="25.2" customHeight="1" x14ac:dyDescent="0.35">
      <c r="A4457" s="367" t="s">
        <v>454</v>
      </c>
      <c r="B4457" s="343" t="s">
        <v>577</v>
      </c>
      <c r="C4457" s="100">
        <v>2022</v>
      </c>
      <c r="D4457" s="134">
        <v>0.4</v>
      </c>
      <c r="E4457" s="103">
        <v>1</v>
      </c>
      <c r="F4457" s="102">
        <v>4.5</v>
      </c>
      <c r="G4457" s="104">
        <v>21.710850000000001</v>
      </c>
    </row>
    <row r="4458" spans="1:7" s="139" customFormat="1" ht="25.2" customHeight="1" x14ac:dyDescent="0.35">
      <c r="A4458" s="367" t="s">
        <v>454</v>
      </c>
      <c r="B4458" s="343" t="s">
        <v>577</v>
      </c>
      <c r="C4458" s="100">
        <v>2022</v>
      </c>
      <c r="D4458" s="134">
        <v>0.4</v>
      </c>
      <c r="E4458" s="103">
        <v>1</v>
      </c>
      <c r="F4458" s="103">
        <v>10</v>
      </c>
      <c r="G4458" s="104">
        <v>25.95457</v>
      </c>
    </row>
    <row r="4459" spans="1:7" s="139" customFormat="1" ht="25.2" customHeight="1" x14ac:dyDescent="0.35">
      <c r="A4459" s="367" t="s">
        <v>454</v>
      </c>
      <c r="B4459" s="343" t="s">
        <v>577</v>
      </c>
      <c r="C4459" s="100">
        <v>2022</v>
      </c>
      <c r="D4459" s="134">
        <v>0.4</v>
      </c>
      <c r="E4459" s="103">
        <v>1</v>
      </c>
      <c r="F4459" s="103">
        <v>5</v>
      </c>
      <c r="G4459" s="104">
        <v>14.43838</v>
      </c>
    </row>
    <row r="4460" spans="1:7" s="139" customFormat="1" ht="25.2" customHeight="1" x14ac:dyDescent="0.35">
      <c r="A4460" s="367" t="s">
        <v>454</v>
      </c>
      <c r="B4460" s="343" t="s">
        <v>577</v>
      </c>
      <c r="C4460" s="100">
        <v>2022</v>
      </c>
      <c r="D4460" s="134">
        <v>0.4</v>
      </c>
      <c r="E4460" s="103">
        <v>1</v>
      </c>
      <c r="F4460" s="103">
        <v>10</v>
      </c>
      <c r="G4460" s="104">
        <v>14.45487</v>
      </c>
    </row>
    <row r="4461" spans="1:7" s="139" customFormat="1" ht="25.2" customHeight="1" x14ac:dyDescent="0.35">
      <c r="A4461" s="367" t="s">
        <v>454</v>
      </c>
      <c r="B4461" s="343" t="s">
        <v>577</v>
      </c>
      <c r="C4461" s="100">
        <v>2022</v>
      </c>
      <c r="D4461" s="134">
        <v>0.4</v>
      </c>
      <c r="E4461" s="103">
        <v>1</v>
      </c>
      <c r="F4461" s="103">
        <v>10</v>
      </c>
      <c r="G4461" s="104">
        <v>14.45487</v>
      </c>
    </row>
    <row r="4462" spans="1:7" s="139" customFormat="1" ht="25.2" customHeight="1" x14ac:dyDescent="0.35">
      <c r="A4462" s="367" t="s">
        <v>454</v>
      </c>
      <c r="B4462" s="343" t="s">
        <v>577</v>
      </c>
      <c r="C4462" s="100">
        <v>2022</v>
      </c>
      <c r="D4462" s="134">
        <v>0.4</v>
      </c>
      <c r="E4462" s="103">
        <v>1</v>
      </c>
      <c r="F4462" s="103">
        <v>10</v>
      </c>
      <c r="G4462" s="104">
        <v>14.45487</v>
      </c>
    </row>
    <row r="4463" spans="1:7" s="139" customFormat="1" ht="25.2" customHeight="1" x14ac:dyDescent="0.35">
      <c r="A4463" s="367" t="s">
        <v>454</v>
      </c>
      <c r="B4463" s="343" t="s">
        <v>577</v>
      </c>
      <c r="C4463" s="100">
        <v>2022</v>
      </c>
      <c r="D4463" s="134">
        <v>0.4</v>
      </c>
      <c r="E4463" s="103">
        <v>1</v>
      </c>
      <c r="F4463" s="103">
        <v>10</v>
      </c>
      <c r="G4463" s="104">
        <v>14.45487</v>
      </c>
    </row>
    <row r="4464" spans="1:7" s="139" customFormat="1" ht="25.2" customHeight="1" x14ac:dyDescent="0.35">
      <c r="A4464" s="367" t="s">
        <v>454</v>
      </c>
      <c r="B4464" s="343" t="s">
        <v>577</v>
      </c>
      <c r="C4464" s="100">
        <v>2022</v>
      </c>
      <c r="D4464" s="134">
        <v>0.4</v>
      </c>
      <c r="E4464" s="103">
        <v>1</v>
      </c>
      <c r="F4464" s="103">
        <v>15</v>
      </c>
      <c r="G4464" s="104">
        <v>5.7173299999999996</v>
      </c>
    </row>
    <row r="4465" spans="1:8" s="139" customFormat="1" ht="25.2" customHeight="1" x14ac:dyDescent="0.35">
      <c r="A4465" s="367" t="s">
        <v>454</v>
      </c>
      <c r="B4465" s="343" t="s">
        <v>577</v>
      </c>
      <c r="C4465" s="100">
        <v>2022</v>
      </c>
      <c r="D4465" s="134">
        <v>0.4</v>
      </c>
      <c r="E4465" s="103">
        <v>1</v>
      </c>
      <c r="F4465" s="103">
        <v>5</v>
      </c>
      <c r="G4465" s="104">
        <v>5.7173299999999996</v>
      </c>
    </row>
    <row r="4466" spans="1:8" s="139" customFormat="1" ht="25.2" customHeight="1" x14ac:dyDescent="0.35">
      <c r="A4466" s="367" t="s">
        <v>454</v>
      </c>
      <c r="B4466" s="343" t="s">
        <v>577</v>
      </c>
      <c r="C4466" s="100">
        <v>2022</v>
      </c>
      <c r="D4466" s="134">
        <v>0.4</v>
      </c>
      <c r="E4466" s="103">
        <v>1</v>
      </c>
      <c r="F4466" s="103">
        <v>5</v>
      </c>
      <c r="G4466" s="104">
        <v>5.7628729999999999</v>
      </c>
    </row>
    <row r="4467" spans="1:8" s="139" customFormat="1" ht="25.2" customHeight="1" x14ac:dyDescent="0.35">
      <c r="A4467" s="367" t="s">
        <v>454</v>
      </c>
      <c r="B4467" s="343" t="s">
        <v>577</v>
      </c>
      <c r="C4467" s="100">
        <v>2022</v>
      </c>
      <c r="D4467" s="134">
        <v>0.4</v>
      </c>
      <c r="E4467" s="103">
        <v>1</v>
      </c>
      <c r="F4467" s="103">
        <v>5</v>
      </c>
      <c r="G4467" s="104">
        <v>5.7628700000000004</v>
      </c>
    </row>
    <row r="4468" spans="1:8" s="139" customFormat="1" ht="25.2" customHeight="1" x14ac:dyDescent="0.35">
      <c r="A4468" s="367" t="s">
        <v>454</v>
      </c>
      <c r="B4468" s="343" t="s">
        <v>577</v>
      </c>
      <c r="C4468" s="100">
        <v>2022</v>
      </c>
      <c r="D4468" s="134">
        <v>0.4</v>
      </c>
      <c r="E4468" s="103">
        <v>1</v>
      </c>
      <c r="F4468" s="103">
        <v>15</v>
      </c>
      <c r="G4468" s="104">
        <v>5.7628700000000004</v>
      </c>
    </row>
    <row r="4469" spans="1:8" s="139" customFormat="1" ht="25.2" customHeight="1" x14ac:dyDescent="0.35">
      <c r="A4469" s="367" t="s">
        <v>454</v>
      </c>
      <c r="B4469" s="343" t="s">
        <v>577</v>
      </c>
      <c r="C4469" s="100">
        <v>2022</v>
      </c>
      <c r="D4469" s="134">
        <v>0.4</v>
      </c>
      <c r="E4469" s="103">
        <v>1</v>
      </c>
      <c r="F4469" s="103">
        <v>7</v>
      </c>
      <c r="G4469" s="104">
        <v>5.7628700000000004</v>
      </c>
    </row>
    <row r="4470" spans="1:8" s="139" customFormat="1" ht="25.2" customHeight="1" x14ac:dyDescent="0.35">
      <c r="A4470" s="367" t="s">
        <v>454</v>
      </c>
      <c r="B4470" s="343" t="s">
        <v>577</v>
      </c>
      <c r="C4470" s="100">
        <v>2022</v>
      </c>
      <c r="D4470" s="134">
        <v>0.4</v>
      </c>
      <c r="E4470" s="103">
        <v>1</v>
      </c>
      <c r="F4470" s="103">
        <v>5</v>
      </c>
      <c r="G4470" s="104">
        <v>5.7628700000000004</v>
      </c>
    </row>
    <row r="4471" spans="1:8" s="139" customFormat="1" ht="25.2" customHeight="1" x14ac:dyDescent="0.35">
      <c r="A4471" s="367" t="s">
        <v>454</v>
      </c>
      <c r="B4471" s="343" t="s">
        <v>577</v>
      </c>
      <c r="C4471" s="100">
        <v>2022</v>
      </c>
      <c r="D4471" s="134">
        <v>0.4</v>
      </c>
      <c r="E4471" s="103">
        <v>1</v>
      </c>
      <c r="F4471" s="103">
        <v>10</v>
      </c>
      <c r="G4471" s="104">
        <v>5.7628700000000004</v>
      </c>
    </row>
    <row r="4472" spans="1:8" s="139" customFormat="1" ht="25.2" customHeight="1" x14ac:dyDescent="0.35">
      <c r="A4472" s="367" t="s">
        <v>454</v>
      </c>
      <c r="B4472" s="343" t="s">
        <v>577</v>
      </c>
      <c r="C4472" s="100">
        <v>2022</v>
      </c>
      <c r="D4472" s="134">
        <v>0.4</v>
      </c>
      <c r="E4472" s="103">
        <v>1</v>
      </c>
      <c r="F4472" s="103">
        <v>5</v>
      </c>
      <c r="G4472" s="104">
        <v>5.5519499999999997</v>
      </c>
    </row>
    <row r="4473" spans="1:8" s="139" customFormat="1" ht="25.2" customHeight="1" x14ac:dyDescent="0.35">
      <c r="A4473" s="367" t="s">
        <v>454</v>
      </c>
      <c r="B4473" s="343" t="s">
        <v>577</v>
      </c>
      <c r="C4473" s="100">
        <v>2022</v>
      </c>
      <c r="D4473" s="134">
        <v>0.4</v>
      </c>
      <c r="E4473" s="103">
        <v>1</v>
      </c>
      <c r="F4473" s="103">
        <v>10</v>
      </c>
      <c r="G4473" s="104">
        <v>5.5519499999999997</v>
      </c>
    </row>
    <row r="4474" spans="1:8" s="139" customFormat="1" ht="25.2" customHeight="1" x14ac:dyDescent="0.35">
      <c r="A4474" s="367" t="s">
        <v>454</v>
      </c>
      <c r="B4474" s="343" t="s">
        <v>577</v>
      </c>
      <c r="C4474" s="100">
        <v>2022</v>
      </c>
      <c r="D4474" s="134">
        <v>0.4</v>
      </c>
      <c r="E4474" s="103">
        <v>1</v>
      </c>
      <c r="F4474" s="103">
        <v>5</v>
      </c>
      <c r="G4474" s="104">
        <v>2.4813700000000001</v>
      </c>
      <c r="H4474" s="160"/>
    </row>
    <row r="4475" spans="1:8" s="139" customFormat="1" ht="25.2" customHeight="1" x14ac:dyDescent="0.35">
      <c r="A4475" s="367" t="s">
        <v>454</v>
      </c>
      <c r="B4475" s="343" t="s">
        <v>577</v>
      </c>
      <c r="C4475" s="100">
        <v>2022</v>
      </c>
      <c r="D4475" s="134">
        <v>0.4</v>
      </c>
      <c r="E4475" s="103">
        <v>1</v>
      </c>
      <c r="F4475" s="103">
        <v>5</v>
      </c>
      <c r="G4475" s="104">
        <v>5.7730399999999999</v>
      </c>
      <c r="H4475" s="160"/>
    </row>
    <row r="4476" spans="1:8" s="139" customFormat="1" ht="25.2" customHeight="1" x14ac:dyDescent="0.35">
      <c r="A4476" s="367" t="s">
        <v>454</v>
      </c>
      <c r="B4476" s="343" t="s">
        <v>577</v>
      </c>
      <c r="C4476" s="100">
        <v>2022</v>
      </c>
      <c r="D4476" s="134">
        <v>0.4</v>
      </c>
      <c r="E4476" s="103">
        <v>1</v>
      </c>
      <c r="F4476" s="103">
        <v>5</v>
      </c>
      <c r="G4476" s="104">
        <v>5.7730399999999999</v>
      </c>
      <c r="H4476" s="160"/>
    </row>
    <row r="4477" spans="1:8" s="139" customFormat="1" ht="25.2" customHeight="1" x14ac:dyDescent="0.35">
      <c r="A4477" s="367" t="s">
        <v>454</v>
      </c>
      <c r="B4477" s="343" t="s">
        <v>577</v>
      </c>
      <c r="C4477" s="100">
        <v>2022</v>
      </c>
      <c r="D4477" s="134">
        <v>0.4</v>
      </c>
      <c r="E4477" s="103">
        <v>1</v>
      </c>
      <c r="F4477" s="103">
        <v>15</v>
      </c>
      <c r="G4477" s="104">
        <v>5.7730399999999999</v>
      </c>
      <c r="H4477" s="160"/>
    </row>
    <row r="4478" spans="1:8" s="139" customFormat="1" ht="25.2" customHeight="1" x14ac:dyDescent="0.35">
      <c r="A4478" s="367" t="s">
        <v>454</v>
      </c>
      <c r="B4478" s="343" t="s">
        <v>577</v>
      </c>
      <c r="C4478" s="100">
        <v>2022</v>
      </c>
      <c r="D4478" s="134">
        <v>0.4</v>
      </c>
      <c r="E4478" s="103">
        <v>1</v>
      </c>
      <c r="F4478" s="103">
        <v>5</v>
      </c>
      <c r="G4478" s="104">
        <v>5.8261799999999999</v>
      </c>
      <c r="H4478" s="160"/>
    </row>
    <row r="4479" spans="1:8" s="139" customFormat="1" ht="25.2" customHeight="1" x14ac:dyDescent="0.35">
      <c r="A4479" s="367" t="s">
        <v>454</v>
      </c>
      <c r="B4479" s="343" t="s">
        <v>577</v>
      </c>
      <c r="C4479" s="100">
        <v>2022</v>
      </c>
      <c r="D4479" s="134">
        <v>0.4</v>
      </c>
      <c r="E4479" s="103">
        <v>1</v>
      </c>
      <c r="F4479" s="103">
        <v>5</v>
      </c>
      <c r="G4479" s="104">
        <v>2.4813700000000001</v>
      </c>
      <c r="H4479" s="160"/>
    </row>
    <row r="4480" spans="1:8" s="139" customFormat="1" ht="25.2" customHeight="1" x14ac:dyDescent="0.35">
      <c r="A4480" s="367" t="s">
        <v>454</v>
      </c>
      <c r="B4480" s="343" t="s">
        <v>577</v>
      </c>
      <c r="C4480" s="100">
        <v>2022</v>
      </c>
      <c r="D4480" s="134">
        <v>0.4</v>
      </c>
      <c r="E4480" s="103">
        <v>1</v>
      </c>
      <c r="F4480" s="103">
        <v>5</v>
      </c>
      <c r="G4480" s="104">
        <v>2.4813700000000001</v>
      </c>
      <c r="H4480" s="160"/>
    </row>
    <row r="4481" spans="1:8" s="139" customFormat="1" ht="25.2" customHeight="1" x14ac:dyDescent="0.35">
      <c r="A4481" s="367" t="s">
        <v>454</v>
      </c>
      <c r="B4481" s="343" t="s">
        <v>577</v>
      </c>
      <c r="C4481" s="100">
        <v>2022</v>
      </c>
      <c r="D4481" s="134">
        <v>0.4</v>
      </c>
      <c r="E4481" s="103">
        <v>1</v>
      </c>
      <c r="F4481" s="103">
        <v>5</v>
      </c>
      <c r="G4481" s="104">
        <v>5.7730399999999999</v>
      </c>
      <c r="H4481" s="160"/>
    </row>
    <row r="4482" spans="1:8" s="139" customFormat="1" ht="25.2" customHeight="1" x14ac:dyDescent="0.35">
      <c r="A4482" s="367" t="s">
        <v>454</v>
      </c>
      <c r="B4482" s="343" t="s">
        <v>577</v>
      </c>
      <c r="C4482" s="100">
        <v>2022</v>
      </c>
      <c r="D4482" s="134">
        <v>0.4</v>
      </c>
      <c r="E4482" s="103">
        <v>1</v>
      </c>
      <c r="F4482" s="103">
        <v>15</v>
      </c>
      <c r="G4482" s="104">
        <v>5.7730399999999999</v>
      </c>
      <c r="H4482" s="160"/>
    </row>
    <row r="4483" spans="1:8" s="139" customFormat="1" ht="25.2" customHeight="1" x14ac:dyDescent="0.35">
      <c r="A4483" s="367" t="s">
        <v>454</v>
      </c>
      <c r="B4483" s="343" t="s">
        <v>577</v>
      </c>
      <c r="C4483" s="100">
        <v>2022</v>
      </c>
      <c r="D4483" s="134">
        <v>0.4</v>
      </c>
      <c r="E4483" s="103">
        <v>1</v>
      </c>
      <c r="F4483" s="103">
        <v>5</v>
      </c>
      <c r="G4483" s="104">
        <v>5.7730300000000003</v>
      </c>
      <c r="H4483" s="160"/>
    </row>
    <row r="4484" spans="1:8" s="139" customFormat="1" ht="25.2" customHeight="1" x14ac:dyDescent="0.35">
      <c r="A4484" s="367" t="s">
        <v>454</v>
      </c>
      <c r="B4484" s="343" t="s">
        <v>577</v>
      </c>
      <c r="C4484" s="100">
        <v>2022</v>
      </c>
      <c r="D4484" s="134">
        <v>0.4</v>
      </c>
      <c r="E4484" s="103">
        <v>1</v>
      </c>
      <c r="F4484" s="103">
        <v>10</v>
      </c>
      <c r="G4484" s="104">
        <v>5.7730199999999998</v>
      </c>
      <c r="H4484" s="160"/>
    </row>
    <row r="4485" spans="1:8" s="139" customFormat="1" ht="25.2" customHeight="1" x14ac:dyDescent="0.35">
      <c r="A4485" s="367" t="s">
        <v>454</v>
      </c>
      <c r="B4485" s="343" t="s">
        <v>577</v>
      </c>
      <c r="C4485" s="100">
        <v>2022</v>
      </c>
      <c r="D4485" s="134">
        <v>0.4</v>
      </c>
      <c r="E4485" s="103">
        <v>1</v>
      </c>
      <c r="F4485" s="103">
        <v>10</v>
      </c>
      <c r="G4485" s="104">
        <v>23.460529999999999</v>
      </c>
      <c r="H4485" s="160"/>
    </row>
    <row r="4486" spans="1:8" s="139" customFormat="1" ht="25.2" customHeight="1" x14ac:dyDescent="0.35">
      <c r="A4486" s="367" t="s">
        <v>454</v>
      </c>
      <c r="B4486" s="343" t="s">
        <v>577</v>
      </c>
      <c r="C4486" s="100">
        <v>2022</v>
      </c>
      <c r="D4486" s="134">
        <v>0.4</v>
      </c>
      <c r="E4486" s="103">
        <v>1</v>
      </c>
      <c r="F4486" s="103">
        <v>15</v>
      </c>
      <c r="G4486" s="104">
        <v>2.4083100000000002</v>
      </c>
      <c r="H4486" s="160"/>
    </row>
    <row r="4487" spans="1:8" s="139" customFormat="1" ht="25.2" customHeight="1" x14ac:dyDescent="0.35">
      <c r="A4487" s="367" t="s">
        <v>454</v>
      </c>
      <c r="B4487" s="343" t="s">
        <v>577</v>
      </c>
      <c r="C4487" s="100">
        <v>2022</v>
      </c>
      <c r="D4487" s="134">
        <v>0.4</v>
      </c>
      <c r="E4487" s="103">
        <v>1</v>
      </c>
      <c r="F4487" s="103">
        <v>10</v>
      </c>
      <c r="G4487" s="104">
        <v>2.4083100000000002</v>
      </c>
      <c r="H4487" s="160"/>
    </row>
    <row r="4488" spans="1:8" s="139" customFormat="1" ht="25.2" customHeight="1" x14ac:dyDescent="0.35">
      <c r="A4488" s="367" t="s">
        <v>454</v>
      </c>
      <c r="B4488" s="343" t="s">
        <v>577</v>
      </c>
      <c r="C4488" s="100">
        <v>2022</v>
      </c>
      <c r="D4488" s="134">
        <v>0.4</v>
      </c>
      <c r="E4488" s="103">
        <v>1</v>
      </c>
      <c r="F4488" s="103">
        <v>5</v>
      </c>
      <c r="G4488" s="104">
        <v>5.7455100000000003</v>
      </c>
      <c r="H4488" s="160"/>
    </row>
    <row r="4489" spans="1:8" s="139" customFormat="1" ht="25.2" customHeight="1" x14ac:dyDescent="0.35">
      <c r="A4489" s="367" t="s">
        <v>454</v>
      </c>
      <c r="B4489" s="343" t="s">
        <v>577</v>
      </c>
      <c r="C4489" s="100">
        <v>2022</v>
      </c>
      <c r="D4489" s="134">
        <v>0.4</v>
      </c>
      <c r="E4489" s="103">
        <v>1</v>
      </c>
      <c r="F4489" s="103">
        <v>5</v>
      </c>
      <c r="G4489" s="104">
        <v>5.7455100000000003</v>
      </c>
      <c r="H4489" s="160"/>
    </row>
    <row r="4490" spans="1:8" s="139" customFormat="1" ht="25.2" customHeight="1" x14ac:dyDescent="0.35">
      <c r="A4490" s="367" t="s">
        <v>454</v>
      </c>
      <c r="B4490" s="343" t="s">
        <v>577</v>
      </c>
      <c r="C4490" s="100">
        <v>2022</v>
      </c>
      <c r="D4490" s="134">
        <v>0.4</v>
      </c>
      <c r="E4490" s="103">
        <v>1</v>
      </c>
      <c r="F4490" s="103">
        <v>5</v>
      </c>
      <c r="G4490" s="104">
        <v>5.7455100000000003</v>
      </c>
      <c r="H4490" s="160"/>
    </row>
    <row r="4491" spans="1:8" s="139" customFormat="1" ht="25.2" customHeight="1" x14ac:dyDescent="0.35">
      <c r="A4491" s="367" t="s">
        <v>454</v>
      </c>
      <c r="B4491" s="343" t="s">
        <v>577</v>
      </c>
      <c r="C4491" s="100">
        <v>2022</v>
      </c>
      <c r="D4491" s="134">
        <v>0.4</v>
      </c>
      <c r="E4491" s="103">
        <v>1</v>
      </c>
      <c r="F4491" s="103">
        <v>5</v>
      </c>
      <c r="G4491" s="104">
        <v>5.7455100000000003</v>
      </c>
      <c r="H4491" s="160"/>
    </row>
    <row r="4492" spans="1:8" s="139" customFormat="1" ht="25.2" customHeight="1" x14ac:dyDescent="0.35">
      <c r="A4492" s="367" t="s">
        <v>454</v>
      </c>
      <c r="B4492" s="343" t="s">
        <v>577</v>
      </c>
      <c r="C4492" s="100">
        <v>2022</v>
      </c>
      <c r="D4492" s="134">
        <v>0.4</v>
      </c>
      <c r="E4492" s="103">
        <v>1</v>
      </c>
      <c r="F4492" s="103">
        <v>5</v>
      </c>
      <c r="G4492" s="104">
        <v>2.4538500000000001</v>
      </c>
      <c r="H4492" s="160"/>
    </row>
    <row r="4493" spans="1:8" s="139" customFormat="1" ht="25.2" customHeight="1" x14ac:dyDescent="0.35">
      <c r="A4493" s="367" t="s">
        <v>454</v>
      </c>
      <c r="B4493" s="343" t="s">
        <v>577</v>
      </c>
      <c r="C4493" s="100">
        <v>2022</v>
      </c>
      <c r="D4493" s="134">
        <v>0.4</v>
      </c>
      <c r="E4493" s="103">
        <v>1</v>
      </c>
      <c r="F4493" s="103">
        <v>15</v>
      </c>
      <c r="G4493" s="104">
        <v>9.5371900000000007</v>
      </c>
      <c r="H4493" s="160"/>
    </row>
    <row r="4494" spans="1:8" s="139" customFormat="1" ht="25.2" customHeight="1" x14ac:dyDescent="0.35">
      <c r="A4494" s="367" t="s">
        <v>454</v>
      </c>
      <c r="B4494" s="343" t="s">
        <v>577</v>
      </c>
      <c r="C4494" s="100">
        <v>2022</v>
      </c>
      <c r="D4494" s="134">
        <v>0.4</v>
      </c>
      <c r="E4494" s="103">
        <v>1</v>
      </c>
      <c r="F4494" s="103">
        <v>5</v>
      </c>
      <c r="G4494" s="104">
        <v>9.5371900000000007</v>
      </c>
      <c r="H4494" s="160"/>
    </row>
    <row r="4495" spans="1:8" s="139" customFormat="1" ht="25.2" customHeight="1" x14ac:dyDescent="0.35">
      <c r="A4495" s="367" t="s">
        <v>454</v>
      </c>
      <c r="B4495" s="343" t="s">
        <v>577</v>
      </c>
      <c r="C4495" s="100">
        <v>2022</v>
      </c>
      <c r="D4495" s="134">
        <v>0.4</v>
      </c>
      <c r="E4495" s="103">
        <v>1</v>
      </c>
      <c r="F4495" s="103">
        <v>5</v>
      </c>
      <c r="G4495" s="104">
        <v>5.74552</v>
      </c>
      <c r="H4495" s="160"/>
    </row>
    <row r="4496" spans="1:8" s="139" customFormat="1" ht="25.2" customHeight="1" x14ac:dyDescent="0.35">
      <c r="A4496" s="367" t="s">
        <v>454</v>
      </c>
      <c r="B4496" s="343" t="s">
        <v>577</v>
      </c>
      <c r="C4496" s="100">
        <v>2022</v>
      </c>
      <c r="D4496" s="134">
        <v>0.4</v>
      </c>
      <c r="E4496" s="103">
        <v>1</v>
      </c>
      <c r="F4496" s="103">
        <v>5</v>
      </c>
      <c r="G4496" s="104">
        <v>5.74552</v>
      </c>
      <c r="H4496" s="160"/>
    </row>
    <row r="4497" spans="1:8" s="139" customFormat="1" ht="25.2" customHeight="1" x14ac:dyDescent="0.35">
      <c r="A4497" s="367" t="s">
        <v>454</v>
      </c>
      <c r="B4497" s="343" t="s">
        <v>577</v>
      </c>
      <c r="C4497" s="100">
        <v>2022</v>
      </c>
      <c r="D4497" s="134">
        <v>0.4</v>
      </c>
      <c r="E4497" s="103">
        <v>1</v>
      </c>
      <c r="F4497" s="103">
        <v>5</v>
      </c>
      <c r="G4497" s="104">
        <v>2.4538500000000001</v>
      </c>
      <c r="H4497" s="160"/>
    </row>
    <row r="4498" spans="1:8" s="139" customFormat="1" ht="25.2" customHeight="1" x14ac:dyDescent="0.35">
      <c r="A4498" s="367" t="s">
        <v>454</v>
      </c>
      <c r="B4498" s="343" t="s">
        <v>577</v>
      </c>
      <c r="C4498" s="100">
        <v>2022</v>
      </c>
      <c r="D4498" s="134">
        <v>0.4</v>
      </c>
      <c r="E4498" s="103">
        <v>1</v>
      </c>
      <c r="F4498" s="103">
        <v>7</v>
      </c>
      <c r="G4498" s="104">
        <v>8.7688849999999992</v>
      </c>
      <c r="H4498" s="160"/>
    </row>
    <row r="4499" spans="1:8" s="139" customFormat="1" ht="25.2" customHeight="1" x14ac:dyDescent="0.35">
      <c r="A4499" s="367" t="s">
        <v>454</v>
      </c>
      <c r="B4499" s="343" t="s">
        <v>577</v>
      </c>
      <c r="C4499" s="100">
        <v>2022</v>
      </c>
      <c r="D4499" s="134">
        <v>0.4</v>
      </c>
      <c r="E4499" s="103">
        <v>1</v>
      </c>
      <c r="F4499" s="103">
        <v>5</v>
      </c>
      <c r="G4499" s="104">
        <v>2.4538500000000001</v>
      </c>
      <c r="H4499" s="160"/>
    </row>
    <row r="4500" spans="1:8" s="139" customFormat="1" ht="25.2" customHeight="1" x14ac:dyDescent="0.35">
      <c r="A4500" s="367" t="s">
        <v>454</v>
      </c>
      <c r="B4500" s="343" t="s">
        <v>577</v>
      </c>
      <c r="C4500" s="100">
        <v>2022</v>
      </c>
      <c r="D4500" s="134">
        <v>0.4</v>
      </c>
      <c r="E4500" s="103">
        <v>1</v>
      </c>
      <c r="F4500" s="103">
        <v>5</v>
      </c>
      <c r="G4500" s="104">
        <v>2.4538500000000001</v>
      </c>
      <c r="H4500" s="160"/>
    </row>
    <row r="4501" spans="1:8" s="139" customFormat="1" ht="25.2" customHeight="1" x14ac:dyDescent="0.35">
      <c r="A4501" s="367" t="s">
        <v>454</v>
      </c>
      <c r="B4501" s="343" t="s">
        <v>577</v>
      </c>
      <c r="C4501" s="100">
        <v>2022</v>
      </c>
      <c r="D4501" s="134">
        <v>0.4</v>
      </c>
      <c r="E4501" s="103">
        <v>1</v>
      </c>
      <c r="F4501" s="103">
        <v>15</v>
      </c>
      <c r="G4501" s="104">
        <v>6.8924200000000004</v>
      </c>
      <c r="H4501" s="160"/>
    </row>
    <row r="4502" spans="1:8" s="139" customFormat="1" ht="25.2" customHeight="1" x14ac:dyDescent="0.35">
      <c r="A4502" s="367" t="s">
        <v>454</v>
      </c>
      <c r="B4502" s="343" t="s">
        <v>577</v>
      </c>
      <c r="C4502" s="100">
        <v>2022</v>
      </c>
      <c r="D4502" s="134">
        <v>0.4</v>
      </c>
      <c r="E4502" s="103">
        <v>1</v>
      </c>
      <c r="F4502" s="103">
        <v>10</v>
      </c>
      <c r="G4502" s="104">
        <v>16.264220000000002</v>
      </c>
      <c r="H4502" s="160"/>
    </row>
    <row r="4503" spans="1:8" s="139" customFormat="1" ht="25.2" customHeight="1" x14ac:dyDescent="0.35">
      <c r="A4503" s="367" t="s">
        <v>454</v>
      </c>
      <c r="B4503" s="343" t="s">
        <v>577</v>
      </c>
      <c r="C4503" s="100">
        <v>2022</v>
      </c>
      <c r="D4503" s="134">
        <v>0.4</v>
      </c>
      <c r="E4503" s="103">
        <v>1</v>
      </c>
      <c r="F4503" s="103">
        <v>10</v>
      </c>
      <c r="G4503" s="104">
        <v>16.309760000000001</v>
      </c>
      <c r="H4503" s="160"/>
    </row>
    <row r="4504" spans="1:8" s="139" customFormat="1" ht="25.2" customHeight="1" x14ac:dyDescent="0.35">
      <c r="A4504" s="367" t="s">
        <v>454</v>
      </c>
      <c r="B4504" s="343" t="s">
        <v>577</v>
      </c>
      <c r="C4504" s="100">
        <v>2022</v>
      </c>
      <c r="D4504" s="134">
        <v>0.4</v>
      </c>
      <c r="E4504" s="103">
        <v>1</v>
      </c>
      <c r="F4504" s="103">
        <v>5</v>
      </c>
      <c r="G4504" s="104">
        <v>16.264209999999999</v>
      </c>
      <c r="H4504" s="160"/>
    </row>
    <row r="4505" spans="1:8" s="139" customFormat="1" ht="25.2" customHeight="1" x14ac:dyDescent="0.35">
      <c r="A4505" s="367" t="s">
        <v>454</v>
      </c>
      <c r="B4505" s="343" t="s">
        <v>577</v>
      </c>
      <c r="C4505" s="100">
        <v>2022</v>
      </c>
      <c r="D4505" s="134">
        <v>0.4</v>
      </c>
      <c r="E4505" s="103">
        <v>1</v>
      </c>
      <c r="F4505" s="103">
        <v>15</v>
      </c>
      <c r="G4505" s="104">
        <v>2.5182000000000002</v>
      </c>
      <c r="H4505" s="160"/>
    </row>
    <row r="4506" spans="1:8" s="139" customFormat="1" ht="25.2" customHeight="1" x14ac:dyDescent="0.35">
      <c r="A4506" s="367" t="s">
        <v>454</v>
      </c>
      <c r="B4506" s="343" t="s">
        <v>577</v>
      </c>
      <c r="C4506" s="100">
        <v>2022</v>
      </c>
      <c r="D4506" s="134">
        <v>0.4</v>
      </c>
      <c r="E4506" s="103">
        <v>1</v>
      </c>
      <c r="F4506" s="103">
        <v>5</v>
      </c>
      <c r="G4506" s="104">
        <v>16.309750000000001</v>
      </c>
      <c r="H4506" s="160"/>
    </row>
    <row r="4507" spans="1:8" s="139" customFormat="1" ht="25.2" customHeight="1" x14ac:dyDescent="0.35">
      <c r="A4507" s="367" t="s">
        <v>454</v>
      </c>
      <c r="B4507" s="343" t="s">
        <v>577</v>
      </c>
      <c r="C4507" s="100">
        <v>2022</v>
      </c>
      <c r="D4507" s="134">
        <v>0.4</v>
      </c>
      <c r="E4507" s="103">
        <v>1</v>
      </c>
      <c r="F4507" s="103">
        <v>10</v>
      </c>
      <c r="G4507" s="104">
        <v>6.8924200000000004</v>
      </c>
      <c r="H4507" s="160"/>
    </row>
    <row r="4508" spans="1:8" s="139" customFormat="1" ht="25.2" customHeight="1" x14ac:dyDescent="0.35">
      <c r="A4508" s="367" t="s">
        <v>454</v>
      </c>
      <c r="B4508" s="343" t="s">
        <v>577</v>
      </c>
      <c r="C4508" s="100">
        <v>2022</v>
      </c>
      <c r="D4508" s="134">
        <v>0.4</v>
      </c>
      <c r="E4508" s="103">
        <v>1</v>
      </c>
      <c r="F4508" s="103">
        <v>15</v>
      </c>
      <c r="G4508" s="104">
        <v>8.8333100000000009</v>
      </c>
      <c r="H4508" s="160"/>
    </row>
    <row r="4509" spans="1:8" s="139" customFormat="1" ht="25.2" customHeight="1" x14ac:dyDescent="0.35">
      <c r="A4509" s="367" t="s">
        <v>454</v>
      </c>
      <c r="B4509" s="343" t="s">
        <v>577</v>
      </c>
      <c r="C4509" s="100">
        <v>2022</v>
      </c>
      <c r="D4509" s="134">
        <v>0.4</v>
      </c>
      <c r="E4509" s="103">
        <v>1</v>
      </c>
      <c r="F4509" s="103">
        <v>15</v>
      </c>
      <c r="G4509" s="104">
        <v>2.4730699999999999</v>
      </c>
      <c r="H4509" s="160"/>
    </row>
    <row r="4510" spans="1:8" s="139" customFormat="1" ht="25.2" customHeight="1" x14ac:dyDescent="0.35">
      <c r="A4510" s="367" t="s">
        <v>454</v>
      </c>
      <c r="B4510" s="343" t="s">
        <v>577</v>
      </c>
      <c r="C4510" s="100">
        <v>2022</v>
      </c>
      <c r="D4510" s="134">
        <v>0.4</v>
      </c>
      <c r="E4510" s="103">
        <v>1</v>
      </c>
      <c r="F4510" s="103">
        <v>15</v>
      </c>
      <c r="G4510" s="104">
        <v>2.4730699999999999</v>
      </c>
      <c r="H4510" s="160"/>
    </row>
    <row r="4511" spans="1:8" s="139" customFormat="1" ht="25.2" customHeight="1" x14ac:dyDescent="0.35">
      <c r="A4511" s="367" t="s">
        <v>454</v>
      </c>
      <c r="B4511" s="343" t="s">
        <v>577</v>
      </c>
      <c r="C4511" s="100">
        <v>2022</v>
      </c>
      <c r="D4511" s="134">
        <v>0.4</v>
      </c>
      <c r="E4511" s="103">
        <v>1</v>
      </c>
      <c r="F4511" s="103">
        <v>15</v>
      </c>
      <c r="G4511" s="104">
        <v>2.4730699999999999</v>
      </c>
      <c r="H4511" s="160"/>
    </row>
    <row r="4512" spans="1:8" s="139" customFormat="1" ht="25.2" customHeight="1" x14ac:dyDescent="0.35">
      <c r="A4512" s="367" t="s">
        <v>454</v>
      </c>
      <c r="B4512" s="343" t="s">
        <v>577</v>
      </c>
      <c r="C4512" s="100">
        <v>2022</v>
      </c>
      <c r="D4512" s="134">
        <v>0.4</v>
      </c>
      <c r="E4512" s="103">
        <v>1</v>
      </c>
      <c r="F4512" s="103">
        <v>10</v>
      </c>
      <c r="G4512" s="104">
        <v>2.4730599999999998</v>
      </c>
      <c r="H4512" s="160"/>
    </row>
    <row r="4513" spans="1:8" s="139" customFormat="1" ht="25.2" customHeight="1" x14ac:dyDescent="0.35">
      <c r="A4513" s="367" t="s">
        <v>454</v>
      </c>
      <c r="B4513" s="343" t="s">
        <v>577</v>
      </c>
      <c r="C4513" s="100">
        <v>2022</v>
      </c>
      <c r="D4513" s="134">
        <v>0.4</v>
      </c>
      <c r="E4513" s="103">
        <v>1</v>
      </c>
      <c r="F4513" s="103">
        <v>5</v>
      </c>
      <c r="G4513" s="104">
        <v>2.4730699999999999</v>
      </c>
      <c r="H4513" s="160"/>
    </row>
    <row r="4514" spans="1:8" s="139" customFormat="1" ht="25.2" customHeight="1" x14ac:dyDescent="0.35">
      <c r="A4514" s="367" t="s">
        <v>454</v>
      </c>
      <c r="B4514" s="343" t="s">
        <v>577</v>
      </c>
      <c r="C4514" s="100">
        <v>2022</v>
      </c>
      <c r="D4514" s="134">
        <v>0.4</v>
      </c>
      <c r="E4514" s="103">
        <v>1</v>
      </c>
      <c r="F4514" s="103">
        <v>8</v>
      </c>
      <c r="G4514" s="104">
        <v>2.4730599999999998</v>
      </c>
      <c r="H4514" s="160"/>
    </row>
    <row r="4515" spans="1:8" s="139" customFormat="1" ht="25.2" customHeight="1" x14ac:dyDescent="0.35">
      <c r="A4515" s="367" t="s">
        <v>454</v>
      </c>
      <c r="B4515" s="343" t="s">
        <v>577</v>
      </c>
      <c r="C4515" s="100">
        <v>2022</v>
      </c>
      <c r="D4515" s="134">
        <v>0.4</v>
      </c>
      <c r="E4515" s="103">
        <v>1</v>
      </c>
      <c r="F4515" s="103">
        <v>5</v>
      </c>
      <c r="G4515" s="104">
        <v>2.4730699999999999</v>
      </c>
      <c r="H4515" s="160"/>
    </row>
    <row r="4516" spans="1:8" s="139" customFormat="1" ht="25.2" customHeight="1" x14ac:dyDescent="0.35">
      <c r="A4516" s="367" t="s">
        <v>454</v>
      </c>
      <c r="B4516" s="343" t="s">
        <v>577</v>
      </c>
      <c r="C4516" s="100">
        <v>2022</v>
      </c>
      <c r="D4516" s="134">
        <v>0.4</v>
      </c>
      <c r="E4516" s="103">
        <v>1</v>
      </c>
      <c r="F4516" s="103">
        <v>15</v>
      </c>
      <c r="G4516" s="104">
        <v>2.4730599999999998</v>
      </c>
      <c r="H4516" s="160"/>
    </row>
    <row r="4517" spans="1:8" s="139" customFormat="1" ht="25.2" customHeight="1" x14ac:dyDescent="0.35">
      <c r="A4517" s="367" t="s">
        <v>454</v>
      </c>
      <c r="B4517" s="343" t="s">
        <v>577</v>
      </c>
      <c r="C4517" s="100">
        <v>2022</v>
      </c>
      <c r="D4517" s="134">
        <v>0.4</v>
      </c>
      <c r="E4517" s="103">
        <v>1</v>
      </c>
      <c r="F4517" s="103">
        <v>15</v>
      </c>
      <c r="G4517" s="104">
        <v>20.16057</v>
      </c>
      <c r="H4517" s="160"/>
    </row>
    <row r="4518" spans="1:8" s="139" customFormat="1" ht="25.2" customHeight="1" x14ac:dyDescent="0.35">
      <c r="A4518" s="367" t="s">
        <v>454</v>
      </c>
      <c r="B4518" s="343" t="s">
        <v>577</v>
      </c>
      <c r="C4518" s="100">
        <v>2022</v>
      </c>
      <c r="D4518" s="134">
        <v>0.4</v>
      </c>
      <c r="E4518" s="103">
        <v>1</v>
      </c>
      <c r="F4518" s="103">
        <v>15</v>
      </c>
      <c r="G4518" s="104">
        <v>2.4730599999999998</v>
      </c>
      <c r="H4518" s="160"/>
    </row>
    <row r="4519" spans="1:8" s="139" customFormat="1" ht="25.2" customHeight="1" x14ac:dyDescent="0.35">
      <c r="A4519" s="367" t="s">
        <v>454</v>
      </c>
      <c r="B4519" s="343" t="s">
        <v>577</v>
      </c>
      <c r="C4519" s="100">
        <v>2022</v>
      </c>
      <c r="D4519" s="134">
        <v>0.4</v>
      </c>
      <c r="E4519" s="103">
        <v>1</v>
      </c>
      <c r="F4519" s="103">
        <v>15</v>
      </c>
      <c r="G4519" s="104">
        <v>20.16056</v>
      </c>
      <c r="H4519" s="160"/>
    </row>
    <row r="4520" spans="1:8" s="139" customFormat="1" ht="25.2" customHeight="1" x14ac:dyDescent="0.35">
      <c r="A4520" s="367" t="s">
        <v>454</v>
      </c>
      <c r="B4520" s="343" t="s">
        <v>577</v>
      </c>
      <c r="C4520" s="100">
        <v>2022</v>
      </c>
      <c r="D4520" s="134">
        <v>0.4</v>
      </c>
      <c r="E4520" s="103">
        <v>1</v>
      </c>
      <c r="F4520" s="103">
        <v>15</v>
      </c>
      <c r="G4520" s="104">
        <v>2.4730699999999999</v>
      </c>
      <c r="H4520" s="160"/>
    </row>
    <row r="4521" spans="1:8" s="139" customFormat="1" ht="25.2" customHeight="1" x14ac:dyDescent="0.35">
      <c r="A4521" s="367" t="s">
        <v>454</v>
      </c>
      <c r="B4521" s="343" t="s">
        <v>577</v>
      </c>
      <c r="C4521" s="100">
        <v>2022</v>
      </c>
      <c r="D4521" s="134">
        <v>0.4</v>
      </c>
      <c r="E4521" s="103">
        <v>1</v>
      </c>
      <c r="F4521" s="103">
        <v>15</v>
      </c>
      <c r="G4521" s="104">
        <v>2.4730699999999999</v>
      </c>
      <c r="H4521" s="160"/>
    </row>
    <row r="4522" spans="1:8" s="139" customFormat="1" ht="25.2" customHeight="1" x14ac:dyDescent="0.35">
      <c r="A4522" s="367" t="s">
        <v>454</v>
      </c>
      <c r="B4522" s="343" t="s">
        <v>577</v>
      </c>
      <c r="C4522" s="100">
        <v>2022</v>
      </c>
      <c r="D4522" s="134">
        <v>0.4</v>
      </c>
      <c r="E4522" s="103">
        <v>1</v>
      </c>
      <c r="F4522" s="103">
        <v>15</v>
      </c>
      <c r="G4522" s="104">
        <v>2.4730699999999999</v>
      </c>
      <c r="H4522" s="160"/>
    </row>
    <row r="4523" spans="1:8" s="139" customFormat="1" ht="25.2" customHeight="1" x14ac:dyDescent="0.35">
      <c r="A4523" s="367" t="s">
        <v>454</v>
      </c>
      <c r="B4523" s="343" t="s">
        <v>577</v>
      </c>
      <c r="C4523" s="100">
        <v>2022</v>
      </c>
      <c r="D4523" s="134">
        <v>0.4</v>
      </c>
      <c r="E4523" s="103">
        <v>1</v>
      </c>
      <c r="F4523" s="103">
        <v>15</v>
      </c>
      <c r="G4523" s="104">
        <v>2.54806</v>
      </c>
      <c r="H4523" s="160"/>
    </row>
    <row r="4524" spans="1:8" s="139" customFormat="1" ht="25.2" customHeight="1" x14ac:dyDescent="0.35">
      <c r="A4524" s="367" t="s">
        <v>454</v>
      </c>
      <c r="B4524" s="343" t="s">
        <v>577</v>
      </c>
      <c r="C4524" s="100">
        <v>2022</v>
      </c>
      <c r="D4524" s="134">
        <v>0.4</v>
      </c>
      <c r="E4524" s="103">
        <v>1</v>
      </c>
      <c r="F4524" s="103">
        <v>15</v>
      </c>
      <c r="G4524" s="104">
        <v>2.5002599999999999</v>
      </c>
      <c r="H4524" s="160"/>
    </row>
    <row r="4525" spans="1:8" s="139" customFormat="1" ht="25.2" customHeight="1" x14ac:dyDescent="0.35">
      <c r="A4525" s="367" t="s">
        <v>454</v>
      </c>
      <c r="B4525" s="343" t="s">
        <v>577</v>
      </c>
      <c r="C4525" s="100">
        <v>2022</v>
      </c>
      <c r="D4525" s="134">
        <v>0.4</v>
      </c>
      <c r="E4525" s="103">
        <v>1</v>
      </c>
      <c r="F4525" s="103">
        <v>15</v>
      </c>
      <c r="G4525" s="104">
        <v>2.4580799999999998</v>
      </c>
      <c r="H4525" s="160"/>
    </row>
    <row r="4526" spans="1:8" s="139" customFormat="1" ht="25.2" customHeight="1" x14ac:dyDescent="0.35">
      <c r="A4526" s="367" t="s">
        <v>454</v>
      </c>
      <c r="B4526" s="343" t="s">
        <v>577</v>
      </c>
      <c r="C4526" s="100">
        <v>2022</v>
      </c>
      <c r="D4526" s="134">
        <v>0.4</v>
      </c>
      <c r="E4526" s="103">
        <v>1</v>
      </c>
      <c r="F4526" s="103">
        <v>15</v>
      </c>
      <c r="G4526" s="104">
        <v>14.48732</v>
      </c>
      <c r="H4526" s="160"/>
    </row>
    <row r="4527" spans="1:8" s="139" customFormat="1" ht="25.2" customHeight="1" x14ac:dyDescent="0.35">
      <c r="A4527" s="367" t="s">
        <v>454</v>
      </c>
      <c r="B4527" s="343" t="s">
        <v>577</v>
      </c>
      <c r="C4527" s="100">
        <v>2022</v>
      </c>
      <c r="D4527" s="134">
        <v>0.4</v>
      </c>
      <c r="E4527" s="103">
        <v>1</v>
      </c>
      <c r="F4527" s="103">
        <v>15</v>
      </c>
      <c r="G4527" s="104">
        <v>32.744810000000001</v>
      </c>
      <c r="H4527" s="160"/>
    </row>
    <row r="4528" spans="1:8" s="139" customFormat="1" ht="25.2" customHeight="1" x14ac:dyDescent="0.35">
      <c r="A4528" s="367" t="s">
        <v>454</v>
      </c>
      <c r="B4528" s="343" t="s">
        <v>577</v>
      </c>
      <c r="C4528" s="100">
        <v>2022</v>
      </c>
      <c r="D4528" s="134">
        <v>0.4</v>
      </c>
      <c r="E4528" s="103">
        <v>1</v>
      </c>
      <c r="F4528" s="103">
        <v>5</v>
      </c>
      <c r="G4528" s="104">
        <v>32.744810000000001</v>
      </c>
      <c r="H4528" s="160"/>
    </row>
    <row r="4529" spans="1:8" s="139" customFormat="1" ht="25.2" customHeight="1" x14ac:dyDescent="0.35">
      <c r="A4529" s="367" t="s">
        <v>454</v>
      </c>
      <c r="B4529" s="343" t="s">
        <v>577</v>
      </c>
      <c r="C4529" s="100">
        <v>2022</v>
      </c>
      <c r="D4529" s="134">
        <v>0.4</v>
      </c>
      <c r="E4529" s="103">
        <v>1</v>
      </c>
      <c r="F4529" s="103">
        <v>15</v>
      </c>
      <c r="G4529" s="104">
        <v>32.744819999999997</v>
      </c>
      <c r="H4529" s="160"/>
    </row>
    <row r="4530" spans="1:8" s="139" customFormat="1" ht="25.2" customHeight="1" x14ac:dyDescent="0.35">
      <c r="A4530" s="367" t="s">
        <v>454</v>
      </c>
      <c r="B4530" s="343" t="s">
        <v>577</v>
      </c>
      <c r="C4530" s="100">
        <v>2022</v>
      </c>
      <c r="D4530" s="134">
        <v>0.4</v>
      </c>
      <c r="E4530" s="103">
        <v>1</v>
      </c>
      <c r="F4530" s="103">
        <v>15</v>
      </c>
      <c r="G4530" s="104">
        <v>32.744819999999997</v>
      </c>
      <c r="H4530" s="160"/>
    </row>
    <row r="4531" spans="1:8" s="139" customFormat="1" ht="25.2" customHeight="1" x14ac:dyDescent="0.35">
      <c r="A4531" s="367" t="s">
        <v>454</v>
      </c>
      <c r="B4531" s="343" t="s">
        <v>577</v>
      </c>
      <c r="C4531" s="100">
        <v>2022</v>
      </c>
      <c r="D4531" s="134">
        <v>0.4</v>
      </c>
      <c r="E4531" s="103">
        <v>1</v>
      </c>
      <c r="F4531" s="103">
        <v>10</v>
      </c>
      <c r="G4531" s="104">
        <v>30.08794</v>
      </c>
      <c r="H4531" s="160"/>
    </row>
    <row r="4532" spans="1:8" s="139" customFormat="1" ht="25.2" customHeight="1" x14ac:dyDescent="0.35">
      <c r="A4532" s="367" t="s">
        <v>454</v>
      </c>
      <c r="B4532" s="343" t="s">
        <v>577</v>
      </c>
      <c r="C4532" s="100">
        <v>2022</v>
      </c>
      <c r="D4532" s="134">
        <v>0.4</v>
      </c>
      <c r="E4532" s="103">
        <v>1</v>
      </c>
      <c r="F4532" s="103">
        <v>10</v>
      </c>
      <c r="G4532" s="104">
        <v>30.08794</v>
      </c>
      <c r="H4532" s="160"/>
    </row>
    <row r="4533" spans="1:8" s="139" customFormat="1" ht="25.2" customHeight="1" x14ac:dyDescent="0.35">
      <c r="A4533" s="367" t="s">
        <v>454</v>
      </c>
      <c r="B4533" s="343" t="s">
        <v>577</v>
      </c>
      <c r="C4533" s="100">
        <v>2022</v>
      </c>
      <c r="D4533" s="134">
        <v>0.4</v>
      </c>
      <c r="E4533" s="103">
        <v>1</v>
      </c>
      <c r="F4533" s="103">
        <v>10</v>
      </c>
      <c r="G4533" s="104">
        <v>30.08794</v>
      </c>
      <c r="H4533" s="160"/>
    </row>
    <row r="4534" spans="1:8" s="139" customFormat="1" ht="25.2" customHeight="1" x14ac:dyDescent="0.35">
      <c r="A4534" s="367" t="s">
        <v>454</v>
      </c>
      <c r="B4534" s="343" t="s">
        <v>577</v>
      </c>
      <c r="C4534" s="100">
        <v>2022</v>
      </c>
      <c r="D4534" s="134">
        <v>0.4</v>
      </c>
      <c r="E4534" s="103">
        <v>1</v>
      </c>
      <c r="F4534" s="103">
        <v>14</v>
      </c>
      <c r="G4534" s="104">
        <v>30.08794</v>
      </c>
      <c r="H4534" s="160"/>
    </row>
    <row r="4535" spans="1:8" s="139" customFormat="1" ht="25.2" customHeight="1" x14ac:dyDescent="0.35">
      <c r="A4535" s="367" t="s">
        <v>454</v>
      </c>
      <c r="B4535" s="343" t="s">
        <v>577</v>
      </c>
      <c r="C4535" s="100">
        <v>2022</v>
      </c>
      <c r="D4535" s="134">
        <v>0.4</v>
      </c>
      <c r="E4535" s="103">
        <v>1</v>
      </c>
      <c r="F4535" s="103">
        <v>15</v>
      </c>
      <c r="G4535" s="104">
        <v>14.90686</v>
      </c>
      <c r="H4535" s="160"/>
    </row>
    <row r="4536" spans="1:8" s="139" customFormat="1" ht="25.2" customHeight="1" x14ac:dyDescent="0.35">
      <c r="A4536" s="367" t="s">
        <v>454</v>
      </c>
      <c r="B4536" s="343" t="s">
        <v>577</v>
      </c>
      <c r="C4536" s="100">
        <v>2022</v>
      </c>
      <c r="D4536" s="134">
        <v>0.4</v>
      </c>
      <c r="E4536" s="103">
        <v>1</v>
      </c>
      <c r="F4536" s="103">
        <v>15</v>
      </c>
      <c r="G4536" s="104">
        <v>14.90701</v>
      </c>
      <c r="H4536" s="160"/>
    </row>
    <row r="4537" spans="1:8" s="139" customFormat="1" ht="25.2" customHeight="1" x14ac:dyDescent="0.35">
      <c r="A4537" s="367" t="s">
        <v>454</v>
      </c>
      <c r="B4537" s="343" t="s">
        <v>577</v>
      </c>
      <c r="C4537" s="100">
        <v>2022</v>
      </c>
      <c r="D4537" s="134">
        <v>0.4</v>
      </c>
      <c r="E4537" s="103">
        <v>1</v>
      </c>
      <c r="F4537" s="103">
        <v>15</v>
      </c>
      <c r="G4537" s="104">
        <v>14.906840000000001</v>
      </c>
      <c r="H4537" s="160"/>
    </row>
    <row r="4538" spans="1:8" s="139" customFormat="1" ht="25.2" customHeight="1" x14ac:dyDescent="0.35">
      <c r="A4538" s="367" t="s">
        <v>454</v>
      </c>
      <c r="B4538" s="343" t="s">
        <v>578</v>
      </c>
      <c r="C4538" s="100">
        <v>2022</v>
      </c>
      <c r="D4538" s="134">
        <v>0.4</v>
      </c>
      <c r="E4538" s="103">
        <v>1</v>
      </c>
      <c r="F4538" s="103">
        <v>5</v>
      </c>
      <c r="G4538" s="104">
        <v>32.734009999999998</v>
      </c>
    </row>
    <row r="4539" spans="1:8" s="139" customFormat="1" ht="25.2" customHeight="1" x14ac:dyDescent="0.35">
      <c r="A4539" s="367" t="s">
        <v>454</v>
      </c>
      <c r="B4539" s="343" t="s">
        <v>578</v>
      </c>
      <c r="C4539" s="100">
        <v>2022</v>
      </c>
      <c r="D4539" s="134">
        <v>0.4</v>
      </c>
      <c r="E4539" s="103">
        <v>1</v>
      </c>
      <c r="F4539" s="103">
        <v>15</v>
      </c>
      <c r="G4539" s="104">
        <v>32.293570000000003</v>
      </c>
    </row>
    <row r="4540" spans="1:8" s="139" customFormat="1" ht="25.2" customHeight="1" x14ac:dyDescent="0.35">
      <c r="A4540" s="367" t="s">
        <v>454</v>
      </c>
      <c r="B4540" s="343" t="s">
        <v>578</v>
      </c>
      <c r="C4540" s="100">
        <v>2022</v>
      </c>
      <c r="D4540" s="134">
        <v>0.4</v>
      </c>
      <c r="E4540" s="103">
        <v>1</v>
      </c>
      <c r="F4540" s="103">
        <v>15</v>
      </c>
      <c r="G4540" s="104">
        <v>32.293570000000003</v>
      </c>
    </row>
    <row r="4541" spans="1:8" s="139" customFormat="1" ht="25.2" customHeight="1" x14ac:dyDescent="0.35">
      <c r="A4541" s="367" t="s">
        <v>454</v>
      </c>
      <c r="B4541" s="343" t="s">
        <v>578</v>
      </c>
      <c r="C4541" s="100">
        <v>2022</v>
      </c>
      <c r="D4541" s="134">
        <v>0.4</v>
      </c>
      <c r="E4541" s="103">
        <v>1</v>
      </c>
      <c r="F4541" s="103">
        <v>5</v>
      </c>
      <c r="G4541" s="104">
        <v>32.293570000000003</v>
      </c>
    </row>
    <row r="4542" spans="1:8" s="139" customFormat="1" ht="25.2" customHeight="1" x14ac:dyDescent="0.35">
      <c r="A4542" s="367" t="s">
        <v>454</v>
      </c>
      <c r="B4542" s="161" t="s">
        <v>579</v>
      </c>
      <c r="C4542" s="100">
        <v>2022</v>
      </c>
      <c r="D4542" s="169" t="s">
        <v>100</v>
      </c>
      <c r="E4542" s="103">
        <v>1</v>
      </c>
      <c r="F4542" s="103">
        <v>5</v>
      </c>
      <c r="G4542" s="104">
        <v>4.4538000000000002</v>
      </c>
    </row>
    <row r="4543" spans="1:8" s="139" customFormat="1" ht="25.2" customHeight="1" x14ac:dyDescent="0.35">
      <c r="A4543" s="367" t="s">
        <v>454</v>
      </c>
      <c r="B4543" s="128" t="s">
        <v>579</v>
      </c>
      <c r="C4543" s="100">
        <v>2022</v>
      </c>
      <c r="D4543" s="169" t="s">
        <v>100</v>
      </c>
      <c r="E4543" s="103">
        <v>1</v>
      </c>
      <c r="F4543" s="103">
        <v>10</v>
      </c>
      <c r="G4543" s="104">
        <v>4.4538000000000002</v>
      </c>
    </row>
    <row r="4544" spans="1:8" s="139" customFormat="1" ht="25.2" customHeight="1" x14ac:dyDescent="0.35">
      <c r="A4544" s="367" t="s">
        <v>454</v>
      </c>
      <c r="B4544" s="128" t="s">
        <v>579</v>
      </c>
      <c r="C4544" s="100">
        <v>2022</v>
      </c>
      <c r="D4544" s="169" t="s">
        <v>100</v>
      </c>
      <c r="E4544" s="103">
        <v>1</v>
      </c>
      <c r="F4544" s="103">
        <v>10</v>
      </c>
      <c r="G4544" s="104">
        <v>4.4538000000000002</v>
      </c>
    </row>
    <row r="4545" spans="1:7" s="139" customFormat="1" ht="25.2" customHeight="1" x14ac:dyDescent="0.35">
      <c r="A4545" s="367" t="s">
        <v>454</v>
      </c>
      <c r="B4545" s="161" t="s">
        <v>580</v>
      </c>
      <c r="C4545" s="100">
        <v>2022</v>
      </c>
      <c r="D4545" s="169" t="s">
        <v>100</v>
      </c>
      <c r="E4545" s="103">
        <v>1</v>
      </c>
      <c r="F4545" s="103">
        <v>15</v>
      </c>
      <c r="G4545" s="104">
        <f>30.65602</f>
        <v>30.656020000000002</v>
      </c>
    </row>
    <row r="4546" spans="1:7" s="139" customFormat="1" ht="25.2" customHeight="1" x14ac:dyDescent="0.35">
      <c r="A4546" s="367" t="s">
        <v>454</v>
      </c>
      <c r="B4546" s="161" t="s">
        <v>580</v>
      </c>
      <c r="C4546" s="100">
        <v>2022</v>
      </c>
      <c r="D4546" s="169" t="s">
        <v>100</v>
      </c>
      <c r="E4546" s="103">
        <v>1</v>
      </c>
      <c r="F4546" s="103">
        <v>15</v>
      </c>
      <c r="G4546" s="104">
        <f>30.65602</f>
        <v>30.656020000000002</v>
      </c>
    </row>
    <row r="4547" spans="1:7" s="139" customFormat="1" ht="25.2" customHeight="1" x14ac:dyDescent="0.35">
      <c r="A4547" s="367" t="s">
        <v>454</v>
      </c>
      <c r="B4547" s="161" t="s">
        <v>580</v>
      </c>
      <c r="C4547" s="100">
        <v>2022</v>
      </c>
      <c r="D4547" s="169" t="s">
        <v>100</v>
      </c>
      <c r="E4547" s="103">
        <v>1</v>
      </c>
      <c r="F4547" s="103">
        <v>15</v>
      </c>
      <c r="G4547" s="104">
        <f>30.65602</f>
        <v>30.656020000000002</v>
      </c>
    </row>
    <row r="4548" spans="1:7" s="139" customFormat="1" ht="25.2" customHeight="1" x14ac:dyDescent="0.35">
      <c r="A4548" s="367" t="s">
        <v>454</v>
      </c>
      <c r="B4548" s="161" t="s">
        <v>580</v>
      </c>
      <c r="C4548" s="100">
        <v>2022</v>
      </c>
      <c r="D4548" s="169" t="s">
        <v>100</v>
      </c>
      <c r="E4548" s="103">
        <v>1</v>
      </c>
      <c r="F4548" s="103">
        <v>14</v>
      </c>
      <c r="G4548" s="104">
        <v>30.656020000000002</v>
      </c>
    </row>
    <row r="4549" spans="1:7" s="139" customFormat="1" ht="25.2" customHeight="1" x14ac:dyDescent="0.35">
      <c r="A4549" s="367" t="s">
        <v>454</v>
      </c>
      <c r="B4549" s="161" t="s">
        <v>580</v>
      </c>
      <c r="C4549" s="100">
        <v>2022</v>
      </c>
      <c r="D4549" s="169" t="s">
        <v>100</v>
      </c>
      <c r="E4549" s="103">
        <v>1</v>
      </c>
      <c r="F4549" s="103">
        <v>15</v>
      </c>
      <c r="G4549" s="104">
        <f>30.65602</f>
        <v>30.656020000000002</v>
      </c>
    </row>
    <row r="4550" spans="1:7" s="139" customFormat="1" ht="25.2" customHeight="1" x14ac:dyDescent="0.35">
      <c r="A4550" s="367" t="s">
        <v>454</v>
      </c>
      <c r="B4550" s="161" t="s">
        <v>580</v>
      </c>
      <c r="C4550" s="100">
        <v>2022</v>
      </c>
      <c r="D4550" s="169" t="s">
        <v>100</v>
      </c>
      <c r="E4550" s="103">
        <v>1</v>
      </c>
      <c r="F4550" s="103">
        <v>8</v>
      </c>
      <c r="G4550" s="104">
        <v>31.69445</v>
      </c>
    </row>
    <row r="4551" spans="1:7" s="139" customFormat="1" ht="25.2" customHeight="1" x14ac:dyDescent="0.35">
      <c r="A4551" s="367" t="s">
        <v>454</v>
      </c>
      <c r="B4551" s="161" t="s">
        <v>580</v>
      </c>
      <c r="C4551" s="100">
        <v>2022</v>
      </c>
      <c r="D4551" s="169" t="s">
        <v>100</v>
      </c>
      <c r="E4551" s="103">
        <v>1</v>
      </c>
      <c r="F4551" s="103">
        <v>15</v>
      </c>
      <c r="G4551" s="104">
        <f>31.69445</f>
        <v>31.69445</v>
      </c>
    </row>
    <row r="4552" spans="1:7" s="139" customFormat="1" ht="25.2" customHeight="1" x14ac:dyDescent="0.35">
      <c r="A4552" s="367" t="s">
        <v>454</v>
      </c>
      <c r="B4552" s="161" t="s">
        <v>580</v>
      </c>
      <c r="C4552" s="100">
        <v>2022</v>
      </c>
      <c r="D4552" s="169" t="s">
        <v>100</v>
      </c>
      <c r="E4552" s="103">
        <v>1</v>
      </c>
      <c r="F4552" s="103">
        <v>15</v>
      </c>
      <c r="G4552" s="104">
        <f>31.69445</f>
        <v>31.69445</v>
      </c>
    </row>
    <row r="4553" spans="1:7" s="139" customFormat="1" ht="25.2" customHeight="1" x14ac:dyDescent="0.35">
      <c r="A4553" s="367" t="s">
        <v>454</v>
      </c>
      <c r="B4553" s="161" t="s">
        <v>580</v>
      </c>
      <c r="C4553" s="100">
        <v>2022</v>
      </c>
      <c r="D4553" s="169" t="s">
        <v>100</v>
      </c>
      <c r="E4553" s="103">
        <v>1</v>
      </c>
      <c r="F4553" s="103">
        <v>5</v>
      </c>
      <c r="G4553" s="104">
        <v>31.69445</v>
      </c>
    </row>
    <row r="4554" spans="1:7" s="139" customFormat="1" ht="25.2" customHeight="1" x14ac:dyDescent="0.35">
      <c r="A4554" s="367" t="s">
        <v>454</v>
      </c>
      <c r="B4554" s="161" t="s">
        <v>580</v>
      </c>
      <c r="C4554" s="100">
        <v>2022</v>
      </c>
      <c r="D4554" s="169" t="s">
        <v>100</v>
      </c>
      <c r="E4554" s="103">
        <v>4</v>
      </c>
      <c r="F4554" s="103">
        <f>8+8+8+8</f>
        <v>32</v>
      </c>
      <c r="G4554" s="104">
        <f>31.69445*4</f>
        <v>126.7778</v>
      </c>
    </row>
    <row r="4555" spans="1:7" s="139" customFormat="1" ht="25.2" customHeight="1" x14ac:dyDescent="0.35">
      <c r="A4555" s="367" t="s">
        <v>454</v>
      </c>
      <c r="B4555" s="161" t="s">
        <v>580</v>
      </c>
      <c r="C4555" s="100">
        <v>2022</v>
      </c>
      <c r="D4555" s="169" t="s">
        <v>100</v>
      </c>
      <c r="E4555" s="103">
        <v>2</v>
      </c>
      <c r="F4555" s="103">
        <f>11+11</f>
        <v>22</v>
      </c>
      <c r="G4555" s="104">
        <f>31.69445*2</f>
        <v>63.3889</v>
      </c>
    </row>
    <row r="4556" spans="1:7" s="139" customFormat="1" ht="25.2" customHeight="1" x14ac:dyDescent="0.35">
      <c r="A4556" s="367" t="s">
        <v>454</v>
      </c>
      <c r="B4556" s="161" t="s">
        <v>580</v>
      </c>
      <c r="C4556" s="100">
        <v>2022</v>
      </c>
      <c r="D4556" s="169" t="s">
        <v>100</v>
      </c>
      <c r="E4556" s="103">
        <v>1</v>
      </c>
      <c r="F4556" s="103">
        <v>5</v>
      </c>
      <c r="G4556" s="104">
        <v>31.69445</v>
      </c>
    </row>
    <row r="4557" spans="1:7" s="139" customFormat="1" ht="25.2" customHeight="1" x14ac:dyDescent="0.35">
      <c r="A4557" s="367" t="s">
        <v>454</v>
      </c>
      <c r="B4557" s="161" t="s">
        <v>580</v>
      </c>
      <c r="C4557" s="100">
        <v>2022</v>
      </c>
      <c r="D4557" s="169" t="s">
        <v>100</v>
      </c>
      <c r="E4557" s="103">
        <v>1</v>
      </c>
      <c r="F4557" s="103">
        <v>15</v>
      </c>
      <c r="G4557" s="104">
        <f>31.69445</f>
        <v>31.69445</v>
      </c>
    </row>
    <row r="4558" spans="1:7" s="139" customFormat="1" ht="25.2" customHeight="1" x14ac:dyDescent="0.35">
      <c r="A4558" s="367" t="s">
        <v>454</v>
      </c>
      <c r="B4558" s="161" t="s">
        <v>580</v>
      </c>
      <c r="C4558" s="100">
        <v>2022</v>
      </c>
      <c r="D4558" s="169" t="s">
        <v>100</v>
      </c>
      <c r="E4558" s="103">
        <v>1</v>
      </c>
      <c r="F4558" s="103">
        <v>15</v>
      </c>
      <c r="G4558" s="104">
        <f>31.69445</f>
        <v>31.69445</v>
      </c>
    </row>
    <row r="4559" spans="1:7" s="139" customFormat="1" ht="25.2" customHeight="1" x14ac:dyDescent="0.35">
      <c r="A4559" s="367" t="s">
        <v>454</v>
      </c>
      <c r="B4559" s="161" t="s">
        <v>580</v>
      </c>
      <c r="C4559" s="100">
        <v>2022</v>
      </c>
      <c r="D4559" s="169" t="s">
        <v>100</v>
      </c>
      <c r="E4559" s="103">
        <v>1</v>
      </c>
      <c r="F4559" s="103">
        <v>15</v>
      </c>
      <c r="G4559" s="104">
        <v>15.64433</v>
      </c>
    </row>
    <row r="4560" spans="1:7" s="139" customFormat="1" ht="25.2" customHeight="1" x14ac:dyDescent="0.35">
      <c r="A4560" s="367" t="s">
        <v>454</v>
      </c>
      <c r="B4560" s="161" t="str">
        <f>B1596</f>
        <v>АСКУЭ Грачевский РЭС до 15 кВт _22г</v>
      </c>
      <c r="C4560" s="100">
        <v>2022</v>
      </c>
      <c r="D4560" s="169" t="s">
        <v>100</v>
      </c>
      <c r="E4560" s="103">
        <v>1</v>
      </c>
      <c r="F4560" s="103">
        <v>1</v>
      </c>
      <c r="G4560" s="104">
        <v>9.0323100000000007</v>
      </c>
    </row>
    <row r="4561" spans="1:7" s="139" customFormat="1" ht="25.2" customHeight="1" x14ac:dyDescent="0.35">
      <c r="A4561" s="367" t="s">
        <v>454</v>
      </c>
      <c r="B4561" s="161" t="s">
        <v>581</v>
      </c>
      <c r="C4561" s="100">
        <v>2022</v>
      </c>
      <c r="D4561" s="169" t="s">
        <v>100</v>
      </c>
      <c r="E4561" s="103">
        <v>1</v>
      </c>
      <c r="F4561" s="103">
        <v>14</v>
      </c>
      <c r="G4561" s="104">
        <v>6.2762900000000004</v>
      </c>
    </row>
    <row r="4562" spans="1:7" s="139" customFormat="1" ht="25.2" customHeight="1" x14ac:dyDescent="0.35">
      <c r="A4562" s="367" t="s">
        <v>454</v>
      </c>
      <c r="B4562" s="128" t="s">
        <v>582</v>
      </c>
      <c r="C4562" s="100">
        <v>2022</v>
      </c>
      <c r="D4562" s="169" t="s">
        <v>100</v>
      </c>
      <c r="E4562" s="103">
        <v>1</v>
      </c>
      <c r="F4562" s="103">
        <v>15</v>
      </c>
      <c r="G4562" s="104">
        <v>14.41954</v>
      </c>
    </row>
    <row r="4563" spans="1:7" s="139" customFormat="1" ht="25.2" customHeight="1" x14ac:dyDescent="0.35">
      <c r="A4563" s="367" t="s">
        <v>454</v>
      </c>
      <c r="B4563" s="128" t="s">
        <v>582</v>
      </c>
      <c r="C4563" s="100">
        <v>2022</v>
      </c>
      <c r="D4563" s="169" t="s">
        <v>100</v>
      </c>
      <c r="E4563" s="103">
        <v>1</v>
      </c>
      <c r="F4563" s="103">
        <v>12</v>
      </c>
      <c r="G4563" s="104">
        <v>14.41954</v>
      </c>
    </row>
    <row r="4564" spans="1:7" s="139" customFormat="1" ht="25.2" customHeight="1" x14ac:dyDescent="0.35">
      <c r="A4564" s="367" t="s">
        <v>454</v>
      </c>
      <c r="B4564" s="128" t="s">
        <v>582</v>
      </c>
      <c r="C4564" s="100">
        <v>2022</v>
      </c>
      <c r="D4564" s="169" t="s">
        <v>100</v>
      </c>
      <c r="E4564" s="103">
        <v>1</v>
      </c>
      <c r="F4564" s="103">
        <v>15</v>
      </c>
      <c r="G4564" s="104">
        <v>14.41954</v>
      </c>
    </row>
    <row r="4565" spans="1:7" s="139" customFormat="1" ht="25.2" customHeight="1" x14ac:dyDescent="0.35">
      <c r="A4565" s="367" t="s">
        <v>454</v>
      </c>
      <c r="B4565" s="128" t="s">
        <v>582</v>
      </c>
      <c r="C4565" s="100">
        <v>2022</v>
      </c>
      <c r="D4565" s="169" t="s">
        <v>100</v>
      </c>
      <c r="E4565" s="103">
        <v>1</v>
      </c>
      <c r="F4565" s="103">
        <v>15</v>
      </c>
      <c r="G4565" s="104">
        <v>14.41954</v>
      </c>
    </row>
    <row r="4566" spans="1:7" s="139" customFormat="1" ht="25.2" customHeight="1" x14ac:dyDescent="0.35">
      <c r="A4566" s="367" t="s">
        <v>454</v>
      </c>
      <c r="B4566" s="128" t="s">
        <v>582</v>
      </c>
      <c r="C4566" s="100">
        <v>2022</v>
      </c>
      <c r="D4566" s="169" t="s">
        <v>100</v>
      </c>
      <c r="E4566" s="103">
        <v>1</v>
      </c>
      <c r="F4566" s="103">
        <v>15</v>
      </c>
      <c r="G4566" s="104">
        <v>14.41954</v>
      </c>
    </row>
    <row r="4567" spans="1:7" s="139" customFormat="1" ht="25.2" customHeight="1" x14ac:dyDescent="0.35">
      <c r="A4567" s="367" t="s">
        <v>454</v>
      </c>
      <c r="B4567" s="128" t="s">
        <v>582</v>
      </c>
      <c r="C4567" s="100">
        <v>2022</v>
      </c>
      <c r="D4567" s="169" t="s">
        <v>100</v>
      </c>
      <c r="E4567" s="103">
        <v>1</v>
      </c>
      <c r="F4567" s="103">
        <v>4</v>
      </c>
      <c r="G4567" s="104">
        <v>14.41954</v>
      </c>
    </row>
    <row r="4568" spans="1:7" s="139" customFormat="1" ht="25.2" customHeight="1" x14ac:dyDescent="0.35">
      <c r="A4568" s="367" t="s">
        <v>454</v>
      </c>
      <c r="B4568" s="128" t="s">
        <v>582</v>
      </c>
      <c r="C4568" s="100">
        <v>2022</v>
      </c>
      <c r="D4568" s="169" t="s">
        <v>100</v>
      </c>
      <c r="E4568" s="103">
        <v>1</v>
      </c>
      <c r="F4568" s="103">
        <v>8</v>
      </c>
      <c r="G4568" s="104">
        <v>14.41954</v>
      </c>
    </row>
    <row r="4569" spans="1:7" s="139" customFormat="1" ht="25.2" customHeight="1" x14ac:dyDescent="0.35">
      <c r="A4569" s="367" t="s">
        <v>454</v>
      </c>
      <c r="B4569" s="128" t="s">
        <v>582</v>
      </c>
      <c r="C4569" s="100">
        <v>2022</v>
      </c>
      <c r="D4569" s="169" t="s">
        <v>100</v>
      </c>
      <c r="E4569" s="103">
        <v>1</v>
      </c>
      <c r="F4569" s="103">
        <v>15</v>
      </c>
      <c r="G4569" s="104">
        <v>14.41954</v>
      </c>
    </row>
    <row r="4570" spans="1:7" s="139" customFormat="1" ht="25.2" customHeight="1" x14ac:dyDescent="0.35">
      <c r="A4570" s="367" t="s">
        <v>454</v>
      </c>
      <c r="B4570" s="128" t="s">
        <v>582</v>
      </c>
      <c r="C4570" s="100">
        <v>2022</v>
      </c>
      <c r="D4570" s="169" t="s">
        <v>100</v>
      </c>
      <c r="E4570" s="103">
        <v>1</v>
      </c>
      <c r="F4570" s="103">
        <v>15</v>
      </c>
      <c r="G4570" s="104">
        <v>14.41954</v>
      </c>
    </row>
    <row r="4571" spans="1:7" s="139" customFormat="1" ht="25.2" customHeight="1" x14ac:dyDescent="0.35">
      <c r="A4571" s="367" t="s">
        <v>454</v>
      </c>
      <c r="B4571" s="128" t="s">
        <v>582</v>
      </c>
      <c r="C4571" s="100">
        <v>2022</v>
      </c>
      <c r="D4571" s="169" t="s">
        <v>100</v>
      </c>
      <c r="E4571" s="103">
        <v>1</v>
      </c>
      <c r="F4571" s="103">
        <v>8</v>
      </c>
      <c r="G4571" s="104">
        <v>14.41954</v>
      </c>
    </row>
    <row r="4572" spans="1:7" s="139" customFormat="1" ht="25.2" customHeight="1" x14ac:dyDescent="0.35">
      <c r="A4572" s="367" t="s">
        <v>454</v>
      </c>
      <c r="B4572" s="128" t="s">
        <v>582</v>
      </c>
      <c r="C4572" s="100">
        <v>2022</v>
      </c>
      <c r="D4572" s="169" t="s">
        <v>100</v>
      </c>
      <c r="E4572" s="103">
        <v>1</v>
      </c>
      <c r="F4572" s="103">
        <v>15</v>
      </c>
      <c r="G4572" s="104">
        <v>14.41954</v>
      </c>
    </row>
    <row r="4573" spans="1:7" s="139" customFormat="1" ht="25.2" customHeight="1" x14ac:dyDescent="0.35">
      <c r="A4573" s="367" t="s">
        <v>454</v>
      </c>
      <c r="B4573" s="128" t="s">
        <v>582</v>
      </c>
      <c r="C4573" s="100">
        <v>2022</v>
      </c>
      <c r="D4573" s="169" t="s">
        <v>100</v>
      </c>
      <c r="E4573" s="103">
        <v>1</v>
      </c>
      <c r="F4573" s="103">
        <v>8</v>
      </c>
      <c r="G4573" s="104">
        <v>14.41954</v>
      </c>
    </row>
    <row r="4574" spans="1:7" s="139" customFormat="1" ht="25.2" customHeight="1" x14ac:dyDescent="0.35">
      <c r="A4574" s="367" t="s">
        <v>454</v>
      </c>
      <c r="B4574" s="128" t="s">
        <v>582</v>
      </c>
      <c r="C4574" s="100">
        <v>2022</v>
      </c>
      <c r="D4574" s="169" t="s">
        <v>100</v>
      </c>
      <c r="E4574" s="103">
        <v>1</v>
      </c>
      <c r="F4574" s="103">
        <v>4</v>
      </c>
      <c r="G4574" s="104">
        <v>14.41954</v>
      </c>
    </row>
    <row r="4575" spans="1:7" s="139" customFormat="1" ht="25.2" customHeight="1" x14ac:dyDescent="0.35">
      <c r="A4575" s="367" t="s">
        <v>454</v>
      </c>
      <c r="B4575" s="128" t="s">
        <v>582</v>
      </c>
      <c r="C4575" s="100">
        <v>2022</v>
      </c>
      <c r="D4575" s="169" t="s">
        <v>100</v>
      </c>
      <c r="E4575" s="103">
        <v>1</v>
      </c>
      <c r="F4575" s="103">
        <v>11.5</v>
      </c>
      <c r="G4575" s="104">
        <v>14.41954</v>
      </c>
    </row>
    <row r="4576" spans="1:7" s="139" customFormat="1" ht="25.2" customHeight="1" x14ac:dyDescent="0.35">
      <c r="A4576" s="367" t="s">
        <v>454</v>
      </c>
      <c r="B4576" s="128" t="s">
        <v>582</v>
      </c>
      <c r="C4576" s="100">
        <v>2022</v>
      </c>
      <c r="D4576" s="169" t="s">
        <v>100</v>
      </c>
      <c r="E4576" s="103">
        <v>1</v>
      </c>
      <c r="F4576" s="103">
        <v>15</v>
      </c>
      <c r="G4576" s="104">
        <v>14.41954</v>
      </c>
    </row>
    <row r="4577" spans="1:7" s="139" customFormat="1" ht="25.2" customHeight="1" x14ac:dyDescent="0.35">
      <c r="A4577" s="367" t="s">
        <v>454</v>
      </c>
      <c r="B4577" s="128" t="s">
        <v>582</v>
      </c>
      <c r="C4577" s="100">
        <v>2022</v>
      </c>
      <c r="D4577" s="169" t="s">
        <v>100</v>
      </c>
      <c r="E4577" s="103">
        <v>1</v>
      </c>
      <c r="F4577" s="103">
        <v>15</v>
      </c>
      <c r="G4577" s="104">
        <v>14.41954</v>
      </c>
    </row>
    <row r="4578" spans="1:7" s="139" customFormat="1" ht="25.2" customHeight="1" x14ac:dyDescent="0.35">
      <c r="A4578" s="367" t="s">
        <v>454</v>
      </c>
      <c r="B4578" s="128" t="s">
        <v>582</v>
      </c>
      <c r="C4578" s="100">
        <v>2022</v>
      </c>
      <c r="D4578" s="169" t="s">
        <v>100</v>
      </c>
      <c r="E4578" s="103">
        <v>1</v>
      </c>
      <c r="F4578" s="103">
        <v>15</v>
      </c>
      <c r="G4578" s="104">
        <v>14.41954</v>
      </c>
    </row>
    <row r="4579" spans="1:7" s="139" customFormat="1" ht="25.2" customHeight="1" x14ac:dyDescent="0.35">
      <c r="A4579" s="367" t="s">
        <v>454</v>
      </c>
      <c r="B4579" s="128" t="s">
        <v>582</v>
      </c>
      <c r="C4579" s="100">
        <v>2022</v>
      </c>
      <c r="D4579" s="169" t="s">
        <v>100</v>
      </c>
      <c r="E4579" s="103">
        <v>1</v>
      </c>
      <c r="F4579" s="103">
        <v>15</v>
      </c>
      <c r="G4579" s="104">
        <v>14.41954</v>
      </c>
    </row>
    <row r="4580" spans="1:7" s="139" customFormat="1" ht="25.2" customHeight="1" x14ac:dyDescent="0.35">
      <c r="A4580" s="367" t="s">
        <v>454</v>
      </c>
      <c r="B4580" s="128" t="s">
        <v>582</v>
      </c>
      <c r="C4580" s="100">
        <v>2022</v>
      </c>
      <c r="D4580" s="169" t="s">
        <v>100</v>
      </c>
      <c r="E4580" s="103">
        <v>1</v>
      </c>
      <c r="F4580" s="103">
        <v>10</v>
      </c>
      <c r="G4580" s="104">
        <v>14.41954</v>
      </c>
    </row>
    <row r="4581" spans="1:7" s="139" customFormat="1" ht="25.2" customHeight="1" x14ac:dyDescent="0.35">
      <c r="A4581" s="367" t="s">
        <v>454</v>
      </c>
      <c r="B4581" s="128" t="s">
        <v>582</v>
      </c>
      <c r="C4581" s="100">
        <v>2022</v>
      </c>
      <c r="D4581" s="169" t="s">
        <v>100</v>
      </c>
      <c r="E4581" s="103">
        <v>1</v>
      </c>
      <c r="F4581" s="103">
        <v>15</v>
      </c>
      <c r="G4581" s="104">
        <v>14.41954</v>
      </c>
    </row>
    <row r="4582" spans="1:7" s="139" customFormat="1" ht="25.2" customHeight="1" x14ac:dyDescent="0.35">
      <c r="A4582" s="367" t="s">
        <v>454</v>
      </c>
      <c r="B4582" s="128" t="s">
        <v>582</v>
      </c>
      <c r="C4582" s="100">
        <v>2022</v>
      </c>
      <c r="D4582" s="169" t="s">
        <v>100</v>
      </c>
      <c r="E4582" s="103">
        <v>1</v>
      </c>
      <c r="F4582" s="103">
        <v>15</v>
      </c>
      <c r="G4582" s="104">
        <v>14.41954</v>
      </c>
    </row>
    <row r="4583" spans="1:7" s="139" customFormat="1" ht="25.2" customHeight="1" x14ac:dyDescent="0.35">
      <c r="A4583" s="367" t="s">
        <v>454</v>
      </c>
      <c r="B4583" s="128" t="s">
        <v>582</v>
      </c>
      <c r="C4583" s="100">
        <v>2022</v>
      </c>
      <c r="D4583" s="169" t="s">
        <v>100</v>
      </c>
      <c r="E4583" s="103">
        <v>1</v>
      </c>
      <c r="F4583" s="103">
        <v>15</v>
      </c>
      <c r="G4583" s="104">
        <v>14.41954</v>
      </c>
    </row>
    <row r="4584" spans="1:7" s="139" customFormat="1" ht="25.2" customHeight="1" x14ac:dyDescent="0.35">
      <c r="A4584" s="367" t="s">
        <v>454</v>
      </c>
      <c r="B4584" s="128" t="s">
        <v>582</v>
      </c>
      <c r="C4584" s="100">
        <v>2022</v>
      </c>
      <c r="D4584" s="169" t="s">
        <v>100</v>
      </c>
      <c r="E4584" s="103">
        <v>1</v>
      </c>
      <c r="F4584" s="103">
        <v>15</v>
      </c>
      <c r="G4584" s="104">
        <v>14.41954</v>
      </c>
    </row>
    <row r="4585" spans="1:7" s="139" customFormat="1" ht="25.2" customHeight="1" x14ac:dyDescent="0.35">
      <c r="A4585" s="367" t="s">
        <v>454</v>
      </c>
      <c r="B4585" s="128" t="s">
        <v>582</v>
      </c>
      <c r="C4585" s="100">
        <v>2022</v>
      </c>
      <c r="D4585" s="169" t="s">
        <v>100</v>
      </c>
      <c r="E4585" s="103">
        <v>1</v>
      </c>
      <c r="F4585" s="103">
        <v>15</v>
      </c>
      <c r="G4585" s="104">
        <v>14.41954</v>
      </c>
    </row>
    <row r="4586" spans="1:7" s="139" customFormat="1" ht="25.2" customHeight="1" x14ac:dyDescent="0.35">
      <c r="A4586" s="367" t="s">
        <v>454</v>
      </c>
      <c r="B4586" s="128" t="s">
        <v>582</v>
      </c>
      <c r="C4586" s="100">
        <v>2022</v>
      </c>
      <c r="D4586" s="169" t="s">
        <v>100</v>
      </c>
      <c r="E4586" s="103">
        <v>1</v>
      </c>
      <c r="F4586" s="103">
        <v>15</v>
      </c>
      <c r="G4586" s="104">
        <v>14.41954</v>
      </c>
    </row>
    <row r="4587" spans="1:7" s="139" customFormat="1" ht="25.2" customHeight="1" x14ac:dyDescent="0.35">
      <c r="A4587" s="367" t="s">
        <v>454</v>
      </c>
      <c r="B4587" s="128" t="s">
        <v>582</v>
      </c>
      <c r="C4587" s="100">
        <v>2022</v>
      </c>
      <c r="D4587" s="169" t="s">
        <v>100</v>
      </c>
      <c r="E4587" s="103">
        <v>1</v>
      </c>
      <c r="F4587" s="103">
        <v>15</v>
      </c>
      <c r="G4587" s="104">
        <v>14.41954</v>
      </c>
    </row>
    <row r="4588" spans="1:7" s="139" customFormat="1" ht="25.2" customHeight="1" x14ac:dyDescent="0.35">
      <c r="A4588" s="367" t="s">
        <v>454</v>
      </c>
      <c r="B4588" s="128" t="s">
        <v>582</v>
      </c>
      <c r="C4588" s="100">
        <v>2022</v>
      </c>
      <c r="D4588" s="169" t="s">
        <v>100</v>
      </c>
      <c r="E4588" s="103">
        <v>1</v>
      </c>
      <c r="F4588" s="103">
        <v>15</v>
      </c>
      <c r="G4588" s="104">
        <v>14.41954</v>
      </c>
    </row>
    <row r="4589" spans="1:7" s="139" customFormat="1" ht="25.2" customHeight="1" x14ac:dyDescent="0.35">
      <c r="A4589" s="367" t="s">
        <v>454</v>
      </c>
      <c r="B4589" s="128" t="s">
        <v>582</v>
      </c>
      <c r="C4589" s="100">
        <v>2022</v>
      </c>
      <c r="D4589" s="169" t="s">
        <v>100</v>
      </c>
      <c r="E4589" s="103">
        <v>1</v>
      </c>
      <c r="F4589" s="103">
        <v>15</v>
      </c>
      <c r="G4589" s="104">
        <v>14.41954</v>
      </c>
    </row>
    <row r="4590" spans="1:7" s="139" customFormat="1" ht="25.2" customHeight="1" x14ac:dyDescent="0.35">
      <c r="A4590" s="367" t="s">
        <v>454</v>
      </c>
      <c r="B4590" s="128" t="s">
        <v>582</v>
      </c>
      <c r="C4590" s="100">
        <v>2022</v>
      </c>
      <c r="D4590" s="169" t="s">
        <v>100</v>
      </c>
      <c r="E4590" s="103">
        <v>1</v>
      </c>
      <c r="F4590" s="103">
        <v>7</v>
      </c>
      <c r="G4590" s="104">
        <v>14.41954</v>
      </c>
    </row>
    <row r="4591" spans="1:7" s="139" customFormat="1" ht="25.2" customHeight="1" x14ac:dyDescent="0.35">
      <c r="A4591" s="367" t="s">
        <v>454</v>
      </c>
      <c r="B4591" s="128" t="s">
        <v>582</v>
      </c>
      <c r="C4591" s="100">
        <v>2022</v>
      </c>
      <c r="D4591" s="169" t="s">
        <v>100</v>
      </c>
      <c r="E4591" s="103">
        <v>1</v>
      </c>
      <c r="F4591" s="103">
        <v>15</v>
      </c>
      <c r="G4591" s="104">
        <v>14.41954</v>
      </c>
    </row>
    <row r="4592" spans="1:7" s="139" customFormat="1" ht="25.2" customHeight="1" x14ac:dyDescent="0.35">
      <c r="A4592" s="367" t="s">
        <v>454</v>
      </c>
      <c r="B4592" s="128" t="s">
        <v>582</v>
      </c>
      <c r="C4592" s="100">
        <v>2022</v>
      </c>
      <c r="D4592" s="169" t="s">
        <v>100</v>
      </c>
      <c r="E4592" s="103">
        <v>1</v>
      </c>
      <c r="F4592" s="103">
        <v>15</v>
      </c>
      <c r="G4592" s="104">
        <v>14.41954</v>
      </c>
    </row>
    <row r="4593" spans="1:7" s="139" customFormat="1" ht="25.2" customHeight="1" x14ac:dyDescent="0.35">
      <c r="A4593" s="367" t="s">
        <v>454</v>
      </c>
      <c r="B4593" s="128" t="s">
        <v>582</v>
      </c>
      <c r="C4593" s="100">
        <v>2022</v>
      </c>
      <c r="D4593" s="169" t="s">
        <v>100</v>
      </c>
      <c r="E4593" s="103">
        <v>1</v>
      </c>
      <c r="F4593" s="103">
        <v>15</v>
      </c>
      <c r="G4593" s="104">
        <v>14.41954</v>
      </c>
    </row>
    <row r="4594" spans="1:7" s="139" customFormat="1" ht="25.2" customHeight="1" x14ac:dyDescent="0.35">
      <c r="A4594" s="367" t="s">
        <v>454</v>
      </c>
      <c r="B4594" s="128" t="s">
        <v>582</v>
      </c>
      <c r="C4594" s="100">
        <v>2022</v>
      </c>
      <c r="D4594" s="169" t="s">
        <v>100</v>
      </c>
      <c r="E4594" s="103">
        <v>1</v>
      </c>
      <c r="F4594" s="103">
        <v>4</v>
      </c>
      <c r="G4594" s="104">
        <v>14.41954</v>
      </c>
    </row>
    <row r="4595" spans="1:7" s="139" customFormat="1" ht="25.2" customHeight="1" x14ac:dyDescent="0.35">
      <c r="A4595" s="367" t="s">
        <v>454</v>
      </c>
      <c r="B4595" s="128" t="s">
        <v>582</v>
      </c>
      <c r="C4595" s="100">
        <v>2022</v>
      </c>
      <c r="D4595" s="169" t="s">
        <v>100</v>
      </c>
      <c r="E4595" s="103">
        <v>1</v>
      </c>
      <c r="F4595" s="103">
        <v>15</v>
      </c>
      <c r="G4595" s="104">
        <v>14.41954</v>
      </c>
    </row>
    <row r="4596" spans="1:7" s="139" customFormat="1" ht="25.2" customHeight="1" x14ac:dyDescent="0.35">
      <c r="A4596" s="367" t="s">
        <v>454</v>
      </c>
      <c r="B4596" s="128" t="s">
        <v>582</v>
      </c>
      <c r="C4596" s="100">
        <v>2022</v>
      </c>
      <c r="D4596" s="169" t="s">
        <v>100</v>
      </c>
      <c r="E4596" s="103">
        <v>1</v>
      </c>
      <c r="F4596" s="103">
        <v>15</v>
      </c>
      <c r="G4596" s="104">
        <v>14.41954</v>
      </c>
    </row>
    <row r="4597" spans="1:7" s="139" customFormat="1" ht="25.2" customHeight="1" x14ac:dyDescent="0.35">
      <c r="A4597" s="367" t="s">
        <v>454</v>
      </c>
      <c r="B4597" s="128" t="s">
        <v>582</v>
      </c>
      <c r="C4597" s="100">
        <v>2022</v>
      </c>
      <c r="D4597" s="169" t="s">
        <v>100</v>
      </c>
      <c r="E4597" s="103">
        <v>1</v>
      </c>
      <c r="F4597" s="103">
        <v>12</v>
      </c>
      <c r="G4597" s="104">
        <v>14.41954</v>
      </c>
    </row>
    <row r="4598" spans="1:7" s="139" customFormat="1" ht="25.2" customHeight="1" x14ac:dyDescent="0.35">
      <c r="A4598" s="367" t="s">
        <v>454</v>
      </c>
      <c r="B4598" s="128" t="s">
        <v>582</v>
      </c>
      <c r="C4598" s="100">
        <v>2022</v>
      </c>
      <c r="D4598" s="169" t="s">
        <v>100</v>
      </c>
      <c r="E4598" s="103">
        <v>1</v>
      </c>
      <c r="F4598" s="103">
        <v>10</v>
      </c>
      <c r="G4598" s="104">
        <v>14.41954</v>
      </c>
    </row>
    <row r="4599" spans="1:7" s="139" customFormat="1" ht="25.2" customHeight="1" x14ac:dyDescent="0.35">
      <c r="A4599" s="367" t="s">
        <v>454</v>
      </c>
      <c r="B4599" s="128" t="s">
        <v>582</v>
      </c>
      <c r="C4599" s="100">
        <v>2022</v>
      </c>
      <c r="D4599" s="169" t="s">
        <v>100</v>
      </c>
      <c r="E4599" s="103">
        <v>1</v>
      </c>
      <c r="F4599" s="103">
        <v>15</v>
      </c>
      <c r="G4599" s="104">
        <v>14.41954</v>
      </c>
    </row>
    <row r="4600" spans="1:7" s="139" customFormat="1" ht="25.2" customHeight="1" collapsed="1" x14ac:dyDescent="0.35">
      <c r="A4600" s="367" t="s">
        <v>454</v>
      </c>
      <c r="B4600" s="128" t="s">
        <v>582</v>
      </c>
      <c r="C4600" s="100">
        <v>2022</v>
      </c>
      <c r="D4600" s="169" t="s">
        <v>100</v>
      </c>
      <c r="E4600" s="103">
        <v>1</v>
      </c>
      <c r="F4600" s="103">
        <v>15</v>
      </c>
      <c r="G4600" s="104">
        <v>14.572242399999999</v>
      </c>
    </row>
    <row r="4601" spans="1:7" s="139" customFormat="1" ht="25.2" customHeight="1" x14ac:dyDescent="0.35">
      <c r="A4601" s="367" t="s">
        <v>454</v>
      </c>
      <c r="B4601" s="128" t="s">
        <v>582</v>
      </c>
      <c r="C4601" s="100">
        <v>2022</v>
      </c>
      <c r="D4601" s="169" t="s">
        <v>100</v>
      </c>
      <c r="E4601" s="103">
        <v>1</v>
      </c>
      <c r="F4601" s="103">
        <v>14.5</v>
      </c>
      <c r="G4601" s="104">
        <v>14.572242399999999</v>
      </c>
    </row>
    <row r="4602" spans="1:7" s="139" customFormat="1" ht="25.2" customHeight="1" x14ac:dyDescent="0.35">
      <c r="A4602" s="367" t="s">
        <v>454</v>
      </c>
      <c r="B4602" s="128" t="s">
        <v>582</v>
      </c>
      <c r="C4602" s="100">
        <v>2022</v>
      </c>
      <c r="D4602" s="169" t="s">
        <v>100</v>
      </c>
      <c r="E4602" s="103">
        <v>1</v>
      </c>
      <c r="F4602" s="103">
        <v>15</v>
      </c>
      <c r="G4602" s="104">
        <v>14.572242399999999</v>
      </c>
    </row>
    <row r="4603" spans="1:7" s="139" customFormat="1" ht="25.2" customHeight="1" x14ac:dyDescent="0.35">
      <c r="A4603" s="367" t="s">
        <v>454</v>
      </c>
      <c r="B4603" s="128" t="s">
        <v>582</v>
      </c>
      <c r="C4603" s="100">
        <v>2022</v>
      </c>
      <c r="D4603" s="169" t="s">
        <v>100</v>
      </c>
      <c r="E4603" s="103">
        <v>1</v>
      </c>
      <c r="F4603" s="103">
        <v>12</v>
      </c>
      <c r="G4603" s="104">
        <v>14.572242399999999</v>
      </c>
    </row>
    <row r="4604" spans="1:7" s="139" customFormat="1" ht="25.2" customHeight="1" x14ac:dyDescent="0.35">
      <c r="A4604" s="367" t="s">
        <v>454</v>
      </c>
      <c r="B4604" s="128" t="s">
        <v>582</v>
      </c>
      <c r="C4604" s="100">
        <v>2022</v>
      </c>
      <c r="D4604" s="169" t="s">
        <v>100</v>
      </c>
      <c r="E4604" s="103">
        <v>1</v>
      </c>
      <c r="F4604" s="103">
        <v>15</v>
      </c>
      <c r="G4604" s="104">
        <v>14.572242399999999</v>
      </c>
    </row>
    <row r="4605" spans="1:7" s="139" customFormat="1" ht="25.2" customHeight="1" x14ac:dyDescent="0.35">
      <c r="A4605" s="367" t="s">
        <v>454</v>
      </c>
      <c r="B4605" s="128" t="s">
        <v>582</v>
      </c>
      <c r="C4605" s="100">
        <v>2022</v>
      </c>
      <c r="D4605" s="169" t="s">
        <v>100</v>
      </c>
      <c r="E4605" s="103">
        <v>1</v>
      </c>
      <c r="F4605" s="103">
        <v>15</v>
      </c>
      <c r="G4605" s="104">
        <v>14.572242399999999</v>
      </c>
    </row>
    <row r="4606" spans="1:7" s="139" customFormat="1" ht="25.2" customHeight="1" x14ac:dyDescent="0.35">
      <c r="A4606" s="367" t="s">
        <v>454</v>
      </c>
      <c r="B4606" s="128" t="s">
        <v>582</v>
      </c>
      <c r="C4606" s="100">
        <v>2022</v>
      </c>
      <c r="D4606" s="169" t="s">
        <v>100</v>
      </c>
      <c r="E4606" s="103">
        <v>1</v>
      </c>
      <c r="F4606" s="103">
        <v>15</v>
      </c>
      <c r="G4606" s="104">
        <v>14.572242399999999</v>
      </c>
    </row>
    <row r="4607" spans="1:7" s="139" customFormat="1" ht="25.2" customHeight="1" x14ac:dyDescent="0.35">
      <c r="A4607" s="367" t="s">
        <v>454</v>
      </c>
      <c r="B4607" s="128" t="s">
        <v>582</v>
      </c>
      <c r="C4607" s="100">
        <v>2022</v>
      </c>
      <c r="D4607" s="169" t="s">
        <v>100</v>
      </c>
      <c r="E4607" s="103">
        <v>1</v>
      </c>
      <c r="F4607" s="103">
        <v>7</v>
      </c>
      <c r="G4607" s="104">
        <v>14.572242399999999</v>
      </c>
    </row>
    <row r="4608" spans="1:7" s="139" customFormat="1" ht="25.2" customHeight="1" x14ac:dyDescent="0.35">
      <c r="A4608" s="367" t="s">
        <v>454</v>
      </c>
      <c r="B4608" s="128" t="s">
        <v>582</v>
      </c>
      <c r="C4608" s="100">
        <v>2022</v>
      </c>
      <c r="D4608" s="169" t="s">
        <v>100</v>
      </c>
      <c r="E4608" s="103">
        <v>1</v>
      </c>
      <c r="F4608" s="103">
        <v>10</v>
      </c>
      <c r="G4608" s="104">
        <v>14.572242399999999</v>
      </c>
    </row>
    <row r="4609" spans="1:7" s="139" customFormat="1" ht="25.2" customHeight="1" x14ac:dyDescent="0.35">
      <c r="A4609" s="367" t="s">
        <v>454</v>
      </c>
      <c r="B4609" s="128" t="s">
        <v>582</v>
      </c>
      <c r="C4609" s="100">
        <v>2022</v>
      </c>
      <c r="D4609" s="169" t="s">
        <v>100</v>
      </c>
      <c r="E4609" s="103">
        <v>1</v>
      </c>
      <c r="F4609" s="103">
        <v>15</v>
      </c>
      <c r="G4609" s="104">
        <v>14.572242399999999</v>
      </c>
    </row>
    <row r="4610" spans="1:7" s="139" customFormat="1" ht="25.2" customHeight="1" x14ac:dyDescent="0.35">
      <c r="A4610" s="367" t="s">
        <v>454</v>
      </c>
      <c r="B4610" s="128" t="s">
        <v>582</v>
      </c>
      <c r="C4610" s="100">
        <v>2022</v>
      </c>
      <c r="D4610" s="169" t="s">
        <v>100</v>
      </c>
      <c r="E4610" s="103">
        <v>1</v>
      </c>
      <c r="F4610" s="103">
        <v>15</v>
      </c>
      <c r="G4610" s="104">
        <v>14.572242399999999</v>
      </c>
    </row>
    <row r="4611" spans="1:7" s="139" customFormat="1" ht="25.2" customHeight="1" x14ac:dyDescent="0.35">
      <c r="A4611" s="367" t="s">
        <v>454</v>
      </c>
      <c r="B4611" s="128" t="s">
        <v>582</v>
      </c>
      <c r="C4611" s="100">
        <v>2022</v>
      </c>
      <c r="D4611" s="169" t="s">
        <v>100</v>
      </c>
      <c r="E4611" s="103">
        <v>1</v>
      </c>
      <c r="F4611" s="103">
        <v>15</v>
      </c>
      <c r="G4611" s="104">
        <v>14.572242399999999</v>
      </c>
    </row>
    <row r="4612" spans="1:7" s="139" customFormat="1" ht="25.2" customHeight="1" x14ac:dyDescent="0.35">
      <c r="A4612" s="367" t="s">
        <v>454</v>
      </c>
      <c r="B4612" s="128" t="s">
        <v>582</v>
      </c>
      <c r="C4612" s="100">
        <v>2022</v>
      </c>
      <c r="D4612" s="169" t="s">
        <v>100</v>
      </c>
      <c r="E4612" s="103">
        <v>1</v>
      </c>
      <c r="F4612" s="103">
        <v>15</v>
      </c>
      <c r="G4612" s="104">
        <v>14.572242399999999</v>
      </c>
    </row>
    <row r="4613" spans="1:7" s="139" customFormat="1" ht="25.2" customHeight="1" x14ac:dyDescent="0.35">
      <c r="A4613" s="367" t="s">
        <v>454</v>
      </c>
      <c r="B4613" s="128" t="s">
        <v>582</v>
      </c>
      <c r="C4613" s="100">
        <v>2022</v>
      </c>
      <c r="D4613" s="169" t="s">
        <v>100</v>
      </c>
      <c r="E4613" s="103">
        <v>1</v>
      </c>
      <c r="F4613" s="103">
        <v>15</v>
      </c>
      <c r="G4613" s="104">
        <v>14.5723524</v>
      </c>
    </row>
    <row r="4614" spans="1:7" s="139" customFormat="1" ht="25.2" customHeight="1" x14ac:dyDescent="0.35">
      <c r="A4614" s="367" t="s">
        <v>454</v>
      </c>
      <c r="B4614" s="128" t="s">
        <v>582</v>
      </c>
      <c r="C4614" s="100">
        <v>2022</v>
      </c>
      <c r="D4614" s="169" t="s">
        <v>100</v>
      </c>
      <c r="E4614" s="103">
        <v>1</v>
      </c>
      <c r="F4614" s="103">
        <v>12</v>
      </c>
      <c r="G4614" s="104">
        <v>5.6964799999999993</v>
      </c>
    </row>
    <row r="4615" spans="1:7" s="139" customFormat="1" ht="25.2" customHeight="1" x14ac:dyDescent="0.35">
      <c r="A4615" s="367" t="s">
        <v>454</v>
      </c>
      <c r="B4615" s="128" t="s">
        <v>582</v>
      </c>
      <c r="C4615" s="100">
        <v>2022</v>
      </c>
      <c r="D4615" s="169" t="s">
        <v>100</v>
      </c>
      <c r="E4615" s="103">
        <v>1</v>
      </c>
      <c r="F4615" s="103">
        <v>12</v>
      </c>
      <c r="G4615" s="104">
        <v>5.6964799999999993</v>
      </c>
    </row>
    <row r="4616" spans="1:7" s="139" customFormat="1" ht="25.2" customHeight="1" x14ac:dyDescent="0.35">
      <c r="A4616" s="367" t="s">
        <v>454</v>
      </c>
      <c r="B4616" s="128" t="s">
        <v>582</v>
      </c>
      <c r="C4616" s="100">
        <v>2022</v>
      </c>
      <c r="D4616" s="169" t="s">
        <v>100</v>
      </c>
      <c r="E4616" s="103">
        <v>1</v>
      </c>
      <c r="F4616" s="103">
        <v>8</v>
      </c>
      <c r="G4616" s="104">
        <v>17.104110000000002</v>
      </c>
    </row>
    <row r="4617" spans="1:7" s="139" customFormat="1" ht="25.2" customHeight="1" x14ac:dyDescent="0.35">
      <c r="A4617" s="367" t="s">
        <v>454</v>
      </c>
      <c r="B4617" s="128" t="s">
        <v>582</v>
      </c>
      <c r="C4617" s="100">
        <v>2022</v>
      </c>
      <c r="D4617" s="169" t="s">
        <v>100</v>
      </c>
      <c r="E4617" s="103">
        <v>1</v>
      </c>
      <c r="F4617" s="103">
        <v>10</v>
      </c>
      <c r="G4617" s="104">
        <v>17.725709999999999</v>
      </c>
    </row>
    <row r="4618" spans="1:7" s="139" customFormat="1" ht="25.2" customHeight="1" x14ac:dyDescent="0.35">
      <c r="A4618" s="367" t="s">
        <v>454</v>
      </c>
      <c r="B4618" s="128" t="s">
        <v>582</v>
      </c>
      <c r="C4618" s="100">
        <v>2022</v>
      </c>
      <c r="D4618" s="169" t="s">
        <v>100</v>
      </c>
      <c r="E4618" s="103">
        <v>1</v>
      </c>
      <c r="F4618" s="103">
        <v>5</v>
      </c>
      <c r="G4618" s="104">
        <v>17.725709999999999</v>
      </c>
    </row>
    <row r="4619" spans="1:7" s="139" customFormat="1" ht="25.2" customHeight="1" x14ac:dyDescent="0.35">
      <c r="A4619" s="367" t="s">
        <v>454</v>
      </c>
      <c r="B4619" s="128" t="s">
        <v>582</v>
      </c>
      <c r="C4619" s="100">
        <v>2022</v>
      </c>
      <c r="D4619" s="169" t="s">
        <v>100</v>
      </c>
      <c r="E4619" s="103">
        <v>1</v>
      </c>
      <c r="F4619" s="103">
        <v>4</v>
      </c>
      <c r="G4619" s="104">
        <v>17.725709999999999</v>
      </c>
    </row>
    <row r="4620" spans="1:7" s="139" customFormat="1" ht="25.2" customHeight="1" x14ac:dyDescent="0.35">
      <c r="A4620" s="367" t="s">
        <v>454</v>
      </c>
      <c r="B4620" s="128" t="s">
        <v>582</v>
      </c>
      <c r="C4620" s="100">
        <v>2022</v>
      </c>
      <c r="D4620" s="169" t="s">
        <v>100</v>
      </c>
      <c r="E4620" s="103">
        <v>1</v>
      </c>
      <c r="F4620" s="103">
        <v>4</v>
      </c>
      <c r="G4620" s="104">
        <v>17.725709999999999</v>
      </c>
    </row>
    <row r="4621" spans="1:7" s="139" customFormat="1" ht="25.2" customHeight="1" x14ac:dyDescent="0.35">
      <c r="A4621" s="367" t="s">
        <v>454</v>
      </c>
      <c r="B4621" s="128" t="s">
        <v>582</v>
      </c>
      <c r="C4621" s="100">
        <v>2022</v>
      </c>
      <c r="D4621" s="169" t="s">
        <v>100</v>
      </c>
      <c r="E4621" s="103">
        <v>1</v>
      </c>
      <c r="F4621" s="103">
        <v>14.5</v>
      </c>
      <c r="G4621" s="104">
        <v>6.1154400000000004</v>
      </c>
    </row>
    <row r="4622" spans="1:7" s="139" customFormat="1" ht="25.2" customHeight="1" x14ac:dyDescent="0.35">
      <c r="A4622" s="367" t="s">
        <v>454</v>
      </c>
      <c r="B4622" s="128" t="s">
        <v>582</v>
      </c>
      <c r="C4622" s="100">
        <v>2022</v>
      </c>
      <c r="D4622" s="169" t="s">
        <v>100</v>
      </c>
      <c r="E4622" s="103">
        <v>1</v>
      </c>
      <c r="F4622" s="103">
        <v>4</v>
      </c>
      <c r="G4622" s="104">
        <v>17.523070000000001</v>
      </c>
    </row>
    <row r="4623" spans="1:7" s="139" customFormat="1" ht="25.2" customHeight="1" x14ac:dyDescent="0.35">
      <c r="A4623" s="367" t="s">
        <v>454</v>
      </c>
      <c r="B4623" s="128" t="s">
        <v>582</v>
      </c>
      <c r="C4623" s="100">
        <v>2022</v>
      </c>
      <c r="D4623" s="169" t="s">
        <v>100</v>
      </c>
      <c r="E4623" s="103">
        <v>1</v>
      </c>
      <c r="F4623" s="103">
        <v>4</v>
      </c>
      <c r="G4623" s="104">
        <v>17.523070000000001</v>
      </c>
    </row>
    <row r="4624" spans="1:7" s="139" customFormat="1" ht="25.2" customHeight="1" x14ac:dyDescent="0.35">
      <c r="A4624" s="367" t="s">
        <v>454</v>
      </c>
      <c r="B4624" s="128" t="s">
        <v>582</v>
      </c>
      <c r="C4624" s="100">
        <v>2022</v>
      </c>
      <c r="D4624" s="169" t="s">
        <v>100</v>
      </c>
      <c r="E4624" s="103">
        <v>1</v>
      </c>
      <c r="F4624" s="103">
        <v>14</v>
      </c>
      <c r="G4624" s="104">
        <v>6.11531</v>
      </c>
    </row>
    <row r="4625" spans="1:7" s="139" customFormat="1" ht="25.2" customHeight="1" x14ac:dyDescent="0.35">
      <c r="A4625" s="367" t="s">
        <v>454</v>
      </c>
      <c r="B4625" s="128" t="s">
        <v>582</v>
      </c>
      <c r="C4625" s="100">
        <v>2022</v>
      </c>
      <c r="D4625" s="169" t="s">
        <v>100</v>
      </c>
      <c r="E4625" s="103">
        <v>1</v>
      </c>
      <c r="F4625" s="103">
        <v>8</v>
      </c>
      <c r="G4625" s="104">
        <v>7.1182499999999997</v>
      </c>
    </row>
    <row r="4626" spans="1:7" s="139" customFormat="1" ht="25.2" customHeight="1" x14ac:dyDescent="0.35">
      <c r="A4626" s="367" t="s">
        <v>454</v>
      </c>
      <c r="B4626" s="128" t="s">
        <v>582</v>
      </c>
      <c r="C4626" s="100">
        <v>2022</v>
      </c>
      <c r="D4626" s="169" t="s">
        <v>100</v>
      </c>
      <c r="E4626" s="103">
        <v>1</v>
      </c>
      <c r="F4626" s="103">
        <v>10</v>
      </c>
      <c r="G4626" s="104">
        <v>7.1182499999999997</v>
      </c>
    </row>
    <row r="4627" spans="1:7" s="139" customFormat="1" ht="25.2" customHeight="1" x14ac:dyDescent="0.35">
      <c r="A4627" s="367" t="s">
        <v>454</v>
      </c>
      <c r="B4627" s="128" t="s">
        <v>582</v>
      </c>
      <c r="C4627" s="100">
        <v>2022</v>
      </c>
      <c r="D4627" s="169" t="s">
        <v>100</v>
      </c>
      <c r="E4627" s="103">
        <v>1</v>
      </c>
      <c r="F4627" s="103">
        <v>12</v>
      </c>
      <c r="G4627" s="104">
        <v>7.1182499999999997</v>
      </c>
    </row>
    <row r="4628" spans="1:7" s="139" customFormat="1" ht="25.2" customHeight="1" x14ac:dyDescent="0.35">
      <c r="A4628" s="367" t="s">
        <v>454</v>
      </c>
      <c r="B4628" s="128" t="s">
        <v>582</v>
      </c>
      <c r="C4628" s="100">
        <v>2022</v>
      </c>
      <c r="D4628" s="169" t="s">
        <v>100</v>
      </c>
      <c r="E4628" s="103">
        <v>1</v>
      </c>
      <c r="F4628" s="103">
        <v>14</v>
      </c>
      <c r="G4628" s="104">
        <v>7.1182499999999997</v>
      </c>
    </row>
    <row r="4629" spans="1:7" s="139" customFormat="1" ht="25.2" customHeight="1" x14ac:dyDescent="0.35">
      <c r="A4629" s="367" t="s">
        <v>454</v>
      </c>
      <c r="B4629" s="128" t="s">
        <v>582</v>
      </c>
      <c r="C4629" s="100">
        <v>2022</v>
      </c>
      <c r="D4629" s="169" t="s">
        <v>100</v>
      </c>
      <c r="E4629" s="103">
        <v>1</v>
      </c>
      <c r="F4629" s="103">
        <v>7</v>
      </c>
      <c r="G4629" s="104">
        <v>18.525879999999997</v>
      </c>
    </row>
    <row r="4630" spans="1:7" s="139" customFormat="1" ht="25.2" customHeight="1" x14ac:dyDescent="0.35">
      <c r="A4630" s="367" t="s">
        <v>454</v>
      </c>
      <c r="B4630" s="128" t="s">
        <v>582</v>
      </c>
      <c r="C4630" s="100">
        <v>2022</v>
      </c>
      <c r="D4630" s="169" t="s">
        <v>100</v>
      </c>
      <c r="E4630" s="103">
        <v>1</v>
      </c>
      <c r="F4630" s="103">
        <v>5</v>
      </c>
      <c r="G4630" s="104">
        <v>18.525879999999997</v>
      </c>
    </row>
    <row r="4631" spans="1:7" s="139" customFormat="1" ht="25.2" customHeight="1" x14ac:dyDescent="0.35">
      <c r="A4631" s="367" t="s">
        <v>454</v>
      </c>
      <c r="B4631" s="128" t="s">
        <v>582</v>
      </c>
      <c r="C4631" s="100">
        <v>2022</v>
      </c>
      <c r="D4631" s="169" t="s">
        <v>100</v>
      </c>
      <c r="E4631" s="103">
        <v>1</v>
      </c>
      <c r="F4631" s="103">
        <v>12</v>
      </c>
      <c r="G4631" s="104">
        <v>18.525879999999997</v>
      </c>
    </row>
    <row r="4632" spans="1:7" s="139" customFormat="1" ht="25.2" customHeight="1" x14ac:dyDescent="0.35">
      <c r="A4632" s="367" t="s">
        <v>454</v>
      </c>
      <c r="B4632" s="128" t="s">
        <v>582</v>
      </c>
      <c r="C4632" s="100">
        <v>2022</v>
      </c>
      <c r="D4632" s="169" t="s">
        <v>100</v>
      </c>
      <c r="E4632" s="103">
        <v>1</v>
      </c>
      <c r="F4632" s="103">
        <v>12</v>
      </c>
      <c r="G4632" s="104">
        <v>5.9803899999999999</v>
      </c>
    </row>
    <row r="4633" spans="1:7" s="139" customFormat="1" ht="25.2" customHeight="1" x14ac:dyDescent="0.35">
      <c r="A4633" s="367" t="s">
        <v>454</v>
      </c>
      <c r="B4633" s="128" t="s">
        <v>582</v>
      </c>
      <c r="C4633" s="100">
        <v>2022</v>
      </c>
      <c r="D4633" s="169" t="s">
        <v>100</v>
      </c>
      <c r="E4633" s="103">
        <v>1</v>
      </c>
      <c r="F4633" s="103">
        <v>10</v>
      </c>
      <c r="G4633" s="104">
        <v>5.9803899999999999</v>
      </c>
    </row>
    <row r="4634" spans="1:7" s="139" customFormat="1" ht="25.2" customHeight="1" x14ac:dyDescent="0.35">
      <c r="A4634" s="367" t="s">
        <v>454</v>
      </c>
      <c r="B4634" s="128" t="s">
        <v>582</v>
      </c>
      <c r="C4634" s="100">
        <v>2022</v>
      </c>
      <c r="D4634" s="169" t="s">
        <v>100</v>
      </c>
      <c r="E4634" s="103">
        <v>1</v>
      </c>
      <c r="F4634" s="103">
        <v>8</v>
      </c>
      <c r="G4634" s="104">
        <v>14.614619999999999</v>
      </c>
    </row>
    <row r="4635" spans="1:7" s="139" customFormat="1" ht="25.2" customHeight="1" x14ac:dyDescent="0.35">
      <c r="A4635" s="367" t="s">
        <v>454</v>
      </c>
      <c r="B4635" s="128" t="s">
        <v>582</v>
      </c>
      <c r="C4635" s="100">
        <v>2022</v>
      </c>
      <c r="D4635" s="169" t="s">
        <v>100</v>
      </c>
      <c r="E4635" s="103">
        <v>1</v>
      </c>
      <c r="F4635" s="103">
        <v>8</v>
      </c>
      <c r="G4635" s="104">
        <v>14.614669999999998</v>
      </c>
    </row>
    <row r="4636" spans="1:7" s="139" customFormat="1" ht="25.2" customHeight="1" x14ac:dyDescent="0.35">
      <c r="A4636" s="367" t="s">
        <v>454</v>
      </c>
      <c r="B4636" s="128" t="s">
        <v>582</v>
      </c>
      <c r="C4636" s="100">
        <v>2022</v>
      </c>
      <c r="D4636" s="169" t="s">
        <v>100</v>
      </c>
      <c r="E4636" s="103">
        <v>1</v>
      </c>
      <c r="F4636" s="103">
        <v>8</v>
      </c>
      <c r="G4636" s="104">
        <v>3.2069899999999998</v>
      </c>
    </row>
    <row r="4637" spans="1:7" s="139" customFormat="1" ht="25.2" customHeight="1" x14ac:dyDescent="0.35">
      <c r="A4637" s="367" t="s">
        <v>454</v>
      </c>
      <c r="B4637" s="128" t="s">
        <v>582</v>
      </c>
      <c r="C4637" s="100">
        <v>2022</v>
      </c>
      <c r="D4637" s="169" t="s">
        <v>100</v>
      </c>
      <c r="E4637" s="103">
        <v>1</v>
      </c>
      <c r="F4637" s="103">
        <v>12</v>
      </c>
      <c r="G4637" s="104">
        <v>6.3790200000000006</v>
      </c>
    </row>
    <row r="4638" spans="1:7" s="139" customFormat="1" ht="25.2" customHeight="1" x14ac:dyDescent="0.35">
      <c r="A4638" s="367" t="s">
        <v>454</v>
      </c>
      <c r="B4638" s="128" t="s">
        <v>582</v>
      </c>
      <c r="C4638" s="100">
        <v>2022</v>
      </c>
      <c r="D4638" s="169" t="s">
        <v>100</v>
      </c>
      <c r="E4638" s="103">
        <v>1</v>
      </c>
      <c r="F4638" s="103">
        <v>7</v>
      </c>
      <c r="G4638" s="104">
        <v>6.3790200000000006</v>
      </c>
    </row>
    <row r="4639" spans="1:7" s="139" customFormat="1" ht="25.2" customHeight="1" x14ac:dyDescent="0.35">
      <c r="A4639" s="367" t="s">
        <v>454</v>
      </c>
      <c r="B4639" s="128" t="s">
        <v>582</v>
      </c>
      <c r="C4639" s="100">
        <v>2022</v>
      </c>
      <c r="D4639" s="169" t="s">
        <v>100</v>
      </c>
      <c r="E4639" s="103">
        <v>1</v>
      </c>
      <c r="F4639" s="103">
        <v>12</v>
      </c>
      <c r="G4639" s="104">
        <v>6.3790200000000006</v>
      </c>
    </row>
    <row r="4640" spans="1:7" s="139" customFormat="1" ht="25.2" customHeight="1" x14ac:dyDescent="0.35">
      <c r="A4640" s="367" t="s">
        <v>454</v>
      </c>
      <c r="B4640" s="128" t="s">
        <v>582</v>
      </c>
      <c r="C4640" s="100">
        <v>2022</v>
      </c>
      <c r="D4640" s="169" t="s">
        <v>100</v>
      </c>
      <c r="E4640" s="103">
        <v>1</v>
      </c>
      <c r="F4640" s="103">
        <v>5</v>
      </c>
      <c r="G4640" s="104">
        <v>32.31438</v>
      </c>
    </row>
    <row r="4641" spans="1:7" s="139" customFormat="1" ht="25.2" customHeight="1" x14ac:dyDescent="0.35">
      <c r="A4641" s="367" t="s">
        <v>454</v>
      </c>
      <c r="B4641" s="128" t="s">
        <v>582</v>
      </c>
      <c r="C4641" s="100">
        <v>2022</v>
      </c>
      <c r="D4641" s="169" t="s">
        <v>100</v>
      </c>
      <c r="E4641" s="103">
        <v>1</v>
      </c>
      <c r="F4641" s="103">
        <v>10</v>
      </c>
      <c r="G4641" s="104">
        <v>32.31438</v>
      </c>
    </row>
    <row r="4642" spans="1:7" s="139" customFormat="1" ht="25.2" customHeight="1" x14ac:dyDescent="0.35">
      <c r="A4642" s="367" t="s">
        <v>454</v>
      </c>
      <c r="B4642" s="128" t="s">
        <v>583</v>
      </c>
      <c r="C4642" s="100">
        <v>2022</v>
      </c>
      <c r="D4642" s="169" t="s">
        <v>100</v>
      </c>
      <c r="E4642" s="103">
        <v>1</v>
      </c>
      <c r="F4642" s="103">
        <v>8</v>
      </c>
      <c r="G4642" s="104">
        <v>37.062949999999994</v>
      </c>
    </row>
    <row r="4643" spans="1:7" s="139" customFormat="1" ht="25.2" customHeight="1" x14ac:dyDescent="0.35">
      <c r="A4643" s="367" t="s">
        <v>454</v>
      </c>
      <c r="B4643" s="128" t="s">
        <v>583</v>
      </c>
      <c r="C4643" s="100">
        <v>2022</v>
      </c>
      <c r="D4643" s="169" t="s">
        <v>100</v>
      </c>
      <c r="E4643" s="103">
        <v>1</v>
      </c>
      <c r="F4643" s="103">
        <v>12</v>
      </c>
      <c r="G4643" s="104">
        <v>37.062949999999994</v>
      </c>
    </row>
    <row r="4644" spans="1:7" s="139" customFormat="1" ht="25.2" customHeight="1" x14ac:dyDescent="0.35">
      <c r="A4644" s="367" t="s">
        <v>454</v>
      </c>
      <c r="B4644" s="128" t="s">
        <v>583</v>
      </c>
      <c r="C4644" s="100">
        <v>2022</v>
      </c>
      <c r="D4644" s="169" t="s">
        <v>100</v>
      </c>
      <c r="E4644" s="103">
        <v>1</v>
      </c>
      <c r="F4644" s="103">
        <v>13</v>
      </c>
      <c r="G4644" s="104">
        <v>36.024519999999995</v>
      </c>
    </row>
    <row r="4645" spans="1:7" s="139" customFormat="1" ht="25.2" customHeight="1" x14ac:dyDescent="0.35">
      <c r="A4645" s="367" t="s">
        <v>454</v>
      </c>
      <c r="B4645" s="128" t="s">
        <v>583</v>
      </c>
      <c r="C4645" s="100">
        <v>2022</v>
      </c>
      <c r="D4645" s="169" t="s">
        <v>100</v>
      </c>
      <c r="E4645" s="103">
        <v>1</v>
      </c>
      <c r="F4645" s="103">
        <v>10</v>
      </c>
      <c r="G4645" s="104">
        <v>36.024519999999995</v>
      </c>
    </row>
    <row r="4646" spans="1:7" s="139" customFormat="1" ht="25.2" customHeight="1" x14ac:dyDescent="0.35">
      <c r="A4646" s="367" t="s">
        <v>454</v>
      </c>
      <c r="B4646" s="128" t="s">
        <v>583</v>
      </c>
      <c r="C4646" s="100">
        <v>2022</v>
      </c>
      <c r="D4646" s="169" t="s">
        <v>100</v>
      </c>
      <c r="E4646" s="103">
        <v>1</v>
      </c>
      <c r="F4646" s="103">
        <v>14</v>
      </c>
      <c r="G4646" s="104">
        <v>36.024519999999995</v>
      </c>
    </row>
    <row r="4647" spans="1:7" s="139" customFormat="1" ht="25.2" customHeight="1" x14ac:dyDescent="0.35">
      <c r="A4647" s="367" t="s">
        <v>454</v>
      </c>
      <c r="B4647" s="128" t="s">
        <v>583</v>
      </c>
      <c r="C4647" s="100">
        <v>2022</v>
      </c>
      <c r="D4647" s="169" t="s">
        <v>100</v>
      </c>
      <c r="E4647" s="103">
        <v>1</v>
      </c>
      <c r="F4647" s="103">
        <v>5</v>
      </c>
      <c r="G4647" s="104">
        <v>36.024519999999995</v>
      </c>
    </row>
    <row r="4648" spans="1:7" s="139" customFormat="1" ht="25.2" customHeight="1" x14ac:dyDescent="0.35">
      <c r="A4648" s="367" t="s">
        <v>454</v>
      </c>
      <c r="B4648" s="128" t="s">
        <v>583</v>
      </c>
      <c r="C4648" s="100">
        <v>2022</v>
      </c>
      <c r="D4648" s="169" t="s">
        <v>100</v>
      </c>
      <c r="E4648" s="103">
        <v>1</v>
      </c>
      <c r="F4648" s="103">
        <v>10</v>
      </c>
      <c r="G4648" s="104">
        <v>36.024519999999995</v>
      </c>
    </row>
    <row r="4649" spans="1:7" s="139" customFormat="1" ht="25.2" customHeight="1" x14ac:dyDescent="0.35">
      <c r="A4649" s="367" t="s">
        <v>454</v>
      </c>
      <c r="B4649" s="141" t="s">
        <v>584</v>
      </c>
      <c r="C4649" s="100">
        <v>2022</v>
      </c>
      <c r="D4649" s="169" t="s">
        <v>100</v>
      </c>
      <c r="E4649" s="103">
        <v>1</v>
      </c>
      <c r="F4649" s="103">
        <v>15</v>
      </c>
      <c r="G4649" s="104">
        <v>6.6125600000000002</v>
      </c>
    </row>
    <row r="4650" spans="1:7" s="139" customFormat="1" ht="25.2" customHeight="1" x14ac:dyDescent="0.35">
      <c r="A4650" s="367" t="s">
        <v>454</v>
      </c>
      <c r="B4650" s="141" t="s">
        <v>584</v>
      </c>
      <c r="C4650" s="100">
        <v>2022</v>
      </c>
      <c r="D4650" s="169" t="s">
        <v>100</v>
      </c>
      <c r="E4650" s="103">
        <v>1</v>
      </c>
      <c r="F4650" s="103">
        <v>15</v>
      </c>
      <c r="G4650" s="104">
        <v>18.020189999999999</v>
      </c>
    </row>
    <row r="4651" spans="1:7" s="139" customFormat="1" ht="25.2" customHeight="1" x14ac:dyDescent="0.35">
      <c r="A4651" s="367" t="s">
        <v>454</v>
      </c>
      <c r="B4651" s="141" t="s">
        <v>584</v>
      </c>
      <c r="C4651" s="100">
        <v>2022</v>
      </c>
      <c r="D4651" s="169" t="s">
        <v>100</v>
      </c>
      <c r="E4651" s="103">
        <v>1</v>
      </c>
      <c r="F4651" s="103">
        <v>15</v>
      </c>
      <c r="G4651" s="104">
        <v>6.6125600000000002</v>
      </c>
    </row>
    <row r="4652" spans="1:7" s="139" customFormat="1" ht="25.2" customHeight="1" x14ac:dyDescent="0.35">
      <c r="A4652" s="367" t="s">
        <v>454</v>
      </c>
      <c r="B4652" s="141" t="s">
        <v>584</v>
      </c>
      <c r="C4652" s="100">
        <v>2022</v>
      </c>
      <c r="D4652" s="169" t="s">
        <v>100</v>
      </c>
      <c r="E4652" s="103">
        <v>1</v>
      </c>
      <c r="F4652" s="103">
        <v>100</v>
      </c>
      <c r="G4652" s="104">
        <v>18.020189999999999</v>
      </c>
    </row>
    <row r="4653" spans="1:7" s="139" customFormat="1" ht="25.2" customHeight="1" x14ac:dyDescent="0.35">
      <c r="A4653" s="367" t="s">
        <v>454</v>
      </c>
      <c r="B4653" s="141" t="s">
        <v>584</v>
      </c>
      <c r="C4653" s="100">
        <v>2022</v>
      </c>
      <c r="D4653" s="169" t="s">
        <v>100</v>
      </c>
      <c r="E4653" s="103">
        <v>1</v>
      </c>
      <c r="F4653" s="103">
        <v>15</v>
      </c>
      <c r="G4653" s="104">
        <v>6.6125600000000002</v>
      </c>
    </row>
    <row r="4654" spans="1:7" s="139" customFormat="1" ht="25.2" customHeight="1" x14ac:dyDescent="0.35">
      <c r="A4654" s="367" t="s">
        <v>454</v>
      </c>
      <c r="B4654" s="141" t="s">
        <v>584</v>
      </c>
      <c r="C4654" s="100">
        <v>2022</v>
      </c>
      <c r="D4654" s="169" t="s">
        <v>100</v>
      </c>
      <c r="E4654" s="103">
        <v>1</v>
      </c>
      <c r="F4654" s="103">
        <v>15</v>
      </c>
      <c r="G4654" s="104">
        <v>6.6125600000000002</v>
      </c>
    </row>
    <row r="4655" spans="1:7" s="139" customFormat="1" ht="25.2" customHeight="1" x14ac:dyDescent="0.35">
      <c r="A4655" s="367" t="s">
        <v>454</v>
      </c>
      <c r="B4655" s="141" t="s">
        <v>584</v>
      </c>
      <c r="C4655" s="100">
        <v>2022</v>
      </c>
      <c r="D4655" s="169" t="s">
        <v>100</v>
      </c>
      <c r="E4655" s="103">
        <v>1</v>
      </c>
      <c r="F4655" s="103">
        <v>15</v>
      </c>
      <c r="G4655" s="104">
        <v>18.020189999999999</v>
      </c>
    </row>
    <row r="4656" spans="1:7" s="139" customFormat="1" ht="25.2" customHeight="1" x14ac:dyDescent="0.35">
      <c r="A4656" s="367" t="s">
        <v>454</v>
      </c>
      <c r="B4656" s="141" t="s">
        <v>584</v>
      </c>
      <c r="C4656" s="100">
        <v>2022</v>
      </c>
      <c r="D4656" s="169" t="s">
        <v>100</v>
      </c>
      <c r="E4656" s="103">
        <v>1</v>
      </c>
      <c r="F4656" s="103">
        <v>15</v>
      </c>
      <c r="G4656" s="104">
        <v>6.6125600000000002</v>
      </c>
    </row>
    <row r="4657" spans="1:7" s="139" customFormat="1" ht="25.2" customHeight="1" x14ac:dyDescent="0.35">
      <c r="A4657" s="367" t="s">
        <v>454</v>
      </c>
      <c r="B4657" s="141" t="s">
        <v>584</v>
      </c>
      <c r="C4657" s="100">
        <v>2022</v>
      </c>
      <c r="D4657" s="169" t="s">
        <v>100</v>
      </c>
      <c r="E4657" s="103">
        <v>1</v>
      </c>
      <c r="F4657" s="103">
        <v>15</v>
      </c>
      <c r="G4657" s="104">
        <v>18.020189999999999</v>
      </c>
    </row>
    <row r="4658" spans="1:7" s="139" customFormat="1" ht="25.2" customHeight="1" x14ac:dyDescent="0.35">
      <c r="A4658" s="367" t="s">
        <v>454</v>
      </c>
      <c r="B4658" s="141" t="s">
        <v>584</v>
      </c>
      <c r="C4658" s="100">
        <v>2022</v>
      </c>
      <c r="D4658" s="169" t="s">
        <v>100</v>
      </c>
      <c r="E4658" s="103">
        <v>1</v>
      </c>
      <c r="F4658" s="103">
        <v>15</v>
      </c>
      <c r="G4658" s="104">
        <v>18.020189999999999</v>
      </c>
    </row>
    <row r="4659" spans="1:7" s="139" customFormat="1" ht="25.2" customHeight="1" x14ac:dyDescent="0.35">
      <c r="A4659" s="367" t="s">
        <v>454</v>
      </c>
      <c r="B4659" s="141" t="s">
        <v>584</v>
      </c>
      <c r="C4659" s="100">
        <v>2022</v>
      </c>
      <c r="D4659" s="169" t="s">
        <v>100</v>
      </c>
      <c r="E4659" s="103">
        <v>1</v>
      </c>
      <c r="F4659" s="103">
        <v>15</v>
      </c>
      <c r="G4659" s="104">
        <v>18.64179</v>
      </c>
    </row>
    <row r="4660" spans="1:7" s="139" customFormat="1" ht="25.2" customHeight="1" x14ac:dyDescent="0.35">
      <c r="A4660" s="367" t="s">
        <v>454</v>
      </c>
      <c r="B4660" s="141" t="s">
        <v>584</v>
      </c>
      <c r="C4660" s="100">
        <v>2022</v>
      </c>
      <c r="D4660" s="169" t="s">
        <v>100</v>
      </c>
      <c r="E4660" s="103">
        <v>1</v>
      </c>
      <c r="F4660" s="103">
        <v>15</v>
      </c>
      <c r="G4660" s="104">
        <v>6.6125600000000002</v>
      </c>
    </row>
    <row r="4661" spans="1:7" s="139" customFormat="1" ht="25.2" customHeight="1" x14ac:dyDescent="0.35">
      <c r="A4661" s="367" t="s">
        <v>454</v>
      </c>
      <c r="B4661" s="141" t="s">
        <v>584</v>
      </c>
      <c r="C4661" s="100">
        <v>2022</v>
      </c>
      <c r="D4661" s="169" t="s">
        <v>100</v>
      </c>
      <c r="E4661" s="103">
        <v>1</v>
      </c>
      <c r="F4661" s="103">
        <v>15</v>
      </c>
      <c r="G4661" s="104">
        <v>6.6125600000000002</v>
      </c>
    </row>
    <row r="4662" spans="1:7" s="139" customFormat="1" ht="25.2" customHeight="1" x14ac:dyDescent="0.35">
      <c r="A4662" s="367" t="s">
        <v>454</v>
      </c>
      <c r="B4662" s="141" t="s">
        <v>584</v>
      </c>
      <c r="C4662" s="100">
        <v>2022</v>
      </c>
      <c r="D4662" s="169" t="s">
        <v>100</v>
      </c>
      <c r="E4662" s="103">
        <v>1</v>
      </c>
      <c r="F4662" s="103">
        <v>15</v>
      </c>
      <c r="G4662" s="104">
        <v>6.6125600000000002</v>
      </c>
    </row>
    <row r="4663" spans="1:7" s="139" customFormat="1" ht="25.2" customHeight="1" x14ac:dyDescent="0.35">
      <c r="A4663" s="367" t="s">
        <v>454</v>
      </c>
      <c r="B4663" s="141" t="s">
        <v>584</v>
      </c>
      <c r="C4663" s="100">
        <v>2022</v>
      </c>
      <c r="D4663" s="169" t="s">
        <v>100</v>
      </c>
      <c r="E4663" s="103">
        <v>1</v>
      </c>
      <c r="F4663" s="103">
        <v>15</v>
      </c>
      <c r="G4663" s="104">
        <v>18.64179</v>
      </c>
    </row>
    <row r="4664" spans="1:7" s="139" customFormat="1" ht="25.2" customHeight="1" x14ac:dyDescent="0.35">
      <c r="A4664" s="367" t="s">
        <v>454</v>
      </c>
      <c r="B4664" s="141" t="s">
        <v>584</v>
      </c>
      <c r="C4664" s="100">
        <v>2022</v>
      </c>
      <c r="D4664" s="169" t="s">
        <v>100</v>
      </c>
      <c r="E4664" s="103">
        <v>1</v>
      </c>
      <c r="F4664" s="103">
        <v>15</v>
      </c>
      <c r="G4664" s="104">
        <v>6.6125600000000002</v>
      </c>
    </row>
    <row r="4665" spans="1:7" s="139" customFormat="1" ht="25.2" customHeight="1" x14ac:dyDescent="0.35">
      <c r="A4665" s="367" t="s">
        <v>454</v>
      </c>
      <c r="B4665" s="141" t="s">
        <v>584</v>
      </c>
      <c r="C4665" s="100">
        <v>2022</v>
      </c>
      <c r="D4665" s="169" t="s">
        <v>100</v>
      </c>
      <c r="E4665" s="103">
        <v>1</v>
      </c>
      <c r="F4665" s="103">
        <v>15</v>
      </c>
      <c r="G4665" s="104">
        <v>18.64179</v>
      </c>
    </row>
    <row r="4666" spans="1:7" s="139" customFormat="1" ht="25.2" customHeight="1" x14ac:dyDescent="0.35">
      <c r="A4666" s="367" t="s">
        <v>454</v>
      </c>
      <c r="B4666" s="141" t="s">
        <v>584</v>
      </c>
      <c r="C4666" s="100">
        <v>2022</v>
      </c>
      <c r="D4666" s="169" t="s">
        <v>100</v>
      </c>
      <c r="E4666" s="103">
        <v>1</v>
      </c>
      <c r="F4666" s="103">
        <v>15</v>
      </c>
      <c r="G4666" s="104">
        <v>18.64179</v>
      </c>
    </row>
    <row r="4667" spans="1:7" s="139" customFormat="1" ht="25.2" customHeight="1" x14ac:dyDescent="0.35">
      <c r="A4667" s="367" t="s">
        <v>454</v>
      </c>
      <c r="B4667" s="141" t="s">
        <v>584</v>
      </c>
      <c r="C4667" s="100">
        <v>2022</v>
      </c>
      <c r="D4667" s="169" t="s">
        <v>100</v>
      </c>
      <c r="E4667" s="103">
        <v>1</v>
      </c>
      <c r="F4667" s="103">
        <v>15</v>
      </c>
      <c r="G4667" s="104">
        <v>18.64179</v>
      </c>
    </row>
    <row r="4668" spans="1:7" s="139" customFormat="1" ht="25.2" customHeight="1" x14ac:dyDescent="0.35">
      <c r="A4668" s="367" t="s">
        <v>454</v>
      </c>
      <c r="B4668" s="141" t="s">
        <v>584</v>
      </c>
      <c r="C4668" s="100">
        <v>2022</v>
      </c>
      <c r="D4668" s="169" t="s">
        <v>100</v>
      </c>
      <c r="E4668" s="103">
        <v>1</v>
      </c>
      <c r="F4668" s="103">
        <v>15</v>
      </c>
      <c r="G4668" s="104">
        <v>18.64179</v>
      </c>
    </row>
    <row r="4669" spans="1:7" s="139" customFormat="1" ht="25.2" customHeight="1" x14ac:dyDescent="0.35">
      <c r="A4669" s="367" t="s">
        <v>454</v>
      </c>
      <c r="B4669" s="141" t="s">
        <v>584</v>
      </c>
      <c r="C4669" s="100">
        <v>2022</v>
      </c>
      <c r="D4669" s="169" t="s">
        <v>100</v>
      </c>
      <c r="E4669" s="103">
        <v>1</v>
      </c>
      <c r="F4669" s="103">
        <v>15</v>
      </c>
      <c r="G4669" s="104">
        <v>18.64179</v>
      </c>
    </row>
    <row r="4670" spans="1:7" s="139" customFormat="1" ht="25.2" customHeight="1" x14ac:dyDescent="0.35">
      <c r="A4670" s="367" t="s">
        <v>454</v>
      </c>
      <c r="B4670" s="141" t="s">
        <v>584</v>
      </c>
      <c r="C4670" s="100">
        <v>2022</v>
      </c>
      <c r="D4670" s="169" t="s">
        <v>100</v>
      </c>
      <c r="E4670" s="103">
        <v>1</v>
      </c>
      <c r="F4670" s="103">
        <v>15</v>
      </c>
      <c r="G4670" s="104">
        <v>6.6125600000000002</v>
      </c>
    </row>
    <row r="4671" spans="1:7" s="139" customFormat="1" ht="25.2" customHeight="1" x14ac:dyDescent="0.35">
      <c r="A4671" s="367" t="s">
        <v>454</v>
      </c>
      <c r="B4671" s="141" t="s">
        <v>584</v>
      </c>
      <c r="C4671" s="100">
        <v>2022</v>
      </c>
      <c r="D4671" s="169" t="s">
        <v>100</v>
      </c>
      <c r="E4671" s="103">
        <v>1</v>
      </c>
      <c r="F4671" s="103">
        <v>15</v>
      </c>
      <c r="G4671" s="104">
        <v>6.6125600000000002</v>
      </c>
    </row>
    <row r="4672" spans="1:7" s="139" customFormat="1" ht="25.2" customHeight="1" x14ac:dyDescent="0.35">
      <c r="A4672" s="367" t="s">
        <v>454</v>
      </c>
      <c r="B4672" s="141" t="s">
        <v>584</v>
      </c>
      <c r="C4672" s="100">
        <v>2022</v>
      </c>
      <c r="D4672" s="169" t="s">
        <v>100</v>
      </c>
      <c r="E4672" s="103">
        <v>1</v>
      </c>
      <c r="F4672" s="103">
        <v>15</v>
      </c>
      <c r="G4672" s="104">
        <v>18.327689999999997</v>
      </c>
    </row>
    <row r="4673" spans="1:7" s="139" customFormat="1" ht="25.2" customHeight="1" x14ac:dyDescent="0.35">
      <c r="A4673" s="367" t="s">
        <v>454</v>
      </c>
      <c r="B4673" s="141" t="s">
        <v>584</v>
      </c>
      <c r="C4673" s="100">
        <v>2022</v>
      </c>
      <c r="D4673" s="169" t="s">
        <v>100</v>
      </c>
      <c r="E4673" s="103">
        <v>1</v>
      </c>
      <c r="F4673" s="103">
        <v>15</v>
      </c>
      <c r="G4673" s="104">
        <v>18.327689999999997</v>
      </c>
    </row>
    <row r="4674" spans="1:7" s="139" customFormat="1" ht="25.2" customHeight="1" x14ac:dyDescent="0.35">
      <c r="A4674" s="367" t="s">
        <v>454</v>
      </c>
      <c r="B4674" s="141" t="s">
        <v>584</v>
      </c>
      <c r="C4674" s="100">
        <v>2022</v>
      </c>
      <c r="D4674" s="169" t="s">
        <v>100</v>
      </c>
      <c r="E4674" s="103">
        <v>1</v>
      </c>
      <c r="F4674" s="103">
        <v>15</v>
      </c>
      <c r="G4674" s="104">
        <v>18.327689999999997</v>
      </c>
    </row>
    <row r="4675" spans="1:7" s="139" customFormat="1" ht="25.2" customHeight="1" x14ac:dyDescent="0.35">
      <c r="A4675" s="367" t="s">
        <v>454</v>
      </c>
      <c r="B4675" s="141" t="s">
        <v>584</v>
      </c>
      <c r="C4675" s="100">
        <v>2022</v>
      </c>
      <c r="D4675" s="169" t="s">
        <v>100</v>
      </c>
      <c r="E4675" s="103">
        <v>1</v>
      </c>
      <c r="F4675" s="103">
        <v>15</v>
      </c>
      <c r="G4675" s="104">
        <v>18.327689999999997</v>
      </c>
    </row>
    <row r="4676" spans="1:7" s="139" customFormat="1" ht="25.2" customHeight="1" x14ac:dyDescent="0.35">
      <c r="A4676" s="367" t="s">
        <v>454</v>
      </c>
      <c r="B4676" s="141" t="s">
        <v>584</v>
      </c>
      <c r="C4676" s="100">
        <v>2022</v>
      </c>
      <c r="D4676" s="169" t="s">
        <v>100</v>
      </c>
      <c r="E4676" s="103">
        <v>1</v>
      </c>
      <c r="F4676" s="103">
        <v>15</v>
      </c>
      <c r="G4676" s="104">
        <v>18.327689999999997</v>
      </c>
    </row>
    <row r="4677" spans="1:7" s="139" customFormat="1" ht="25.2" customHeight="1" x14ac:dyDescent="0.35">
      <c r="A4677" s="367" t="s">
        <v>454</v>
      </c>
      <c r="B4677" s="141" t="s">
        <v>584</v>
      </c>
      <c r="C4677" s="100">
        <v>2022</v>
      </c>
      <c r="D4677" s="169" t="s">
        <v>100</v>
      </c>
      <c r="E4677" s="103">
        <v>1</v>
      </c>
      <c r="F4677" s="103">
        <v>15</v>
      </c>
      <c r="G4677" s="104">
        <v>18.327689999999997</v>
      </c>
    </row>
    <row r="4678" spans="1:7" s="139" customFormat="1" ht="25.2" customHeight="1" x14ac:dyDescent="0.35">
      <c r="A4678" s="367" t="s">
        <v>454</v>
      </c>
      <c r="B4678" s="141" t="s">
        <v>584</v>
      </c>
      <c r="C4678" s="100">
        <v>2022</v>
      </c>
      <c r="D4678" s="169" t="s">
        <v>100</v>
      </c>
      <c r="E4678" s="103">
        <v>1</v>
      </c>
      <c r="F4678" s="103">
        <v>15</v>
      </c>
      <c r="G4678" s="104">
        <v>18.327689999999997</v>
      </c>
    </row>
    <row r="4679" spans="1:7" s="139" customFormat="1" ht="25.2" customHeight="1" x14ac:dyDescent="0.35">
      <c r="A4679" s="367" t="s">
        <v>454</v>
      </c>
      <c r="B4679" s="141" t="s">
        <v>584</v>
      </c>
      <c r="C4679" s="100">
        <v>2022</v>
      </c>
      <c r="D4679" s="169" t="s">
        <v>100</v>
      </c>
      <c r="E4679" s="103">
        <v>1</v>
      </c>
      <c r="F4679" s="103">
        <v>15</v>
      </c>
      <c r="G4679" s="104">
        <v>18.327689999999997</v>
      </c>
    </row>
    <row r="4680" spans="1:7" s="139" customFormat="1" ht="25.2" customHeight="1" x14ac:dyDescent="0.35">
      <c r="A4680" s="367" t="s">
        <v>454</v>
      </c>
      <c r="B4680" s="141" t="s">
        <v>584</v>
      </c>
      <c r="C4680" s="100">
        <v>2022</v>
      </c>
      <c r="D4680" s="169" t="s">
        <v>100</v>
      </c>
      <c r="E4680" s="103">
        <v>1</v>
      </c>
      <c r="F4680" s="103">
        <v>15</v>
      </c>
      <c r="G4680" s="104">
        <v>6.9200600000000003</v>
      </c>
    </row>
    <row r="4681" spans="1:7" s="139" customFormat="1" ht="25.2" customHeight="1" x14ac:dyDescent="0.35">
      <c r="A4681" s="367" t="s">
        <v>454</v>
      </c>
      <c r="B4681" s="141" t="s">
        <v>584</v>
      </c>
      <c r="C4681" s="100">
        <v>2022</v>
      </c>
      <c r="D4681" s="169" t="s">
        <v>100</v>
      </c>
      <c r="E4681" s="103">
        <v>1</v>
      </c>
      <c r="F4681" s="103">
        <v>15</v>
      </c>
      <c r="G4681" s="104">
        <v>6.9200600000000003</v>
      </c>
    </row>
    <row r="4682" spans="1:7" s="139" customFormat="1" ht="25.2" customHeight="1" x14ac:dyDescent="0.35">
      <c r="A4682" s="367" t="s">
        <v>454</v>
      </c>
      <c r="B4682" s="141" t="s">
        <v>584</v>
      </c>
      <c r="C4682" s="100">
        <v>2022</v>
      </c>
      <c r="D4682" s="169" t="s">
        <v>100</v>
      </c>
      <c r="E4682" s="103">
        <v>1</v>
      </c>
      <c r="F4682" s="103">
        <v>15</v>
      </c>
      <c r="G4682" s="104">
        <v>6.9200600000000003</v>
      </c>
    </row>
    <row r="4683" spans="1:7" s="139" customFormat="1" ht="25.2" customHeight="1" x14ac:dyDescent="0.35">
      <c r="A4683" s="367" t="s">
        <v>454</v>
      </c>
      <c r="B4683" s="141" t="s">
        <v>584</v>
      </c>
      <c r="C4683" s="100">
        <v>2022</v>
      </c>
      <c r="D4683" s="169" t="s">
        <v>100</v>
      </c>
      <c r="E4683" s="103">
        <v>1</v>
      </c>
      <c r="F4683" s="103">
        <v>15</v>
      </c>
      <c r="G4683" s="104">
        <v>6.9200600000000003</v>
      </c>
    </row>
    <row r="4684" spans="1:7" s="139" customFormat="1" ht="25.2" customHeight="1" x14ac:dyDescent="0.35">
      <c r="A4684" s="367" t="s">
        <v>454</v>
      </c>
      <c r="B4684" s="141" t="s">
        <v>584</v>
      </c>
      <c r="C4684" s="100">
        <v>2022</v>
      </c>
      <c r="D4684" s="169" t="s">
        <v>100</v>
      </c>
      <c r="E4684" s="103">
        <v>1</v>
      </c>
      <c r="F4684" s="103">
        <v>30</v>
      </c>
      <c r="G4684" s="104">
        <v>18.327689999999997</v>
      </c>
    </row>
    <row r="4685" spans="1:7" s="139" customFormat="1" ht="25.2" customHeight="1" x14ac:dyDescent="0.35">
      <c r="A4685" s="367" t="s">
        <v>454</v>
      </c>
      <c r="B4685" s="141" t="s">
        <v>584</v>
      </c>
      <c r="C4685" s="100">
        <v>2022</v>
      </c>
      <c r="D4685" s="169" t="s">
        <v>100</v>
      </c>
      <c r="E4685" s="103">
        <v>1</v>
      </c>
      <c r="F4685" s="103">
        <v>15</v>
      </c>
      <c r="G4685" s="104">
        <v>6.9200600000000003</v>
      </c>
    </row>
    <row r="4686" spans="1:7" s="139" customFormat="1" ht="25.2" customHeight="1" x14ac:dyDescent="0.35">
      <c r="A4686" s="367" t="s">
        <v>454</v>
      </c>
      <c r="B4686" s="141" t="s">
        <v>584</v>
      </c>
      <c r="C4686" s="100">
        <v>2022</v>
      </c>
      <c r="D4686" s="169" t="s">
        <v>100</v>
      </c>
      <c r="E4686" s="103">
        <v>1</v>
      </c>
      <c r="F4686" s="103">
        <v>60</v>
      </c>
      <c r="G4686" s="104">
        <v>18.327689999999997</v>
      </c>
    </row>
    <row r="4687" spans="1:7" s="139" customFormat="1" ht="25.2" customHeight="1" x14ac:dyDescent="0.35">
      <c r="A4687" s="367" t="s">
        <v>454</v>
      </c>
      <c r="B4687" s="141" t="s">
        <v>584</v>
      </c>
      <c r="C4687" s="100">
        <v>2022</v>
      </c>
      <c r="D4687" s="169" t="s">
        <v>100</v>
      </c>
      <c r="E4687" s="103">
        <v>1</v>
      </c>
      <c r="F4687" s="103">
        <v>15</v>
      </c>
      <c r="G4687" s="104">
        <v>18.327689999999997</v>
      </c>
    </row>
    <row r="4688" spans="1:7" s="139" customFormat="1" ht="25.2" customHeight="1" x14ac:dyDescent="0.35">
      <c r="A4688" s="367" t="s">
        <v>454</v>
      </c>
      <c r="B4688" s="141" t="s">
        <v>584</v>
      </c>
      <c r="C4688" s="100">
        <v>2022</v>
      </c>
      <c r="D4688" s="169" t="s">
        <v>100</v>
      </c>
      <c r="E4688" s="103">
        <v>1</v>
      </c>
      <c r="F4688" s="103">
        <v>15</v>
      </c>
      <c r="G4688" s="104">
        <v>18.327689999999997</v>
      </c>
    </row>
    <row r="4689" spans="1:7" s="139" customFormat="1" ht="25.2" customHeight="1" x14ac:dyDescent="0.35">
      <c r="A4689" s="367" t="s">
        <v>454</v>
      </c>
      <c r="B4689" s="141" t="s">
        <v>584</v>
      </c>
      <c r="C4689" s="100">
        <v>2022</v>
      </c>
      <c r="D4689" s="169" t="s">
        <v>100</v>
      </c>
      <c r="E4689" s="103">
        <v>1</v>
      </c>
      <c r="F4689" s="103">
        <v>15</v>
      </c>
      <c r="G4689" s="104">
        <v>6.9201000000000006</v>
      </c>
    </row>
    <row r="4690" spans="1:7" s="139" customFormat="1" ht="25.2" customHeight="1" x14ac:dyDescent="0.35">
      <c r="A4690" s="367" t="s">
        <v>454</v>
      </c>
      <c r="B4690" s="141" t="s">
        <v>584</v>
      </c>
      <c r="C4690" s="100">
        <v>2022</v>
      </c>
      <c r="D4690" s="169" t="s">
        <v>100</v>
      </c>
      <c r="E4690" s="103">
        <v>1</v>
      </c>
      <c r="F4690" s="103">
        <v>15</v>
      </c>
      <c r="G4690" s="104">
        <v>7.9084899999999996</v>
      </c>
    </row>
    <row r="4691" spans="1:7" s="139" customFormat="1" ht="25.2" customHeight="1" x14ac:dyDescent="0.35">
      <c r="A4691" s="367" t="s">
        <v>454</v>
      </c>
      <c r="B4691" s="141" t="s">
        <v>584</v>
      </c>
      <c r="C4691" s="100">
        <v>2022</v>
      </c>
      <c r="D4691" s="169" t="s">
        <v>100</v>
      </c>
      <c r="E4691" s="103">
        <v>1</v>
      </c>
      <c r="F4691" s="103">
        <v>15</v>
      </c>
      <c r="G4691" s="104">
        <v>7.9084899999999996</v>
      </c>
    </row>
    <row r="4692" spans="1:7" s="139" customFormat="1" ht="25.2" customHeight="1" x14ac:dyDescent="0.35">
      <c r="A4692" s="367" t="s">
        <v>454</v>
      </c>
      <c r="B4692" s="141" t="s">
        <v>584</v>
      </c>
      <c r="C4692" s="100">
        <v>2022</v>
      </c>
      <c r="D4692" s="169" t="s">
        <v>100</v>
      </c>
      <c r="E4692" s="103">
        <v>1</v>
      </c>
      <c r="F4692" s="103">
        <v>15</v>
      </c>
      <c r="G4692" s="104">
        <v>7.9084899999999996</v>
      </c>
    </row>
    <row r="4693" spans="1:7" s="139" customFormat="1" ht="25.2" customHeight="1" x14ac:dyDescent="0.35">
      <c r="A4693" s="367" t="s">
        <v>454</v>
      </c>
      <c r="B4693" s="141" t="s">
        <v>584</v>
      </c>
      <c r="C4693" s="100">
        <v>2022</v>
      </c>
      <c r="D4693" s="169" t="s">
        <v>100</v>
      </c>
      <c r="E4693" s="103">
        <v>1</v>
      </c>
      <c r="F4693" s="103">
        <v>15</v>
      </c>
      <c r="G4693" s="104">
        <v>7.9084899999999996</v>
      </c>
    </row>
    <row r="4694" spans="1:7" s="139" customFormat="1" ht="25.2" customHeight="1" x14ac:dyDescent="0.35">
      <c r="A4694" s="367" t="s">
        <v>454</v>
      </c>
      <c r="B4694" s="141" t="s">
        <v>584</v>
      </c>
      <c r="C4694" s="100">
        <v>2022</v>
      </c>
      <c r="D4694" s="169" t="s">
        <v>100</v>
      </c>
      <c r="E4694" s="103">
        <v>1</v>
      </c>
      <c r="F4694" s="103">
        <v>15</v>
      </c>
      <c r="G4694" s="104">
        <v>7.9084899999999996</v>
      </c>
    </row>
    <row r="4695" spans="1:7" s="139" customFormat="1" ht="25.2" customHeight="1" x14ac:dyDescent="0.35">
      <c r="A4695" s="367" t="s">
        <v>454</v>
      </c>
      <c r="B4695" s="141" t="s">
        <v>584</v>
      </c>
      <c r="C4695" s="100">
        <v>2022</v>
      </c>
      <c r="D4695" s="169" t="s">
        <v>100</v>
      </c>
      <c r="E4695" s="103">
        <v>1</v>
      </c>
      <c r="F4695" s="103">
        <v>15</v>
      </c>
      <c r="G4695" s="104">
        <v>7.9084899999999996</v>
      </c>
    </row>
    <row r="4696" spans="1:7" s="139" customFormat="1" ht="25.2" customHeight="1" x14ac:dyDescent="0.35">
      <c r="A4696" s="367" t="s">
        <v>454</v>
      </c>
      <c r="B4696" s="141" t="s">
        <v>584</v>
      </c>
      <c r="C4696" s="100">
        <v>2022</v>
      </c>
      <c r="D4696" s="169" t="s">
        <v>100</v>
      </c>
      <c r="E4696" s="103">
        <v>1</v>
      </c>
      <c r="F4696" s="103">
        <v>15</v>
      </c>
      <c r="G4696" s="104">
        <v>7.9084899999999996</v>
      </c>
    </row>
    <row r="4697" spans="1:7" s="139" customFormat="1" ht="25.2" customHeight="1" x14ac:dyDescent="0.35">
      <c r="A4697" s="367" t="s">
        <v>454</v>
      </c>
      <c r="B4697" s="141" t="s">
        <v>584</v>
      </c>
      <c r="C4697" s="100">
        <v>2022</v>
      </c>
      <c r="D4697" s="169" t="s">
        <v>100</v>
      </c>
      <c r="E4697" s="103">
        <v>1</v>
      </c>
      <c r="F4697" s="103">
        <v>15</v>
      </c>
      <c r="G4697" s="104">
        <v>7.9084899999999996</v>
      </c>
    </row>
    <row r="4698" spans="1:7" s="139" customFormat="1" ht="25.2" customHeight="1" x14ac:dyDescent="0.35">
      <c r="A4698" s="367" t="s">
        <v>454</v>
      </c>
      <c r="B4698" s="141" t="s">
        <v>584</v>
      </c>
      <c r="C4698" s="100">
        <v>2022</v>
      </c>
      <c r="D4698" s="169" t="s">
        <v>100</v>
      </c>
      <c r="E4698" s="103">
        <v>1</v>
      </c>
      <c r="F4698" s="103">
        <v>15</v>
      </c>
      <c r="G4698" s="104">
        <v>7.9084899999999996</v>
      </c>
    </row>
    <row r="4699" spans="1:7" s="139" customFormat="1" ht="25.2" customHeight="1" x14ac:dyDescent="0.35">
      <c r="A4699" s="367" t="s">
        <v>454</v>
      </c>
      <c r="B4699" s="141" t="s">
        <v>584</v>
      </c>
      <c r="C4699" s="100">
        <v>2022</v>
      </c>
      <c r="D4699" s="169" t="s">
        <v>100</v>
      </c>
      <c r="E4699" s="103">
        <v>1</v>
      </c>
      <c r="F4699" s="103">
        <v>15</v>
      </c>
      <c r="G4699" s="104">
        <v>7.9084899999999996</v>
      </c>
    </row>
    <row r="4700" spans="1:7" s="139" customFormat="1" ht="25.2" customHeight="1" x14ac:dyDescent="0.35">
      <c r="A4700" s="367" t="s">
        <v>454</v>
      </c>
      <c r="B4700" s="141" t="s">
        <v>584</v>
      </c>
      <c r="C4700" s="100">
        <v>2022</v>
      </c>
      <c r="D4700" s="169" t="s">
        <v>100</v>
      </c>
      <c r="E4700" s="103">
        <v>1</v>
      </c>
      <c r="F4700" s="103">
        <v>15</v>
      </c>
      <c r="G4700" s="104">
        <v>7.9084899999999996</v>
      </c>
    </row>
    <row r="4701" spans="1:7" s="139" customFormat="1" ht="25.2" customHeight="1" x14ac:dyDescent="0.35">
      <c r="A4701" s="367" t="s">
        <v>454</v>
      </c>
      <c r="B4701" s="141" t="s">
        <v>584</v>
      </c>
      <c r="C4701" s="100">
        <v>2022</v>
      </c>
      <c r="D4701" s="169" t="s">
        <v>100</v>
      </c>
      <c r="E4701" s="103">
        <v>1</v>
      </c>
      <c r="F4701" s="103">
        <v>15</v>
      </c>
      <c r="G4701" s="104">
        <v>7.9085700000000001</v>
      </c>
    </row>
    <row r="4702" spans="1:7" s="139" customFormat="1" ht="25.2" customHeight="1" x14ac:dyDescent="0.35">
      <c r="A4702" s="367" t="s">
        <v>454</v>
      </c>
      <c r="B4702" s="141" t="s">
        <v>584</v>
      </c>
      <c r="C4702" s="100">
        <v>2022</v>
      </c>
      <c r="D4702" s="169" t="s">
        <v>100</v>
      </c>
      <c r="E4702" s="103">
        <v>1</v>
      </c>
      <c r="F4702" s="103">
        <v>15</v>
      </c>
      <c r="G4702" s="104">
        <v>7.9084899999999996</v>
      </c>
    </row>
    <row r="4703" spans="1:7" s="139" customFormat="1" ht="25.2" customHeight="1" x14ac:dyDescent="0.35">
      <c r="A4703" s="367" t="s">
        <v>454</v>
      </c>
      <c r="B4703" s="141" t="s">
        <v>584</v>
      </c>
      <c r="C4703" s="100">
        <v>2022</v>
      </c>
      <c r="D4703" s="169" t="s">
        <v>100</v>
      </c>
      <c r="E4703" s="103">
        <v>1</v>
      </c>
      <c r="F4703" s="103">
        <v>15</v>
      </c>
      <c r="G4703" s="104">
        <v>19.316119999999998</v>
      </c>
    </row>
    <row r="4704" spans="1:7" s="139" customFormat="1" ht="25.2" customHeight="1" x14ac:dyDescent="0.35">
      <c r="A4704" s="367" t="s">
        <v>454</v>
      </c>
      <c r="B4704" s="141" t="s">
        <v>584</v>
      </c>
      <c r="C4704" s="100">
        <v>2022</v>
      </c>
      <c r="D4704" s="169" t="s">
        <v>100</v>
      </c>
      <c r="E4704" s="103">
        <v>1</v>
      </c>
      <c r="F4704" s="103">
        <v>15</v>
      </c>
      <c r="G4704" s="104">
        <v>19.316119999999998</v>
      </c>
    </row>
    <row r="4705" spans="1:7" s="139" customFormat="1" ht="25.2" customHeight="1" x14ac:dyDescent="0.35">
      <c r="A4705" s="367" t="s">
        <v>454</v>
      </c>
      <c r="B4705" s="141" t="s">
        <v>584</v>
      </c>
      <c r="C4705" s="100">
        <v>2022</v>
      </c>
      <c r="D4705" s="169" t="s">
        <v>100</v>
      </c>
      <c r="E4705" s="103">
        <v>1</v>
      </c>
      <c r="F4705" s="103">
        <v>15</v>
      </c>
      <c r="G4705" s="104">
        <v>19.316119999999998</v>
      </c>
    </row>
    <row r="4706" spans="1:7" s="139" customFormat="1" ht="25.2" customHeight="1" x14ac:dyDescent="0.35">
      <c r="A4706" s="367" t="s">
        <v>454</v>
      </c>
      <c r="B4706" s="141" t="s">
        <v>584</v>
      </c>
      <c r="C4706" s="100">
        <v>2022</v>
      </c>
      <c r="D4706" s="169" t="s">
        <v>100</v>
      </c>
      <c r="E4706" s="103">
        <v>1</v>
      </c>
      <c r="F4706" s="103">
        <v>15</v>
      </c>
      <c r="G4706" s="104">
        <v>19.316119999999998</v>
      </c>
    </row>
    <row r="4707" spans="1:7" s="139" customFormat="1" ht="25.2" customHeight="1" x14ac:dyDescent="0.35">
      <c r="A4707" s="367" t="s">
        <v>454</v>
      </c>
      <c r="B4707" s="141" t="s">
        <v>584</v>
      </c>
      <c r="C4707" s="100">
        <v>2022</v>
      </c>
      <c r="D4707" s="169" t="s">
        <v>100</v>
      </c>
      <c r="E4707" s="103">
        <v>1</v>
      </c>
      <c r="F4707" s="103">
        <v>15</v>
      </c>
      <c r="G4707" s="104">
        <v>17.100200000000001</v>
      </c>
    </row>
    <row r="4708" spans="1:7" s="139" customFormat="1" ht="25.2" customHeight="1" x14ac:dyDescent="0.35">
      <c r="A4708" s="367" t="s">
        <v>454</v>
      </c>
      <c r="B4708" s="141" t="s">
        <v>584</v>
      </c>
      <c r="C4708" s="100">
        <v>2022</v>
      </c>
      <c r="D4708" s="169" t="s">
        <v>100</v>
      </c>
      <c r="E4708" s="103">
        <v>1</v>
      </c>
      <c r="F4708" s="103">
        <v>15</v>
      </c>
      <c r="G4708" s="104">
        <v>5.6925699999999999</v>
      </c>
    </row>
    <row r="4709" spans="1:7" s="139" customFormat="1" ht="25.2" customHeight="1" x14ac:dyDescent="0.35">
      <c r="A4709" s="367" t="s">
        <v>454</v>
      </c>
      <c r="B4709" s="141" t="s">
        <v>584</v>
      </c>
      <c r="C4709" s="100">
        <v>2022</v>
      </c>
      <c r="D4709" s="169" t="s">
        <v>100</v>
      </c>
      <c r="E4709" s="103">
        <v>1</v>
      </c>
      <c r="F4709" s="103">
        <v>15</v>
      </c>
      <c r="G4709" s="104">
        <v>5.6925699999999999</v>
      </c>
    </row>
    <row r="4710" spans="1:7" s="139" customFormat="1" ht="25.2" customHeight="1" x14ac:dyDescent="0.35">
      <c r="A4710" s="367" t="s">
        <v>454</v>
      </c>
      <c r="B4710" s="141" t="s">
        <v>584</v>
      </c>
      <c r="C4710" s="100">
        <v>2022</v>
      </c>
      <c r="D4710" s="169" t="s">
        <v>100</v>
      </c>
      <c r="E4710" s="103">
        <v>1</v>
      </c>
      <c r="F4710" s="103">
        <v>15</v>
      </c>
      <c r="G4710" s="104">
        <v>5.6925699999999999</v>
      </c>
    </row>
    <row r="4711" spans="1:7" s="139" customFormat="1" ht="25.2" customHeight="1" x14ac:dyDescent="0.35">
      <c r="A4711" s="367" t="s">
        <v>454</v>
      </c>
      <c r="B4711" s="141" t="s">
        <v>584</v>
      </c>
      <c r="C4711" s="100">
        <v>2022</v>
      </c>
      <c r="D4711" s="169" t="s">
        <v>100</v>
      </c>
      <c r="E4711" s="103">
        <v>1</v>
      </c>
      <c r="F4711" s="103">
        <v>15</v>
      </c>
      <c r="G4711" s="104">
        <v>5.6925699999999999</v>
      </c>
    </row>
    <row r="4712" spans="1:7" s="139" customFormat="1" ht="25.2" customHeight="1" x14ac:dyDescent="0.35">
      <c r="A4712" s="367" t="s">
        <v>454</v>
      </c>
      <c r="B4712" s="141" t="s">
        <v>584</v>
      </c>
      <c r="C4712" s="100">
        <v>2022</v>
      </c>
      <c r="D4712" s="169" t="s">
        <v>100</v>
      </c>
      <c r="E4712" s="103">
        <v>1</v>
      </c>
      <c r="F4712" s="103">
        <v>15</v>
      </c>
      <c r="G4712" s="104">
        <v>17.100200000000001</v>
      </c>
    </row>
    <row r="4713" spans="1:7" s="139" customFormat="1" ht="25.2" customHeight="1" x14ac:dyDescent="0.35">
      <c r="A4713" s="367" t="s">
        <v>454</v>
      </c>
      <c r="B4713" s="141" t="s">
        <v>584</v>
      </c>
      <c r="C4713" s="100">
        <v>2022</v>
      </c>
      <c r="D4713" s="169" t="s">
        <v>100</v>
      </c>
      <c r="E4713" s="103">
        <v>1</v>
      </c>
      <c r="F4713" s="103">
        <v>15</v>
      </c>
      <c r="G4713" s="104">
        <v>17.100200000000001</v>
      </c>
    </row>
    <row r="4714" spans="1:7" s="139" customFormat="1" ht="25.2" customHeight="1" x14ac:dyDescent="0.35">
      <c r="A4714" s="367" t="s">
        <v>454</v>
      </c>
      <c r="B4714" s="141" t="s">
        <v>584</v>
      </c>
      <c r="C4714" s="100">
        <v>2022</v>
      </c>
      <c r="D4714" s="169" t="s">
        <v>100</v>
      </c>
      <c r="E4714" s="103">
        <v>1</v>
      </c>
      <c r="F4714" s="103">
        <v>15</v>
      </c>
      <c r="G4714" s="104">
        <v>6.1179699999999997</v>
      </c>
    </row>
    <row r="4715" spans="1:7" s="139" customFormat="1" ht="25.2" customHeight="1" x14ac:dyDescent="0.35">
      <c r="A4715" s="367" t="s">
        <v>454</v>
      </c>
      <c r="B4715" s="141" t="s">
        <v>584</v>
      </c>
      <c r="C4715" s="100">
        <v>2022</v>
      </c>
      <c r="D4715" s="169" t="s">
        <v>100</v>
      </c>
      <c r="E4715" s="103">
        <v>1</v>
      </c>
      <c r="F4715" s="103">
        <v>15</v>
      </c>
      <c r="G4715" s="104">
        <v>6.1179699999999997</v>
      </c>
    </row>
    <row r="4716" spans="1:7" s="139" customFormat="1" ht="25.2" customHeight="1" x14ac:dyDescent="0.35">
      <c r="A4716" s="367" t="s">
        <v>454</v>
      </c>
      <c r="B4716" s="141" t="s">
        <v>584</v>
      </c>
      <c r="C4716" s="100">
        <v>2022</v>
      </c>
      <c r="D4716" s="169" t="s">
        <v>100</v>
      </c>
      <c r="E4716" s="103">
        <v>1</v>
      </c>
      <c r="F4716" s="103">
        <v>15</v>
      </c>
      <c r="G4716" s="104">
        <v>6.1179699999999997</v>
      </c>
    </row>
    <row r="4717" spans="1:7" s="139" customFormat="1" ht="25.2" customHeight="1" x14ac:dyDescent="0.35">
      <c r="A4717" s="367" t="s">
        <v>454</v>
      </c>
      <c r="B4717" s="141" t="s">
        <v>584</v>
      </c>
      <c r="C4717" s="100">
        <v>2022</v>
      </c>
      <c r="D4717" s="169" t="s">
        <v>100</v>
      </c>
      <c r="E4717" s="103">
        <v>1</v>
      </c>
      <c r="F4717" s="103">
        <v>15</v>
      </c>
      <c r="G4717" s="104">
        <v>6.1179699999999997</v>
      </c>
    </row>
    <row r="4718" spans="1:7" s="139" customFormat="1" ht="25.2" customHeight="1" x14ac:dyDescent="0.35">
      <c r="A4718" s="367" t="s">
        <v>454</v>
      </c>
      <c r="B4718" s="141" t="s">
        <v>584</v>
      </c>
      <c r="C4718" s="100">
        <v>2022</v>
      </c>
      <c r="D4718" s="169" t="s">
        <v>100</v>
      </c>
      <c r="E4718" s="103">
        <v>1</v>
      </c>
      <c r="F4718" s="103">
        <v>15</v>
      </c>
      <c r="G4718" s="104">
        <v>17.525600000000001</v>
      </c>
    </row>
    <row r="4719" spans="1:7" s="139" customFormat="1" ht="25.2" customHeight="1" x14ac:dyDescent="0.35">
      <c r="A4719" s="367" t="s">
        <v>454</v>
      </c>
      <c r="B4719" s="141" t="s">
        <v>584</v>
      </c>
      <c r="C4719" s="100">
        <v>2022</v>
      </c>
      <c r="D4719" s="169" t="s">
        <v>100</v>
      </c>
      <c r="E4719" s="103">
        <v>1</v>
      </c>
      <c r="F4719" s="103">
        <v>15</v>
      </c>
      <c r="G4719" s="104">
        <v>6.1179699999999997</v>
      </c>
    </row>
    <row r="4720" spans="1:7" s="139" customFormat="1" ht="25.2" customHeight="1" x14ac:dyDescent="0.35">
      <c r="A4720" s="367" t="s">
        <v>454</v>
      </c>
      <c r="B4720" s="141" t="s">
        <v>584</v>
      </c>
      <c r="C4720" s="100">
        <v>2022</v>
      </c>
      <c r="D4720" s="169" t="s">
        <v>100</v>
      </c>
      <c r="E4720" s="103">
        <v>1</v>
      </c>
      <c r="F4720" s="103">
        <v>15</v>
      </c>
      <c r="G4720" s="104">
        <v>6.1179699999999997</v>
      </c>
    </row>
    <row r="4721" spans="1:7" s="139" customFormat="1" ht="25.2" customHeight="1" x14ac:dyDescent="0.35">
      <c r="A4721" s="367" t="s">
        <v>454</v>
      </c>
      <c r="B4721" s="141" t="s">
        <v>584</v>
      </c>
      <c r="C4721" s="100">
        <v>2022</v>
      </c>
      <c r="D4721" s="169" t="s">
        <v>100</v>
      </c>
      <c r="E4721" s="103">
        <v>1</v>
      </c>
      <c r="F4721" s="103">
        <v>15</v>
      </c>
      <c r="G4721" s="104">
        <v>17.525600000000001</v>
      </c>
    </row>
    <row r="4722" spans="1:7" s="139" customFormat="1" ht="25.2" customHeight="1" x14ac:dyDescent="0.35">
      <c r="A4722" s="367" t="s">
        <v>454</v>
      </c>
      <c r="B4722" s="141" t="s">
        <v>584</v>
      </c>
      <c r="C4722" s="100">
        <v>2022</v>
      </c>
      <c r="D4722" s="169" t="s">
        <v>100</v>
      </c>
      <c r="E4722" s="103">
        <v>1</v>
      </c>
      <c r="F4722" s="103">
        <v>15</v>
      </c>
      <c r="G4722" s="104">
        <v>6.1179699999999997</v>
      </c>
    </row>
    <row r="4723" spans="1:7" s="139" customFormat="1" ht="25.2" customHeight="1" x14ac:dyDescent="0.35">
      <c r="A4723" s="367" t="s">
        <v>454</v>
      </c>
      <c r="B4723" s="141" t="s">
        <v>584</v>
      </c>
      <c r="C4723" s="100">
        <v>2022</v>
      </c>
      <c r="D4723" s="169" t="s">
        <v>100</v>
      </c>
      <c r="E4723" s="103">
        <v>1</v>
      </c>
      <c r="F4723" s="103">
        <v>15</v>
      </c>
      <c r="G4723" s="104">
        <v>6.1179699999999997</v>
      </c>
    </row>
    <row r="4724" spans="1:7" s="139" customFormat="1" ht="25.2" customHeight="1" x14ac:dyDescent="0.35">
      <c r="A4724" s="367" t="s">
        <v>454</v>
      </c>
      <c r="B4724" s="141" t="s">
        <v>584</v>
      </c>
      <c r="C4724" s="100">
        <v>2022</v>
      </c>
      <c r="D4724" s="169" t="s">
        <v>100</v>
      </c>
      <c r="E4724" s="103">
        <v>1</v>
      </c>
      <c r="F4724" s="103">
        <v>15</v>
      </c>
      <c r="G4724" s="104">
        <v>6.1179699999999997</v>
      </c>
    </row>
    <row r="4725" spans="1:7" s="139" customFormat="1" ht="25.2" customHeight="1" x14ac:dyDescent="0.35">
      <c r="A4725" s="367" t="s">
        <v>454</v>
      </c>
      <c r="B4725" s="141" t="s">
        <v>584</v>
      </c>
      <c r="C4725" s="100">
        <v>2022</v>
      </c>
      <c r="D4725" s="169" t="s">
        <v>100</v>
      </c>
      <c r="E4725" s="103">
        <v>1</v>
      </c>
      <c r="F4725" s="103">
        <v>15</v>
      </c>
      <c r="G4725" s="104">
        <v>6.1179699999999997</v>
      </c>
    </row>
    <row r="4726" spans="1:7" s="139" customFormat="1" ht="25.2" customHeight="1" x14ac:dyDescent="0.35">
      <c r="A4726" s="367" t="s">
        <v>454</v>
      </c>
      <c r="B4726" s="141" t="s">
        <v>584</v>
      </c>
      <c r="C4726" s="100">
        <v>2022</v>
      </c>
      <c r="D4726" s="169" t="s">
        <v>100</v>
      </c>
      <c r="E4726" s="103">
        <v>1</v>
      </c>
      <c r="F4726" s="103">
        <v>15</v>
      </c>
      <c r="G4726" s="104">
        <v>6.1179699999999997</v>
      </c>
    </row>
    <row r="4727" spans="1:7" s="139" customFormat="1" ht="25.2" customHeight="1" x14ac:dyDescent="0.35">
      <c r="A4727" s="367" t="s">
        <v>454</v>
      </c>
      <c r="B4727" s="141" t="s">
        <v>584</v>
      </c>
      <c r="C4727" s="100">
        <v>2022</v>
      </c>
      <c r="D4727" s="169" t="s">
        <v>100</v>
      </c>
      <c r="E4727" s="103">
        <v>1</v>
      </c>
      <c r="F4727" s="103">
        <v>15</v>
      </c>
      <c r="G4727" s="104">
        <v>17.525600000000001</v>
      </c>
    </row>
    <row r="4728" spans="1:7" s="139" customFormat="1" ht="25.2" customHeight="1" x14ac:dyDescent="0.35">
      <c r="A4728" s="367" t="s">
        <v>454</v>
      </c>
      <c r="B4728" s="141" t="s">
        <v>584</v>
      </c>
      <c r="C4728" s="100">
        <v>2022</v>
      </c>
      <c r="D4728" s="169" t="s">
        <v>100</v>
      </c>
      <c r="E4728" s="103">
        <v>1</v>
      </c>
      <c r="F4728" s="103">
        <v>15</v>
      </c>
      <c r="G4728" s="104">
        <v>17.525600000000001</v>
      </c>
    </row>
    <row r="4729" spans="1:7" s="139" customFormat="1" ht="25.2" customHeight="1" x14ac:dyDescent="0.35">
      <c r="A4729" s="367" t="s">
        <v>454</v>
      </c>
      <c r="B4729" s="141" t="s">
        <v>584</v>
      </c>
      <c r="C4729" s="100">
        <v>2022</v>
      </c>
      <c r="D4729" s="169" t="s">
        <v>100</v>
      </c>
      <c r="E4729" s="103">
        <v>1</v>
      </c>
      <c r="F4729" s="103">
        <v>15</v>
      </c>
      <c r="G4729" s="104">
        <v>6.1179699999999997</v>
      </c>
    </row>
    <row r="4730" spans="1:7" s="139" customFormat="1" ht="25.2" customHeight="1" x14ac:dyDescent="0.35">
      <c r="A4730" s="367" t="s">
        <v>454</v>
      </c>
      <c r="B4730" s="141" t="s">
        <v>584</v>
      </c>
      <c r="C4730" s="100">
        <v>2022</v>
      </c>
      <c r="D4730" s="169" t="s">
        <v>100</v>
      </c>
      <c r="E4730" s="103">
        <v>1</v>
      </c>
      <c r="F4730" s="103">
        <v>15</v>
      </c>
      <c r="G4730" s="104">
        <v>6.1179699999999997</v>
      </c>
    </row>
    <row r="4731" spans="1:7" s="139" customFormat="1" ht="25.2" customHeight="1" x14ac:dyDescent="0.35">
      <c r="A4731" s="367" t="s">
        <v>454</v>
      </c>
      <c r="B4731" s="141" t="s">
        <v>584</v>
      </c>
      <c r="C4731" s="100">
        <v>2022</v>
      </c>
      <c r="D4731" s="169" t="s">
        <v>100</v>
      </c>
      <c r="E4731" s="103">
        <v>1</v>
      </c>
      <c r="F4731" s="103">
        <v>15</v>
      </c>
      <c r="G4731" s="104">
        <v>5.2199900000000001</v>
      </c>
    </row>
    <row r="4732" spans="1:7" s="139" customFormat="1" ht="25.2" customHeight="1" x14ac:dyDescent="0.35">
      <c r="A4732" s="367" t="s">
        <v>454</v>
      </c>
      <c r="B4732" s="141" t="s">
        <v>584</v>
      </c>
      <c r="C4732" s="100">
        <v>2022</v>
      </c>
      <c r="D4732" s="169" t="s">
        <v>100</v>
      </c>
      <c r="E4732" s="103">
        <v>1</v>
      </c>
      <c r="F4732" s="103">
        <v>15</v>
      </c>
      <c r="G4732" s="104">
        <v>5.2199900000000001</v>
      </c>
    </row>
    <row r="4733" spans="1:7" s="139" customFormat="1" ht="25.2" customHeight="1" x14ac:dyDescent="0.35">
      <c r="A4733" s="367" t="s">
        <v>454</v>
      </c>
      <c r="B4733" s="141" t="s">
        <v>584</v>
      </c>
      <c r="C4733" s="100">
        <v>2022</v>
      </c>
      <c r="D4733" s="169" t="s">
        <v>100</v>
      </c>
      <c r="E4733" s="103">
        <v>1</v>
      </c>
      <c r="F4733" s="103">
        <v>15</v>
      </c>
      <c r="G4733" s="104">
        <v>5.2199900000000001</v>
      </c>
    </row>
    <row r="4734" spans="1:7" s="139" customFormat="1" ht="25.2" customHeight="1" x14ac:dyDescent="0.35">
      <c r="A4734" s="367" t="s">
        <v>454</v>
      </c>
      <c r="B4734" s="141" t="s">
        <v>584</v>
      </c>
      <c r="C4734" s="100">
        <v>2022</v>
      </c>
      <c r="D4734" s="169" t="s">
        <v>100</v>
      </c>
      <c r="E4734" s="103">
        <v>1</v>
      </c>
      <c r="F4734" s="103">
        <v>15</v>
      </c>
      <c r="G4734" s="104">
        <v>5.2199900000000001</v>
      </c>
    </row>
    <row r="4735" spans="1:7" s="139" customFormat="1" ht="25.2" customHeight="1" x14ac:dyDescent="0.35">
      <c r="A4735" s="367" t="s">
        <v>454</v>
      </c>
      <c r="B4735" s="141" t="s">
        <v>584</v>
      </c>
      <c r="C4735" s="100">
        <v>2022</v>
      </c>
      <c r="D4735" s="169" t="s">
        <v>100</v>
      </c>
      <c r="E4735" s="103">
        <v>1</v>
      </c>
      <c r="F4735" s="103">
        <v>15</v>
      </c>
      <c r="G4735" s="104">
        <v>5.2199900000000001</v>
      </c>
    </row>
    <row r="4736" spans="1:7" s="139" customFormat="1" ht="25.2" customHeight="1" x14ac:dyDescent="0.35">
      <c r="A4736" s="367" t="s">
        <v>454</v>
      </c>
      <c r="B4736" s="141" t="s">
        <v>584</v>
      </c>
      <c r="C4736" s="100">
        <v>2022</v>
      </c>
      <c r="D4736" s="169" t="s">
        <v>100</v>
      </c>
      <c r="E4736" s="103">
        <v>1</v>
      </c>
      <c r="F4736" s="103">
        <v>15</v>
      </c>
      <c r="G4736" s="104">
        <v>5.2199900000000001</v>
      </c>
    </row>
    <row r="4737" spans="1:7" s="139" customFormat="1" ht="25.2" customHeight="1" x14ac:dyDescent="0.35">
      <c r="A4737" s="367" t="s">
        <v>454</v>
      </c>
      <c r="B4737" s="141" t="s">
        <v>584</v>
      </c>
      <c r="C4737" s="100">
        <v>2022</v>
      </c>
      <c r="D4737" s="169" t="s">
        <v>100</v>
      </c>
      <c r="E4737" s="103">
        <v>1</v>
      </c>
      <c r="F4737" s="103">
        <v>15</v>
      </c>
      <c r="G4737" s="104">
        <v>5.2199900000000001</v>
      </c>
    </row>
    <row r="4738" spans="1:7" s="139" customFormat="1" ht="25.2" customHeight="1" x14ac:dyDescent="0.35">
      <c r="A4738" s="367" t="s">
        <v>454</v>
      </c>
      <c r="B4738" s="141" t="s">
        <v>584</v>
      </c>
      <c r="C4738" s="100">
        <v>2022</v>
      </c>
      <c r="D4738" s="169" t="s">
        <v>100</v>
      </c>
      <c r="E4738" s="103">
        <v>1</v>
      </c>
      <c r="F4738" s="103">
        <v>15</v>
      </c>
      <c r="G4738" s="104">
        <v>5.2199900000000001</v>
      </c>
    </row>
    <row r="4739" spans="1:7" s="139" customFormat="1" ht="25.2" customHeight="1" x14ac:dyDescent="0.35">
      <c r="A4739" s="367" t="s">
        <v>454</v>
      </c>
      <c r="B4739" s="141" t="s">
        <v>584</v>
      </c>
      <c r="C4739" s="100">
        <v>2022</v>
      </c>
      <c r="D4739" s="169" t="s">
        <v>100</v>
      </c>
      <c r="E4739" s="103">
        <v>1</v>
      </c>
      <c r="F4739" s="103">
        <v>15</v>
      </c>
      <c r="G4739" s="104">
        <v>5.2199900000000001</v>
      </c>
    </row>
    <row r="4740" spans="1:7" s="139" customFormat="1" ht="25.2" customHeight="1" x14ac:dyDescent="0.35">
      <c r="A4740" s="367" t="s">
        <v>454</v>
      </c>
      <c r="B4740" s="141" t="s">
        <v>584</v>
      </c>
      <c r="C4740" s="100">
        <v>2022</v>
      </c>
      <c r="D4740" s="169" t="s">
        <v>100</v>
      </c>
      <c r="E4740" s="103">
        <v>1</v>
      </c>
      <c r="F4740" s="103">
        <v>15</v>
      </c>
      <c r="G4740" s="104">
        <v>16.62762</v>
      </c>
    </row>
    <row r="4741" spans="1:7" s="139" customFormat="1" ht="25.2" customHeight="1" x14ac:dyDescent="0.35">
      <c r="A4741" s="367" t="s">
        <v>454</v>
      </c>
      <c r="B4741" s="141" t="s">
        <v>584</v>
      </c>
      <c r="C4741" s="100">
        <v>2022</v>
      </c>
      <c r="D4741" s="169" t="s">
        <v>100</v>
      </c>
      <c r="E4741" s="103">
        <v>1</v>
      </c>
      <c r="F4741" s="103">
        <v>15</v>
      </c>
      <c r="G4741" s="104">
        <v>5.2199900000000001</v>
      </c>
    </row>
    <row r="4742" spans="1:7" s="139" customFormat="1" ht="25.2" customHeight="1" x14ac:dyDescent="0.35">
      <c r="A4742" s="367" t="s">
        <v>454</v>
      </c>
      <c r="B4742" s="141" t="s">
        <v>584</v>
      </c>
      <c r="C4742" s="100">
        <v>2022</v>
      </c>
      <c r="D4742" s="169" t="s">
        <v>100</v>
      </c>
      <c r="E4742" s="103">
        <v>1</v>
      </c>
      <c r="F4742" s="103">
        <v>15</v>
      </c>
      <c r="G4742" s="104">
        <v>5.2199900000000001</v>
      </c>
    </row>
    <row r="4743" spans="1:7" s="139" customFormat="1" ht="25.2" customHeight="1" x14ac:dyDescent="0.35">
      <c r="A4743" s="367" t="s">
        <v>454</v>
      </c>
      <c r="B4743" s="141" t="s">
        <v>584</v>
      </c>
      <c r="C4743" s="100">
        <v>2022</v>
      </c>
      <c r="D4743" s="169" t="s">
        <v>100</v>
      </c>
      <c r="E4743" s="103">
        <v>1</v>
      </c>
      <c r="F4743" s="103">
        <v>15</v>
      </c>
      <c r="G4743" s="104">
        <v>5.2199900000000001</v>
      </c>
    </row>
    <row r="4744" spans="1:7" s="139" customFormat="1" ht="25.2" customHeight="1" x14ac:dyDescent="0.35">
      <c r="A4744" s="367" t="s">
        <v>454</v>
      </c>
      <c r="B4744" s="141" t="s">
        <v>584</v>
      </c>
      <c r="C4744" s="100">
        <v>2022</v>
      </c>
      <c r="D4744" s="169" t="s">
        <v>100</v>
      </c>
      <c r="E4744" s="103">
        <v>1</v>
      </c>
      <c r="F4744" s="103">
        <v>15</v>
      </c>
      <c r="G4744" s="104">
        <v>9.5942100000000003</v>
      </c>
    </row>
    <row r="4745" spans="1:7" s="139" customFormat="1" ht="25.2" customHeight="1" x14ac:dyDescent="0.35">
      <c r="A4745" s="367" t="s">
        <v>454</v>
      </c>
      <c r="B4745" s="141" t="s">
        <v>584</v>
      </c>
      <c r="C4745" s="100">
        <v>2022</v>
      </c>
      <c r="D4745" s="169" t="s">
        <v>100</v>
      </c>
      <c r="E4745" s="103">
        <v>1</v>
      </c>
      <c r="F4745" s="103">
        <v>15</v>
      </c>
      <c r="G4745" s="104">
        <v>9.5942100000000003</v>
      </c>
    </row>
    <row r="4746" spans="1:7" s="139" customFormat="1" ht="25.2" customHeight="1" x14ac:dyDescent="0.35">
      <c r="A4746" s="367" t="s">
        <v>454</v>
      </c>
      <c r="B4746" s="141" t="s">
        <v>584</v>
      </c>
      <c r="C4746" s="100">
        <v>2022</v>
      </c>
      <c r="D4746" s="169" t="s">
        <v>100</v>
      </c>
      <c r="E4746" s="103">
        <v>1</v>
      </c>
      <c r="F4746" s="103">
        <v>15</v>
      </c>
      <c r="G4746" s="104">
        <v>9.5942100000000003</v>
      </c>
    </row>
    <row r="4747" spans="1:7" s="63" customFormat="1" ht="25.2" customHeight="1" x14ac:dyDescent="0.35">
      <c r="A4747" s="367" t="s">
        <v>454</v>
      </c>
      <c r="B4747" s="141" t="s">
        <v>584</v>
      </c>
      <c r="C4747" s="100">
        <v>2022</v>
      </c>
      <c r="D4747" s="169" t="s">
        <v>100</v>
      </c>
      <c r="E4747" s="103">
        <v>1</v>
      </c>
      <c r="F4747" s="103">
        <v>15</v>
      </c>
      <c r="G4747" s="104">
        <v>6.3639700000000001</v>
      </c>
    </row>
    <row r="4748" spans="1:7" s="63" customFormat="1" ht="25.2" customHeight="1" x14ac:dyDescent="0.35">
      <c r="A4748" s="367" t="s">
        <v>454</v>
      </c>
      <c r="B4748" s="141" t="s">
        <v>584</v>
      </c>
      <c r="C4748" s="100">
        <v>2022</v>
      </c>
      <c r="D4748" s="169" t="s">
        <v>100</v>
      </c>
      <c r="E4748" s="103">
        <v>1</v>
      </c>
      <c r="F4748" s="103">
        <v>15</v>
      </c>
      <c r="G4748" s="104">
        <v>6.3639700000000001</v>
      </c>
    </row>
    <row r="4749" spans="1:7" s="63" customFormat="1" ht="25.2" customHeight="1" x14ac:dyDescent="0.35">
      <c r="A4749" s="367" t="s">
        <v>454</v>
      </c>
      <c r="B4749" s="141" t="s">
        <v>584</v>
      </c>
      <c r="C4749" s="100">
        <v>2022</v>
      </c>
      <c r="D4749" s="169" t="s">
        <v>100</v>
      </c>
      <c r="E4749" s="103">
        <v>1</v>
      </c>
      <c r="F4749" s="103">
        <v>15</v>
      </c>
      <c r="G4749" s="104">
        <v>6.3639700000000001</v>
      </c>
    </row>
    <row r="4750" spans="1:7" s="63" customFormat="1" ht="25.2" customHeight="1" x14ac:dyDescent="0.35">
      <c r="A4750" s="367" t="s">
        <v>454</v>
      </c>
      <c r="B4750" s="141" t="s">
        <v>584</v>
      </c>
      <c r="C4750" s="100">
        <v>2022</v>
      </c>
      <c r="D4750" s="169" t="s">
        <v>100</v>
      </c>
      <c r="E4750" s="103">
        <v>1</v>
      </c>
      <c r="F4750" s="103">
        <v>15</v>
      </c>
      <c r="G4750" s="104">
        <v>6.3639700000000001</v>
      </c>
    </row>
    <row r="4751" spans="1:7" s="63" customFormat="1" ht="25.2" customHeight="1" x14ac:dyDescent="0.35">
      <c r="A4751" s="367" t="s">
        <v>454</v>
      </c>
      <c r="B4751" s="141" t="s">
        <v>584</v>
      </c>
      <c r="C4751" s="100">
        <v>2022</v>
      </c>
      <c r="D4751" s="169" t="s">
        <v>100</v>
      </c>
      <c r="E4751" s="103">
        <v>1</v>
      </c>
      <c r="F4751" s="103">
        <v>15</v>
      </c>
      <c r="G4751" s="104">
        <v>6.3639700000000001</v>
      </c>
    </row>
    <row r="4752" spans="1:7" s="63" customFormat="1" ht="25.2" customHeight="1" x14ac:dyDescent="0.35">
      <c r="A4752" s="367" t="s">
        <v>454</v>
      </c>
      <c r="B4752" s="141" t="s">
        <v>584</v>
      </c>
      <c r="C4752" s="100">
        <v>2022</v>
      </c>
      <c r="D4752" s="169" t="s">
        <v>100</v>
      </c>
      <c r="E4752" s="103">
        <v>1</v>
      </c>
      <c r="F4752" s="103">
        <v>15</v>
      </c>
      <c r="G4752" s="104">
        <v>6.3639700000000001</v>
      </c>
    </row>
    <row r="4753" spans="1:7" s="63" customFormat="1" ht="25.2" customHeight="1" x14ac:dyDescent="0.35">
      <c r="A4753" s="367" t="s">
        <v>454</v>
      </c>
      <c r="B4753" s="141" t="s">
        <v>584</v>
      </c>
      <c r="C4753" s="100">
        <v>2022</v>
      </c>
      <c r="D4753" s="169" t="s">
        <v>100</v>
      </c>
      <c r="E4753" s="103">
        <v>1</v>
      </c>
      <c r="F4753" s="103">
        <v>15</v>
      </c>
      <c r="G4753" s="104">
        <v>32.299329999999998</v>
      </c>
    </row>
    <row r="4754" spans="1:7" s="63" customFormat="1" ht="25.2" customHeight="1" x14ac:dyDescent="0.35">
      <c r="A4754" s="367" t="s">
        <v>454</v>
      </c>
      <c r="B4754" s="141" t="s">
        <v>584</v>
      </c>
      <c r="C4754" s="100">
        <v>2022</v>
      </c>
      <c r="D4754" s="169" t="s">
        <v>100</v>
      </c>
      <c r="E4754" s="103">
        <v>1</v>
      </c>
      <c r="F4754" s="103">
        <v>15</v>
      </c>
      <c r="G4754" s="104">
        <v>32.299329999999998</v>
      </c>
    </row>
    <row r="4755" spans="1:7" s="63" customFormat="1" ht="25.2" customHeight="1" x14ac:dyDescent="0.35">
      <c r="A4755" s="367" t="s">
        <v>454</v>
      </c>
      <c r="B4755" s="141" t="s">
        <v>584</v>
      </c>
      <c r="C4755" s="100">
        <v>2022</v>
      </c>
      <c r="D4755" s="169" t="s">
        <v>100</v>
      </c>
      <c r="E4755" s="103">
        <v>1</v>
      </c>
      <c r="F4755" s="103">
        <v>15</v>
      </c>
      <c r="G4755" s="104">
        <v>32.299329999999998</v>
      </c>
    </row>
    <row r="4756" spans="1:7" s="63" customFormat="1" ht="25.2" customHeight="1" x14ac:dyDescent="0.35">
      <c r="A4756" s="367" t="s">
        <v>454</v>
      </c>
      <c r="B4756" s="141" t="s">
        <v>584</v>
      </c>
      <c r="C4756" s="100">
        <v>2022</v>
      </c>
      <c r="D4756" s="169" t="s">
        <v>100</v>
      </c>
      <c r="E4756" s="103">
        <v>1</v>
      </c>
      <c r="F4756" s="103">
        <v>15</v>
      </c>
      <c r="G4756" s="104">
        <v>32.299329999999998</v>
      </c>
    </row>
    <row r="4757" spans="1:7" s="63" customFormat="1" ht="25.2" customHeight="1" x14ac:dyDescent="0.35">
      <c r="A4757" s="367" t="s">
        <v>454</v>
      </c>
      <c r="B4757" s="141" t="s">
        <v>584</v>
      </c>
      <c r="C4757" s="100">
        <v>2022</v>
      </c>
      <c r="D4757" s="169" t="s">
        <v>100</v>
      </c>
      <c r="E4757" s="103">
        <v>1</v>
      </c>
      <c r="F4757" s="103">
        <v>15</v>
      </c>
      <c r="G4757" s="104">
        <v>32.299329999999998</v>
      </c>
    </row>
    <row r="4758" spans="1:7" s="63" customFormat="1" ht="25.2" customHeight="1" x14ac:dyDescent="0.35">
      <c r="A4758" s="367" t="s">
        <v>454</v>
      </c>
      <c r="B4758" s="141" t="s">
        <v>584</v>
      </c>
      <c r="C4758" s="100">
        <v>2022</v>
      </c>
      <c r="D4758" s="169" t="s">
        <v>100</v>
      </c>
      <c r="E4758" s="103">
        <v>1</v>
      </c>
      <c r="F4758" s="103">
        <v>15</v>
      </c>
      <c r="G4758" s="104">
        <v>32.299329999999998</v>
      </c>
    </row>
    <row r="4759" spans="1:7" s="63" customFormat="1" ht="25.2" customHeight="1" x14ac:dyDescent="0.35">
      <c r="A4759" s="367" t="s">
        <v>454</v>
      </c>
      <c r="B4759" s="141" t="s">
        <v>584</v>
      </c>
      <c r="C4759" s="100">
        <v>2022</v>
      </c>
      <c r="D4759" s="169" t="s">
        <v>100</v>
      </c>
      <c r="E4759" s="103">
        <v>1</v>
      </c>
      <c r="F4759" s="103">
        <v>15</v>
      </c>
      <c r="G4759" s="104">
        <v>32.299329999999998</v>
      </c>
    </row>
    <row r="4760" spans="1:7" s="63" customFormat="1" ht="25.2" customHeight="1" x14ac:dyDescent="0.35">
      <c r="A4760" s="367" t="s">
        <v>454</v>
      </c>
      <c r="B4760" s="141" t="s">
        <v>584</v>
      </c>
      <c r="C4760" s="100">
        <v>2022</v>
      </c>
      <c r="D4760" s="169" t="s">
        <v>100</v>
      </c>
      <c r="E4760" s="103">
        <v>1</v>
      </c>
      <c r="F4760" s="103">
        <v>15</v>
      </c>
      <c r="G4760" s="104">
        <v>32.299329999999998</v>
      </c>
    </row>
    <row r="4761" spans="1:7" s="63" customFormat="1" ht="25.2" customHeight="1" x14ac:dyDescent="0.35">
      <c r="A4761" s="367" t="s">
        <v>454</v>
      </c>
      <c r="B4761" s="141" t="s">
        <v>584</v>
      </c>
      <c r="C4761" s="100">
        <v>2022</v>
      </c>
      <c r="D4761" s="169" t="s">
        <v>100</v>
      </c>
      <c r="E4761" s="103">
        <v>1</v>
      </c>
      <c r="F4761" s="103">
        <v>15</v>
      </c>
      <c r="G4761" s="104">
        <v>32.299329999999998</v>
      </c>
    </row>
    <row r="4762" spans="1:7" s="63" customFormat="1" ht="25.2" customHeight="1" x14ac:dyDescent="0.35">
      <c r="A4762" s="367" t="s">
        <v>454</v>
      </c>
      <c r="B4762" s="141" t="s">
        <v>584</v>
      </c>
      <c r="C4762" s="100">
        <v>2022</v>
      </c>
      <c r="D4762" s="169" t="s">
        <v>100</v>
      </c>
      <c r="E4762" s="103">
        <v>1</v>
      </c>
      <c r="F4762" s="103">
        <v>16</v>
      </c>
      <c r="G4762" s="104">
        <v>32.299329999999998</v>
      </c>
    </row>
    <row r="4763" spans="1:7" s="63" customFormat="1" ht="25.2" customHeight="1" x14ac:dyDescent="0.35">
      <c r="A4763" s="367" t="s">
        <v>454</v>
      </c>
      <c r="B4763" s="141" t="s">
        <v>584</v>
      </c>
      <c r="C4763" s="100">
        <v>2022</v>
      </c>
      <c r="D4763" s="169" t="s">
        <v>100</v>
      </c>
      <c r="E4763" s="103">
        <v>1</v>
      </c>
      <c r="F4763" s="103">
        <v>15</v>
      </c>
      <c r="G4763" s="104">
        <v>32.299329999999998</v>
      </c>
    </row>
    <row r="4764" spans="1:7" s="63" customFormat="1" ht="25.2" customHeight="1" x14ac:dyDescent="0.35">
      <c r="A4764" s="367" t="s">
        <v>454</v>
      </c>
      <c r="B4764" s="141" t="s">
        <v>584</v>
      </c>
      <c r="C4764" s="100">
        <v>2022</v>
      </c>
      <c r="D4764" s="169" t="s">
        <v>100</v>
      </c>
      <c r="E4764" s="103">
        <v>1</v>
      </c>
      <c r="F4764" s="103">
        <v>15</v>
      </c>
      <c r="G4764" s="104">
        <v>32.299329999999998</v>
      </c>
    </row>
    <row r="4765" spans="1:7" s="63" customFormat="1" ht="25.2" customHeight="1" x14ac:dyDescent="0.35">
      <c r="A4765" s="367" t="s">
        <v>454</v>
      </c>
      <c r="B4765" s="141" t="s">
        <v>584</v>
      </c>
      <c r="C4765" s="100">
        <v>2022</v>
      </c>
      <c r="D4765" s="169" t="s">
        <v>100</v>
      </c>
      <c r="E4765" s="103">
        <v>1</v>
      </c>
      <c r="F4765" s="103">
        <v>15</v>
      </c>
      <c r="G4765" s="104">
        <v>32.299329999999998</v>
      </c>
    </row>
    <row r="4766" spans="1:7" s="63" customFormat="1" ht="25.2" customHeight="1" x14ac:dyDescent="0.35">
      <c r="A4766" s="367" t="s">
        <v>454</v>
      </c>
      <c r="B4766" s="141" t="s">
        <v>584</v>
      </c>
      <c r="C4766" s="100">
        <v>2022</v>
      </c>
      <c r="D4766" s="169" t="s">
        <v>100</v>
      </c>
      <c r="E4766" s="103">
        <v>1</v>
      </c>
      <c r="F4766" s="103">
        <v>15</v>
      </c>
      <c r="G4766" s="104">
        <v>6.3639700000000001</v>
      </c>
    </row>
    <row r="4767" spans="1:7" s="63" customFormat="1" ht="25.2" customHeight="1" x14ac:dyDescent="0.35">
      <c r="A4767" s="367" t="s">
        <v>454</v>
      </c>
      <c r="B4767" s="141" t="s">
        <v>584</v>
      </c>
      <c r="C4767" s="100">
        <v>2022</v>
      </c>
      <c r="D4767" s="169" t="s">
        <v>100</v>
      </c>
      <c r="E4767" s="103">
        <v>1</v>
      </c>
      <c r="F4767" s="103">
        <v>15</v>
      </c>
      <c r="G4767" s="104">
        <v>6.3639700000000001</v>
      </c>
    </row>
    <row r="4768" spans="1:7" s="63" customFormat="1" ht="25.2" customHeight="1" x14ac:dyDescent="0.35">
      <c r="A4768" s="367" t="s">
        <v>454</v>
      </c>
      <c r="B4768" s="141" t="s">
        <v>584</v>
      </c>
      <c r="C4768" s="100">
        <v>2022</v>
      </c>
      <c r="D4768" s="169" t="s">
        <v>100</v>
      </c>
      <c r="E4768" s="103">
        <v>1</v>
      </c>
      <c r="F4768" s="103">
        <v>15</v>
      </c>
      <c r="G4768" s="104">
        <v>32.299329999999998</v>
      </c>
    </row>
    <row r="4769" spans="1:7" s="63" customFormat="1" ht="25.2" customHeight="1" x14ac:dyDescent="0.35">
      <c r="A4769" s="367" t="s">
        <v>454</v>
      </c>
      <c r="B4769" s="141" t="s">
        <v>584</v>
      </c>
      <c r="C4769" s="100">
        <v>2022</v>
      </c>
      <c r="D4769" s="169" t="s">
        <v>100</v>
      </c>
      <c r="E4769" s="103">
        <v>1</v>
      </c>
      <c r="F4769" s="103">
        <v>15</v>
      </c>
      <c r="G4769" s="104">
        <v>6.3639700000000001</v>
      </c>
    </row>
    <row r="4770" spans="1:7" s="63" customFormat="1" ht="25.2" customHeight="1" x14ac:dyDescent="0.35">
      <c r="A4770" s="367" t="s">
        <v>454</v>
      </c>
      <c r="B4770" s="141" t="s">
        <v>584</v>
      </c>
      <c r="C4770" s="100">
        <v>2022</v>
      </c>
      <c r="D4770" s="169" t="s">
        <v>100</v>
      </c>
      <c r="E4770" s="103">
        <v>1</v>
      </c>
      <c r="F4770" s="103">
        <v>15</v>
      </c>
      <c r="G4770" s="104">
        <v>6.3639700000000001</v>
      </c>
    </row>
    <row r="4771" spans="1:7" s="63" customFormat="1" ht="25.2" customHeight="1" x14ac:dyDescent="0.35">
      <c r="A4771" s="367" t="s">
        <v>454</v>
      </c>
      <c r="B4771" s="141" t="s">
        <v>584</v>
      </c>
      <c r="C4771" s="100">
        <v>2022</v>
      </c>
      <c r="D4771" s="169" t="s">
        <v>100</v>
      </c>
      <c r="E4771" s="103">
        <v>1</v>
      </c>
      <c r="F4771" s="103">
        <v>15</v>
      </c>
      <c r="G4771" s="104">
        <v>6.3639700000000001</v>
      </c>
    </row>
    <row r="4772" spans="1:7" s="63" customFormat="1" ht="25.2" customHeight="1" x14ac:dyDescent="0.35">
      <c r="A4772" s="367" t="s">
        <v>454</v>
      </c>
      <c r="B4772" s="141" t="s">
        <v>584</v>
      </c>
      <c r="C4772" s="100">
        <v>2022</v>
      </c>
      <c r="D4772" s="169" t="s">
        <v>100</v>
      </c>
      <c r="E4772" s="103">
        <v>1</v>
      </c>
      <c r="F4772" s="103">
        <v>15</v>
      </c>
      <c r="G4772" s="104">
        <v>32.299329999999998</v>
      </c>
    </row>
    <row r="4773" spans="1:7" s="63" customFormat="1" ht="25.2" customHeight="1" x14ac:dyDescent="0.35">
      <c r="A4773" s="367" t="s">
        <v>454</v>
      </c>
      <c r="B4773" s="141" t="s">
        <v>584</v>
      </c>
      <c r="C4773" s="100">
        <v>2022</v>
      </c>
      <c r="D4773" s="169" t="s">
        <v>100</v>
      </c>
      <c r="E4773" s="103">
        <v>1</v>
      </c>
      <c r="F4773" s="103">
        <v>15</v>
      </c>
      <c r="G4773" s="104">
        <v>32.299329999999998</v>
      </c>
    </row>
    <row r="4774" spans="1:7" s="63" customFormat="1" ht="25.2" customHeight="1" x14ac:dyDescent="0.35">
      <c r="A4774" s="367" t="s">
        <v>454</v>
      </c>
      <c r="B4774" s="141" t="s">
        <v>584</v>
      </c>
      <c r="C4774" s="100">
        <v>2022</v>
      </c>
      <c r="D4774" s="169" t="s">
        <v>100</v>
      </c>
      <c r="E4774" s="103">
        <v>1</v>
      </c>
      <c r="F4774" s="103">
        <v>15</v>
      </c>
      <c r="G4774" s="104">
        <v>32.299329999999998</v>
      </c>
    </row>
    <row r="4775" spans="1:7" s="63" customFormat="1" ht="25.2" customHeight="1" x14ac:dyDescent="0.35">
      <c r="A4775" s="367" t="s">
        <v>454</v>
      </c>
      <c r="B4775" s="141" t="s">
        <v>584</v>
      </c>
      <c r="C4775" s="100">
        <v>2022</v>
      </c>
      <c r="D4775" s="169" t="s">
        <v>100</v>
      </c>
      <c r="E4775" s="103">
        <v>1</v>
      </c>
      <c r="F4775" s="103">
        <v>15</v>
      </c>
      <c r="G4775" s="104">
        <v>32.299329999999998</v>
      </c>
    </row>
    <row r="4776" spans="1:7" s="63" customFormat="1" ht="25.2" customHeight="1" x14ac:dyDescent="0.35">
      <c r="A4776" s="367" t="s">
        <v>454</v>
      </c>
      <c r="B4776" s="141" t="s">
        <v>584</v>
      </c>
      <c r="C4776" s="100">
        <v>2022</v>
      </c>
      <c r="D4776" s="169" t="s">
        <v>100</v>
      </c>
      <c r="E4776" s="103">
        <v>1</v>
      </c>
      <c r="F4776" s="103">
        <v>15</v>
      </c>
      <c r="G4776" s="104">
        <v>32.299329999999998</v>
      </c>
    </row>
    <row r="4777" spans="1:7" s="63" customFormat="1" ht="25.2" customHeight="1" x14ac:dyDescent="0.35">
      <c r="A4777" s="367" t="s">
        <v>454</v>
      </c>
      <c r="B4777" s="141" t="s">
        <v>584</v>
      </c>
      <c r="C4777" s="100">
        <v>2022</v>
      </c>
      <c r="D4777" s="169" t="s">
        <v>100</v>
      </c>
      <c r="E4777" s="103">
        <v>1</v>
      </c>
      <c r="F4777" s="103">
        <v>15</v>
      </c>
      <c r="G4777" s="104">
        <v>32.299329999999998</v>
      </c>
    </row>
    <row r="4778" spans="1:7" s="63" customFormat="1" ht="25.2" customHeight="1" x14ac:dyDescent="0.35">
      <c r="A4778" s="367" t="s">
        <v>454</v>
      </c>
      <c r="B4778" s="141" t="s">
        <v>584</v>
      </c>
      <c r="C4778" s="100">
        <v>2022</v>
      </c>
      <c r="D4778" s="169" t="s">
        <v>100</v>
      </c>
      <c r="E4778" s="103">
        <v>1</v>
      </c>
      <c r="F4778" s="103">
        <v>15</v>
      </c>
      <c r="G4778" s="104">
        <v>6.3639299999999999</v>
      </c>
    </row>
    <row r="4779" spans="1:7" s="63" customFormat="1" ht="25.2" customHeight="1" x14ac:dyDescent="0.35">
      <c r="A4779" s="367" t="s">
        <v>454</v>
      </c>
      <c r="B4779" s="141" t="s">
        <v>584</v>
      </c>
      <c r="C4779" s="100">
        <v>2022</v>
      </c>
      <c r="D4779" s="169" t="s">
        <v>100</v>
      </c>
      <c r="E4779" s="103">
        <v>1</v>
      </c>
      <c r="F4779" s="103">
        <v>15</v>
      </c>
      <c r="G4779" s="104">
        <v>32.299329999999998</v>
      </c>
    </row>
    <row r="4780" spans="1:7" s="63" customFormat="1" ht="25.2" customHeight="1" x14ac:dyDescent="0.35">
      <c r="A4780" s="367" t="s">
        <v>454</v>
      </c>
      <c r="B4780" s="141" t="s">
        <v>584</v>
      </c>
      <c r="C4780" s="100">
        <v>2022</v>
      </c>
      <c r="D4780" s="169" t="s">
        <v>100</v>
      </c>
      <c r="E4780" s="103">
        <v>1</v>
      </c>
      <c r="F4780" s="103">
        <v>15</v>
      </c>
      <c r="G4780" s="104">
        <v>32.299329999999998</v>
      </c>
    </row>
    <row r="4781" spans="1:7" s="63" customFormat="1" ht="25.2" customHeight="1" x14ac:dyDescent="0.35">
      <c r="A4781" s="367" t="s">
        <v>454</v>
      </c>
      <c r="B4781" s="141" t="s">
        <v>584</v>
      </c>
      <c r="C4781" s="100">
        <v>2022</v>
      </c>
      <c r="D4781" s="169" t="s">
        <v>100</v>
      </c>
      <c r="E4781" s="103">
        <v>1</v>
      </c>
      <c r="F4781" s="103">
        <v>15</v>
      </c>
      <c r="G4781" s="104">
        <v>32.299329999999998</v>
      </c>
    </row>
    <row r="4782" spans="1:7" s="63" customFormat="1" ht="25.2" customHeight="1" x14ac:dyDescent="0.35">
      <c r="A4782" s="367" t="s">
        <v>454</v>
      </c>
      <c r="B4782" s="141" t="s">
        <v>584</v>
      </c>
      <c r="C4782" s="100">
        <v>2022</v>
      </c>
      <c r="D4782" s="169" t="s">
        <v>100</v>
      </c>
      <c r="E4782" s="103">
        <v>1</v>
      </c>
      <c r="F4782" s="103">
        <v>15</v>
      </c>
      <c r="G4782" s="104">
        <v>32.299329999999998</v>
      </c>
    </row>
    <row r="4783" spans="1:7" s="63" customFormat="1" ht="25.2" customHeight="1" x14ac:dyDescent="0.35">
      <c r="A4783" s="367" t="s">
        <v>454</v>
      </c>
      <c r="B4783" s="141" t="s">
        <v>584</v>
      </c>
      <c r="C4783" s="100">
        <v>2022</v>
      </c>
      <c r="D4783" s="169" t="s">
        <v>100</v>
      </c>
      <c r="E4783" s="103">
        <v>1</v>
      </c>
      <c r="F4783" s="103">
        <v>15</v>
      </c>
      <c r="G4783" s="104">
        <v>32.299329999999998</v>
      </c>
    </row>
    <row r="4784" spans="1:7" s="63" customFormat="1" ht="25.2" customHeight="1" x14ac:dyDescent="0.35">
      <c r="A4784" s="367" t="s">
        <v>454</v>
      </c>
      <c r="B4784" s="141" t="s">
        <v>584</v>
      </c>
      <c r="C4784" s="100">
        <v>2022</v>
      </c>
      <c r="D4784" s="169" t="s">
        <v>100</v>
      </c>
      <c r="E4784" s="103">
        <v>1</v>
      </c>
      <c r="F4784" s="103">
        <v>15</v>
      </c>
      <c r="G4784" s="104">
        <v>32.299329999999998</v>
      </c>
    </row>
    <row r="4785" spans="1:7" s="63" customFormat="1" ht="25.2" customHeight="1" x14ac:dyDescent="0.35">
      <c r="A4785" s="367" t="s">
        <v>454</v>
      </c>
      <c r="B4785" s="141" t="s">
        <v>584</v>
      </c>
      <c r="C4785" s="100">
        <v>2022</v>
      </c>
      <c r="D4785" s="169" t="s">
        <v>100</v>
      </c>
      <c r="E4785" s="103">
        <v>1</v>
      </c>
      <c r="F4785" s="103">
        <v>15</v>
      </c>
      <c r="G4785" s="104">
        <v>32.299329999999998</v>
      </c>
    </row>
    <row r="4786" spans="1:7" s="63" customFormat="1" ht="25.2" customHeight="1" x14ac:dyDescent="0.35">
      <c r="A4786" s="367" t="s">
        <v>454</v>
      </c>
      <c r="B4786" s="141" t="s">
        <v>584</v>
      </c>
      <c r="C4786" s="100">
        <v>2022</v>
      </c>
      <c r="D4786" s="169" t="s">
        <v>100</v>
      </c>
      <c r="E4786" s="103">
        <v>1</v>
      </c>
      <c r="F4786" s="103">
        <v>70</v>
      </c>
      <c r="G4786" s="104">
        <v>15.53702</v>
      </c>
    </row>
    <row r="4787" spans="1:7" s="63" customFormat="1" ht="25.2" customHeight="1" x14ac:dyDescent="0.35">
      <c r="A4787" s="367" t="s">
        <v>454</v>
      </c>
      <c r="B4787" s="141" t="s">
        <v>584</v>
      </c>
      <c r="C4787" s="100">
        <v>2022</v>
      </c>
      <c r="D4787" s="169" t="s">
        <v>100</v>
      </c>
      <c r="E4787" s="103">
        <v>1</v>
      </c>
      <c r="F4787" s="103">
        <v>30</v>
      </c>
      <c r="G4787" s="104">
        <v>15.53702</v>
      </c>
    </row>
    <row r="4788" spans="1:7" s="139" customFormat="1" ht="25.2" customHeight="1" collapsed="1" x14ac:dyDescent="0.35">
      <c r="A4788" s="367" t="s">
        <v>454</v>
      </c>
      <c r="B4788" s="343" t="s">
        <v>585</v>
      </c>
      <c r="C4788" s="100">
        <v>2022</v>
      </c>
      <c r="D4788" s="169" t="s">
        <v>100</v>
      </c>
      <c r="E4788" s="103">
        <v>1</v>
      </c>
      <c r="F4788" s="103">
        <v>15</v>
      </c>
      <c r="G4788" s="104">
        <v>31.958290000000002</v>
      </c>
    </row>
    <row r="4789" spans="1:7" s="63" customFormat="1" ht="25.2" customHeight="1" x14ac:dyDescent="0.35">
      <c r="A4789" s="367" t="s">
        <v>454</v>
      </c>
      <c r="B4789" s="343" t="s">
        <v>585</v>
      </c>
      <c r="C4789" s="100">
        <v>2022</v>
      </c>
      <c r="D4789" s="169" t="s">
        <v>100</v>
      </c>
      <c r="E4789" s="103">
        <v>1</v>
      </c>
      <c r="F4789" s="103">
        <v>15</v>
      </c>
      <c r="G4789" s="104">
        <v>6.0229300000000006</v>
      </c>
    </row>
    <row r="4790" spans="1:7" s="63" customFormat="1" ht="25.2" customHeight="1" x14ac:dyDescent="0.35">
      <c r="A4790" s="367" t="s">
        <v>454</v>
      </c>
      <c r="B4790" s="343" t="s">
        <v>585</v>
      </c>
      <c r="C4790" s="100">
        <v>2022</v>
      </c>
      <c r="D4790" s="169" t="s">
        <v>100</v>
      </c>
      <c r="E4790" s="103">
        <v>1</v>
      </c>
      <c r="F4790" s="103">
        <v>15</v>
      </c>
      <c r="G4790" s="104">
        <v>6.0229300000000006</v>
      </c>
    </row>
    <row r="4791" spans="1:7" s="63" customFormat="1" ht="25.2" customHeight="1" x14ac:dyDescent="0.35">
      <c r="A4791" s="367" t="s">
        <v>454</v>
      </c>
      <c r="B4791" s="343" t="s">
        <v>585</v>
      </c>
      <c r="C4791" s="100">
        <v>2022</v>
      </c>
      <c r="D4791" s="169" t="s">
        <v>100</v>
      </c>
      <c r="E4791" s="103">
        <v>1</v>
      </c>
      <c r="F4791" s="103">
        <v>15</v>
      </c>
      <c r="G4791" s="104">
        <v>30.91986</v>
      </c>
    </row>
    <row r="4792" spans="1:7" s="63" customFormat="1" ht="25.2" customHeight="1" x14ac:dyDescent="0.35">
      <c r="A4792" s="367" t="s">
        <v>454</v>
      </c>
      <c r="B4792" s="343" t="s">
        <v>585</v>
      </c>
      <c r="C4792" s="100">
        <v>2022</v>
      </c>
      <c r="D4792" s="169" t="s">
        <v>100</v>
      </c>
      <c r="E4792" s="103">
        <v>1</v>
      </c>
      <c r="F4792" s="103">
        <v>15</v>
      </c>
      <c r="G4792" s="104">
        <v>30.91986</v>
      </c>
    </row>
    <row r="4793" spans="1:7" s="63" customFormat="1" ht="25.2" customHeight="1" x14ac:dyDescent="0.35">
      <c r="A4793" s="367" t="s">
        <v>454</v>
      </c>
      <c r="B4793" s="343" t="s">
        <v>585</v>
      </c>
      <c r="C4793" s="100">
        <v>2022</v>
      </c>
      <c r="D4793" s="169" t="s">
        <v>100</v>
      </c>
      <c r="E4793" s="103">
        <v>1</v>
      </c>
      <c r="F4793" s="103">
        <v>15</v>
      </c>
      <c r="G4793" s="104">
        <v>10.397150000000002</v>
      </c>
    </row>
    <row r="4794" spans="1:7" s="63" customFormat="1" ht="25.2" customHeight="1" x14ac:dyDescent="0.35">
      <c r="A4794" s="367" t="s">
        <v>454</v>
      </c>
      <c r="B4794" s="343" t="s">
        <v>585</v>
      </c>
      <c r="C4794" s="100">
        <v>2022</v>
      </c>
      <c r="D4794" s="169" t="s">
        <v>100</v>
      </c>
      <c r="E4794" s="103">
        <v>1</v>
      </c>
      <c r="F4794" s="103">
        <v>15</v>
      </c>
      <c r="G4794" s="104">
        <v>30.91986</v>
      </c>
    </row>
    <row r="4795" spans="1:7" s="63" customFormat="1" ht="25.2" customHeight="1" x14ac:dyDescent="0.35">
      <c r="A4795" s="367" t="s">
        <v>454</v>
      </c>
      <c r="B4795" s="343" t="s">
        <v>585</v>
      </c>
      <c r="C4795" s="100">
        <v>2022</v>
      </c>
      <c r="D4795" s="169" t="s">
        <v>100</v>
      </c>
      <c r="E4795" s="103">
        <v>1</v>
      </c>
      <c r="F4795" s="103">
        <v>15</v>
      </c>
      <c r="G4795" s="104">
        <v>31.958290000000002</v>
      </c>
    </row>
    <row r="4796" spans="1:7" s="63" customFormat="1" ht="25.2" customHeight="1" x14ac:dyDescent="0.35">
      <c r="A4796" s="367" t="s">
        <v>454</v>
      </c>
      <c r="B4796" s="343" t="s">
        <v>585</v>
      </c>
      <c r="C4796" s="100">
        <v>2022</v>
      </c>
      <c r="D4796" s="169" t="s">
        <v>100</v>
      </c>
      <c r="E4796" s="103">
        <v>1</v>
      </c>
      <c r="F4796" s="103">
        <v>15</v>
      </c>
      <c r="G4796" s="104">
        <v>31.958290000000002</v>
      </c>
    </row>
    <row r="4797" spans="1:7" s="63" customFormat="1" ht="25.2" customHeight="1" x14ac:dyDescent="0.35">
      <c r="A4797" s="367" t="s">
        <v>454</v>
      </c>
      <c r="B4797" s="343" t="s">
        <v>585</v>
      </c>
      <c r="C4797" s="100">
        <v>2022</v>
      </c>
      <c r="D4797" s="169" t="s">
        <v>100</v>
      </c>
      <c r="E4797" s="103">
        <v>1</v>
      </c>
      <c r="F4797" s="103">
        <v>30</v>
      </c>
      <c r="G4797" s="104">
        <v>30.91986</v>
      </c>
    </row>
    <row r="4798" spans="1:7" s="63" customFormat="1" ht="25.2" customHeight="1" x14ac:dyDescent="0.35">
      <c r="A4798" s="367" t="s">
        <v>454</v>
      </c>
      <c r="B4798" s="343" t="s">
        <v>585</v>
      </c>
      <c r="C4798" s="100">
        <v>2022</v>
      </c>
      <c r="D4798" s="169" t="s">
        <v>100</v>
      </c>
      <c r="E4798" s="103">
        <v>1</v>
      </c>
      <c r="F4798" s="103">
        <v>15</v>
      </c>
      <c r="G4798" s="104">
        <v>31.958290000000002</v>
      </c>
    </row>
    <row r="4799" spans="1:7" s="63" customFormat="1" ht="25.2" customHeight="1" x14ac:dyDescent="0.35">
      <c r="A4799" s="367" t="s">
        <v>454</v>
      </c>
      <c r="B4799" s="343" t="s">
        <v>585</v>
      </c>
      <c r="C4799" s="100">
        <v>2022</v>
      </c>
      <c r="D4799" s="169" t="s">
        <v>100</v>
      </c>
      <c r="E4799" s="103">
        <v>1</v>
      </c>
      <c r="F4799" s="103">
        <v>15</v>
      </c>
      <c r="G4799" s="104">
        <v>31.958290000000002</v>
      </c>
    </row>
    <row r="4800" spans="1:7" s="63" customFormat="1" ht="25.2" customHeight="1" x14ac:dyDescent="0.35">
      <c r="A4800" s="367" t="s">
        <v>454</v>
      </c>
      <c r="B4800" s="343" t="s">
        <v>585</v>
      </c>
      <c r="C4800" s="100">
        <v>2022</v>
      </c>
      <c r="D4800" s="169" t="s">
        <v>100</v>
      </c>
      <c r="E4800" s="103">
        <v>1</v>
      </c>
      <c r="F4800" s="103">
        <v>15</v>
      </c>
      <c r="G4800" s="104">
        <v>31.958290000000002</v>
      </c>
    </row>
    <row r="4801" spans="1:7" s="63" customFormat="1" ht="25.2" customHeight="1" x14ac:dyDescent="0.35">
      <c r="A4801" s="367" t="s">
        <v>454</v>
      </c>
      <c r="B4801" s="343" t="s">
        <v>585</v>
      </c>
      <c r="C4801" s="100">
        <v>2022</v>
      </c>
      <c r="D4801" s="169" t="s">
        <v>100</v>
      </c>
      <c r="E4801" s="103">
        <v>1</v>
      </c>
      <c r="F4801" s="103">
        <v>15</v>
      </c>
      <c r="G4801" s="104">
        <v>31.958290000000002</v>
      </c>
    </row>
    <row r="4802" spans="1:7" s="63" customFormat="1" ht="25.2" customHeight="1" x14ac:dyDescent="0.35">
      <c r="A4802" s="367" t="s">
        <v>454</v>
      </c>
      <c r="B4802" s="343" t="s">
        <v>585</v>
      </c>
      <c r="C4802" s="100">
        <v>2022</v>
      </c>
      <c r="D4802" s="169" t="s">
        <v>100</v>
      </c>
      <c r="E4802" s="103">
        <v>1</v>
      </c>
      <c r="F4802" s="103">
        <v>15</v>
      </c>
      <c r="G4802" s="104">
        <v>31.958290000000002</v>
      </c>
    </row>
    <row r="4803" spans="1:7" s="63" customFormat="1" ht="25.2" customHeight="1" x14ac:dyDescent="0.35">
      <c r="A4803" s="367" t="s">
        <v>454</v>
      </c>
      <c r="B4803" s="343" t="s">
        <v>585</v>
      </c>
      <c r="C4803" s="100">
        <v>2022</v>
      </c>
      <c r="D4803" s="169" t="s">
        <v>100</v>
      </c>
      <c r="E4803" s="103">
        <v>1</v>
      </c>
      <c r="F4803" s="103">
        <v>15</v>
      </c>
      <c r="G4803" s="104">
        <v>31.958290000000002</v>
      </c>
    </row>
    <row r="4804" spans="1:7" s="63" customFormat="1" ht="25.2" customHeight="1" x14ac:dyDescent="0.35">
      <c r="A4804" s="367" t="s">
        <v>454</v>
      </c>
      <c r="B4804" s="343" t="s">
        <v>585</v>
      </c>
      <c r="C4804" s="100">
        <v>2022</v>
      </c>
      <c r="D4804" s="169" t="s">
        <v>100</v>
      </c>
      <c r="E4804" s="103">
        <v>1</v>
      </c>
      <c r="F4804" s="103">
        <v>15</v>
      </c>
      <c r="G4804" s="104">
        <v>30.91986</v>
      </c>
    </row>
    <row r="4805" spans="1:7" s="63" customFormat="1" ht="25.2" customHeight="1" x14ac:dyDescent="0.35">
      <c r="A4805" s="367" t="s">
        <v>454</v>
      </c>
      <c r="B4805" s="343" t="s">
        <v>585</v>
      </c>
      <c r="C4805" s="100">
        <v>2022</v>
      </c>
      <c r="D4805" s="169" t="s">
        <v>100</v>
      </c>
      <c r="E4805" s="103">
        <v>1</v>
      </c>
      <c r="F4805" s="103">
        <v>15</v>
      </c>
      <c r="G4805" s="104">
        <v>30.91986</v>
      </c>
    </row>
    <row r="4806" spans="1:7" s="63" customFormat="1" ht="25.2" customHeight="1" x14ac:dyDescent="0.35">
      <c r="A4806" s="367" t="s">
        <v>454</v>
      </c>
      <c r="B4806" s="343" t="s">
        <v>585</v>
      </c>
      <c r="C4806" s="100">
        <v>2022</v>
      </c>
      <c r="D4806" s="169" t="s">
        <v>100</v>
      </c>
      <c r="E4806" s="103">
        <v>1</v>
      </c>
      <c r="F4806" s="103">
        <v>15</v>
      </c>
      <c r="G4806" s="104">
        <v>30.91986</v>
      </c>
    </row>
    <row r="4807" spans="1:7" s="63" customFormat="1" ht="25.2" customHeight="1" x14ac:dyDescent="0.35">
      <c r="A4807" s="367" t="s">
        <v>454</v>
      </c>
      <c r="B4807" s="343" t="s">
        <v>585</v>
      </c>
      <c r="C4807" s="100">
        <v>2022</v>
      </c>
      <c r="D4807" s="169" t="s">
        <v>100</v>
      </c>
      <c r="E4807" s="103">
        <v>1</v>
      </c>
      <c r="F4807" s="103">
        <v>15</v>
      </c>
      <c r="G4807" s="104">
        <v>30.91986</v>
      </c>
    </row>
    <row r="4808" spans="1:7" s="63" customFormat="1" ht="25.2" customHeight="1" x14ac:dyDescent="0.35">
      <c r="A4808" s="367" t="s">
        <v>454</v>
      </c>
      <c r="B4808" s="343" t="s">
        <v>585</v>
      </c>
      <c r="C4808" s="100">
        <v>2022</v>
      </c>
      <c r="D4808" s="169" t="s">
        <v>100</v>
      </c>
      <c r="E4808" s="103">
        <v>1</v>
      </c>
      <c r="F4808" s="103">
        <v>15</v>
      </c>
      <c r="G4808" s="104">
        <v>30.91986</v>
      </c>
    </row>
    <row r="4809" spans="1:7" s="63" customFormat="1" ht="25.2" customHeight="1" x14ac:dyDescent="0.35">
      <c r="A4809" s="367" t="s">
        <v>454</v>
      </c>
      <c r="B4809" s="343" t="s">
        <v>585</v>
      </c>
      <c r="C4809" s="100">
        <v>2022</v>
      </c>
      <c r="D4809" s="169" t="s">
        <v>100</v>
      </c>
      <c r="E4809" s="103">
        <v>1</v>
      </c>
      <c r="F4809" s="103">
        <v>15</v>
      </c>
      <c r="G4809" s="104">
        <v>30.91986</v>
      </c>
    </row>
    <row r="4810" spans="1:7" s="63" customFormat="1" ht="25.2" customHeight="1" x14ac:dyDescent="0.35">
      <c r="A4810" s="367" t="s">
        <v>454</v>
      </c>
      <c r="B4810" s="343" t="s">
        <v>585</v>
      </c>
      <c r="C4810" s="100">
        <v>2022</v>
      </c>
      <c r="D4810" s="169" t="s">
        <v>100</v>
      </c>
      <c r="E4810" s="103">
        <v>1</v>
      </c>
      <c r="F4810" s="103">
        <v>15</v>
      </c>
      <c r="G4810" s="104">
        <v>30.91986</v>
      </c>
    </row>
    <row r="4811" spans="1:7" s="63" customFormat="1" ht="25.2" customHeight="1" x14ac:dyDescent="0.35">
      <c r="A4811" s="367" t="s">
        <v>454</v>
      </c>
      <c r="B4811" s="343" t="s">
        <v>585</v>
      </c>
      <c r="C4811" s="100">
        <v>2022</v>
      </c>
      <c r="D4811" s="169" t="s">
        <v>100</v>
      </c>
      <c r="E4811" s="103">
        <v>1</v>
      </c>
      <c r="F4811" s="103">
        <v>15</v>
      </c>
      <c r="G4811" s="104">
        <v>30.91986</v>
      </c>
    </row>
    <row r="4812" spans="1:7" s="63" customFormat="1" ht="25.2" customHeight="1" x14ac:dyDescent="0.35">
      <c r="A4812" s="367" t="s">
        <v>454</v>
      </c>
      <c r="B4812" s="343" t="s">
        <v>585</v>
      </c>
      <c r="C4812" s="100">
        <v>2022</v>
      </c>
      <c r="D4812" s="169" t="s">
        <v>100</v>
      </c>
      <c r="E4812" s="103">
        <v>1</v>
      </c>
      <c r="F4812" s="103">
        <v>15</v>
      </c>
      <c r="G4812" s="104">
        <v>30.91986</v>
      </c>
    </row>
    <row r="4813" spans="1:7" s="63" customFormat="1" ht="25.2" customHeight="1" x14ac:dyDescent="0.35">
      <c r="A4813" s="367" t="s">
        <v>454</v>
      </c>
      <c r="B4813" s="343" t="s">
        <v>585</v>
      </c>
      <c r="C4813" s="100">
        <v>2022</v>
      </c>
      <c r="D4813" s="169" t="s">
        <v>100</v>
      </c>
      <c r="E4813" s="103">
        <v>1</v>
      </c>
      <c r="F4813" s="103">
        <v>15</v>
      </c>
      <c r="G4813" s="104">
        <v>30.91986</v>
      </c>
    </row>
    <row r="4814" spans="1:7" s="63" customFormat="1" ht="25.2" customHeight="1" x14ac:dyDescent="0.35">
      <c r="A4814" s="367" t="s">
        <v>454</v>
      </c>
      <c r="B4814" s="343" t="s">
        <v>585</v>
      </c>
      <c r="C4814" s="100">
        <v>2022</v>
      </c>
      <c r="D4814" s="169" t="s">
        <v>100</v>
      </c>
      <c r="E4814" s="103">
        <v>1</v>
      </c>
      <c r="F4814" s="103">
        <v>15</v>
      </c>
      <c r="G4814" s="104">
        <v>30.91986</v>
      </c>
    </row>
    <row r="4815" spans="1:7" s="63" customFormat="1" ht="25.2" customHeight="1" x14ac:dyDescent="0.35">
      <c r="A4815" s="367" t="s">
        <v>454</v>
      </c>
      <c r="B4815" s="343" t="s">
        <v>585</v>
      </c>
      <c r="C4815" s="100">
        <v>2022</v>
      </c>
      <c r="D4815" s="169" t="s">
        <v>100</v>
      </c>
      <c r="E4815" s="103">
        <v>1</v>
      </c>
      <c r="F4815" s="103">
        <v>15</v>
      </c>
      <c r="G4815" s="104">
        <v>30.91986</v>
      </c>
    </row>
    <row r="4816" spans="1:7" s="63" customFormat="1" ht="25.2" customHeight="1" x14ac:dyDescent="0.35">
      <c r="A4816" s="367" t="s">
        <v>454</v>
      </c>
      <c r="B4816" s="343" t="s">
        <v>585</v>
      </c>
      <c r="C4816" s="100">
        <v>2022</v>
      </c>
      <c r="D4816" s="169" t="s">
        <v>100</v>
      </c>
      <c r="E4816" s="103">
        <v>1</v>
      </c>
      <c r="F4816" s="103">
        <v>15</v>
      </c>
      <c r="G4816" s="104">
        <v>30.91986</v>
      </c>
    </row>
    <row r="4817" spans="1:7" s="63" customFormat="1" ht="25.2" customHeight="1" x14ac:dyDescent="0.35">
      <c r="A4817" s="367" t="s">
        <v>454</v>
      </c>
      <c r="B4817" s="343" t="s">
        <v>585</v>
      </c>
      <c r="C4817" s="100">
        <v>2022</v>
      </c>
      <c r="D4817" s="169" t="s">
        <v>100</v>
      </c>
      <c r="E4817" s="103">
        <v>1</v>
      </c>
      <c r="F4817" s="103">
        <v>15</v>
      </c>
      <c r="G4817" s="104">
        <v>30.91986</v>
      </c>
    </row>
    <row r="4818" spans="1:7" s="63" customFormat="1" ht="25.2" customHeight="1" x14ac:dyDescent="0.35">
      <c r="A4818" s="367" t="s">
        <v>454</v>
      </c>
      <c r="B4818" s="343" t="s">
        <v>585</v>
      </c>
      <c r="C4818" s="100">
        <v>2022</v>
      </c>
      <c r="D4818" s="169" t="s">
        <v>100</v>
      </c>
      <c r="E4818" s="103">
        <v>1</v>
      </c>
      <c r="F4818" s="103">
        <v>15</v>
      </c>
      <c r="G4818" s="104">
        <v>30.91986</v>
      </c>
    </row>
    <row r="4819" spans="1:7" s="63" customFormat="1" ht="25.2" customHeight="1" x14ac:dyDescent="0.35">
      <c r="A4819" s="367" t="s">
        <v>454</v>
      </c>
      <c r="B4819" s="343" t="s">
        <v>585</v>
      </c>
      <c r="C4819" s="100">
        <v>2022</v>
      </c>
      <c r="D4819" s="169" t="s">
        <v>100</v>
      </c>
      <c r="E4819" s="103">
        <v>1</v>
      </c>
      <c r="F4819" s="103">
        <v>15</v>
      </c>
      <c r="G4819" s="104">
        <v>30.91986</v>
      </c>
    </row>
    <row r="4820" spans="1:7" s="63" customFormat="1" ht="25.2" customHeight="1" x14ac:dyDescent="0.35">
      <c r="A4820" s="367" t="s">
        <v>454</v>
      </c>
      <c r="B4820" s="343" t="s">
        <v>585</v>
      </c>
      <c r="C4820" s="100">
        <v>2022</v>
      </c>
      <c r="D4820" s="169" t="s">
        <v>100</v>
      </c>
      <c r="E4820" s="103">
        <v>1</v>
      </c>
      <c r="F4820" s="103">
        <v>15</v>
      </c>
      <c r="G4820" s="104">
        <v>30.91986</v>
      </c>
    </row>
    <row r="4821" spans="1:7" s="63" customFormat="1" ht="25.2" customHeight="1" x14ac:dyDescent="0.35">
      <c r="A4821" s="367" t="s">
        <v>454</v>
      </c>
      <c r="B4821" s="343" t="s">
        <v>585</v>
      </c>
      <c r="C4821" s="100">
        <v>2022</v>
      </c>
      <c r="D4821" s="169" t="s">
        <v>100</v>
      </c>
      <c r="E4821" s="103">
        <v>1</v>
      </c>
      <c r="F4821" s="103">
        <v>15</v>
      </c>
      <c r="G4821" s="104">
        <v>30.91986</v>
      </c>
    </row>
    <row r="4822" spans="1:7" s="63" customFormat="1" ht="25.2" customHeight="1" x14ac:dyDescent="0.35">
      <c r="A4822" s="367" t="s">
        <v>454</v>
      </c>
      <c r="B4822" s="343" t="s">
        <v>585</v>
      </c>
      <c r="C4822" s="100">
        <v>2022</v>
      </c>
      <c r="D4822" s="169" t="s">
        <v>100</v>
      </c>
      <c r="E4822" s="103">
        <v>1</v>
      </c>
      <c r="F4822" s="103">
        <v>15</v>
      </c>
      <c r="G4822" s="104">
        <v>30.91986</v>
      </c>
    </row>
    <row r="4823" spans="1:7" s="63" customFormat="1" ht="25.2" customHeight="1" x14ac:dyDescent="0.35">
      <c r="A4823" s="367" t="s">
        <v>454</v>
      </c>
      <c r="B4823" s="144" t="s">
        <v>586</v>
      </c>
      <c r="C4823" s="100">
        <v>2022</v>
      </c>
      <c r="D4823" s="169" t="s">
        <v>100</v>
      </c>
      <c r="E4823" s="103">
        <v>1</v>
      </c>
      <c r="F4823" s="71">
        <v>12</v>
      </c>
      <c r="G4823" s="137">
        <v>14.356574999999999</v>
      </c>
    </row>
    <row r="4824" spans="1:7" s="63" customFormat="1" ht="25.2" customHeight="1" x14ac:dyDescent="0.35">
      <c r="A4824" s="367" t="s">
        <v>454</v>
      </c>
      <c r="B4824" s="144" t="s">
        <v>586</v>
      </c>
      <c r="C4824" s="100">
        <v>2022</v>
      </c>
      <c r="D4824" s="169" t="s">
        <v>100</v>
      </c>
      <c r="E4824" s="103">
        <v>1</v>
      </c>
      <c r="F4824" s="71">
        <v>10</v>
      </c>
      <c r="G4824" s="137">
        <v>16.1189</v>
      </c>
    </row>
    <row r="4825" spans="1:7" s="63" customFormat="1" ht="25.2" customHeight="1" x14ac:dyDescent="0.35">
      <c r="A4825" s="367" t="s">
        <v>454</v>
      </c>
      <c r="B4825" s="144" t="s">
        <v>586</v>
      </c>
      <c r="C4825" s="100">
        <v>2022</v>
      </c>
      <c r="D4825" s="169" t="s">
        <v>100</v>
      </c>
      <c r="E4825" s="103">
        <v>1</v>
      </c>
      <c r="F4825" s="71">
        <v>15</v>
      </c>
      <c r="G4825" s="137">
        <v>16.1189</v>
      </c>
    </row>
    <row r="4826" spans="1:7" s="63" customFormat="1" ht="25.2" customHeight="1" x14ac:dyDescent="0.35">
      <c r="A4826" s="367" t="s">
        <v>454</v>
      </c>
      <c r="B4826" s="144" t="s">
        <v>586</v>
      </c>
      <c r="C4826" s="100">
        <v>2022</v>
      </c>
      <c r="D4826" s="169" t="s">
        <v>100</v>
      </c>
      <c r="E4826" s="103">
        <v>1</v>
      </c>
      <c r="F4826" s="71">
        <v>10</v>
      </c>
      <c r="G4826" s="137">
        <v>2.2579470000000001</v>
      </c>
    </row>
    <row r="4827" spans="1:7" s="63" customFormat="1" ht="25.2" customHeight="1" x14ac:dyDescent="0.35">
      <c r="A4827" s="367" t="s">
        <v>454</v>
      </c>
      <c r="B4827" s="144" t="s">
        <v>586</v>
      </c>
      <c r="C4827" s="100">
        <v>2022</v>
      </c>
      <c r="D4827" s="169" t="s">
        <v>100</v>
      </c>
      <c r="E4827" s="103">
        <v>1</v>
      </c>
      <c r="F4827" s="71">
        <v>8</v>
      </c>
      <c r="G4827" s="137">
        <v>2.2579470000000001</v>
      </c>
    </row>
    <row r="4828" spans="1:7" s="63" customFormat="1" ht="25.2" customHeight="1" x14ac:dyDescent="0.35">
      <c r="A4828" s="367" t="s">
        <v>454</v>
      </c>
      <c r="B4828" s="144" t="s">
        <v>586</v>
      </c>
      <c r="C4828" s="100">
        <v>2022</v>
      </c>
      <c r="D4828" s="169" t="s">
        <v>100</v>
      </c>
      <c r="E4828" s="103">
        <v>1</v>
      </c>
      <c r="F4828" s="71">
        <v>8</v>
      </c>
      <c r="G4828" s="137">
        <v>2.2579470000000001</v>
      </c>
    </row>
    <row r="4829" spans="1:7" s="63" customFormat="1" ht="25.2" customHeight="1" x14ac:dyDescent="0.35">
      <c r="A4829" s="367" t="s">
        <v>454</v>
      </c>
      <c r="B4829" s="144" t="s">
        <v>586</v>
      </c>
      <c r="C4829" s="100">
        <v>2022</v>
      </c>
      <c r="D4829" s="169" t="s">
        <v>100</v>
      </c>
      <c r="E4829" s="103">
        <v>1</v>
      </c>
      <c r="F4829" s="71">
        <v>10</v>
      </c>
      <c r="G4829" s="137">
        <v>2.2579470000000001</v>
      </c>
    </row>
    <row r="4830" spans="1:7" s="63" customFormat="1" ht="25.2" customHeight="1" x14ac:dyDescent="0.35">
      <c r="A4830" s="367" t="s">
        <v>454</v>
      </c>
      <c r="B4830" s="144" t="s">
        <v>586</v>
      </c>
      <c r="C4830" s="100">
        <v>2022</v>
      </c>
      <c r="D4830" s="169" t="s">
        <v>100</v>
      </c>
      <c r="E4830" s="103">
        <v>1</v>
      </c>
      <c r="F4830" s="71">
        <v>10</v>
      </c>
      <c r="G4830" s="137">
        <v>2.2579470000000001</v>
      </c>
    </row>
    <row r="4831" spans="1:7" s="63" customFormat="1" ht="25.2" customHeight="1" x14ac:dyDescent="0.35">
      <c r="A4831" s="367" t="s">
        <v>454</v>
      </c>
      <c r="B4831" s="144" t="s">
        <v>586</v>
      </c>
      <c r="C4831" s="100">
        <v>2022</v>
      </c>
      <c r="D4831" s="169" t="s">
        <v>100</v>
      </c>
      <c r="E4831" s="103">
        <v>1</v>
      </c>
      <c r="F4831" s="71">
        <v>8</v>
      </c>
      <c r="G4831" s="137">
        <v>7.3724470000000002</v>
      </c>
    </row>
    <row r="4832" spans="1:7" s="63" customFormat="1" ht="25.2" customHeight="1" x14ac:dyDescent="0.35">
      <c r="A4832" s="367" t="s">
        <v>454</v>
      </c>
      <c r="B4832" s="144" t="s">
        <v>586</v>
      </c>
      <c r="C4832" s="100">
        <v>2022</v>
      </c>
      <c r="D4832" s="169" t="s">
        <v>100</v>
      </c>
      <c r="E4832" s="103">
        <v>1</v>
      </c>
      <c r="F4832" s="71">
        <v>7</v>
      </c>
      <c r="G4832" s="137">
        <v>2.2579470000000001</v>
      </c>
    </row>
    <row r="4833" spans="1:7" s="63" customFormat="1" ht="25.2" customHeight="1" x14ac:dyDescent="0.35">
      <c r="A4833" s="367" t="s">
        <v>454</v>
      </c>
      <c r="B4833" s="144" t="s">
        <v>586</v>
      </c>
      <c r="C4833" s="100">
        <v>2022</v>
      </c>
      <c r="D4833" s="169" t="s">
        <v>100</v>
      </c>
      <c r="E4833" s="103">
        <v>1</v>
      </c>
      <c r="F4833" s="71">
        <v>10</v>
      </c>
      <c r="G4833" s="137">
        <v>14.287179999999999</v>
      </c>
    </row>
    <row r="4834" spans="1:7" s="63" customFormat="1" ht="25.2" customHeight="1" x14ac:dyDescent="0.35">
      <c r="A4834" s="367" t="s">
        <v>454</v>
      </c>
      <c r="B4834" s="144" t="s">
        <v>586</v>
      </c>
      <c r="C4834" s="100">
        <v>2022</v>
      </c>
      <c r="D4834" s="169" t="s">
        <v>100</v>
      </c>
      <c r="E4834" s="103">
        <v>1</v>
      </c>
      <c r="F4834" s="71">
        <v>10</v>
      </c>
      <c r="G4834" s="137">
        <v>14.287179999999999</v>
      </c>
    </row>
    <row r="4835" spans="1:7" s="63" customFormat="1" ht="25.2" customHeight="1" x14ac:dyDescent="0.35">
      <c r="A4835" s="367" t="s">
        <v>454</v>
      </c>
      <c r="B4835" s="144" t="s">
        <v>586</v>
      </c>
      <c r="C4835" s="100">
        <v>2022</v>
      </c>
      <c r="D4835" s="169" t="s">
        <v>100</v>
      </c>
      <c r="E4835" s="103">
        <v>1</v>
      </c>
      <c r="F4835" s="71">
        <v>150</v>
      </c>
      <c r="G4835" s="137">
        <v>19.527509999999999</v>
      </c>
    </row>
    <row r="4836" spans="1:7" s="63" customFormat="1" ht="25.2" customHeight="1" x14ac:dyDescent="0.35">
      <c r="A4836" s="367" t="s">
        <v>454</v>
      </c>
      <c r="B4836" s="144" t="s">
        <v>586</v>
      </c>
      <c r="C4836" s="100">
        <v>2022</v>
      </c>
      <c r="D4836" s="169" t="s">
        <v>100</v>
      </c>
      <c r="E4836" s="103">
        <v>1</v>
      </c>
      <c r="F4836" s="71">
        <v>15</v>
      </c>
      <c r="G4836" s="137">
        <v>2.3142719999999999</v>
      </c>
    </row>
    <row r="4837" spans="1:7" s="63" customFormat="1" ht="25.2" customHeight="1" x14ac:dyDescent="0.35">
      <c r="A4837" s="367" t="s">
        <v>454</v>
      </c>
      <c r="B4837" s="144" t="s">
        <v>586</v>
      </c>
      <c r="C4837" s="100">
        <v>2022</v>
      </c>
      <c r="D4837" s="169" t="s">
        <v>100</v>
      </c>
      <c r="E4837" s="103">
        <v>1</v>
      </c>
      <c r="F4837" s="71">
        <v>8</v>
      </c>
      <c r="G4837" s="137">
        <v>2.3142719999999999</v>
      </c>
    </row>
    <row r="4838" spans="1:7" s="63" customFormat="1" ht="25.2" customHeight="1" x14ac:dyDescent="0.35">
      <c r="A4838" s="367" t="s">
        <v>454</v>
      </c>
      <c r="B4838" s="144" t="s">
        <v>586</v>
      </c>
      <c r="C4838" s="100">
        <v>2022</v>
      </c>
      <c r="D4838" s="169" t="s">
        <v>100</v>
      </c>
      <c r="E4838" s="103">
        <v>1</v>
      </c>
      <c r="F4838" s="71">
        <v>10</v>
      </c>
      <c r="G4838" s="137">
        <v>2.3142719999999999</v>
      </c>
    </row>
    <row r="4839" spans="1:7" s="63" customFormat="1" ht="25.2" customHeight="1" x14ac:dyDescent="0.35">
      <c r="A4839" s="367" t="s">
        <v>454</v>
      </c>
      <c r="B4839" s="144" t="s">
        <v>586</v>
      </c>
      <c r="C4839" s="100">
        <v>2022</v>
      </c>
      <c r="D4839" s="169" t="s">
        <v>100</v>
      </c>
      <c r="E4839" s="103">
        <v>1</v>
      </c>
      <c r="F4839" s="71">
        <v>15</v>
      </c>
      <c r="G4839" s="137">
        <v>16.105834999999999</v>
      </c>
    </row>
    <row r="4840" spans="1:7" s="63" customFormat="1" ht="25.2" customHeight="1" x14ac:dyDescent="0.35">
      <c r="A4840" s="367" t="s">
        <v>454</v>
      </c>
      <c r="B4840" s="144" t="s">
        <v>586</v>
      </c>
      <c r="C4840" s="100">
        <v>2022</v>
      </c>
      <c r="D4840" s="169" t="s">
        <v>100</v>
      </c>
      <c r="E4840" s="103">
        <v>1</v>
      </c>
      <c r="F4840" s="71">
        <v>8</v>
      </c>
      <c r="G4840" s="137">
        <v>2.1524485000000002</v>
      </c>
    </row>
    <row r="4841" spans="1:7" s="63" customFormat="1" ht="25.2" customHeight="1" x14ac:dyDescent="0.35">
      <c r="A4841" s="367" t="s">
        <v>454</v>
      </c>
      <c r="B4841" s="144" t="s">
        <v>586</v>
      </c>
      <c r="C4841" s="100">
        <v>2022</v>
      </c>
      <c r="D4841" s="169" t="s">
        <v>100</v>
      </c>
      <c r="E4841" s="103">
        <v>1</v>
      </c>
      <c r="F4841" s="71">
        <v>8</v>
      </c>
      <c r="G4841" s="137">
        <v>2.1524485000000002</v>
      </c>
    </row>
    <row r="4842" spans="1:7" s="63" customFormat="1" ht="25.2" customHeight="1" x14ac:dyDescent="0.35">
      <c r="A4842" s="367" t="s">
        <v>454</v>
      </c>
      <c r="B4842" s="144" t="s">
        <v>586</v>
      </c>
      <c r="C4842" s="100">
        <v>2022</v>
      </c>
      <c r="D4842" s="169" t="s">
        <v>100</v>
      </c>
      <c r="E4842" s="103">
        <v>1</v>
      </c>
      <c r="F4842" s="71">
        <v>8</v>
      </c>
      <c r="G4842" s="137">
        <v>2.1524485000000002</v>
      </c>
    </row>
    <row r="4843" spans="1:7" s="63" customFormat="1" ht="25.2" customHeight="1" x14ac:dyDescent="0.35">
      <c r="A4843" s="367" t="s">
        <v>454</v>
      </c>
      <c r="B4843" s="144" t="s">
        <v>586</v>
      </c>
      <c r="C4843" s="100">
        <v>2022</v>
      </c>
      <c r="D4843" s="169" t="s">
        <v>100</v>
      </c>
      <c r="E4843" s="103">
        <v>1</v>
      </c>
      <c r="F4843" s="71">
        <v>8</v>
      </c>
      <c r="G4843" s="137">
        <v>2.1524485000000002</v>
      </c>
    </row>
    <row r="4844" spans="1:7" s="63" customFormat="1" ht="25.2" customHeight="1" x14ac:dyDescent="0.35">
      <c r="A4844" s="367" t="s">
        <v>454</v>
      </c>
      <c r="B4844" s="144" t="s">
        <v>586</v>
      </c>
      <c r="C4844" s="100">
        <v>2022</v>
      </c>
      <c r="D4844" s="169" t="s">
        <v>100</v>
      </c>
      <c r="E4844" s="103">
        <v>1</v>
      </c>
      <c r="F4844" s="71">
        <v>8</v>
      </c>
      <c r="G4844" s="137">
        <v>2.1524485000000002</v>
      </c>
    </row>
    <row r="4845" spans="1:7" s="63" customFormat="1" ht="25.2" customHeight="1" x14ac:dyDescent="0.35">
      <c r="A4845" s="367" t="s">
        <v>454</v>
      </c>
      <c r="B4845" s="144" t="s">
        <v>586</v>
      </c>
      <c r="C4845" s="100">
        <v>2022</v>
      </c>
      <c r="D4845" s="169" t="s">
        <v>100</v>
      </c>
      <c r="E4845" s="103">
        <v>1</v>
      </c>
      <c r="F4845" s="71">
        <v>3</v>
      </c>
      <c r="G4845" s="137">
        <v>14.181682</v>
      </c>
    </row>
    <row r="4846" spans="1:7" s="63" customFormat="1" ht="25.2" customHeight="1" x14ac:dyDescent="0.35">
      <c r="A4846" s="367" t="s">
        <v>454</v>
      </c>
      <c r="B4846" s="144" t="s">
        <v>586</v>
      </c>
      <c r="C4846" s="100">
        <v>2022</v>
      </c>
      <c r="D4846" s="169" t="s">
        <v>100</v>
      </c>
      <c r="E4846" s="103">
        <v>1</v>
      </c>
      <c r="F4846" s="71">
        <v>7</v>
      </c>
      <c r="G4846" s="137">
        <v>2.1524485000000002</v>
      </c>
    </row>
    <row r="4847" spans="1:7" s="63" customFormat="1" ht="25.2" customHeight="1" x14ac:dyDescent="0.35">
      <c r="A4847" s="367" t="s">
        <v>454</v>
      </c>
      <c r="B4847" s="144" t="s">
        <v>586</v>
      </c>
      <c r="C4847" s="100">
        <v>2022</v>
      </c>
      <c r="D4847" s="169" t="s">
        <v>100</v>
      </c>
      <c r="E4847" s="103">
        <v>1</v>
      </c>
      <c r="F4847" s="71">
        <v>8</v>
      </c>
      <c r="G4847" s="137">
        <v>2.1524485000000002</v>
      </c>
    </row>
    <row r="4848" spans="1:7" s="63" customFormat="1" ht="25.2" customHeight="1" x14ac:dyDescent="0.35">
      <c r="A4848" s="367" t="s">
        <v>454</v>
      </c>
      <c r="B4848" s="144" t="s">
        <v>586</v>
      </c>
      <c r="C4848" s="100">
        <v>2022</v>
      </c>
      <c r="D4848" s="169" t="s">
        <v>100</v>
      </c>
      <c r="E4848" s="103">
        <v>1</v>
      </c>
      <c r="F4848" s="71">
        <v>8</v>
      </c>
      <c r="G4848" s="137">
        <v>2.1524485000000002</v>
      </c>
    </row>
    <row r="4849" spans="1:7" s="63" customFormat="1" ht="25.2" customHeight="1" x14ac:dyDescent="0.35">
      <c r="A4849" s="367" t="s">
        <v>454</v>
      </c>
      <c r="B4849" s="144" t="s">
        <v>586</v>
      </c>
      <c r="C4849" s="100">
        <v>2022</v>
      </c>
      <c r="D4849" s="169" t="s">
        <v>100</v>
      </c>
      <c r="E4849" s="103">
        <v>1</v>
      </c>
      <c r="F4849" s="71">
        <v>10</v>
      </c>
      <c r="G4849" s="137">
        <v>15.944012000000001</v>
      </c>
    </row>
    <row r="4850" spans="1:7" s="63" customFormat="1" ht="25.2" customHeight="1" x14ac:dyDescent="0.35">
      <c r="A4850" s="367" t="s">
        <v>454</v>
      </c>
      <c r="B4850" s="144" t="s">
        <v>586</v>
      </c>
      <c r="C4850" s="100">
        <v>2022</v>
      </c>
      <c r="D4850" s="169" t="s">
        <v>100</v>
      </c>
      <c r="E4850" s="103">
        <v>1</v>
      </c>
      <c r="F4850" s="71">
        <v>15</v>
      </c>
      <c r="G4850" s="137">
        <v>15.944012000000001</v>
      </c>
    </row>
    <row r="4851" spans="1:7" s="63" customFormat="1" ht="25.2" customHeight="1" x14ac:dyDescent="0.35">
      <c r="A4851" s="367" t="s">
        <v>454</v>
      </c>
      <c r="B4851" s="144" t="s">
        <v>586</v>
      </c>
      <c r="C4851" s="100">
        <v>2022</v>
      </c>
      <c r="D4851" s="169" t="s">
        <v>100</v>
      </c>
      <c r="E4851" s="103">
        <v>1</v>
      </c>
      <c r="F4851" s="71">
        <v>15</v>
      </c>
      <c r="G4851" s="137">
        <v>2.1524485000000002</v>
      </c>
    </row>
    <row r="4852" spans="1:7" s="63" customFormat="1" ht="25.2" customHeight="1" x14ac:dyDescent="0.35">
      <c r="A4852" s="367" t="s">
        <v>454</v>
      </c>
      <c r="B4852" s="144" t="s">
        <v>586</v>
      </c>
      <c r="C4852" s="100">
        <v>2022</v>
      </c>
      <c r="D4852" s="169" t="s">
        <v>100</v>
      </c>
      <c r="E4852" s="103">
        <v>1</v>
      </c>
      <c r="F4852" s="71">
        <v>10</v>
      </c>
      <c r="G4852" s="137">
        <v>14.23021</v>
      </c>
    </row>
    <row r="4853" spans="1:7" s="63" customFormat="1" ht="25.2" customHeight="1" x14ac:dyDescent="0.35">
      <c r="A4853" s="367" t="s">
        <v>454</v>
      </c>
      <c r="B4853" s="144" t="s">
        <v>586</v>
      </c>
      <c r="C4853" s="100">
        <v>2022</v>
      </c>
      <c r="D4853" s="169" t="s">
        <v>100</v>
      </c>
      <c r="E4853" s="103">
        <v>1</v>
      </c>
      <c r="F4853" s="71">
        <v>15</v>
      </c>
      <c r="G4853" s="137">
        <v>5.76241</v>
      </c>
    </row>
    <row r="4854" spans="1:7" s="63" customFormat="1" ht="25.2" customHeight="1" x14ac:dyDescent="0.35">
      <c r="A4854" s="367" t="s">
        <v>454</v>
      </c>
      <c r="B4854" s="144" t="s">
        <v>586</v>
      </c>
      <c r="C4854" s="100">
        <v>2022</v>
      </c>
      <c r="D4854" s="169" t="s">
        <v>100</v>
      </c>
      <c r="E4854" s="103">
        <v>1</v>
      </c>
      <c r="F4854" s="71">
        <v>22</v>
      </c>
      <c r="G4854" s="137">
        <v>23.75881</v>
      </c>
    </row>
    <row r="4855" spans="1:7" s="63" customFormat="1" ht="25.2" customHeight="1" x14ac:dyDescent="0.35">
      <c r="A4855" s="367" t="s">
        <v>454</v>
      </c>
      <c r="B4855" s="144" t="s">
        <v>586</v>
      </c>
      <c r="C4855" s="100">
        <v>2022</v>
      </c>
      <c r="D4855" s="169" t="s">
        <v>100</v>
      </c>
      <c r="E4855" s="103">
        <v>1</v>
      </c>
      <c r="F4855" s="71">
        <v>17</v>
      </c>
      <c r="G4855" s="137">
        <v>23.75881</v>
      </c>
    </row>
    <row r="4856" spans="1:7" s="63" customFormat="1" ht="25.2" customHeight="1" x14ac:dyDescent="0.35">
      <c r="A4856" s="367" t="s">
        <v>454</v>
      </c>
      <c r="B4856" s="144" t="s">
        <v>586</v>
      </c>
      <c r="C4856" s="100">
        <v>2022</v>
      </c>
      <c r="D4856" s="169" t="s">
        <v>100</v>
      </c>
      <c r="E4856" s="103">
        <v>1</v>
      </c>
      <c r="F4856" s="71">
        <v>19</v>
      </c>
      <c r="G4856" s="137">
        <v>23.9617</v>
      </c>
    </row>
    <row r="4857" spans="1:7" s="63" customFormat="1" ht="25.2" customHeight="1" x14ac:dyDescent="0.35">
      <c r="A4857" s="367" t="s">
        <v>454</v>
      </c>
      <c r="B4857" s="144" t="s">
        <v>586</v>
      </c>
      <c r="C4857" s="100">
        <v>2022</v>
      </c>
      <c r="D4857" s="169" t="s">
        <v>100</v>
      </c>
      <c r="E4857" s="103">
        <v>1</v>
      </c>
      <c r="F4857" s="71">
        <v>31</v>
      </c>
      <c r="G4857" s="137">
        <v>23.9617</v>
      </c>
    </row>
    <row r="4858" spans="1:7" s="63" customFormat="1" ht="25.2" customHeight="1" x14ac:dyDescent="0.35">
      <c r="A4858" s="367" t="s">
        <v>454</v>
      </c>
      <c r="B4858" s="161" t="s">
        <v>587</v>
      </c>
      <c r="C4858" s="100">
        <v>2022</v>
      </c>
      <c r="D4858" s="169" t="s">
        <v>100</v>
      </c>
      <c r="E4858" s="103">
        <v>1</v>
      </c>
      <c r="F4858" s="71">
        <v>15</v>
      </c>
      <c r="G4858" s="137">
        <v>2.0923664999999998</v>
      </c>
    </row>
    <row r="4859" spans="1:7" s="63" customFormat="1" ht="25.2" customHeight="1" x14ac:dyDescent="0.35">
      <c r="A4859" s="367" t="s">
        <v>454</v>
      </c>
      <c r="B4859" s="161" t="s">
        <v>587</v>
      </c>
      <c r="C4859" s="100">
        <v>2022</v>
      </c>
      <c r="D4859" s="169" t="s">
        <v>100</v>
      </c>
      <c r="E4859" s="103">
        <v>1</v>
      </c>
      <c r="F4859" s="71">
        <v>8</v>
      </c>
      <c r="G4859" s="137">
        <v>2.0923664999999998</v>
      </c>
    </row>
    <row r="4860" spans="1:7" s="63" customFormat="1" ht="25.2" customHeight="1" x14ac:dyDescent="0.35">
      <c r="A4860" s="367" t="s">
        <v>454</v>
      </c>
      <c r="B4860" s="161" t="s">
        <v>587</v>
      </c>
      <c r="C4860" s="100">
        <v>2022</v>
      </c>
      <c r="D4860" s="169" t="s">
        <v>100</v>
      </c>
      <c r="E4860" s="103">
        <v>1</v>
      </c>
      <c r="F4860" s="71">
        <v>10</v>
      </c>
      <c r="G4860" s="137">
        <v>2.0923664999999998</v>
      </c>
    </row>
    <row r="4861" spans="1:7" s="63" customFormat="1" ht="25.2" customHeight="1" x14ac:dyDescent="0.35">
      <c r="A4861" s="367" t="s">
        <v>454</v>
      </c>
      <c r="B4861" s="161" t="s">
        <v>587</v>
      </c>
      <c r="C4861" s="100">
        <v>2022</v>
      </c>
      <c r="D4861" s="169" t="s">
        <v>100</v>
      </c>
      <c r="E4861" s="103">
        <v>1</v>
      </c>
      <c r="F4861" s="71">
        <v>8</v>
      </c>
      <c r="G4861" s="137">
        <v>34.974960000000003</v>
      </c>
    </row>
    <row r="4862" spans="1:7" s="63" customFormat="1" ht="25.2" customHeight="1" x14ac:dyDescent="0.35">
      <c r="A4862" s="367" t="s">
        <v>454</v>
      </c>
      <c r="B4862" s="161" t="s">
        <v>587</v>
      </c>
      <c r="C4862" s="100">
        <v>2022</v>
      </c>
      <c r="D4862" s="169" t="s">
        <v>100</v>
      </c>
      <c r="E4862" s="103">
        <v>1</v>
      </c>
      <c r="F4862" s="71">
        <v>10</v>
      </c>
      <c r="G4862" s="137">
        <v>34.409910000000004</v>
      </c>
    </row>
    <row r="4863" spans="1:7" s="63" customFormat="1" ht="25.2" customHeight="1" x14ac:dyDescent="0.35">
      <c r="A4863" s="367" t="s">
        <v>454</v>
      </c>
      <c r="B4863" s="161" t="s">
        <v>587</v>
      </c>
      <c r="C4863" s="100">
        <v>2022</v>
      </c>
      <c r="D4863" s="169" t="s">
        <v>100</v>
      </c>
      <c r="E4863" s="103">
        <v>1</v>
      </c>
      <c r="F4863" s="71">
        <v>8</v>
      </c>
      <c r="G4863" s="137">
        <v>34.453690000000002</v>
      </c>
    </row>
    <row r="4864" spans="1:7" s="63" customFormat="1" ht="25.2" customHeight="1" x14ac:dyDescent="0.35">
      <c r="A4864" s="367" t="s">
        <v>454</v>
      </c>
      <c r="B4864" s="161" t="s">
        <v>587</v>
      </c>
      <c r="C4864" s="100">
        <v>2022</v>
      </c>
      <c r="D4864" s="169" t="s">
        <v>100</v>
      </c>
      <c r="E4864" s="103">
        <v>1</v>
      </c>
      <c r="F4864" s="71">
        <v>8</v>
      </c>
      <c r="G4864" s="137">
        <v>34.974960000000003</v>
      </c>
    </row>
    <row r="4865" spans="1:7" s="63" customFormat="1" ht="25.2" customHeight="1" x14ac:dyDescent="0.35">
      <c r="A4865" s="367" t="s">
        <v>454</v>
      </c>
      <c r="B4865" s="161" t="s">
        <v>587</v>
      </c>
      <c r="C4865" s="100">
        <v>2022</v>
      </c>
      <c r="D4865" s="169" t="s">
        <v>100</v>
      </c>
      <c r="E4865" s="103">
        <v>1</v>
      </c>
      <c r="F4865" s="71">
        <v>7.5</v>
      </c>
      <c r="G4865" s="137">
        <v>34.974960000000003</v>
      </c>
    </row>
    <row r="4866" spans="1:7" s="63" customFormat="1" ht="25.2" customHeight="1" x14ac:dyDescent="0.35">
      <c r="A4866" s="367" t="s">
        <v>454</v>
      </c>
      <c r="B4866" s="161" t="s">
        <v>587</v>
      </c>
      <c r="C4866" s="100">
        <v>2022</v>
      </c>
      <c r="D4866" s="169" t="s">
        <v>100</v>
      </c>
      <c r="E4866" s="103">
        <v>1</v>
      </c>
      <c r="F4866" s="71">
        <v>10</v>
      </c>
      <c r="G4866" s="137">
        <v>28.027729999999998</v>
      </c>
    </row>
    <row r="4867" spans="1:7" s="63" customFormat="1" ht="25.2" customHeight="1" x14ac:dyDescent="0.35">
      <c r="A4867" s="367" t="s">
        <v>454</v>
      </c>
      <c r="B4867" s="343" t="s">
        <v>588</v>
      </c>
      <c r="C4867" s="69">
        <v>2022</v>
      </c>
      <c r="D4867" s="70" t="s">
        <v>100</v>
      </c>
      <c r="E4867" s="71">
        <v>1</v>
      </c>
      <c r="F4867" s="71">
        <v>7</v>
      </c>
      <c r="G4867" s="137">
        <v>14.29401</v>
      </c>
    </row>
    <row r="4868" spans="1:7" s="63" customFormat="1" ht="25.2" customHeight="1" x14ac:dyDescent="0.35">
      <c r="A4868" s="367" t="s">
        <v>454</v>
      </c>
      <c r="B4868" s="343" t="s">
        <v>588</v>
      </c>
      <c r="C4868" s="69">
        <v>2022</v>
      </c>
      <c r="D4868" s="70" t="s">
        <v>100</v>
      </c>
      <c r="E4868" s="71">
        <v>1</v>
      </c>
      <c r="F4868" s="71">
        <v>7</v>
      </c>
      <c r="G4868" s="137">
        <v>14.18865667</v>
      </c>
    </row>
    <row r="4869" spans="1:7" s="63" customFormat="1" ht="25.2" customHeight="1" x14ac:dyDescent="0.35">
      <c r="A4869" s="367" t="s">
        <v>454</v>
      </c>
      <c r="B4869" s="343" t="s">
        <v>588</v>
      </c>
      <c r="C4869" s="69">
        <v>2022</v>
      </c>
      <c r="D4869" s="70" t="s">
        <v>100</v>
      </c>
      <c r="E4869" s="71">
        <v>1</v>
      </c>
      <c r="F4869" s="71">
        <v>7</v>
      </c>
      <c r="G4869" s="137">
        <v>14.18865667</v>
      </c>
    </row>
    <row r="4870" spans="1:7" s="63" customFormat="1" ht="25.2" customHeight="1" x14ac:dyDescent="0.35">
      <c r="A4870" s="367" t="s">
        <v>454</v>
      </c>
      <c r="B4870" s="343" t="s">
        <v>588</v>
      </c>
      <c r="C4870" s="69">
        <v>2022</v>
      </c>
      <c r="D4870" s="70" t="s">
        <v>100</v>
      </c>
      <c r="E4870" s="71">
        <v>1</v>
      </c>
      <c r="F4870" s="71">
        <v>7</v>
      </c>
      <c r="G4870" s="137">
        <v>14.18865667</v>
      </c>
    </row>
    <row r="4871" spans="1:7" s="63" customFormat="1" ht="25.2" customHeight="1" x14ac:dyDescent="0.35">
      <c r="A4871" s="367" t="s">
        <v>454</v>
      </c>
      <c r="B4871" s="343" t="s">
        <v>588</v>
      </c>
      <c r="C4871" s="69">
        <v>2022</v>
      </c>
      <c r="D4871" s="70" t="s">
        <v>100</v>
      </c>
      <c r="E4871" s="71">
        <v>1</v>
      </c>
      <c r="F4871" s="71">
        <v>15</v>
      </c>
      <c r="G4871" s="137">
        <v>14.18865667</v>
      </c>
    </row>
    <row r="4872" spans="1:7" s="63" customFormat="1" ht="25.2" customHeight="1" x14ac:dyDescent="0.35">
      <c r="A4872" s="367" t="s">
        <v>454</v>
      </c>
      <c r="B4872" s="343" t="s">
        <v>588</v>
      </c>
      <c r="C4872" s="69">
        <v>2022</v>
      </c>
      <c r="D4872" s="70" t="s">
        <v>100</v>
      </c>
      <c r="E4872" s="71">
        <v>1</v>
      </c>
      <c r="F4872" s="71">
        <v>7</v>
      </c>
      <c r="G4872" s="137">
        <v>23.868396000000001</v>
      </c>
    </row>
    <row r="4873" spans="1:7" s="63" customFormat="1" ht="25.2" customHeight="1" x14ac:dyDescent="0.35">
      <c r="A4873" s="367" t="s">
        <v>454</v>
      </c>
      <c r="B4873" s="343" t="s">
        <v>588</v>
      </c>
      <c r="C4873" s="69">
        <v>2022</v>
      </c>
      <c r="D4873" s="70" t="s">
        <v>100</v>
      </c>
      <c r="E4873" s="71">
        <v>1</v>
      </c>
      <c r="F4873" s="71">
        <v>7</v>
      </c>
      <c r="G4873" s="137">
        <v>13.512295999999999</v>
      </c>
    </row>
    <row r="4874" spans="1:7" s="63" customFormat="1" ht="25.2" customHeight="1" x14ac:dyDescent="0.35">
      <c r="A4874" s="367" t="s">
        <v>454</v>
      </c>
      <c r="B4874" s="343" t="s">
        <v>588</v>
      </c>
      <c r="C4874" s="69">
        <v>2022</v>
      </c>
      <c r="D4874" s="70" t="s">
        <v>100</v>
      </c>
      <c r="E4874" s="71">
        <v>1</v>
      </c>
      <c r="F4874" s="71">
        <v>7</v>
      </c>
      <c r="G4874" s="137">
        <v>13.512295999999999</v>
      </c>
    </row>
    <row r="4875" spans="1:7" s="63" customFormat="1" ht="25.2" customHeight="1" x14ac:dyDescent="0.35">
      <c r="A4875" s="367" t="s">
        <v>454</v>
      </c>
      <c r="B4875" s="343" t="s">
        <v>588</v>
      </c>
      <c r="C4875" s="69">
        <v>2022</v>
      </c>
      <c r="D4875" s="70" t="s">
        <v>100</v>
      </c>
      <c r="E4875" s="71">
        <v>1</v>
      </c>
      <c r="F4875" s="71">
        <v>7</v>
      </c>
      <c r="G4875" s="137">
        <v>13.512295999999999</v>
      </c>
    </row>
    <row r="4876" spans="1:7" s="63" customFormat="1" ht="25.2" customHeight="1" x14ac:dyDescent="0.35">
      <c r="A4876" s="367" t="s">
        <v>454</v>
      </c>
      <c r="B4876" s="343" t="s">
        <v>588</v>
      </c>
      <c r="C4876" s="69">
        <v>2022</v>
      </c>
      <c r="D4876" s="70" t="s">
        <v>100</v>
      </c>
      <c r="E4876" s="71">
        <v>1</v>
      </c>
      <c r="F4876" s="71">
        <v>8</v>
      </c>
      <c r="G4876" s="137">
        <v>13.512295999999999</v>
      </c>
    </row>
    <row r="4877" spans="1:7" s="63" customFormat="1" ht="25.2" customHeight="1" x14ac:dyDescent="0.35">
      <c r="A4877" s="367" t="s">
        <v>454</v>
      </c>
      <c r="B4877" s="343" t="s">
        <v>588</v>
      </c>
      <c r="C4877" s="69">
        <v>2022</v>
      </c>
      <c r="D4877" s="70" t="s">
        <v>100</v>
      </c>
      <c r="E4877" s="71">
        <v>1</v>
      </c>
      <c r="F4877" s="71">
        <v>7</v>
      </c>
      <c r="G4877" s="137">
        <v>13.512295999999999</v>
      </c>
    </row>
    <row r="4878" spans="1:7" s="63" customFormat="1" ht="25.2" customHeight="1" x14ac:dyDescent="0.35">
      <c r="A4878" s="367" t="s">
        <v>454</v>
      </c>
      <c r="B4878" s="343" t="s">
        <v>588</v>
      </c>
      <c r="C4878" s="69">
        <v>2022</v>
      </c>
      <c r="D4878" s="70" t="s">
        <v>100</v>
      </c>
      <c r="E4878" s="71">
        <v>1</v>
      </c>
      <c r="F4878" s="71">
        <v>7</v>
      </c>
      <c r="G4878" s="137">
        <v>13.512295999999999</v>
      </c>
    </row>
    <row r="4879" spans="1:7" s="63" customFormat="1" ht="25.2" customHeight="1" x14ac:dyDescent="0.35">
      <c r="A4879" s="367" t="s">
        <v>454</v>
      </c>
      <c r="B4879" s="343" t="s">
        <v>588</v>
      </c>
      <c r="C4879" s="69">
        <v>2022</v>
      </c>
      <c r="D4879" s="70" t="s">
        <v>100</v>
      </c>
      <c r="E4879" s="71">
        <v>1</v>
      </c>
      <c r="F4879" s="71">
        <v>15</v>
      </c>
      <c r="G4879" s="137">
        <v>13.512295999999999</v>
      </c>
    </row>
    <row r="4880" spans="1:7" s="63" customFormat="1" ht="25.2" customHeight="1" x14ac:dyDescent="0.35">
      <c r="A4880" s="367" t="s">
        <v>454</v>
      </c>
      <c r="B4880" s="343" t="s">
        <v>588</v>
      </c>
      <c r="C4880" s="69">
        <v>2022</v>
      </c>
      <c r="D4880" s="70" t="s">
        <v>100</v>
      </c>
      <c r="E4880" s="71">
        <v>1</v>
      </c>
      <c r="F4880" s="71">
        <v>7</v>
      </c>
      <c r="G4880" s="137">
        <v>16.803965999999999</v>
      </c>
    </row>
    <row r="4881" spans="1:7" s="63" customFormat="1" ht="25.2" customHeight="1" x14ac:dyDescent="0.35">
      <c r="A4881" s="367" t="s">
        <v>454</v>
      </c>
      <c r="B4881" s="343" t="s">
        <v>588</v>
      </c>
      <c r="C4881" s="69">
        <v>2022</v>
      </c>
      <c r="D4881" s="70" t="s">
        <v>100</v>
      </c>
      <c r="E4881" s="71">
        <v>1</v>
      </c>
      <c r="F4881" s="71">
        <v>7</v>
      </c>
      <c r="G4881" s="137">
        <v>16.803965999999999</v>
      </c>
    </row>
    <row r="4882" spans="1:7" s="63" customFormat="1" ht="25.2" customHeight="1" x14ac:dyDescent="0.35">
      <c r="A4882" s="367" t="s">
        <v>454</v>
      </c>
      <c r="B4882" s="343" t="s">
        <v>588</v>
      </c>
      <c r="C4882" s="69">
        <v>2022</v>
      </c>
      <c r="D4882" s="70" t="s">
        <v>100</v>
      </c>
      <c r="E4882" s="71">
        <v>1</v>
      </c>
      <c r="F4882" s="71">
        <v>7</v>
      </c>
      <c r="G4882" s="137">
        <v>19.187889999999999</v>
      </c>
    </row>
    <row r="4883" spans="1:7" s="63" customFormat="1" ht="25.2" customHeight="1" x14ac:dyDescent="0.35">
      <c r="A4883" s="367" t="s">
        <v>454</v>
      </c>
      <c r="B4883" s="343" t="s">
        <v>588</v>
      </c>
      <c r="C4883" s="69">
        <v>2022</v>
      </c>
      <c r="D4883" s="70" t="s">
        <v>100</v>
      </c>
      <c r="E4883" s="71">
        <v>1</v>
      </c>
      <c r="F4883" s="71">
        <v>10</v>
      </c>
      <c r="G4883" s="137">
        <v>19.187889999999999</v>
      </c>
    </row>
    <row r="4884" spans="1:7" s="63" customFormat="1" ht="25.2" customHeight="1" x14ac:dyDescent="0.35">
      <c r="A4884" s="367" t="s">
        <v>454</v>
      </c>
      <c r="B4884" s="343" t="s">
        <v>588</v>
      </c>
      <c r="C4884" s="69">
        <v>2022</v>
      </c>
      <c r="D4884" s="70" t="s">
        <v>100</v>
      </c>
      <c r="E4884" s="71">
        <v>1</v>
      </c>
      <c r="F4884" s="71">
        <v>7</v>
      </c>
      <c r="G4884" s="137">
        <v>19.187889999999999</v>
      </c>
    </row>
    <row r="4885" spans="1:7" s="63" customFormat="1" ht="25.2" customHeight="1" x14ac:dyDescent="0.35">
      <c r="A4885" s="367" t="s">
        <v>454</v>
      </c>
      <c r="B4885" s="343" t="s">
        <v>588</v>
      </c>
      <c r="C4885" s="69">
        <v>2022</v>
      </c>
      <c r="D4885" s="70" t="s">
        <v>100</v>
      </c>
      <c r="E4885" s="71">
        <v>1</v>
      </c>
      <c r="F4885" s="71">
        <v>6</v>
      </c>
      <c r="G4885" s="137">
        <v>19.187889999999999</v>
      </c>
    </row>
    <row r="4886" spans="1:7" s="63" customFormat="1" ht="25.2" customHeight="1" x14ac:dyDescent="0.35">
      <c r="A4886" s="367" t="s">
        <v>454</v>
      </c>
      <c r="B4886" s="343" t="s">
        <v>588</v>
      </c>
      <c r="C4886" s="69">
        <v>2022</v>
      </c>
      <c r="D4886" s="70" t="s">
        <v>100</v>
      </c>
      <c r="E4886" s="71">
        <v>1</v>
      </c>
      <c r="F4886" s="71">
        <v>10</v>
      </c>
      <c r="G4886" s="137">
        <v>19.187889999999999</v>
      </c>
    </row>
    <row r="4887" spans="1:7" s="63" customFormat="1" ht="25.2" customHeight="1" x14ac:dyDescent="0.35">
      <c r="A4887" s="367" t="s">
        <v>454</v>
      </c>
      <c r="B4887" s="343" t="s">
        <v>588</v>
      </c>
      <c r="C4887" s="69">
        <v>2022</v>
      </c>
      <c r="D4887" s="70" t="s">
        <v>100</v>
      </c>
      <c r="E4887" s="71">
        <v>1</v>
      </c>
      <c r="F4887" s="71">
        <v>7</v>
      </c>
      <c r="G4887" s="137">
        <v>19.187889999999999</v>
      </c>
    </row>
    <row r="4888" spans="1:7" s="63" customFormat="1" ht="25.2" customHeight="1" x14ac:dyDescent="0.35">
      <c r="A4888" s="367" t="s">
        <v>454</v>
      </c>
      <c r="B4888" s="343" t="s">
        <v>588</v>
      </c>
      <c r="C4888" s="69">
        <v>2022</v>
      </c>
      <c r="D4888" s="70" t="s">
        <v>100</v>
      </c>
      <c r="E4888" s="71">
        <v>1</v>
      </c>
      <c r="F4888" s="71">
        <v>7</v>
      </c>
      <c r="G4888" s="137">
        <v>19.187889999999999</v>
      </c>
    </row>
    <row r="4889" spans="1:7" s="63" customFormat="1" ht="25.2" customHeight="1" x14ac:dyDescent="0.35">
      <c r="A4889" s="367" t="s">
        <v>454</v>
      </c>
      <c r="B4889" s="343" t="s">
        <v>588</v>
      </c>
      <c r="C4889" s="69">
        <v>2022</v>
      </c>
      <c r="D4889" s="70" t="s">
        <v>100</v>
      </c>
      <c r="E4889" s="71">
        <v>1</v>
      </c>
      <c r="F4889" s="71">
        <v>10</v>
      </c>
      <c r="G4889" s="137">
        <v>19.187889999999999</v>
      </c>
    </row>
    <row r="4890" spans="1:7" s="63" customFormat="1" ht="25.2" customHeight="1" x14ac:dyDescent="0.35">
      <c r="A4890" s="367" t="s">
        <v>454</v>
      </c>
      <c r="B4890" s="343" t="s">
        <v>588</v>
      </c>
      <c r="C4890" s="69">
        <v>2022</v>
      </c>
      <c r="D4890" s="70" t="s">
        <v>100</v>
      </c>
      <c r="E4890" s="71">
        <v>1</v>
      </c>
      <c r="F4890" s="71">
        <v>15</v>
      </c>
      <c r="G4890" s="137">
        <v>23.868390000000002</v>
      </c>
    </row>
    <row r="4891" spans="1:7" s="63" customFormat="1" ht="25.2" customHeight="1" x14ac:dyDescent="0.35">
      <c r="A4891" s="367" t="s">
        <v>454</v>
      </c>
      <c r="B4891" s="343" t="s">
        <v>588</v>
      </c>
      <c r="C4891" s="69">
        <v>2022</v>
      </c>
      <c r="D4891" s="70" t="s">
        <v>100</v>
      </c>
      <c r="E4891" s="71">
        <v>1</v>
      </c>
      <c r="F4891" s="71">
        <v>15</v>
      </c>
      <c r="G4891" s="137">
        <v>5.3963299999999998</v>
      </c>
    </row>
    <row r="4892" spans="1:7" s="63" customFormat="1" ht="25.2" customHeight="1" x14ac:dyDescent="0.35">
      <c r="A4892" s="367" t="s">
        <v>454</v>
      </c>
      <c r="B4892" s="343" t="s">
        <v>588</v>
      </c>
      <c r="C4892" s="69">
        <v>2022</v>
      </c>
      <c r="D4892" s="70" t="s">
        <v>100</v>
      </c>
      <c r="E4892" s="71">
        <v>1</v>
      </c>
      <c r="F4892" s="71">
        <v>7</v>
      </c>
      <c r="G4892" s="137">
        <v>5.3963299999999998</v>
      </c>
    </row>
    <row r="4893" spans="1:7" s="63" customFormat="1" ht="25.2" customHeight="1" x14ac:dyDescent="0.35">
      <c r="A4893" s="367" t="s">
        <v>454</v>
      </c>
      <c r="B4893" s="343" t="s">
        <v>588</v>
      </c>
      <c r="C4893" s="69">
        <v>2022</v>
      </c>
      <c r="D4893" s="70" t="s">
        <v>100</v>
      </c>
      <c r="E4893" s="71">
        <v>1</v>
      </c>
      <c r="F4893" s="71">
        <v>15</v>
      </c>
      <c r="G4893" s="137">
        <v>5.3963299999999998</v>
      </c>
    </row>
    <row r="4894" spans="1:7" s="63" customFormat="1" ht="25.2" customHeight="1" x14ac:dyDescent="0.35">
      <c r="A4894" s="367" t="s">
        <v>454</v>
      </c>
      <c r="B4894" s="343" t="s">
        <v>588</v>
      </c>
      <c r="C4894" s="69">
        <v>2022</v>
      </c>
      <c r="D4894" s="70" t="s">
        <v>100</v>
      </c>
      <c r="E4894" s="71">
        <v>1</v>
      </c>
      <c r="F4894" s="71">
        <v>12</v>
      </c>
      <c r="G4894" s="137">
        <v>5.3963299999999998</v>
      </c>
    </row>
    <row r="4895" spans="1:7" s="63" customFormat="1" ht="25.2" customHeight="1" x14ac:dyDescent="0.35">
      <c r="A4895" s="367" t="s">
        <v>454</v>
      </c>
      <c r="B4895" s="343" t="s">
        <v>588</v>
      </c>
      <c r="C4895" s="69">
        <v>2022</v>
      </c>
      <c r="D4895" s="70" t="s">
        <v>100</v>
      </c>
      <c r="E4895" s="71">
        <v>1</v>
      </c>
      <c r="F4895" s="71">
        <v>7</v>
      </c>
      <c r="G4895" s="137">
        <v>5.3963299999999998</v>
      </c>
    </row>
    <row r="4896" spans="1:7" s="63" customFormat="1" ht="25.2" customHeight="1" x14ac:dyDescent="0.35">
      <c r="A4896" s="367" t="s">
        <v>454</v>
      </c>
      <c r="B4896" s="343" t="s">
        <v>588</v>
      </c>
      <c r="C4896" s="69">
        <v>2022</v>
      </c>
      <c r="D4896" s="70" t="s">
        <v>100</v>
      </c>
      <c r="E4896" s="71">
        <v>1</v>
      </c>
      <c r="F4896" s="71">
        <v>7</v>
      </c>
      <c r="G4896" s="137">
        <v>5.3963299999999998</v>
      </c>
    </row>
    <row r="4897" spans="1:7" s="63" customFormat="1" ht="25.2" customHeight="1" x14ac:dyDescent="0.35">
      <c r="A4897" s="367" t="s">
        <v>454</v>
      </c>
      <c r="B4897" s="343" t="s">
        <v>588</v>
      </c>
      <c r="C4897" s="69">
        <v>2022</v>
      </c>
      <c r="D4897" s="70" t="s">
        <v>100</v>
      </c>
      <c r="E4897" s="71">
        <v>1</v>
      </c>
      <c r="F4897" s="71">
        <v>14</v>
      </c>
      <c r="G4897" s="137">
        <v>16.778600000000001</v>
      </c>
    </row>
    <row r="4898" spans="1:7" s="63" customFormat="1" ht="25.2" customHeight="1" x14ac:dyDescent="0.35">
      <c r="A4898" s="367" t="s">
        <v>454</v>
      </c>
      <c r="B4898" s="343" t="s">
        <v>588</v>
      </c>
      <c r="C4898" s="69">
        <v>2022</v>
      </c>
      <c r="D4898" s="70" t="s">
        <v>100</v>
      </c>
      <c r="E4898" s="71">
        <v>1</v>
      </c>
      <c r="F4898" s="71">
        <v>15</v>
      </c>
      <c r="G4898" s="137">
        <v>16.778600000000001</v>
      </c>
    </row>
    <row r="4899" spans="1:7" s="63" customFormat="1" ht="25.2" customHeight="1" x14ac:dyDescent="0.35">
      <c r="A4899" s="367" t="s">
        <v>454</v>
      </c>
      <c r="B4899" s="343" t="s">
        <v>588</v>
      </c>
      <c r="C4899" s="69">
        <v>2022</v>
      </c>
      <c r="D4899" s="70" t="s">
        <v>100</v>
      </c>
      <c r="E4899" s="71">
        <v>1</v>
      </c>
      <c r="F4899" s="71">
        <v>15</v>
      </c>
      <c r="G4899" s="137">
        <v>23.058477499999999</v>
      </c>
    </row>
    <row r="4900" spans="1:7" s="63" customFormat="1" ht="25.2" customHeight="1" x14ac:dyDescent="0.35">
      <c r="A4900" s="367" t="s">
        <v>454</v>
      </c>
      <c r="B4900" s="343" t="s">
        <v>588</v>
      </c>
      <c r="C4900" s="69">
        <v>2022</v>
      </c>
      <c r="D4900" s="70" t="s">
        <v>100</v>
      </c>
      <c r="E4900" s="71">
        <v>1</v>
      </c>
      <c r="F4900" s="71">
        <v>7</v>
      </c>
      <c r="G4900" s="137">
        <v>5.3709699999999998</v>
      </c>
    </row>
    <row r="4901" spans="1:7" s="63" customFormat="1" ht="25.2" customHeight="1" x14ac:dyDescent="0.35">
      <c r="A4901" s="367" t="s">
        <v>454</v>
      </c>
      <c r="B4901" s="343" t="s">
        <v>588</v>
      </c>
      <c r="C4901" s="69">
        <v>2022</v>
      </c>
      <c r="D4901" s="70" t="s">
        <v>100</v>
      </c>
      <c r="E4901" s="71">
        <v>1</v>
      </c>
      <c r="F4901" s="71">
        <v>7</v>
      </c>
      <c r="G4901" s="137">
        <v>5.3709699999999998</v>
      </c>
    </row>
    <row r="4902" spans="1:7" s="63" customFormat="1" ht="25.2" customHeight="1" x14ac:dyDescent="0.35">
      <c r="A4902" s="367" t="s">
        <v>454</v>
      </c>
      <c r="B4902" s="343" t="s">
        <v>588</v>
      </c>
      <c r="C4902" s="69">
        <v>2022</v>
      </c>
      <c r="D4902" s="70" t="s">
        <v>100</v>
      </c>
      <c r="E4902" s="71">
        <v>1</v>
      </c>
      <c r="F4902" s="71">
        <v>5</v>
      </c>
      <c r="G4902" s="137">
        <v>5.3709699999999998</v>
      </c>
    </row>
    <row r="4903" spans="1:7" s="63" customFormat="1" ht="25.2" customHeight="1" x14ac:dyDescent="0.35">
      <c r="A4903" s="367" t="s">
        <v>454</v>
      </c>
      <c r="B4903" s="343" t="s">
        <v>588</v>
      </c>
      <c r="C4903" s="69">
        <v>2022</v>
      </c>
      <c r="D4903" s="70" t="s">
        <v>100</v>
      </c>
      <c r="E4903" s="71">
        <v>1</v>
      </c>
      <c r="F4903" s="71">
        <v>7</v>
      </c>
      <c r="G4903" s="137">
        <v>5.3709699999999998</v>
      </c>
    </row>
    <row r="4904" spans="1:7" s="63" customFormat="1" ht="25.2" customHeight="1" x14ac:dyDescent="0.35">
      <c r="A4904" s="367" t="s">
        <v>454</v>
      </c>
      <c r="B4904" s="343" t="s">
        <v>588</v>
      </c>
      <c r="C4904" s="69">
        <v>2022</v>
      </c>
      <c r="D4904" s="70" t="s">
        <v>100</v>
      </c>
      <c r="E4904" s="71">
        <v>1</v>
      </c>
      <c r="F4904" s="71">
        <v>15</v>
      </c>
      <c r="G4904" s="137">
        <v>19.162537499999999</v>
      </c>
    </row>
    <row r="4905" spans="1:7" s="63" customFormat="1" ht="25.2" customHeight="1" x14ac:dyDescent="0.35">
      <c r="A4905" s="367" t="s">
        <v>454</v>
      </c>
      <c r="B4905" s="343" t="s">
        <v>588</v>
      </c>
      <c r="C4905" s="69">
        <v>2022</v>
      </c>
      <c r="D4905" s="70" t="s">
        <v>100</v>
      </c>
      <c r="E4905" s="71">
        <v>1</v>
      </c>
      <c r="F4905" s="71">
        <v>11</v>
      </c>
      <c r="G4905" s="137">
        <v>5.4154400000000003</v>
      </c>
    </row>
    <row r="4906" spans="1:7" s="63" customFormat="1" ht="25.2" customHeight="1" x14ac:dyDescent="0.35">
      <c r="A4906" s="367" t="s">
        <v>454</v>
      </c>
      <c r="B4906" s="343" t="s">
        <v>588</v>
      </c>
      <c r="C4906" s="69">
        <v>2022</v>
      </c>
      <c r="D4906" s="70" t="s">
        <v>100</v>
      </c>
      <c r="E4906" s="71">
        <v>1</v>
      </c>
      <c r="F4906" s="71">
        <v>3</v>
      </c>
      <c r="G4906" s="137">
        <v>5.4154400000000003</v>
      </c>
    </row>
    <row r="4907" spans="1:7" s="63" customFormat="1" ht="25.2" customHeight="1" x14ac:dyDescent="0.35">
      <c r="A4907" s="367" t="s">
        <v>454</v>
      </c>
      <c r="B4907" s="343" t="s">
        <v>588</v>
      </c>
      <c r="C4907" s="69">
        <v>2022</v>
      </c>
      <c r="D4907" s="70" t="s">
        <v>100</v>
      </c>
      <c r="E4907" s="71">
        <v>1</v>
      </c>
      <c r="F4907" s="71">
        <v>7</v>
      </c>
      <c r="G4907" s="137">
        <v>5.4154400000000003</v>
      </c>
    </row>
    <row r="4908" spans="1:7" s="63" customFormat="1" ht="25.2" customHeight="1" x14ac:dyDescent="0.35">
      <c r="A4908" s="367" t="s">
        <v>454</v>
      </c>
      <c r="B4908" s="343" t="s">
        <v>588</v>
      </c>
      <c r="C4908" s="69">
        <v>2022</v>
      </c>
      <c r="D4908" s="70" t="s">
        <v>100</v>
      </c>
      <c r="E4908" s="71">
        <v>1</v>
      </c>
      <c r="F4908" s="71">
        <v>7</v>
      </c>
      <c r="G4908" s="137">
        <v>5.4154400000000003</v>
      </c>
    </row>
    <row r="4909" spans="1:7" s="63" customFormat="1" ht="25.2" customHeight="1" x14ac:dyDescent="0.35">
      <c r="A4909" s="367" t="s">
        <v>454</v>
      </c>
      <c r="B4909" s="343" t="s">
        <v>588</v>
      </c>
      <c r="C4909" s="69">
        <v>2022</v>
      </c>
      <c r="D4909" s="70" t="s">
        <v>100</v>
      </c>
      <c r="E4909" s="71">
        <v>1</v>
      </c>
      <c r="F4909" s="71">
        <v>11</v>
      </c>
      <c r="G4909" s="137">
        <v>9.2073470000000004</v>
      </c>
    </row>
    <row r="4910" spans="1:7" s="63" customFormat="1" ht="25.2" customHeight="1" x14ac:dyDescent="0.35">
      <c r="A4910" s="367" t="s">
        <v>454</v>
      </c>
      <c r="B4910" s="343" t="s">
        <v>588</v>
      </c>
      <c r="C4910" s="69">
        <v>2022</v>
      </c>
      <c r="D4910" s="70" t="s">
        <v>100</v>
      </c>
      <c r="E4910" s="71">
        <v>1</v>
      </c>
      <c r="F4910" s="71">
        <v>7</v>
      </c>
      <c r="G4910" s="137">
        <v>9.2073470000000004</v>
      </c>
    </row>
    <row r="4911" spans="1:7" s="63" customFormat="1" ht="25.2" customHeight="1" x14ac:dyDescent="0.35">
      <c r="A4911" s="367" t="s">
        <v>454</v>
      </c>
      <c r="B4911" s="343" t="s">
        <v>588</v>
      </c>
      <c r="C4911" s="69">
        <v>2022</v>
      </c>
      <c r="D4911" s="70" t="s">
        <v>100</v>
      </c>
      <c r="E4911" s="71">
        <v>1</v>
      </c>
      <c r="F4911" s="71">
        <v>7</v>
      </c>
      <c r="G4911" s="137">
        <v>9.2073470000000004</v>
      </c>
    </row>
    <row r="4912" spans="1:7" s="63" customFormat="1" ht="25.2" customHeight="1" x14ac:dyDescent="0.35">
      <c r="A4912" s="367" t="s">
        <v>454</v>
      </c>
      <c r="B4912" s="343" t="s">
        <v>588</v>
      </c>
      <c r="C4912" s="69">
        <v>2022</v>
      </c>
      <c r="D4912" s="70" t="s">
        <v>100</v>
      </c>
      <c r="E4912" s="71">
        <v>1</v>
      </c>
      <c r="F4912" s="71">
        <v>10</v>
      </c>
      <c r="G4912" s="137">
        <v>9.2073470000000004</v>
      </c>
    </row>
    <row r="4913" spans="1:7" s="63" customFormat="1" ht="25.2" customHeight="1" x14ac:dyDescent="0.35">
      <c r="A4913" s="367" t="s">
        <v>454</v>
      </c>
      <c r="B4913" s="343" t="s">
        <v>588</v>
      </c>
      <c r="C4913" s="69">
        <v>2022</v>
      </c>
      <c r="D4913" s="70" t="s">
        <v>100</v>
      </c>
      <c r="E4913" s="71">
        <v>1</v>
      </c>
      <c r="F4913" s="71">
        <v>3</v>
      </c>
      <c r="G4913" s="137">
        <v>9.2073470000000004</v>
      </c>
    </row>
    <row r="4914" spans="1:7" s="63" customFormat="1" ht="25.2" customHeight="1" x14ac:dyDescent="0.35">
      <c r="A4914" s="367" t="s">
        <v>454</v>
      </c>
      <c r="B4914" s="343" t="s">
        <v>588</v>
      </c>
      <c r="C4914" s="69">
        <v>2022</v>
      </c>
      <c r="D4914" s="70" t="s">
        <v>100</v>
      </c>
      <c r="E4914" s="71">
        <v>1</v>
      </c>
      <c r="F4914" s="71">
        <v>7</v>
      </c>
      <c r="G4914" s="137">
        <v>5.4156870000000001</v>
      </c>
    </row>
    <row r="4915" spans="1:7" s="63" customFormat="1" ht="25.2" customHeight="1" x14ac:dyDescent="0.35">
      <c r="A4915" s="367" t="s">
        <v>454</v>
      </c>
      <c r="B4915" s="343" t="s">
        <v>588</v>
      </c>
      <c r="C4915" s="69">
        <v>2022</v>
      </c>
      <c r="D4915" s="70" t="s">
        <v>100</v>
      </c>
      <c r="E4915" s="71">
        <v>1</v>
      </c>
      <c r="F4915" s="71">
        <v>10</v>
      </c>
      <c r="G4915" s="137">
        <v>5.4156870000000001</v>
      </c>
    </row>
    <row r="4916" spans="1:7" s="63" customFormat="1" ht="25.2" customHeight="1" x14ac:dyDescent="0.35">
      <c r="A4916" s="367" t="s">
        <v>454</v>
      </c>
      <c r="B4916" s="343" t="s">
        <v>588</v>
      </c>
      <c r="C4916" s="69">
        <v>2022</v>
      </c>
      <c r="D4916" s="70" t="s">
        <v>100</v>
      </c>
      <c r="E4916" s="71">
        <v>1</v>
      </c>
      <c r="F4916" s="71">
        <v>3</v>
      </c>
      <c r="G4916" s="137">
        <v>2.1240100000000002</v>
      </c>
    </row>
    <row r="4917" spans="1:7" s="63" customFormat="1" ht="25.2" customHeight="1" x14ac:dyDescent="0.35">
      <c r="A4917" s="367" t="s">
        <v>454</v>
      </c>
      <c r="B4917" s="343" t="s">
        <v>588</v>
      </c>
      <c r="C4917" s="69">
        <v>2022</v>
      </c>
      <c r="D4917" s="70" t="s">
        <v>100</v>
      </c>
      <c r="E4917" s="71">
        <v>1</v>
      </c>
      <c r="F4917" s="71">
        <v>7</v>
      </c>
      <c r="G4917" s="137">
        <v>2.1240100000000002</v>
      </c>
    </row>
    <row r="4918" spans="1:7" s="63" customFormat="1" ht="25.2" customHeight="1" x14ac:dyDescent="0.35">
      <c r="A4918" s="367" t="s">
        <v>454</v>
      </c>
      <c r="B4918" s="343" t="s">
        <v>588</v>
      </c>
      <c r="C4918" s="69">
        <v>2022</v>
      </c>
      <c r="D4918" s="70" t="s">
        <v>100</v>
      </c>
      <c r="E4918" s="71">
        <v>1</v>
      </c>
      <c r="F4918" s="71">
        <v>5</v>
      </c>
      <c r="G4918" s="137">
        <v>2.1240100000000002</v>
      </c>
    </row>
    <row r="4919" spans="1:7" s="63" customFormat="1" ht="25.2" customHeight="1" x14ac:dyDescent="0.35">
      <c r="A4919" s="367" t="s">
        <v>454</v>
      </c>
      <c r="B4919" s="343" t="s">
        <v>588</v>
      </c>
      <c r="C4919" s="69">
        <v>2022</v>
      </c>
      <c r="D4919" s="70" t="s">
        <v>100</v>
      </c>
      <c r="E4919" s="71">
        <v>1</v>
      </c>
      <c r="F4919" s="71">
        <v>7</v>
      </c>
      <c r="G4919" s="137">
        <v>2.1240100000000002</v>
      </c>
    </row>
    <row r="4920" spans="1:7" s="63" customFormat="1" ht="25.2" customHeight="1" x14ac:dyDescent="0.35">
      <c r="A4920" s="367" t="s">
        <v>454</v>
      </c>
      <c r="B4920" s="343" t="s">
        <v>588</v>
      </c>
      <c r="C4920" s="69">
        <v>2022</v>
      </c>
      <c r="D4920" s="70" t="s">
        <v>100</v>
      </c>
      <c r="E4920" s="71">
        <v>1</v>
      </c>
      <c r="F4920" s="71">
        <v>5</v>
      </c>
      <c r="G4920" s="137">
        <v>2.1240100000000002</v>
      </c>
    </row>
    <row r="4921" spans="1:7" s="63" customFormat="1" ht="25.2" customHeight="1" x14ac:dyDescent="0.35">
      <c r="A4921" s="367" t="s">
        <v>454</v>
      </c>
      <c r="B4921" s="343" t="s">
        <v>588</v>
      </c>
      <c r="C4921" s="69">
        <v>2022</v>
      </c>
      <c r="D4921" s="70" t="s">
        <v>100</v>
      </c>
      <c r="E4921" s="71">
        <v>1</v>
      </c>
      <c r="F4921" s="71">
        <v>7</v>
      </c>
      <c r="G4921" s="137">
        <v>2.1240100000000002</v>
      </c>
    </row>
    <row r="4922" spans="1:7" s="63" customFormat="1" ht="25.2" customHeight="1" x14ac:dyDescent="0.35">
      <c r="A4922" s="367" t="s">
        <v>454</v>
      </c>
      <c r="B4922" s="343" t="s">
        <v>588</v>
      </c>
      <c r="C4922" s="69">
        <v>2022</v>
      </c>
      <c r="D4922" s="70" t="s">
        <v>100</v>
      </c>
      <c r="E4922" s="71">
        <v>1</v>
      </c>
      <c r="F4922" s="71">
        <v>7</v>
      </c>
      <c r="G4922" s="137">
        <v>2.1240100000000002</v>
      </c>
    </row>
    <row r="4923" spans="1:7" s="63" customFormat="1" ht="25.2" customHeight="1" x14ac:dyDescent="0.35">
      <c r="A4923" s="367" t="s">
        <v>454</v>
      </c>
      <c r="B4923" s="343" t="s">
        <v>588</v>
      </c>
      <c r="C4923" s="69">
        <v>2022</v>
      </c>
      <c r="D4923" s="70" t="s">
        <v>100</v>
      </c>
      <c r="E4923" s="71">
        <v>1</v>
      </c>
      <c r="F4923" s="71">
        <v>7</v>
      </c>
      <c r="G4923" s="137">
        <v>2.1240100000000002</v>
      </c>
    </row>
    <row r="4924" spans="1:7" s="63" customFormat="1" ht="25.2" customHeight="1" x14ac:dyDescent="0.35">
      <c r="A4924" s="367" t="s">
        <v>454</v>
      </c>
      <c r="B4924" s="343" t="s">
        <v>588</v>
      </c>
      <c r="C4924" s="69">
        <v>2022</v>
      </c>
      <c r="D4924" s="70" t="s">
        <v>100</v>
      </c>
      <c r="E4924" s="71">
        <v>1</v>
      </c>
      <c r="F4924" s="71">
        <v>3</v>
      </c>
      <c r="G4924" s="137">
        <v>2.1240100000000002</v>
      </c>
    </row>
    <row r="4925" spans="1:7" s="63" customFormat="1" ht="25.2" customHeight="1" x14ac:dyDescent="0.35">
      <c r="A4925" s="367" t="s">
        <v>454</v>
      </c>
      <c r="B4925" s="343" t="s">
        <v>588</v>
      </c>
      <c r="C4925" s="69">
        <v>2022</v>
      </c>
      <c r="D4925" s="70" t="s">
        <v>100</v>
      </c>
      <c r="E4925" s="71">
        <v>1</v>
      </c>
      <c r="F4925" s="71">
        <v>5</v>
      </c>
      <c r="G4925" s="137">
        <v>2.1240100000000002</v>
      </c>
    </row>
    <row r="4926" spans="1:7" s="63" customFormat="1" ht="25.2" customHeight="1" x14ac:dyDescent="0.35">
      <c r="A4926" s="367" t="s">
        <v>454</v>
      </c>
      <c r="B4926" s="343" t="s">
        <v>588</v>
      </c>
      <c r="C4926" s="69">
        <v>2022</v>
      </c>
      <c r="D4926" s="70" t="s">
        <v>100</v>
      </c>
      <c r="E4926" s="71">
        <v>1</v>
      </c>
      <c r="F4926" s="71">
        <v>5</v>
      </c>
      <c r="G4926" s="137">
        <v>13.531647</v>
      </c>
    </row>
    <row r="4927" spans="1:7" s="63" customFormat="1" ht="25.2" customHeight="1" x14ac:dyDescent="0.35">
      <c r="A4927" s="367" t="s">
        <v>454</v>
      </c>
      <c r="B4927" s="343" t="s">
        <v>588</v>
      </c>
      <c r="C4927" s="69">
        <v>2022</v>
      </c>
      <c r="D4927" s="70" t="s">
        <v>100</v>
      </c>
      <c r="E4927" s="71">
        <v>1</v>
      </c>
      <c r="F4927" s="71">
        <v>7</v>
      </c>
      <c r="G4927" s="137">
        <v>14.300269999999999</v>
      </c>
    </row>
    <row r="4928" spans="1:7" s="63" customFormat="1" ht="25.2" customHeight="1" x14ac:dyDescent="0.35">
      <c r="A4928" s="367" t="s">
        <v>454</v>
      </c>
      <c r="B4928" s="343" t="s">
        <v>588</v>
      </c>
      <c r="C4928" s="69">
        <v>2022</v>
      </c>
      <c r="D4928" s="70" t="s">
        <v>100</v>
      </c>
      <c r="E4928" s="71">
        <v>1</v>
      </c>
      <c r="F4928" s="71">
        <v>15</v>
      </c>
      <c r="G4928" s="137">
        <v>14.300269999999999</v>
      </c>
    </row>
    <row r="4929" spans="1:7" s="63" customFormat="1" ht="25.2" customHeight="1" x14ac:dyDescent="0.35">
      <c r="A4929" s="367" t="s">
        <v>454</v>
      </c>
      <c r="B4929" s="343" t="s">
        <v>588</v>
      </c>
      <c r="C4929" s="69">
        <v>2022</v>
      </c>
      <c r="D4929" s="70" t="s">
        <v>100</v>
      </c>
      <c r="E4929" s="71">
        <v>1</v>
      </c>
      <c r="F4929" s="71">
        <v>7</v>
      </c>
      <c r="G4929" s="137">
        <v>14.300269999999999</v>
      </c>
    </row>
    <row r="4930" spans="1:7" s="63" customFormat="1" ht="25.2" customHeight="1" x14ac:dyDescent="0.35">
      <c r="A4930" s="367" t="s">
        <v>454</v>
      </c>
      <c r="B4930" s="343" t="s">
        <v>588</v>
      </c>
      <c r="C4930" s="69">
        <v>2022</v>
      </c>
      <c r="D4930" s="70" t="s">
        <v>100</v>
      </c>
      <c r="E4930" s="71">
        <v>1</v>
      </c>
      <c r="F4930" s="71">
        <v>7</v>
      </c>
      <c r="G4930" s="137">
        <v>14.300269999999999</v>
      </c>
    </row>
    <row r="4931" spans="1:7" s="63" customFormat="1" ht="25.2" customHeight="1" x14ac:dyDescent="0.35">
      <c r="A4931" s="367" t="s">
        <v>454</v>
      </c>
      <c r="B4931" s="343" t="s">
        <v>588</v>
      </c>
      <c r="C4931" s="69">
        <v>2022</v>
      </c>
      <c r="D4931" s="70" t="s">
        <v>100</v>
      </c>
      <c r="E4931" s="71">
        <v>1</v>
      </c>
      <c r="F4931" s="71">
        <v>5</v>
      </c>
      <c r="G4931" s="137">
        <v>14.300269999999999</v>
      </c>
    </row>
    <row r="4932" spans="1:7" s="63" customFormat="1" ht="25.2" customHeight="1" x14ac:dyDescent="0.35">
      <c r="A4932" s="367" t="s">
        <v>454</v>
      </c>
      <c r="B4932" s="343" t="s">
        <v>588</v>
      </c>
      <c r="C4932" s="69">
        <v>2022</v>
      </c>
      <c r="D4932" s="70" t="s">
        <v>100</v>
      </c>
      <c r="E4932" s="71">
        <v>1</v>
      </c>
      <c r="F4932" s="71">
        <v>15</v>
      </c>
      <c r="G4932" s="137">
        <v>14.300269999999999</v>
      </c>
    </row>
    <row r="4933" spans="1:7" s="63" customFormat="1" ht="25.2" customHeight="1" x14ac:dyDescent="0.35">
      <c r="A4933" s="367" t="s">
        <v>454</v>
      </c>
      <c r="B4933" s="343" t="s">
        <v>588</v>
      </c>
      <c r="C4933" s="69">
        <v>2022</v>
      </c>
      <c r="D4933" s="70" t="s">
        <v>100</v>
      </c>
      <c r="E4933" s="71">
        <v>1</v>
      </c>
      <c r="F4933" s="71">
        <v>7</v>
      </c>
      <c r="G4933" s="137">
        <v>14.300269999999999</v>
      </c>
    </row>
    <row r="4934" spans="1:7" s="63" customFormat="1" ht="25.2" customHeight="1" x14ac:dyDescent="0.35">
      <c r="A4934" s="367" t="s">
        <v>454</v>
      </c>
      <c r="B4934" s="343" t="s">
        <v>588</v>
      </c>
      <c r="C4934" s="69">
        <v>2022</v>
      </c>
      <c r="D4934" s="70" t="s">
        <v>100</v>
      </c>
      <c r="E4934" s="71">
        <v>1</v>
      </c>
      <c r="F4934" s="71">
        <v>5</v>
      </c>
      <c r="G4934" s="137">
        <v>14.300269999999999</v>
      </c>
    </row>
    <row r="4935" spans="1:7" s="63" customFormat="1" ht="25.2" customHeight="1" x14ac:dyDescent="0.35">
      <c r="A4935" s="367" t="s">
        <v>454</v>
      </c>
      <c r="B4935" s="343" t="s">
        <v>588</v>
      </c>
      <c r="C4935" s="69">
        <v>2022</v>
      </c>
      <c r="D4935" s="70" t="s">
        <v>100</v>
      </c>
      <c r="E4935" s="71">
        <v>1</v>
      </c>
      <c r="F4935" s="71">
        <v>10</v>
      </c>
      <c r="G4935" s="137">
        <v>14.300269999999999</v>
      </c>
    </row>
    <row r="4936" spans="1:7" s="63" customFormat="1" ht="25.2" customHeight="1" x14ac:dyDescent="0.35">
      <c r="A4936" s="367" t="s">
        <v>454</v>
      </c>
      <c r="B4936" s="343" t="s">
        <v>588</v>
      </c>
      <c r="C4936" s="69">
        <v>2022</v>
      </c>
      <c r="D4936" s="70" t="s">
        <v>100</v>
      </c>
      <c r="E4936" s="71">
        <v>1</v>
      </c>
      <c r="F4936" s="71">
        <v>7</v>
      </c>
      <c r="G4936" s="137">
        <v>14.300269999999999</v>
      </c>
    </row>
    <row r="4937" spans="1:7" s="63" customFormat="1" ht="25.2" customHeight="1" x14ac:dyDescent="0.35">
      <c r="A4937" s="367" t="s">
        <v>454</v>
      </c>
      <c r="B4937" s="343" t="s">
        <v>588</v>
      </c>
      <c r="C4937" s="69">
        <v>2022</v>
      </c>
      <c r="D4937" s="70" t="s">
        <v>100</v>
      </c>
      <c r="E4937" s="71">
        <v>1</v>
      </c>
      <c r="F4937" s="71">
        <v>8</v>
      </c>
      <c r="G4937" s="137">
        <v>14.300269999999999</v>
      </c>
    </row>
    <row r="4938" spans="1:7" s="63" customFormat="1" ht="25.2" customHeight="1" x14ac:dyDescent="0.35">
      <c r="A4938" s="367" t="s">
        <v>454</v>
      </c>
      <c r="B4938" s="343" t="s">
        <v>588</v>
      </c>
      <c r="C4938" s="69">
        <v>2022</v>
      </c>
      <c r="D4938" s="70" t="s">
        <v>100</v>
      </c>
      <c r="E4938" s="71">
        <v>1</v>
      </c>
      <c r="F4938" s="71">
        <v>7</v>
      </c>
      <c r="G4938" s="137">
        <v>14.300269999999999</v>
      </c>
    </row>
    <row r="4939" spans="1:7" s="63" customFormat="1" ht="25.2" customHeight="1" x14ac:dyDescent="0.35">
      <c r="A4939" s="367" t="s">
        <v>454</v>
      </c>
      <c r="B4939" s="343" t="s">
        <v>588</v>
      </c>
      <c r="C4939" s="69">
        <v>2022</v>
      </c>
      <c r="D4939" s="70" t="s">
        <v>100</v>
      </c>
      <c r="E4939" s="71">
        <v>1</v>
      </c>
      <c r="F4939" s="71">
        <v>10</v>
      </c>
      <c r="G4939" s="137">
        <v>14.300269999999999</v>
      </c>
    </row>
    <row r="4940" spans="1:7" s="63" customFormat="1" ht="25.2" customHeight="1" x14ac:dyDescent="0.35">
      <c r="A4940" s="367" t="s">
        <v>454</v>
      </c>
      <c r="B4940" s="343" t="s">
        <v>588</v>
      </c>
      <c r="C4940" s="69">
        <v>2022</v>
      </c>
      <c r="D4940" s="70" t="s">
        <v>100</v>
      </c>
      <c r="E4940" s="71">
        <v>1</v>
      </c>
      <c r="F4940" s="71">
        <v>7</v>
      </c>
      <c r="G4940" s="137">
        <v>14.300269999999999</v>
      </c>
    </row>
    <row r="4941" spans="1:7" s="63" customFormat="1" ht="25.2" customHeight="1" x14ac:dyDescent="0.35">
      <c r="A4941" s="367" t="s">
        <v>454</v>
      </c>
      <c r="B4941" s="343" t="s">
        <v>588</v>
      </c>
      <c r="C4941" s="69">
        <v>2022</v>
      </c>
      <c r="D4941" s="70" t="s">
        <v>100</v>
      </c>
      <c r="E4941" s="71">
        <v>1</v>
      </c>
      <c r="F4941" s="71">
        <v>8</v>
      </c>
      <c r="G4941" s="137">
        <v>14.300269999999999</v>
      </c>
    </row>
    <row r="4942" spans="1:7" s="63" customFormat="1" ht="25.2" customHeight="1" x14ac:dyDescent="0.35">
      <c r="A4942" s="367" t="s">
        <v>454</v>
      </c>
      <c r="B4942" s="151" t="s">
        <v>588</v>
      </c>
      <c r="C4942" s="69">
        <v>2022</v>
      </c>
      <c r="D4942" s="70" t="s">
        <v>100</v>
      </c>
      <c r="E4942" s="71">
        <v>1</v>
      </c>
      <c r="F4942" s="71">
        <v>10</v>
      </c>
      <c r="G4942" s="137">
        <v>14.300269999999999</v>
      </c>
    </row>
    <row r="4943" spans="1:7" s="63" customFormat="1" ht="25.2" customHeight="1" x14ac:dyDescent="0.35">
      <c r="A4943" s="367" t="s">
        <v>454</v>
      </c>
      <c r="B4943" s="161" t="s">
        <v>589</v>
      </c>
      <c r="C4943" s="69">
        <v>2022</v>
      </c>
      <c r="D4943" s="70" t="s">
        <v>100</v>
      </c>
      <c r="E4943" s="71">
        <v>1</v>
      </c>
      <c r="F4943" s="71">
        <v>15</v>
      </c>
      <c r="G4943" s="137">
        <v>34.951631599999999</v>
      </c>
    </row>
    <row r="4944" spans="1:7" s="63" customFormat="1" ht="25.2" customHeight="1" x14ac:dyDescent="0.35">
      <c r="A4944" s="367" t="s">
        <v>454</v>
      </c>
      <c r="B4944" s="161" t="s">
        <v>589</v>
      </c>
      <c r="C4944" s="69">
        <v>2022</v>
      </c>
      <c r="D4944" s="70" t="s">
        <v>100</v>
      </c>
      <c r="E4944" s="71">
        <v>1</v>
      </c>
      <c r="F4944" s="71">
        <v>7</v>
      </c>
      <c r="G4944" s="137">
        <v>34.951631599999999</v>
      </c>
    </row>
    <row r="4945" spans="1:7" s="63" customFormat="1" ht="25.2" customHeight="1" x14ac:dyDescent="0.35">
      <c r="A4945" s="367" t="s">
        <v>454</v>
      </c>
      <c r="B4945" s="161" t="s">
        <v>589</v>
      </c>
      <c r="C4945" s="69">
        <v>2022</v>
      </c>
      <c r="D4945" s="70" t="s">
        <v>100</v>
      </c>
      <c r="E4945" s="71">
        <v>1</v>
      </c>
      <c r="F4945" s="71">
        <v>7</v>
      </c>
      <c r="G4945" s="137">
        <v>34.951631599999999</v>
      </c>
    </row>
    <row r="4946" spans="1:7" s="63" customFormat="1" ht="25.2" customHeight="1" x14ac:dyDescent="0.35">
      <c r="A4946" s="367" t="s">
        <v>454</v>
      </c>
      <c r="B4946" s="161" t="s">
        <v>589</v>
      </c>
      <c r="C4946" s="69">
        <v>2022</v>
      </c>
      <c r="D4946" s="70" t="s">
        <v>100</v>
      </c>
      <c r="E4946" s="71">
        <v>1</v>
      </c>
      <c r="F4946" s="71">
        <v>10</v>
      </c>
      <c r="G4946" s="137">
        <v>34.951631599999999</v>
      </c>
    </row>
    <row r="4947" spans="1:7" s="63" customFormat="1" ht="25.2" customHeight="1" x14ac:dyDescent="0.35">
      <c r="A4947" s="367" t="s">
        <v>454</v>
      </c>
      <c r="B4947" s="161" t="s">
        <v>589</v>
      </c>
      <c r="C4947" s="69">
        <v>2022</v>
      </c>
      <c r="D4947" s="70" t="s">
        <v>100</v>
      </c>
      <c r="E4947" s="71">
        <v>1</v>
      </c>
      <c r="F4947" s="71">
        <v>3</v>
      </c>
      <c r="G4947" s="137">
        <v>34.951631599999999</v>
      </c>
    </row>
    <row r="4948" spans="1:7" s="63" customFormat="1" ht="25.2" customHeight="1" x14ac:dyDescent="0.35">
      <c r="A4948" s="367" t="s">
        <v>454</v>
      </c>
      <c r="B4948" s="161" t="s">
        <v>589</v>
      </c>
      <c r="C4948" s="69">
        <v>2022</v>
      </c>
      <c r="D4948" s="70" t="s">
        <v>100</v>
      </c>
      <c r="E4948" s="71">
        <v>1</v>
      </c>
      <c r="F4948" s="71">
        <v>10</v>
      </c>
      <c r="G4948" s="137">
        <v>34.951631599999999</v>
      </c>
    </row>
    <row r="4949" spans="1:7" s="63" customFormat="1" ht="25.2" customHeight="1" x14ac:dyDescent="0.35">
      <c r="A4949" s="367" t="s">
        <v>454</v>
      </c>
      <c r="B4949" s="161" t="s">
        <v>589</v>
      </c>
      <c r="C4949" s="69">
        <v>2022</v>
      </c>
      <c r="D4949" s="70" t="s">
        <v>100</v>
      </c>
      <c r="E4949" s="71">
        <v>1</v>
      </c>
      <c r="F4949" s="71">
        <v>5</v>
      </c>
      <c r="G4949" s="137">
        <v>34.951631599999999</v>
      </c>
    </row>
    <row r="4950" spans="1:7" s="63" customFormat="1" ht="25.2" customHeight="1" x14ac:dyDescent="0.35">
      <c r="A4950" s="367" t="s">
        <v>454</v>
      </c>
      <c r="B4950" s="161" t="s">
        <v>589</v>
      </c>
      <c r="C4950" s="69">
        <v>2022</v>
      </c>
      <c r="D4950" s="70" t="s">
        <v>100</v>
      </c>
      <c r="E4950" s="71">
        <v>1</v>
      </c>
      <c r="F4950" s="71">
        <v>7</v>
      </c>
      <c r="G4950" s="137">
        <v>34.951631599999999</v>
      </c>
    </row>
    <row r="4951" spans="1:7" s="63" customFormat="1" ht="25.2" customHeight="1" x14ac:dyDescent="0.35">
      <c r="A4951" s="367" t="s">
        <v>454</v>
      </c>
      <c r="B4951" s="161" t="s">
        <v>589</v>
      </c>
      <c r="C4951" s="69">
        <v>2022</v>
      </c>
      <c r="D4951" s="70" t="s">
        <v>100</v>
      </c>
      <c r="E4951" s="71">
        <v>1</v>
      </c>
      <c r="F4951" s="71">
        <v>7</v>
      </c>
      <c r="G4951" s="137">
        <v>34.951631599999999</v>
      </c>
    </row>
    <row r="4952" spans="1:7" s="63" customFormat="1" ht="25.2" customHeight="1" x14ac:dyDescent="0.35">
      <c r="A4952" s="367" t="s">
        <v>454</v>
      </c>
      <c r="B4952" s="161" t="s">
        <v>589</v>
      </c>
      <c r="C4952" s="69">
        <v>2022</v>
      </c>
      <c r="D4952" s="70" t="s">
        <v>100</v>
      </c>
      <c r="E4952" s="71">
        <v>1</v>
      </c>
      <c r="F4952" s="71">
        <v>7</v>
      </c>
      <c r="G4952" s="137">
        <v>34.951631599999999</v>
      </c>
    </row>
    <row r="4953" spans="1:7" s="63" customFormat="1" ht="25.2" customHeight="1" x14ac:dyDescent="0.35">
      <c r="A4953" s="367" t="s">
        <v>454</v>
      </c>
      <c r="B4953" s="161" t="s">
        <v>589</v>
      </c>
      <c r="C4953" s="69">
        <v>2022</v>
      </c>
      <c r="D4953" s="70" t="s">
        <v>100</v>
      </c>
      <c r="E4953" s="71">
        <v>1</v>
      </c>
      <c r="F4953" s="71">
        <v>5</v>
      </c>
      <c r="G4953" s="137">
        <v>34.951631599999999</v>
      </c>
    </row>
    <row r="4954" spans="1:7" s="63" customFormat="1" ht="25.2" customHeight="1" x14ac:dyDescent="0.35">
      <c r="A4954" s="367" t="s">
        <v>454</v>
      </c>
      <c r="B4954" s="161" t="s">
        <v>589</v>
      </c>
      <c r="C4954" s="69">
        <v>2022</v>
      </c>
      <c r="D4954" s="70" t="s">
        <v>100</v>
      </c>
      <c r="E4954" s="71">
        <v>1</v>
      </c>
      <c r="F4954" s="71">
        <v>7</v>
      </c>
      <c r="G4954" s="137">
        <v>34.951631599999999</v>
      </c>
    </row>
    <row r="4955" spans="1:7" s="63" customFormat="1" ht="25.2" customHeight="1" x14ac:dyDescent="0.35">
      <c r="A4955" s="367" t="s">
        <v>454</v>
      </c>
      <c r="B4955" s="343" t="s">
        <v>590</v>
      </c>
      <c r="C4955" s="69">
        <v>2022</v>
      </c>
      <c r="D4955" s="70" t="s">
        <v>100</v>
      </c>
      <c r="E4955" s="71">
        <v>1</v>
      </c>
      <c r="F4955" s="71">
        <v>10</v>
      </c>
      <c r="G4955" s="137">
        <v>14.179791399999999</v>
      </c>
    </row>
    <row r="4956" spans="1:7" s="63" customFormat="1" ht="25.2" customHeight="1" x14ac:dyDescent="0.35">
      <c r="A4956" s="367" t="s">
        <v>454</v>
      </c>
      <c r="B4956" s="343" t="s">
        <v>590</v>
      </c>
      <c r="C4956" s="69">
        <v>2022</v>
      </c>
      <c r="D4956" s="70" t="s">
        <v>100</v>
      </c>
      <c r="E4956" s="71">
        <v>1</v>
      </c>
      <c r="F4956" s="71">
        <v>5</v>
      </c>
      <c r="G4956" s="137">
        <v>14.179791399999999</v>
      </c>
    </row>
    <row r="4957" spans="1:7" s="63" customFormat="1" ht="25.2" customHeight="1" x14ac:dyDescent="0.35">
      <c r="A4957" s="367" t="s">
        <v>454</v>
      </c>
      <c r="B4957" s="343" t="s">
        <v>590</v>
      </c>
      <c r="C4957" s="69">
        <v>2022</v>
      </c>
      <c r="D4957" s="70" t="s">
        <v>100</v>
      </c>
      <c r="E4957" s="71">
        <v>1</v>
      </c>
      <c r="F4957" s="71">
        <v>10</v>
      </c>
      <c r="G4957" s="137">
        <v>14.179791399999999</v>
      </c>
    </row>
    <row r="4958" spans="1:7" s="63" customFormat="1" ht="25.2" customHeight="1" x14ac:dyDescent="0.35">
      <c r="A4958" s="367" t="s">
        <v>454</v>
      </c>
      <c r="B4958" s="343" t="s">
        <v>590</v>
      </c>
      <c r="C4958" s="69">
        <v>2022</v>
      </c>
      <c r="D4958" s="70" t="s">
        <v>100</v>
      </c>
      <c r="E4958" s="71">
        <v>1</v>
      </c>
      <c r="F4958" s="71">
        <v>10</v>
      </c>
      <c r="G4958" s="137">
        <v>14.179790000000001</v>
      </c>
    </row>
    <row r="4959" spans="1:7" s="63" customFormat="1" ht="25.2" customHeight="1" x14ac:dyDescent="0.35">
      <c r="A4959" s="367" t="s">
        <v>454</v>
      </c>
      <c r="B4959" s="343" t="s">
        <v>590</v>
      </c>
      <c r="C4959" s="69">
        <v>2022</v>
      </c>
      <c r="D4959" s="70" t="s">
        <v>100</v>
      </c>
      <c r="E4959" s="71">
        <v>1</v>
      </c>
      <c r="F4959" s="71">
        <v>19</v>
      </c>
      <c r="G4959" s="137">
        <v>19.444426669999999</v>
      </c>
    </row>
    <row r="4960" spans="1:7" s="63" customFormat="1" ht="25.2" customHeight="1" x14ac:dyDescent="0.35">
      <c r="A4960" s="367" t="s">
        <v>454</v>
      </c>
      <c r="B4960" s="343" t="s">
        <v>590</v>
      </c>
      <c r="C4960" s="69">
        <v>2022</v>
      </c>
      <c r="D4960" s="70" t="s">
        <v>100</v>
      </c>
      <c r="E4960" s="71">
        <v>1</v>
      </c>
      <c r="F4960" s="71">
        <v>19</v>
      </c>
      <c r="G4960" s="137">
        <v>19.444426700000001</v>
      </c>
    </row>
    <row r="4961" spans="1:7" s="63" customFormat="1" ht="25.2" customHeight="1" x14ac:dyDescent="0.35">
      <c r="A4961" s="367" t="s">
        <v>454</v>
      </c>
      <c r="B4961" s="343" t="s">
        <v>590</v>
      </c>
      <c r="C4961" s="69">
        <v>2022</v>
      </c>
      <c r="D4961" s="70" t="s">
        <v>100</v>
      </c>
      <c r="E4961" s="71">
        <v>1</v>
      </c>
      <c r="F4961" s="71">
        <v>7</v>
      </c>
      <c r="G4961" s="137">
        <v>5.4370620000000001</v>
      </c>
    </row>
    <row r="4962" spans="1:7" s="63" customFormat="1" ht="25.2" customHeight="1" x14ac:dyDescent="0.35">
      <c r="A4962" s="367" t="s">
        <v>454</v>
      </c>
      <c r="B4962" s="343" t="s">
        <v>590</v>
      </c>
      <c r="C4962" s="69">
        <v>2022</v>
      </c>
      <c r="D4962" s="70" t="s">
        <v>100</v>
      </c>
      <c r="E4962" s="71">
        <v>1</v>
      </c>
      <c r="F4962" s="71">
        <v>10</v>
      </c>
      <c r="G4962" s="137">
        <v>5.4370620000000001</v>
      </c>
    </row>
    <row r="4963" spans="1:7" s="63" customFormat="1" ht="25.2" customHeight="1" x14ac:dyDescent="0.35">
      <c r="A4963" s="367" t="s">
        <v>454</v>
      </c>
      <c r="B4963" s="343" t="s">
        <v>590</v>
      </c>
      <c r="C4963" s="69">
        <v>2022</v>
      </c>
      <c r="D4963" s="70" t="s">
        <v>100</v>
      </c>
      <c r="E4963" s="71">
        <v>1</v>
      </c>
      <c r="F4963" s="71">
        <v>5</v>
      </c>
      <c r="G4963" s="137">
        <v>5.4370620000000001</v>
      </c>
    </row>
    <row r="4964" spans="1:7" s="63" customFormat="1" ht="25.2" customHeight="1" x14ac:dyDescent="0.35">
      <c r="A4964" s="367" t="s">
        <v>454</v>
      </c>
      <c r="B4964" s="343" t="s">
        <v>590</v>
      </c>
      <c r="C4964" s="69">
        <v>2022</v>
      </c>
      <c r="D4964" s="70" t="s">
        <v>100</v>
      </c>
      <c r="E4964" s="71">
        <v>1</v>
      </c>
      <c r="F4964" s="71">
        <v>10</v>
      </c>
      <c r="G4964" s="137">
        <v>5.4370620000000001</v>
      </c>
    </row>
    <row r="4965" spans="1:7" s="63" customFormat="1" ht="25.2" customHeight="1" x14ac:dyDescent="0.35">
      <c r="A4965" s="367" t="s">
        <v>454</v>
      </c>
      <c r="B4965" s="343" t="s">
        <v>590</v>
      </c>
      <c r="C4965" s="69">
        <v>2022</v>
      </c>
      <c r="D4965" s="70" t="s">
        <v>100</v>
      </c>
      <c r="E4965" s="71">
        <v>1</v>
      </c>
      <c r="F4965" s="71">
        <v>7</v>
      </c>
      <c r="G4965" s="137">
        <v>5.4370620000000001</v>
      </c>
    </row>
    <row r="4966" spans="1:7" s="63" customFormat="1" ht="25.2" customHeight="1" x14ac:dyDescent="0.35">
      <c r="A4966" s="367" t="s">
        <v>454</v>
      </c>
      <c r="B4966" s="343" t="s">
        <v>590</v>
      </c>
      <c r="C4966" s="69">
        <v>2022</v>
      </c>
      <c r="D4966" s="70" t="s">
        <v>100</v>
      </c>
      <c r="E4966" s="71">
        <v>1</v>
      </c>
      <c r="F4966" s="71">
        <v>5</v>
      </c>
      <c r="G4966" s="137">
        <v>5.4370620000000001</v>
      </c>
    </row>
    <row r="4967" spans="1:7" s="63" customFormat="1" ht="25.2" customHeight="1" x14ac:dyDescent="0.35">
      <c r="A4967" s="367" t="s">
        <v>454</v>
      </c>
      <c r="B4967" s="343" t="s">
        <v>590</v>
      </c>
      <c r="C4967" s="69">
        <v>2022</v>
      </c>
      <c r="D4967" s="70" t="s">
        <v>100</v>
      </c>
      <c r="E4967" s="71">
        <v>1</v>
      </c>
      <c r="F4967" s="71">
        <v>7</v>
      </c>
      <c r="G4967" s="137">
        <v>5.4370620000000001</v>
      </c>
    </row>
    <row r="4968" spans="1:7" s="63" customFormat="1" ht="25.2" customHeight="1" x14ac:dyDescent="0.35">
      <c r="A4968" s="367" t="s">
        <v>454</v>
      </c>
      <c r="B4968" s="343" t="s">
        <v>590</v>
      </c>
      <c r="C4968" s="69">
        <v>2022</v>
      </c>
      <c r="D4968" s="70" t="s">
        <v>100</v>
      </c>
      <c r="E4968" s="71">
        <v>1</v>
      </c>
      <c r="F4968" s="71">
        <v>5</v>
      </c>
      <c r="G4968" s="137">
        <v>5.4370620000000001</v>
      </c>
    </row>
    <row r="4969" spans="1:7" s="63" customFormat="1" ht="25.2" customHeight="1" x14ac:dyDescent="0.35">
      <c r="A4969" s="367" t="s">
        <v>454</v>
      </c>
      <c r="B4969" s="343" t="s">
        <v>590</v>
      </c>
      <c r="C4969" s="69">
        <v>2022</v>
      </c>
      <c r="D4969" s="70" t="s">
        <v>100</v>
      </c>
      <c r="E4969" s="71">
        <v>1</v>
      </c>
      <c r="F4969" s="71">
        <v>10</v>
      </c>
      <c r="G4969" s="137">
        <v>5.4370620000000001</v>
      </c>
    </row>
    <row r="4970" spans="1:7" s="63" customFormat="1" ht="25.2" customHeight="1" x14ac:dyDescent="0.35">
      <c r="A4970" s="367" t="s">
        <v>454</v>
      </c>
      <c r="B4970" s="343" t="s">
        <v>590</v>
      </c>
      <c r="C4970" s="69">
        <v>2022</v>
      </c>
      <c r="D4970" s="70" t="s">
        <v>100</v>
      </c>
      <c r="E4970" s="71">
        <v>1</v>
      </c>
      <c r="F4970" s="71">
        <v>19</v>
      </c>
      <c r="G4970" s="137">
        <v>19.228622000000001</v>
      </c>
    </row>
    <row r="4971" spans="1:7" s="63" customFormat="1" ht="25.2" customHeight="1" x14ac:dyDescent="0.35">
      <c r="A4971" s="367" t="s">
        <v>454</v>
      </c>
      <c r="B4971" s="343" t="s">
        <v>590</v>
      </c>
      <c r="C4971" s="69">
        <v>2022</v>
      </c>
      <c r="D4971" s="70" t="s">
        <v>100</v>
      </c>
      <c r="E4971" s="71">
        <v>1</v>
      </c>
      <c r="F4971" s="71">
        <v>19</v>
      </c>
      <c r="G4971" s="137">
        <v>19.228622000000001</v>
      </c>
    </row>
    <row r="4972" spans="1:7" s="63" customFormat="1" ht="25.2" customHeight="1" x14ac:dyDescent="0.35">
      <c r="A4972" s="367" t="s">
        <v>454</v>
      </c>
      <c r="B4972" s="343" t="s">
        <v>590</v>
      </c>
      <c r="C4972" s="69">
        <v>2022</v>
      </c>
      <c r="D4972" s="70" t="s">
        <v>100</v>
      </c>
      <c r="E4972" s="71">
        <v>1</v>
      </c>
      <c r="F4972" s="71">
        <v>15</v>
      </c>
      <c r="G4972" s="137">
        <v>5.4370620000000001</v>
      </c>
    </row>
    <row r="4973" spans="1:7" s="63" customFormat="1" ht="25.2" customHeight="1" x14ac:dyDescent="0.35">
      <c r="A4973" s="367" t="s">
        <v>454</v>
      </c>
      <c r="B4973" s="343" t="s">
        <v>590</v>
      </c>
      <c r="C4973" s="69">
        <v>2022</v>
      </c>
      <c r="D4973" s="70" t="s">
        <v>100</v>
      </c>
      <c r="E4973" s="71">
        <v>1</v>
      </c>
      <c r="F4973" s="71">
        <v>10</v>
      </c>
      <c r="G4973" s="137">
        <v>17.466270000000002</v>
      </c>
    </row>
    <row r="4974" spans="1:7" s="63" customFormat="1" ht="25.2" customHeight="1" x14ac:dyDescent="0.35">
      <c r="A4974" s="367" t="s">
        <v>454</v>
      </c>
      <c r="B4974" s="343" t="s">
        <v>591</v>
      </c>
      <c r="C4974" s="69">
        <v>2022</v>
      </c>
      <c r="D4974" s="70" t="s">
        <v>100</v>
      </c>
      <c r="E4974" s="71">
        <v>1</v>
      </c>
      <c r="F4974" s="71">
        <v>5</v>
      </c>
      <c r="G4974" s="137">
        <v>17.403479999999998</v>
      </c>
    </row>
    <row r="4975" spans="1:7" s="63" customFormat="1" ht="25.2" customHeight="1" x14ac:dyDescent="0.35">
      <c r="A4975" s="367" t="s">
        <v>454</v>
      </c>
      <c r="B4975" s="343" t="s">
        <v>591</v>
      </c>
      <c r="C4975" s="69">
        <v>2022</v>
      </c>
      <c r="D4975" s="70" t="s">
        <v>100</v>
      </c>
      <c r="E4975" s="71">
        <v>1</v>
      </c>
      <c r="F4975" s="71">
        <v>7</v>
      </c>
      <c r="G4975" s="137">
        <v>19.165816</v>
      </c>
    </row>
    <row r="4976" spans="1:7" s="63" customFormat="1" ht="25.2" customHeight="1" x14ac:dyDescent="0.35">
      <c r="A4976" s="367" t="s">
        <v>454</v>
      </c>
      <c r="B4976" s="343" t="s">
        <v>591</v>
      </c>
      <c r="C4976" s="69">
        <v>2022</v>
      </c>
      <c r="D4976" s="70" t="s">
        <v>100</v>
      </c>
      <c r="E4976" s="71">
        <v>1</v>
      </c>
      <c r="F4976" s="71">
        <v>5</v>
      </c>
      <c r="G4976" s="137">
        <v>19.165816</v>
      </c>
    </row>
    <row r="4977" spans="1:8" s="63" customFormat="1" ht="25.2" customHeight="1" x14ac:dyDescent="0.35">
      <c r="A4977" s="367" t="s">
        <v>454</v>
      </c>
      <c r="B4977" s="343" t="s">
        <v>591</v>
      </c>
      <c r="C4977" s="69">
        <v>2022</v>
      </c>
      <c r="D4977" s="70" t="s">
        <v>100</v>
      </c>
      <c r="E4977" s="71">
        <v>1</v>
      </c>
      <c r="F4977" s="71">
        <v>15</v>
      </c>
      <c r="G4977" s="137">
        <v>19.165816</v>
      </c>
    </row>
    <row r="4978" spans="1:8" s="63" customFormat="1" ht="25.2" customHeight="1" x14ac:dyDescent="0.35">
      <c r="A4978" s="367" t="s">
        <v>454</v>
      </c>
      <c r="B4978" s="343" t="s">
        <v>591</v>
      </c>
      <c r="C4978" s="69">
        <v>2022</v>
      </c>
      <c r="D4978" s="70" t="s">
        <v>100</v>
      </c>
      <c r="E4978" s="71">
        <v>1</v>
      </c>
      <c r="F4978" s="71">
        <v>4</v>
      </c>
      <c r="G4978" s="137">
        <v>19.226316000000001</v>
      </c>
    </row>
    <row r="4979" spans="1:8" s="63" customFormat="1" ht="25.2" customHeight="1" x14ac:dyDescent="0.35">
      <c r="A4979" s="367" t="s">
        <v>454</v>
      </c>
      <c r="B4979" s="343" t="s">
        <v>591</v>
      </c>
      <c r="C4979" s="69">
        <v>2022</v>
      </c>
      <c r="D4979" s="70" t="s">
        <v>100</v>
      </c>
      <c r="E4979" s="71">
        <v>1</v>
      </c>
      <c r="F4979" s="71">
        <v>5</v>
      </c>
      <c r="G4979" s="137">
        <v>19.165816</v>
      </c>
    </row>
    <row r="4980" spans="1:8" s="63" customFormat="1" ht="25.2" customHeight="1" x14ac:dyDescent="0.35">
      <c r="A4980" s="367" t="s">
        <v>454</v>
      </c>
      <c r="B4980" s="343" t="s">
        <v>591</v>
      </c>
      <c r="C4980" s="69">
        <v>2022</v>
      </c>
      <c r="D4980" s="70" t="s">
        <v>100</v>
      </c>
      <c r="E4980" s="71">
        <v>1</v>
      </c>
      <c r="F4980" s="71">
        <v>5</v>
      </c>
      <c r="G4980" s="137">
        <v>20.98864</v>
      </c>
    </row>
    <row r="4981" spans="1:8" s="63" customFormat="1" ht="25.2" customHeight="1" x14ac:dyDescent="0.35">
      <c r="A4981" s="367" t="s">
        <v>454</v>
      </c>
      <c r="B4981" s="343" t="s">
        <v>591</v>
      </c>
      <c r="C4981" s="69">
        <v>2022</v>
      </c>
      <c r="D4981" s="70" t="s">
        <v>100</v>
      </c>
      <c r="E4981" s="71">
        <v>1</v>
      </c>
      <c r="F4981" s="71">
        <v>5</v>
      </c>
      <c r="G4981" s="137">
        <v>20.98864</v>
      </c>
    </row>
    <row r="4982" spans="1:8" s="63" customFormat="1" ht="25.2" customHeight="1" x14ac:dyDescent="0.35">
      <c r="A4982" s="367" t="s">
        <v>454</v>
      </c>
      <c r="B4982" s="343" t="s">
        <v>591</v>
      </c>
      <c r="C4982" s="69">
        <v>2022</v>
      </c>
      <c r="D4982" s="70" t="s">
        <v>100</v>
      </c>
      <c r="E4982" s="71">
        <v>1</v>
      </c>
      <c r="F4982" s="71">
        <v>7</v>
      </c>
      <c r="G4982" s="137">
        <v>19.226316000000001</v>
      </c>
    </row>
    <row r="4983" spans="1:8" s="63" customFormat="1" ht="25.2" customHeight="1" x14ac:dyDescent="0.35">
      <c r="A4983" s="367" t="s">
        <v>454</v>
      </c>
      <c r="B4983" s="343" t="s">
        <v>591</v>
      </c>
      <c r="C4983" s="69">
        <v>2022</v>
      </c>
      <c r="D4983" s="70" t="s">
        <v>100</v>
      </c>
      <c r="E4983" s="71">
        <v>1</v>
      </c>
      <c r="F4983" s="71">
        <v>15</v>
      </c>
      <c r="G4983" s="137">
        <v>20.98864</v>
      </c>
    </row>
    <row r="4984" spans="1:8" s="63" customFormat="1" ht="25.2" customHeight="1" x14ac:dyDescent="0.35">
      <c r="A4984" s="367" t="s">
        <v>454</v>
      </c>
      <c r="B4984" s="343" t="s">
        <v>591</v>
      </c>
      <c r="C4984" s="69">
        <v>2022</v>
      </c>
      <c r="D4984" s="70" t="s">
        <v>100</v>
      </c>
      <c r="E4984" s="71">
        <v>1</v>
      </c>
      <c r="F4984" s="71">
        <v>15</v>
      </c>
      <c r="G4984" s="137">
        <v>19.226310000000002</v>
      </c>
    </row>
    <row r="4985" spans="1:8" s="63" customFormat="1" ht="25.2" customHeight="1" x14ac:dyDescent="0.35">
      <c r="A4985" s="367" t="s">
        <v>454</v>
      </c>
      <c r="B4985" s="141" t="s">
        <v>592</v>
      </c>
      <c r="C4985" s="69">
        <v>2022</v>
      </c>
      <c r="D4985" s="70" t="s">
        <v>100</v>
      </c>
      <c r="E4985" s="71">
        <v>1</v>
      </c>
      <c r="F4985" s="71">
        <v>15</v>
      </c>
      <c r="G4985" s="137">
        <v>17.874119999999998</v>
      </c>
      <c r="H4985" s="162"/>
    </row>
    <row r="4986" spans="1:8" s="63" customFormat="1" ht="25.2" customHeight="1" x14ac:dyDescent="0.35">
      <c r="A4986" s="367" t="s">
        <v>454</v>
      </c>
      <c r="B4986" s="141" t="s">
        <v>592</v>
      </c>
      <c r="C4986" s="69">
        <v>2022</v>
      </c>
      <c r="D4986" s="70" t="s">
        <v>100</v>
      </c>
      <c r="E4986" s="71">
        <v>1</v>
      </c>
      <c r="F4986" s="71">
        <v>15</v>
      </c>
      <c r="G4986" s="137">
        <v>20.941990000000001</v>
      </c>
      <c r="H4986" s="74"/>
    </row>
    <row r="4987" spans="1:8" s="63" customFormat="1" ht="25.2" customHeight="1" x14ac:dyDescent="0.35">
      <c r="A4987" s="367" t="s">
        <v>454</v>
      </c>
      <c r="B4987" s="141" t="s">
        <v>592</v>
      </c>
      <c r="C4987" s="69">
        <v>2022</v>
      </c>
      <c r="D4987" s="70" t="s">
        <v>100</v>
      </c>
      <c r="E4987" s="71">
        <v>1</v>
      </c>
      <c r="F4987" s="71">
        <v>15</v>
      </c>
      <c r="G4987" s="137">
        <v>5.8881200000000007</v>
      </c>
      <c r="H4987" s="162"/>
    </row>
    <row r="4988" spans="1:8" s="63" customFormat="1" ht="25.2" customHeight="1" x14ac:dyDescent="0.35">
      <c r="A4988" s="367" t="s">
        <v>454</v>
      </c>
      <c r="B4988" s="141" t="s">
        <v>592</v>
      </c>
      <c r="C4988" s="69">
        <v>2022</v>
      </c>
      <c r="D4988" s="70" t="s">
        <v>100</v>
      </c>
      <c r="E4988" s="71">
        <v>1</v>
      </c>
      <c r="F4988" s="71">
        <v>15</v>
      </c>
      <c r="G4988" s="137">
        <v>17.817349999999998</v>
      </c>
    </row>
    <row r="4989" spans="1:8" s="63" customFormat="1" ht="25.2" customHeight="1" x14ac:dyDescent="0.35">
      <c r="A4989" s="367" t="s">
        <v>454</v>
      </c>
      <c r="B4989" s="141" t="s">
        <v>592</v>
      </c>
      <c r="C4989" s="69">
        <v>2022</v>
      </c>
      <c r="D4989" s="70" t="s">
        <v>100</v>
      </c>
      <c r="E4989" s="71">
        <v>1</v>
      </c>
      <c r="F4989" s="71">
        <v>15</v>
      </c>
      <c r="G4989" s="137">
        <v>5.8881200000000007</v>
      </c>
      <c r="H4989" s="162"/>
    </row>
    <row r="4990" spans="1:8" s="63" customFormat="1" ht="25.2" customHeight="1" x14ac:dyDescent="0.35">
      <c r="A4990" s="367" t="s">
        <v>454</v>
      </c>
      <c r="B4990" s="141" t="s">
        <v>592</v>
      </c>
      <c r="C4990" s="69">
        <v>2022</v>
      </c>
      <c r="D4990" s="70" t="s">
        <v>100</v>
      </c>
      <c r="E4990" s="71">
        <v>1</v>
      </c>
      <c r="F4990" s="71">
        <v>15</v>
      </c>
      <c r="G4990" s="137">
        <v>8.1352200000000003</v>
      </c>
    </row>
    <row r="4991" spans="1:8" s="63" customFormat="1" ht="25.2" customHeight="1" x14ac:dyDescent="0.35">
      <c r="A4991" s="367" t="s">
        <v>454</v>
      </c>
      <c r="B4991" s="141" t="s">
        <v>592</v>
      </c>
      <c r="C4991" s="69">
        <v>2022</v>
      </c>
      <c r="D4991" s="70" t="s">
        <v>100</v>
      </c>
      <c r="E4991" s="71">
        <v>1</v>
      </c>
      <c r="F4991" s="71">
        <v>15</v>
      </c>
      <c r="G4991" s="137">
        <v>6.03592</v>
      </c>
    </row>
    <row r="4992" spans="1:8" s="63" customFormat="1" ht="25.2" customHeight="1" x14ac:dyDescent="0.35">
      <c r="A4992" s="367" t="s">
        <v>454</v>
      </c>
      <c r="B4992" s="141" t="s">
        <v>592</v>
      </c>
      <c r="C4992" s="69">
        <v>2022</v>
      </c>
      <c r="D4992" s="70" t="s">
        <v>100</v>
      </c>
      <c r="E4992" s="71">
        <v>1</v>
      </c>
      <c r="F4992" s="71">
        <v>15</v>
      </c>
      <c r="G4992" s="137">
        <v>6.03592</v>
      </c>
    </row>
    <row r="4993" spans="1:7" s="63" customFormat="1" ht="25.2" customHeight="1" x14ac:dyDescent="0.35">
      <c r="A4993" s="367" t="s">
        <v>454</v>
      </c>
      <c r="B4993" s="141" t="s">
        <v>592</v>
      </c>
      <c r="C4993" s="69">
        <v>2022</v>
      </c>
      <c r="D4993" s="70" t="s">
        <v>100</v>
      </c>
      <c r="E4993" s="71">
        <v>1</v>
      </c>
      <c r="F4993" s="71">
        <v>15</v>
      </c>
      <c r="G4993" s="137">
        <v>7.5494900000000005</v>
      </c>
    </row>
    <row r="4994" spans="1:7" s="63" customFormat="1" ht="25.2" customHeight="1" x14ac:dyDescent="0.35">
      <c r="A4994" s="367" t="s">
        <v>454</v>
      </c>
      <c r="B4994" s="141" t="s">
        <v>592</v>
      </c>
      <c r="C4994" s="69">
        <v>2022</v>
      </c>
      <c r="D4994" s="70" t="s">
        <v>100</v>
      </c>
      <c r="E4994" s="71">
        <v>1</v>
      </c>
      <c r="F4994" s="71">
        <v>15</v>
      </c>
      <c r="G4994" s="137">
        <v>7.3638599999999999</v>
      </c>
    </row>
    <row r="4995" spans="1:7" s="63" customFormat="1" ht="25.2" customHeight="1" x14ac:dyDescent="0.35">
      <c r="A4995" s="367" t="s">
        <v>454</v>
      </c>
      <c r="B4995" s="141" t="s">
        <v>592</v>
      </c>
      <c r="C4995" s="69">
        <v>2022</v>
      </c>
      <c r="D4995" s="70" t="s">
        <v>100</v>
      </c>
      <c r="E4995" s="71">
        <v>1</v>
      </c>
      <c r="F4995" s="71">
        <v>15</v>
      </c>
      <c r="G4995" s="137">
        <v>16.057010000000002</v>
      </c>
    </row>
    <row r="4996" spans="1:7" s="63" customFormat="1" ht="25.2" customHeight="1" x14ac:dyDescent="0.35">
      <c r="A4996" s="367" t="s">
        <v>454</v>
      </c>
      <c r="B4996" s="141" t="s">
        <v>592</v>
      </c>
      <c r="C4996" s="69">
        <v>2022</v>
      </c>
      <c r="D4996" s="70" t="s">
        <v>100</v>
      </c>
      <c r="E4996" s="71">
        <v>1</v>
      </c>
      <c r="F4996" s="71">
        <v>15</v>
      </c>
      <c r="G4996" s="137">
        <v>16.057010000000002</v>
      </c>
    </row>
    <row r="4997" spans="1:7" s="63" customFormat="1" ht="25.2" customHeight="1" x14ac:dyDescent="0.35">
      <c r="A4997" s="367" t="s">
        <v>454</v>
      </c>
      <c r="B4997" s="141" t="s">
        <v>592</v>
      </c>
      <c r="C4997" s="69">
        <v>2022</v>
      </c>
      <c r="D4997" s="70" t="s">
        <v>100</v>
      </c>
      <c r="E4997" s="71">
        <v>1</v>
      </c>
      <c r="F4997" s="71">
        <v>15</v>
      </c>
      <c r="G4997" s="137">
        <v>16.057010000000002</v>
      </c>
    </row>
    <row r="4998" spans="1:7" s="63" customFormat="1" ht="25.2" customHeight="1" x14ac:dyDescent="0.35">
      <c r="A4998" s="367" t="s">
        <v>454</v>
      </c>
      <c r="B4998" s="141" t="s">
        <v>592</v>
      </c>
      <c r="C4998" s="69">
        <v>2022</v>
      </c>
      <c r="D4998" s="70" t="s">
        <v>100</v>
      </c>
      <c r="E4998" s="71">
        <v>1</v>
      </c>
      <c r="F4998" s="71">
        <v>15</v>
      </c>
      <c r="G4998" s="137">
        <v>16.057010000000002</v>
      </c>
    </row>
    <row r="4999" spans="1:7" s="63" customFormat="1" ht="25.2" customHeight="1" x14ac:dyDescent="0.35">
      <c r="A4999" s="367" t="s">
        <v>454</v>
      </c>
      <c r="B4999" s="141" t="s">
        <v>592</v>
      </c>
      <c r="C4999" s="69">
        <v>2022</v>
      </c>
      <c r="D4999" s="70" t="s">
        <v>100</v>
      </c>
      <c r="E4999" s="71">
        <v>1</v>
      </c>
      <c r="F4999" s="71">
        <v>15</v>
      </c>
      <c r="G4999" s="137">
        <v>16.057010000000002</v>
      </c>
    </row>
    <row r="5000" spans="1:7" s="63" customFormat="1" ht="25.2" customHeight="1" x14ac:dyDescent="0.35">
      <c r="A5000" s="367" t="s">
        <v>454</v>
      </c>
      <c r="B5000" s="141" t="s">
        <v>592</v>
      </c>
      <c r="C5000" s="69">
        <v>2022</v>
      </c>
      <c r="D5000" s="70" t="s">
        <v>100</v>
      </c>
      <c r="E5000" s="71">
        <v>1</v>
      </c>
      <c r="F5000" s="71">
        <v>15</v>
      </c>
      <c r="G5000" s="137">
        <v>16.057010000000002</v>
      </c>
    </row>
    <row r="5001" spans="1:7" s="63" customFormat="1" ht="25.2" customHeight="1" x14ac:dyDescent="0.35">
      <c r="A5001" s="367" t="s">
        <v>454</v>
      </c>
      <c r="B5001" s="141" t="s">
        <v>592</v>
      </c>
      <c r="C5001" s="69">
        <v>2022</v>
      </c>
      <c r="D5001" s="70" t="s">
        <v>100</v>
      </c>
      <c r="E5001" s="71">
        <v>1</v>
      </c>
      <c r="F5001" s="71">
        <v>15</v>
      </c>
      <c r="G5001" s="137">
        <v>16.057010000000002</v>
      </c>
    </row>
    <row r="5002" spans="1:7" s="63" customFormat="1" ht="25.2" customHeight="1" x14ac:dyDescent="0.35">
      <c r="A5002" s="367" t="s">
        <v>454</v>
      </c>
      <c r="B5002" s="141" t="s">
        <v>592</v>
      </c>
      <c r="C5002" s="69">
        <v>2022</v>
      </c>
      <c r="D5002" s="70" t="s">
        <v>100</v>
      </c>
      <c r="E5002" s="71">
        <v>1</v>
      </c>
      <c r="F5002" s="71">
        <v>15</v>
      </c>
      <c r="G5002" s="137">
        <v>16.057010000000002</v>
      </c>
    </row>
    <row r="5003" spans="1:7" s="63" customFormat="1" ht="25.2" customHeight="1" x14ac:dyDescent="0.35">
      <c r="A5003" s="367" t="s">
        <v>454</v>
      </c>
      <c r="B5003" s="141" t="s">
        <v>592</v>
      </c>
      <c r="C5003" s="69">
        <v>2022</v>
      </c>
      <c r="D5003" s="70" t="s">
        <v>100</v>
      </c>
      <c r="E5003" s="71">
        <v>1</v>
      </c>
      <c r="F5003" s="71">
        <v>15</v>
      </c>
      <c r="G5003" s="137">
        <v>16.057010000000002</v>
      </c>
    </row>
    <row r="5004" spans="1:7" s="63" customFormat="1" ht="25.2" customHeight="1" x14ac:dyDescent="0.35">
      <c r="A5004" s="367" t="s">
        <v>454</v>
      </c>
      <c r="B5004" s="141" t="s">
        <v>592</v>
      </c>
      <c r="C5004" s="69">
        <v>2022</v>
      </c>
      <c r="D5004" s="70" t="s">
        <v>100</v>
      </c>
      <c r="E5004" s="71">
        <v>1</v>
      </c>
      <c r="F5004" s="71">
        <v>15</v>
      </c>
      <c r="G5004" s="137">
        <v>16.057010000000002</v>
      </c>
    </row>
    <row r="5005" spans="1:7" s="63" customFormat="1" ht="25.2" customHeight="1" x14ac:dyDescent="0.35">
      <c r="A5005" s="367" t="s">
        <v>454</v>
      </c>
      <c r="B5005" s="141" t="s">
        <v>592</v>
      </c>
      <c r="C5005" s="69">
        <v>2022</v>
      </c>
      <c r="D5005" s="70" t="s">
        <v>100</v>
      </c>
      <c r="E5005" s="71">
        <v>1</v>
      </c>
      <c r="F5005" s="71">
        <v>15</v>
      </c>
      <c r="G5005" s="137">
        <v>16.057020000000001</v>
      </c>
    </row>
    <row r="5006" spans="1:7" s="63" customFormat="1" ht="25.2" customHeight="1" x14ac:dyDescent="0.35">
      <c r="A5006" s="367" t="s">
        <v>454</v>
      </c>
      <c r="B5006" s="141" t="s">
        <v>592</v>
      </c>
      <c r="C5006" s="69">
        <v>2022</v>
      </c>
      <c r="D5006" s="70" t="s">
        <v>100</v>
      </c>
      <c r="E5006" s="71">
        <v>1</v>
      </c>
      <c r="F5006" s="71">
        <v>15</v>
      </c>
      <c r="G5006" s="137">
        <v>16.057020000000001</v>
      </c>
    </row>
    <row r="5007" spans="1:7" s="63" customFormat="1" ht="25.2" customHeight="1" x14ac:dyDescent="0.35">
      <c r="A5007" s="367" t="s">
        <v>454</v>
      </c>
      <c r="B5007" s="141" t="s">
        <v>592</v>
      </c>
      <c r="C5007" s="69">
        <v>2022</v>
      </c>
      <c r="D5007" s="70" t="s">
        <v>100</v>
      </c>
      <c r="E5007" s="71">
        <v>1</v>
      </c>
      <c r="F5007" s="71">
        <v>15</v>
      </c>
      <c r="G5007" s="137">
        <v>16.057020000000001</v>
      </c>
    </row>
    <row r="5008" spans="1:7" s="63" customFormat="1" ht="25.2" customHeight="1" x14ac:dyDescent="0.35">
      <c r="A5008" s="367" t="s">
        <v>454</v>
      </c>
      <c r="B5008" s="141" t="s">
        <v>592</v>
      </c>
      <c r="C5008" s="69">
        <v>2022</v>
      </c>
      <c r="D5008" s="70" t="s">
        <v>100</v>
      </c>
      <c r="E5008" s="71">
        <v>1</v>
      </c>
      <c r="F5008" s="71">
        <v>15</v>
      </c>
      <c r="G5008" s="137">
        <v>16.057020000000001</v>
      </c>
    </row>
    <row r="5009" spans="1:7" s="63" customFormat="1" ht="25.2" customHeight="1" x14ac:dyDescent="0.35">
      <c r="A5009" s="367" t="s">
        <v>454</v>
      </c>
      <c r="B5009" s="141" t="s">
        <v>592</v>
      </c>
      <c r="C5009" s="69">
        <v>2022</v>
      </c>
      <c r="D5009" s="70" t="s">
        <v>100</v>
      </c>
      <c r="E5009" s="71">
        <v>1</v>
      </c>
      <c r="F5009" s="71">
        <v>15</v>
      </c>
      <c r="G5009" s="137">
        <v>16.057020000000001</v>
      </c>
    </row>
    <row r="5010" spans="1:7" s="63" customFormat="1" ht="25.2" customHeight="1" x14ac:dyDescent="0.35">
      <c r="A5010" s="367" t="s">
        <v>454</v>
      </c>
      <c r="B5010" s="141" t="s">
        <v>592</v>
      </c>
      <c r="C5010" s="69">
        <v>2022</v>
      </c>
      <c r="D5010" s="70" t="s">
        <v>100</v>
      </c>
      <c r="E5010" s="71">
        <v>1</v>
      </c>
      <c r="F5010" s="71">
        <v>15</v>
      </c>
      <c r="G5010" s="137">
        <v>4.1277900000000001</v>
      </c>
    </row>
    <row r="5011" spans="1:7" s="63" customFormat="1" ht="25.2" customHeight="1" x14ac:dyDescent="0.35">
      <c r="A5011" s="367" t="s">
        <v>454</v>
      </c>
      <c r="B5011" s="141" t="s">
        <v>592</v>
      </c>
      <c r="C5011" s="69">
        <v>2022</v>
      </c>
      <c r="D5011" s="70" t="s">
        <v>100</v>
      </c>
      <c r="E5011" s="71">
        <v>1</v>
      </c>
      <c r="F5011" s="71">
        <v>15</v>
      </c>
      <c r="G5011" s="137">
        <v>4.1277900000000001</v>
      </c>
    </row>
    <row r="5012" spans="1:7" s="63" customFormat="1" ht="25.2" customHeight="1" x14ac:dyDescent="0.35">
      <c r="A5012" s="367" t="s">
        <v>454</v>
      </c>
      <c r="B5012" s="141" t="s">
        <v>592</v>
      </c>
      <c r="C5012" s="69">
        <v>2022</v>
      </c>
      <c r="D5012" s="70" t="s">
        <v>100</v>
      </c>
      <c r="E5012" s="71">
        <v>1</v>
      </c>
      <c r="F5012" s="71">
        <v>15</v>
      </c>
      <c r="G5012" s="137">
        <v>4.1277900000000001</v>
      </c>
    </row>
    <row r="5013" spans="1:7" s="63" customFormat="1" ht="25.2" customHeight="1" x14ac:dyDescent="0.35">
      <c r="A5013" s="367" t="s">
        <v>454</v>
      </c>
      <c r="B5013" s="141" t="s">
        <v>592</v>
      </c>
      <c r="C5013" s="69">
        <v>2022</v>
      </c>
      <c r="D5013" s="70" t="s">
        <v>100</v>
      </c>
      <c r="E5013" s="71">
        <v>1</v>
      </c>
      <c r="F5013" s="71">
        <v>15</v>
      </c>
      <c r="G5013" s="137">
        <v>4.1277900000000001</v>
      </c>
    </row>
    <row r="5014" spans="1:7" s="63" customFormat="1" ht="25.2" customHeight="1" x14ac:dyDescent="0.35">
      <c r="A5014" s="367" t="s">
        <v>454</v>
      </c>
      <c r="B5014" s="141" t="s">
        <v>592</v>
      </c>
      <c r="C5014" s="69">
        <v>2022</v>
      </c>
      <c r="D5014" s="70" t="s">
        <v>100</v>
      </c>
      <c r="E5014" s="71">
        <v>1</v>
      </c>
      <c r="F5014" s="71">
        <v>15</v>
      </c>
      <c r="G5014" s="137">
        <v>4.1277900000000001</v>
      </c>
    </row>
    <row r="5015" spans="1:7" s="63" customFormat="1" ht="25.2" customHeight="1" x14ac:dyDescent="0.35">
      <c r="A5015" s="367" t="s">
        <v>454</v>
      </c>
      <c r="B5015" s="141" t="s">
        <v>592</v>
      </c>
      <c r="C5015" s="69">
        <v>2022</v>
      </c>
      <c r="D5015" s="70" t="s">
        <v>100</v>
      </c>
      <c r="E5015" s="71">
        <v>1</v>
      </c>
      <c r="F5015" s="71">
        <v>15</v>
      </c>
      <c r="G5015" s="137">
        <v>17.141399999999994</v>
      </c>
    </row>
    <row r="5016" spans="1:7" s="63" customFormat="1" ht="25.2" customHeight="1" x14ac:dyDescent="0.35">
      <c r="A5016" s="367" t="s">
        <v>454</v>
      </c>
      <c r="B5016" s="141" t="s">
        <v>592</v>
      </c>
      <c r="C5016" s="69">
        <v>2022</v>
      </c>
      <c r="D5016" s="70" t="s">
        <v>100</v>
      </c>
      <c r="E5016" s="71">
        <v>1</v>
      </c>
      <c r="F5016" s="71">
        <v>15</v>
      </c>
      <c r="G5016" s="137">
        <v>17.141399999999994</v>
      </c>
    </row>
    <row r="5017" spans="1:7" s="63" customFormat="1" ht="25.2" customHeight="1" x14ac:dyDescent="0.35">
      <c r="A5017" s="367" t="s">
        <v>454</v>
      </c>
      <c r="B5017" s="141" t="s">
        <v>592</v>
      </c>
      <c r="C5017" s="69">
        <v>2022</v>
      </c>
      <c r="D5017" s="70" t="s">
        <v>100</v>
      </c>
      <c r="E5017" s="71">
        <v>1</v>
      </c>
      <c r="F5017" s="71">
        <v>15</v>
      </c>
      <c r="G5017" s="137">
        <v>17.141399999999994</v>
      </c>
    </row>
    <row r="5018" spans="1:7" s="63" customFormat="1" ht="25.2" customHeight="1" x14ac:dyDescent="0.35">
      <c r="A5018" s="367" t="s">
        <v>454</v>
      </c>
      <c r="B5018" s="141" t="s">
        <v>592</v>
      </c>
      <c r="C5018" s="69">
        <v>2022</v>
      </c>
      <c r="D5018" s="70" t="s">
        <v>100</v>
      </c>
      <c r="E5018" s="71">
        <v>1</v>
      </c>
      <c r="F5018" s="71">
        <v>15</v>
      </c>
      <c r="G5018" s="137">
        <v>17.141399999999994</v>
      </c>
    </row>
    <row r="5019" spans="1:7" s="63" customFormat="1" ht="25.2" customHeight="1" x14ac:dyDescent="0.35">
      <c r="A5019" s="367" t="s">
        <v>454</v>
      </c>
      <c r="B5019" s="141" t="s">
        <v>592</v>
      </c>
      <c r="C5019" s="69">
        <v>2022</v>
      </c>
      <c r="D5019" s="70" t="s">
        <v>100</v>
      </c>
      <c r="E5019" s="71">
        <v>1</v>
      </c>
      <c r="F5019" s="71">
        <v>15</v>
      </c>
      <c r="G5019" s="137">
        <v>17.141399999999994</v>
      </c>
    </row>
    <row r="5020" spans="1:7" s="63" customFormat="1" ht="25.2" customHeight="1" x14ac:dyDescent="0.35">
      <c r="A5020" s="367" t="s">
        <v>454</v>
      </c>
      <c r="B5020" s="141" t="s">
        <v>592</v>
      </c>
      <c r="C5020" s="69">
        <v>2022</v>
      </c>
      <c r="D5020" s="70" t="s">
        <v>100</v>
      </c>
      <c r="E5020" s="71">
        <v>1</v>
      </c>
      <c r="F5020" s="71">
        <v>15</v>
      </c>
      <c r="G5020" s="137">
        <v>17.141399999999994</v>
      </c>
    </row>
    <row r="5021" spans="1:7" s="63" customFormat="1" ht="25.2" customHeight="1" x14ac:dyDescent="0.35">
      <c r="A5021" s="367" t="s">
        <v>454</v>
      </c>
      <c r="B5021" s="141" t="s">
        <v>592</v>
      </c>
      <c r="C5021" s="69">
        <v>2022</v>
      </c>
      <c r="D5021" s="70" t="s">
        <v>100</v>
      </c>
      <c r="E5021" s="71">
        <v>1</v>
      </c>
      <c r="F5021" s="71">
        <v>15</v>
      </c>
      <c r="G5021" s="137">
        <v>17.141399999999994</v>
      </c>
    </row>
    <row r="5022" spans="1:7" s="63" customFormat="1" ht="25.2" customHeight="1" x14ac:dyDescent="0.35">
      <c r="A5022" s="367" t="s">
        <v>454</v>
      </c>
      <c r="B5022" s="141" t="s">
        <v>592</v>
      </c>
      <c r="C5022" s="69">
        <v>2022</v>
      </c>
      <c r="D5022" s="70" t="s">
        <v>100</v>
      </c>
      <c r="E5022" s="71">
        <v>1</v>
      </c>
      <c r="F5022" s="71">
        <v>15</v>
      </c>
      <c r="G5022" s="137">
        <v>17.141399999999994</v>
      </c>
    </row>
    <row r="5023" spans="1:7" s="63" customFormat="1" ht="25.2" customHeight="1" x14ac:dyDescent="0.35">
      <c r="A5023" s="367" t="s">
        <v>454</v>
      </c>
      <c r="B5023" s="141" t="s">
        <v>592</v>
      </c>
      <c r="C5023" s="69">
        <v>2022</v>
      </c>
      <c r="D5023" s="70" t="s">
        <v>100</v>
      </c>
      <c r="E5023" s="71">
        <v>1</v>
      </c>
      <c r="F5023" s="71">
        <v>15</v>
      </c>
      <c r="G5023" s="137">
        <v>17.141399999999994</v>
      </c>
    </row>
    <row r="5024" spans="1:7" s="63" customFormat="1" ht="25.2" customHeight="1" x14ac:dyDescent="0.35">
      <c r="A5024" s="367" t="s">
        <v>454</v>
      </c>
      <c r="B5024" s="141" t="s">
        <v>592</v>
      </c>
      <c r="C5024" s="69">
        <v>2022</v>
      </c>
      <c r="D5024" s="70" t="s">
        <v>100</v>
      </c>
      <c r="E5024" s="71">
        <v>1</v>
      </c>
      <c r="F5024" s="71">
        <v>15</v>
      </c>
      <c r="G5024" s="137">
        <v>17.141399999999994</v>
      </c>
    </row>
    <row r="5025" spans="1:7" s="63" customFormat="1" ht="25.2" customHeight="1" x14ac:dyDescent="0.35">
      <c r="A5025" s="367" t="s">
        <v>454</v>
      </c>
      <c r="B5025" s="141" t="s">
        <v>592</v>
      </c>
      <c r="C5025" s="69">
        <v>2022</v>
      </c>
      <c r="D5025" s="70" t="s">
        <v>100</v>
      </c>
      <c r="E5025" s="71">
        <v>1</v>
      </c>
      <c r="F5025" s="71">
        <v>15</v>
      </c>
      <c r="G5025" s="137">
        <v>17.141399999999994</v>
      </c>
    </row>
    <row r="5026" spans="1:7" s="63" customFormat="1" ht="25.2" customHeight="1" x14ac:dyDescent="0.35">
      <c r="A5026" s="367" t="s">
        <v>454</v>
      </c>
      <c r="B5026" s="141" t="s">
        <v>592</v>
      </c>
      <c r="C5026" s="69">
        <v>2022</v>
      </c>
      <c r="D5026" s="70" t="s">
        <v>100</v>
      </c>
      <c r="E5026" s="71">
        <v>1</v>
      </c>
      <c r="F5026" s="71">
        <v>15</v>
      </c>
      <c r="G5026" s="137">
        <v>17.141399999999994</v>
      </c>
    </row>
    <row r="5027" spans="1:7" s="63" customFormat="1" ht="25.2" customHeight="1" x14ac:dyDescent="0.35">
      <c r="A5027" s="367" t="s">
        <v>454</v>
      </c>
      <c r="B5027" s="141" t="s">
        <v>592</v>
      </c>
      <c r="C5027" s="69">
        <v>2022</v>
      </c>
      <c r="D5027" s="70" t="s">
        <v>100</v>
      </c>
      <c r="E5027" s="71">
        <v>1</v>
      </c>
      <c r="F5027" s="71">
        <v>15</v>
      </c>
      <c r="G5027" s="137">
        <v>17.141399999999994</v>
      </c>
    </row>
    <row r="5028" spans="1:7" s="63" customFormat="1" ht="25.2" customHeight="1" x14ac:dyDescent="0.35">
      <c r="A5028" s="367" t="s">
        <v>454</v>
      </c>
      <c r="B5028" s="141" t="s">
        <v>592</v>
      </c>
      <c r="C5028" s="69">
        <v>2022</v>
      </c>
      <c r="D5028" s="70" t="s">
        <v>100</v>
      </c>
      <c r="E5028" s="71">
        <v>1</v>
      </c>
      <c r="F5028" s="71">
        <v>15</v>
      </c>
      <c r="G5028" s="137">
        <v>17.141399999999994</v>
      </c>
    </row>
    <row r="5029" spans="1:7" s="63" customFormat="1" ht="25.2" customHeight="1" x14ac:dyDescent="0.35">
      <c r="A5029" s="367" t="s">
        <v>454</v>
      </c>
      <c r="B5029" s="141" t="s">
        <v>592</v>
      </c>
      <c r="C5029" s="69">
        <v>2022</v>
      </c>
      <c r="D5029" s="70" t="s">
        <v>100</v>
      </c>
      <c r="E5029" s="71">
        <v>1</v>
      </c>
      <c r="F5029" s="71">
        <v>15</v>
      </c>
      <c r="G5029" s="137">
        <v>17.141399999999994</v>
      </c>
    </row>
    <row r="5030" spans="1:7" s="63" customFormat="1" ht="25.2" customHeight="1" x14ac:dyDescent="0.35">
      <c r="A5030" s="367" t="s">
        <v>454</v>
      </c>
      <c r="B5030" s="141" t="s">
        <v>592</v>
      </c>
      <c r="C5030" s="69">
        <v>2022</v>
      </c>
      <c r="D5030" s="70" t="s">
        <v>100</v>
      </c>
      <c r="E5030" s="71">
        <v>1</v>
      </c>
      <c r="F5030" s="71">
        <v>15</v>
      </c>
      <c r="G5030" s="137">
        <v>17.141399999999994</v>
      </c>
    </row>
    <row r="5031" spans="1:7" s="63" customFormat="1" ht="25.2" customHeight="1" x14ac:dyDescent="0.35">
      <c r="A5031" s="367" t="s">
        <v>454</v>
      </c>
      <c r="B5031" s="141" t="s">
        <v>592</v>
      </c>
      <c r="C5031" s="69">
        <v>2022</v>
      </c>
      <c r="D5031" s="70" t="s">
        <v>100</v>
      </c>
      <c r="E5031" s="71">
        <v>1</v>
      </c>
      <c r="F5031" s="71">
        <v>15</v>
      </c>
      <c r="G5031" s="137">
        <v>17.141399999999994</v>
      </c>
    </row>
    <row r="5032" spans="1:7" s="63" customFormat="1" ht="25.2" customHeight="1" x14ac:dyDescent="0.35">
      <c r="A5032" s="367" t="s">
        <v>454</v>
      </c>
      <c r="B5032" s="141" t="s">
        <v>592</v>
      </c>
      <c r="C5032" s="69">
        <v>2022</v>
      </c>
      <c r="D5032" s="70" t="s">
        <v>100</v>
      </c>
      <c r="E5032" s="71">
        <v>1</v>
      </c>
      <c r="F5032" s="71">
        <v>15</v>
      </c>
      <c r="G5032" s="137">
        <v>17.141399999999994</v>
      </c>
    </row>
    <row r="5033" spans="1:7" s="63" customFormat="1" ht="25.2" customHeight="1" x14ac:dyDescent="0.35">
      <c r="A5033" s="367" t="s">
        <v>454</v>
      </c>
      <c r="B5033" s="141" t="s">
        <v>592</v>
      </c>
      <c r="C5033" s="69">
        <v>2022</v>
      </c>
      <c r="D5033" s="70" t="s">
        <v>100</v>
      </c>
      <c r="E5033" s="71">
        <v>1</v>
      </c>
      <c r="F5033" s="71">
        <v>15</v>
      </c>
      <c r="G5033" s="137">
        <v>17.141399999999994</v>
      </c>
    </row>
    <row r="5034" spans="1:7" s="63" customFormat="1" ht="25.2" customHeight="1" x14ac:dyDescent="0.35">
      <c r="A5034" s="367" t="s">
        <v>454</v>
      </c>
      <c r="B5034" s="141" t="s">
        <v>592</v>
      </c>
      <c r="C5034" s="69">
        <v>2022</v>
      </c>
      <c r="D5034" s="70" t="s">
        <v>100</v>
      </c>
      <c r="E5034" s="71">
        <v>1</v>
      </c>
      <c r="F5034" s="71">
        <v>15</v>
      </c>
      <c r="G5034" s="137">
        <v>17.141399999999994</v>
      </c>
    </row>
    <row r="5035" spans="1:7" s="63" customFormat="1" ht="25.2" customHeight="1" x14ac:dyDescent="0.35">
      <c r="A5035" s="367" t="s">
        <v>454</v>
      </c>
      <c r="B5035" s="141" t="s">
        <v>592</v>
      </c>
      <c r="C5035" s="69">
        <v>2022</v>
      </c>
      <c r="D5035" s="70" t="s">
        <v>100</v>
      </c>
      <c r="E5035" s="71">
        <v>1</v>
      </c>
      <c r="F5035" s="71">
        <v>15</v>
      </c>
      <c r="G5035" s="137">
        <v>17.141399999999994</v>
      </c>
    </row>
    <row r="5036" spans="1:7" s="63" customFormat="1" ht="25.2" customHeight="1" x14ac:dyDescent="0.35">
      <c r="A5036" s="367" t="s">
        <v>454</v>
      </c>
      <c r="B5036" s="141" t="s">
        <v>592</v>
      </c>
      <c r="C5036" s="69">
        <v>2022</v>
      </c>
      <c r="D5036" s="70" t="s">
        <v>100</v>
      </c>
      <c r="E5036" s="71">
        <v>1</v>
      </c>
      <c r="F5036" s="71">
        <v>15</v>
      </c>
      <c r="G5036" s="137">
        <v>17.141399999999994</v>
      </c>
    </row>
    <row r="5037" spans="1:7" s="63" customFormat="1" ht="25.2" customHeight="1" x14ac:dyDescent="0.35">
      <c r="A5037" s="367" t="s">
        <v>454</v>
      </c>
      <c r="B5037" s="141" t="s">
        <v>592</v>
      </c>
      <c r="C5037" s="69">
        <v>2022</v>
      </c>
      <c r="D5037" s="70" t="s">
        <v>100</v>
      </c>
      <c r="E5037" s="71">
        <v>1</v>
      </c>
      <c r="F5037" s="71">
        <v>15</v>
      </c>
      <c r="G5037" s="137">
        <v>17.141399999999994</v>
      </c>
    </row>
    <row r="5038" spans="1:7" s="63" customFormat="1" ht="25.2" customHeight="1" x14ac:dyDescent="0.35">
      <c r="A5038" s="367" t="s">
        <v>454</v>
      </c>
      <c r="B5038" s="141" t="s">
        <v>592</v>
      </c>
      <c r="C5038" s="69">
        <v>2022</v>
      </c>
      <c r="D5038" s="70" t="s">
        <v>100</v>
      </c>
      <c r="E5038" s="71">
        <v>1</v>
      </c>
      <c r="F5038" s="71">
        <v>15</v>
      </c>
      <c r="G5038" s="137">
        <v>17.141399999999994</v>
      </c>
    </row>
    <row r="5039" spans="1:7" s="63" customFormat="1" ht="25.2" customHeight="1" x14ac:dyDescent="0.35">
      <c r="A5039" s="367" t="s">
        <v>454</v>
      </c>
      <c r="B5039" s="141" t="s">
        <v>592</v>
      </c>
      <c r="C5039" s="69">
        <v>2022</v>
      </c>
      <c r="D5039" s="70" t="s">
        <v>100</v>
      </c>
      <c r="E5039" s="71">
        <v>1</v>
      </c>
      <c r="F5039" s="71">
        <v>15</v>
      </c>
      <c r="G5039" s="137">
        <v>17.141399999999994</v>
      </c>
    </row>
    <row r="5040" spans="1:7" s="63" customFormat="1" ht="25.2" customHeight="1" x14ac:dyDescent="0.35">
      <c r="A5040" s="367" t="s">
        <v>454</v>
      </c>
      <c r="B5040" s="141" t="s">
        <v>592</v>
      </c>
      <c r="C5040" s="69">
        <v>2022</v>
      </c>
      <c r="D5040" s="70" t="s">
        <v>100</v>
      </c>
      <c r="E5040" s="71">
        <v>1</v>
      </c>
      <c r="F5040" s="71">
        <v>15</v>
      </c>
      <c r="G5040" s="137">
        <v>17.141399999999994</v>
      </c>
    </row>
    <row r="5041" spans="1:7" s="63" customFormat="1" ht="25.2" customHeight="1" x14ac:dyDescent="0.35">
      <c r="A5041" s="367" t="s">
        <v>454</v>
      </c>
      <c r="B5041" s="141" t="s">
        <v>592</v>
      </c>
      <c r="C5041" s="69">
        <v>2022</v>
      </c>
      <c r="D5041" s="70" t="s">
        <v>100</v>
      </c>
      <c r="E5041" s="71">
        <v>1</v>
      </c>
      <c r="F5041" s="71">
        <v>15</v>
      </c>
      <c r="G5041" s="137">
        <v>17.141399999999994</v>
      </c>
    </row>
    <row r="5042" spans="1:7" s="63" customFormat="1" ht="25.2" customHeight="1" x14ac:dyDescent="0.35">
      <c r="A5042" s="367" t="s">
        <v>454</v>
      </c>
      <c r="B5042" s="141" t="s">
        <v>592</v>
      </c>
      <c r="C5042" s="69">
        <v>2022</v>
      </c>
      <c r="D5042" s="70" t="s">
        <v>100</v>
      </c>
      <c r="E5042" s="71">
        <v>1</v>
      </c>
      <c r="F5042" s="71">
        <v>15</v>
      </c>
      <c r="G5042" s="137">
        <v>17.141399999999994</v>
      </c>
    </row>
    <row r="5043" spans="1:7" s="63" customFormat="1" ht="25.2" customHeight="1" x14ac:dyDescent="0.35">
      <c r="A5043" s="367" t="s">
        <v>454</v>
      </c>
      <c r="B5043" s="141" t="s">
        <v>592</v>
      </c>
      <c r="C5043" s="69">
        <v>2022</v>
      </c>
      <c r="D5043" s="70" t="s">
        <v>100</v>
      </c>
      <c r="E5043" s="71">
        <v>1</v>
      </c>
      <c r="F5043" s="71">
        <v>15</v>
      </c>
      <c r="G5043" s="137">
        <v>17.141399999999994</v>
      </c>
    </row>
    <row r="5044" spans="1:7" s="139" customFormat="1" ht="25.2" customHeight="1" x14ac:dyDescent="0.35">
      <c r="A5044" s="367" t="s">
        <v>454</v>
      </c>
      <c r="B5044" s="141" t="s">
        <v>592</v>
      </c>
      <c r="C5044" s="100">
        <v>2022</v>
      </c>
      <c r="D5044" s="101" t="s">
        <v>100</v>
      </c>
      <c r="E5044" s="103">
        <v>1</v>
      </c>
      <c r="F5044" s="103">
        <v>15</v>
      </c>
      <c r="G5044" s="108">
        <v>17.141399999999994</v>
      </c>
    </row>
    <row r="5045" spans="1:7" s="139" customFormat="1" ht="25.2" customHeight="1" x14ac:dyDescent="0.35">
      <c r="A5045" s="367" t="s">
        <v>454</v>
      </c>
      <c r="B5045" s="141" t="s">
        <v>592</v>
      </c>
      <c r="C5045" s="100">
        <v>2022</v>
      </c>
      <c r="D5045" s="101" t="s">
        <v>100</v>
      </c>
      <c r="E5045" s="103">
        <v>1</v>
      </c>
      <c r="F5045" s="103">
        <v>15</v>
      </c>
      <c r="G5045" s="108">
        <v>17.141399999999994</v>
      </c>
    </row>
    <row r="5046" spans="1:7" s="139" customFormat="1" ht="25.2" customHeight="1" x14ac:dyDescent="0.35">
      <c r="A5046" s="367" t="s">
        <v>454</v>
      </c>
      <c r="B5046" s="141" t="s">
        <v>592</v>
      </c>
      <c r="C5046" s="100">
        <v>2022</v>
      </c>
      <c r="D5046" s="101" t="s">
        <v>100</v>
      </c>
      <c r="E5046" s="103">
        <v>1</v>
      </c>
      <c r="F5046" s="103">
        <v>15</v>
      </c>
      <c r="G5046" s="108">
        <v>17.141399999999994</v>
      </c>
    </row>
    <row r="5047" spans="1:7" s="139" customFormat="1" ht="25.2" customHeight="1" x14ac:dyDescent="0.35">
      <c r="A5047" s="367" t="s">
        <v>454</v>
      </c>
      <c r="B5047" s="141" t="s">
        <v>592</v>
      </c>
      <c r="C5047" s="100">
        <v>2022</v>
      </c>
      <c r="D5047" s="101" t="s">
        <v>100</v>
      </c>
      <c r="E5047" s="103">
        <v>1</v>
      </c>
      <c r="F5047" s="103">
        <v>15</v>
      </c>
      <c r="G5047" s="108">
        <v>17.141399999999994</v>
      </c>
    </row>
    <row r="5048" spans="1:7" s="139" customFormat="1" ht="25.2" customHeight="1" x14ac:dyDescent="0.35">
      <c r="A5048" s="367" t="s">
        <v>454</v>
      </c>
      <c r="B5048" s="141" t="s">
        <v>592</v>
      </c>
      <c r="C5048" s="100">
        <v>2022</v>
      </c>
      <c r="D5048" s="101" t="s">
        <v>100</v>
      </c>
      <c r="E5048" s="103">
        <v>1</v>
      </c>
      <c r="F5048" s="103">
        <v>15</v>
      </c>
      <c r="G5048" s="108">
        <v>17.141399999999994</v>
      </c>
    </row>
    <row r="5049" spans="1:7" s="139" customFormat="1" ht="25.2" customHeight="1" x14ac:dyDescent="0.35">
      <c r="A5049" s="367" t="s">
        <v>454</v>
      </c>
      <c r="B5049" s="141" t="s">
        <v>592</v>
      </c>
      <c r="C5049" s="100">
        <v>2022</v>
      </c>
      <c r="D5049" s="101" t="s">
        <v>100</v>
      </c>
      <c r="E5049" s="103">
        <v>1</v>
      </c>
      <c r="F5049" s="103">
        <v>15</v>
      </c>
      <c r="G5049" s="108">
        <v>17.141399999999994</v>
      </c>
    </row>
    <row r="5050" spans="1:7" s="139" customFormat="1" ht="25.2" customHeight="1" x14ac:dyDescent="0.35">
      <c r="A5050" s="367" t="s">
        <v>454</v>
      </c>
      <c r="B5050" s="141" t="s">
        <v>592</v>
      </c>
      <c r="C5050" s="100">
        <v>2022</v>
      </c>
      <c r="D5050" s="101" t="s">
        <v>100</v>
      </c>
      <c r="E5050" s="103">
        <v>1</v>
      </c>
      <c r="F5050" s="103">
        <v>15</v>
      </c>
      <c r="G5050" s="108">
        <v>17.141399999999994</v>
      </c>
    </row>
    <row r="5051" spans="1:7" s="139" customFormat="1" ht="25.2" customHeight="1" x14ac:dyDescent="0.35">
      <c r="A5051" s="367" t="s">
        <v>454</v>
      </c>
      <c r="B5051" s="141" t="s">
        <v>592</v>
      </c>
      <c r="C5051" s="100">
        <v>2022</v>
      </c>
      <c r="D5051" s="101" t="s">
        <v>100</v>
      </c>
      <c r="E5051" s="103">
        <v>1</v>
      </c>
      <c r="F5051" s="103">
        <v>15</v>
      </c>
      <c r="G5051" s="108">
        <v>17.141399999999994</v>
      </c>
    </row>
    <row r="5052" spans="1:7" s="139" customFormat="1" ht="25.2" customHeight="1" x14ac:dyDescent="0.35">
      <c r="A5052" s="367" t="s">
        <v>454</v>
      </c>
      <c r="B5052" s="141" t="s">
        <v>592</v>
      </c>
      <c r="C5052" s="100">
        <v>2022</v>
      </c>
      <c r="D5052" s="101" t="s">
        <v>100</v>
      </c>
      <c r="E5052" s="103">
        <v>1</v>
      </c>
      <c r="F5052" s="103">
        <v>15</v>
      </c>
      <c r="G5052" s="108">
        <v>6.9172799999999999</v>
      </c>
    </row>
    <row r="5053" spans="1:7" s="139" customFormat="1" ht="25.2" customHeight="1" x14ac:dyDescent="0.35">
      <c r="A5053" s="367" t="s">
        <v>454</v>
      </c>
      <c r="B5053" s="141" t="s">
        <v>592</v>
      </c>
      <c r="C5053" s="100">
        <v>2022</v>
      </c>
      <c r="D5053" s="101" t="s">
        <v>100</v>
      </c>
      <c r="E5053" s="103">
        <v>1</v>
      </c>
      <c r="F5053" s="103">
        <v>15</v>
      </c>
      <c r="G5053" s="108">
        <v>15.37907</v>
      </c>
    </row>
    <row r="5054" spans="1:7" s="139" customFormat="1" ht="25.2" customHeight="1" x14ac:dyDescent="0.35">
      <c r="A5054" s="367" t="s">
        <v>454</v>
      </c>
      <c r="B5054" s="141" t="s">
        <v>592</v>
      </c>
      <c r="C5054" s="100">
        <v>2022</v>
      </c>
      <c r="D5054" s="101" t="s">
        <v>100</v>
      </c>
      <c r="E5054" s="103">
        <v>1</v>
      </c>
      <c r="F5054" s="103">
        <v>15</v>
      </c>
      <c r="G5054" s="108">
        <v>18.171990000000001</v>
      </c>
    </row>
    <row r="5055" spans="1:7" s="139" customFormat="1" ht="25.2" customHeight="1" x14ac:dyDescent="0.35">
      <c r="A5055" s="367" t="s">
        <v>454</v>
      </c>
      <c r="B5055" s="141" t="s">
        <v>592</v>
      </c>
      <c r="C5055" s="100">
        <v>2022</v>
      </c>
      <c r="D5055" s="101" t="s">
        <v>100</v>
      </c>
      <c r="E5055" s="103">
        <v>1</v>
      </c>
      <c r="F5055" s="103">
        <v>15</v>
      </c>
      <c r="G5055" s="108">
        <v>18.171990000000001</v>
      </c>
    </row>
    <row r="5056" spans="1:7" s="139" customFormat="1" ht="25.2" customHeight="1" x14ac:dyDescent="0.35">
      <c r="A5056" s="367" t="s">
        <v>454</v>
      </c>
      <c r="B5056" s="141" t="s">
        <v>592</v>
      </c>
      <c r="C5056" s="100">
        <v>2022</v>
      </c>
      <c r="D5056" s="101" t="s">
        <v>100</v>
      </c>
      <c r="E5056" s="103">
        <v>1</v>
      </c>
      <c r="F5056" s="103">
        <v>15</v>
      </c>
      <c r="G5056" s="108">
        <v>18.171990000000001</v>
      </c>
    </row>
    <row r="5057" spans="1:7" s="139" customFormat="1" ht="25.2" customHeight="1" x14ac:dyDescent="0.35">
      <c r="A5057" s="367" t="s">
        <v>454</v>
      </c>
      <c r="B5057" s="141" t="s">
        <v>592</v>
      </c>
      <c r="C5057" s="100">
        <v>2022</v>
      </c>
      <c r="D5057" s="101" t="s">
        <v>100</v>
      </c>
      <c r="E5057" s="103">
        <v>1</v>
      </c>
      <c r="F5057" s="103">
        <v>15</v>
      </c>
      <c r="G5057" s="108">
        <v>18.171990000000001</v>
      </c>
    </row>
    <row r="5058" spans="1:7" s="139" customFormat="1" ht="25.2" customHeight="1" x14ac:dyDescent="0.35">
      <c r="A5058" s="367" t="s">
        <v>454</v>
      </c>
      <c r="B5058" s="141" t="s">
        <v>592</v>
      </c>
      <c r="C5058" s="100">
        <v>2022</v>
      </c>
      <c r="D5058" s="101" t="s">
        <v>100</v>
      </c>
      <c r="E5058" s="103">
        <v>1</v>
      </c>
      <c r="F5058" s="103">
        <v>15</v>
      </c>
      <c r="G5058" s="108">
        <v>18.171990000000001</v>
      </c>
    </row>
    <row r="5059" spans="1:7" s="139" customFormat="1" ht="25.2" customHeight="1" x14ac:dyDescent="0.35">
      <c r="A5059" s="367" t="s">
        <v>454</v>
      </c>
      <c r="B5059" s="141" t="s">
        <v>592</v>
      </c>
      <c r="C5059" s="100">
        <v>2022</v>
      </c>
      <c r="D5059" s="101" t="s">
        <v>100</v>
      </c>
      <c r="E5059" s="103">
        <v>1</v>
      </c>
      <c r="F5059" s="103">
        <v>15</v>
      </c>
      <c r="G5059" s="108">
        <v>18.171990000000001</v>
      </c>
    </row>
    <row r="5060" spans="1:7" s="139" customFormat="1" ht="25.2" customHeight="1" x14ac:dyDescent="0.35">
      <c r="A5060" s="367" t="s">
        <v>454</v>
      </c>
      <c r="B5060" s="141" t="s">
        <v>592</v>
      </c>
      <c r="C5060" s="100">
        <v>2022</v>
      </c>
      <c r="D5060" s="101" t="s">
        <v>100</v>
      </c>
      <c r="E5060" s="103">
        <v>1</v>
      </c>
      <c r="F5060" s="103">
        <v>15</v>
      </c>
      <c r="G5060" s="108">
        <v>18.171990000000001</v>
      </c>
    </row>
    <row r="5061" spans="1:7" s="139" customFormat="1" ht="25.2" customHeight="1" x14ac:dyDescent="0.35">
      <c r="A5061" s="367" t="s">
        <v>454</v>
      </c>
      <c r="B5061" s="141" t="s">
        <v>592</v>
      </c>
      <c r="C5061" s="100">
        <v>2022</v>
      </c>
      <c r="D5061" s="101" t="s">
        <v>100</v>
      </c>
      <c r="E5061" s="103">
        <v>1</v>
      </c>
      <c r="F5061" s="103">
        <v>15</v>
      </c>
      <c r="G5061" s="108">
        <v>18.171990000000001</v>
      </c>
    </row>
    <row r="5062" spans="1:7" s="139" customFormat="1" ht="25.2" customHeight="1" x14ac:dyDescent="0.35">
      <c r="A5062" s="367" t="s">
        <v>454</v>
      </c>
      <c r="B5062" s="141" t="s">
        <v>592</v>
      </c>
      <c r="C5062" s="100">
        <v>2022</v>
      </c>
      <c r="D5062" s="101" t="s">
        <v>100</v>
      </c>
      <c r="E5062" s="103">
        <v>1</v>
      </c>
      <c r="F5062" s="103">
        <v>15</v>
      </c>
      <c r="G5062" s="108">
        <v>18.171990000000001</v>
      </c>
    </row>
    <row r="5063" spans="1:7" s="139" customFormat="1" ht="25.2" customHeight="1" x14ac:dyDescent="0.35">
      <c r="A5063" s="367" t="s">
        <v>454</v>
      </c>
      <c r="B5063" s="141" t="s">
        <v>592</v>
      </c>
      <c r="C5063" s="100">
        <v>2022</v>
      </c>
      <c r="D5063" s="101" t="s">
        <v>100</v>
      </c>
      <c r="E5063" s="103">
        <v>1</v>
      </c>
      <c r="F5063" s="103">
        <v>15</v>
      </c>
      <c r="G5063" s="108">
        <v>18.171990000000001</v>
      </c>
    </row>
    <row r="5064" spans="1:7" s="139" customFormat="1" ht="25.2" customHeight="1" x14ac:dyDescent="0.35">
      <c r="A5064" s="367" t="s">
        <v>454</v>
      </c>
      <c r="B5064" s="141" t="s">
        <v>592</v>
      </c>
      <c r="C5064" s="100">
        <v>2022</v>
      </c>
      <c r="D5064" s="101" t="s">
        <v>100</v>
      </c>
      <c r="E5064" s="103">
        <v>1</v>
      </c>
      <c r="F5064" s="103">
        <v>15</v>
      </c>
      <c r="G5064" s="108">
        <v>4.3804300000000005</v>
      </c>
    </row>
    <row r="5065" spans="1:7" s="139" customFormat="1" ht="25.2" customHeight="1" x14ac:dyDescent="0.35">
      <c r="A5065" s="367" t="s">
        <v>454</v>
      </c>
      <c r="B5065" s="141" t="s">
        <v>592</v>
      </c>
      <c r="C5065" s="100">
        <v>2022</v>
      </c>
      <c r="D5065" s="101" t="s">
        <v>100</v>
      </c>
      <c r="E5065" s="103">
        <v>1</v>
      </c>
      <c r="F5065" s="103">
        <v>15</v>
      </c>
      <c r="G5065" s="108">
        <v>4.3804300000000005</v>
      </c>
    </row>
    <row r="5066" spans="1:7" s="139" customFormat="1" ht="25.2" customHeight="1" x14ac:dyDescent="0.35">
      <c r="A5066" s="367" t="s">
        <v>454</v>
      </c>
      <c r="B5066" s="141" t="s">
        <v>592</v>
      </c>
      <c r="C5066" s="100">
        <v>2022</v>
      </c>
      <c r="D5066" s="101" t="s">
        <v>100</v>
      </c>
      <c r="E5066" s="103">
        <v>1</v>
      </c>
      <c r="F5066" s="103">
        <v>15</v>
      </c>
      <c r="G5066" s="108">
        <v>7.71652</v>
      </c>
    </row>
    <row r="5067" spans="1:7" s="139" customFormat="1" ht="25.2" customHeight="1" x14ac:dyDescent="0.35">
      <c r="A5067" s="367" t="s">
        <v>454</v>
      </c>
      <c r="B5067" s="141" t="s">
        <v>592</v>
      </c>
      <c r="C5067" s="100">
        <v>2022</v>
      </c>
      <c r="D5067" s="101" t="s">
        <v>100</v>
      </c>
      <c r="E5067" s="103">
        <v>1</v>
      </c>
      <c r="F5067" s="103">
        <v>15</v>
      </c>
      <c r="G5067" s="108">
        <v>4.3804300000000005</v>
      </c>
    </row>
    <row r="5068" spans="1:7" s="139" customFormat="1" ht="25.2" customHeight="1" x14ac:dyDescent="0.35">
      <c r="A5068" s="367" t="s">
        <v>454</v>
      </c>
      <c r="B5068" s="141" t="s">
        <v>592</v>
      </c>
      <c r="C5068" s="100">
        <v>2022</v>
      </c>
      <c r="D5068" s="101" t="s">
        <v>100</v>
      </c>
      <c r="E5068" s="103">
        <v>1</v>
      </c>
      <c r="F5068" s="103">
        <v>15</v>
      </c>
      <c r="G5068" s="108">
        <v>18.171990000000001</v>
      </c>
    </row>
    <row r="5069" spans="1:7" s="139" customFormat="1" ht="25.2" customHeight="1" x14ac:dyDescent="0.35">
      <c r="A5069" s="367" t="s">
        <v>454</v>
      </c>
      <c r="B5069" s="141" t="s">
        <v>592</v>
      </c>
      <c r="C5069" s="100">
        <v>2022</v>
      </c>
      <c r="D5069" s="101" t="s">
        <v>100</v>
      </c>
      <c r="E5069" s="103">
        <v>1</v>
      </c>
      <c r="F5069" s="103">
        <v>15</v>
      </c>
      <c r="G5069" s="108">
        <v>18.171990000000001</v>
      </c>
    </row>
    <row r="5070" spans="1:7" s="139" customFormat="1" ht="25.2" customHeight="1" x14ac:dyDescent="0.35">
      <c r="A5070" s="367" t="s">
        <v>454</v>
      </c>
      <c r="B5070" s="141" t="s">
        <v>592</v>
      </c>
      <c r="C5070" s="100">
        <v>2022</v>
      </c>
      <c r="D5070" s="101" t="s">
        <v>100</v>
      </c>
      <c r="E5070" s="103">
        <v>1</v>
      </c>
      <c r="F5070" s="103">
        <v>15</v>
      </c>
      <c r="G5070" s="108">
        <v>18.171990000000001</v>
      </c>
    </row>
    <row r="5071" spans="1:7" s="139" customFormat="1" ht="25.2" customHeight="1" x14ac:dyDescent="0.35">
      <c r="A5071" s="367" t="s">
        <v>454</v>
      </c>
      <c r="B5071" s="141" t="s">
        <v>592</v>
      </c>
      <c r="C5071" s="100">
        <v>2022</v>
      </c>
      <c r="D5071" s="101" t="s">
        <v>100</v>
      </c>
      <c r="E5071" s="103">
        <v>1</v>
      </c>
      <c r="F5071" s="103">
        <v>15</v>
      </c>
      <c r="G5071" s="108">
        <v>18.171990000000001</v>
      </c>
    </row>
    <row r="5072" spans="1:7" s="139" customFormat="1" ht="25.2" customHeight="1" x14ac:dyDescent="0.35">
      <c r="A5072" s="367" t="s">
        <v>454</v>
      </c>
      <c r="B5072" s="141" t="s">
        <v>592</v>
      </c>
      <c r="C5072" s="100">
        <v>2022</v>
      </c>
      <c r="D5072" s="101" t="s">
        <v>100</v>
      </c>
      <c r="E5072" s="103">
        <v>1</v>
      </c>
      <c r="F5072" s="103">
        <v>15</v>
      </c>
      <c r="G5072" s="108">
        <v>18.171990000000001</v>
      </c>
    </row>
    <row r="5073" spans="1:7" s="139" customFormat="1" ht="25.2" customHeight="1" x14ac:dyDescent="0.35">
      <c r="A5073" s="367" t="s">
        <v>454</v>
      </c>
      <c r="B5073" s="141" t="s">
        <v>592</v>
      </c>
      <c r="C5073" s="100">
        <v>2022</v>
      </c>
      <c r="D5073" s="101" t="s">
        <v>100</v>
      </c>
      <c r="E5073" s="103">
        <v>1</v>
      </c>
      <c r="F5073" s="103">
        <v>15</v>
      </c>
      <c r="G5073" s="108">
        <v>18.171990000000001</v>
      </c>
    </row>
    <row r="5074" spans="1:7" s="139" customFormat="1" ht="25.2" customHeight="1" x14ac:dyDescent="0.35">
      <c r="A5074" s="367" t="s">
        <v>454</v>
      </c>
      <c r="B5074" s="141" t="s">
        <v>592</v>
      </c>
      <c r="C5074" s="100">
        <v>2022</v>
      </c>
      <c r="D5074" s="101" t="s">
        <v>100</v>
      </c>
      <c r="E5074" s="103">
        <v>1</v>
      </c>
      <c r="F5074" s="103">
        <v>15</v>
      </c>
      <c r="G5074" s="108">
        <v>4.3804300000000005</v>
      </c>
    </row>
    <row r="5075" spans="1:7" s="139" customFormat="1" ht="25.2" customHeight="1" x14ac:dyDescent="0.35">
      <c r="A5075" s="367" t="s">
        <v>454</v>
      </c>
      <c r="B5075" s="141" t="s">
        <v>592</v>
      </c>
      <c r="C5075" s="100">
        <v>2022</v>
      </c>
      <c r="D5075" s="101" t="s">
        <v>100</v>
      </c>
      <c r="E5075" s="103">
        <v>1</v>
      </c>
      <c r="F5075" s="103">
        <v>15</v>
      </c>
      <c r="G5075" s="108">
        <v>4.3804300000000005</v>
      </c>
    </row>
    <row r="5076" spans="1:7" s="139" customFormat="1" ht="25.2" customHeight="1" x14ac:dyDescent="0.35">
      <c r="A5076" s="367" t="s">
        <v>454</v>
      </c>
      <c r="B5076" s="141" t="s">
        <v>592</v>
      </c>
      <c r="C5076" s="100">
        <v>2022</v>
      </c>
      <c r="D5076" s="101" t="s">
        <v>100</v>
      </c>
      <c r="E5076" s="103">
        <v>1</v>
      </c>
      <c r="F5076" s="103">
        <v>15</v>
      </c>
      <c r="G5076" s="108">
        <v>7.71652</v>
      </c>
    </row>
    <row r="5077" spans="1:7" s="139" customFormat="1" ht="25.2" customHeight="1" x14ac:dyDescent="0.35">
      <c r="A5077" s="367" t="s">
        <v>454</v>
      </c>
      <c r="B5077" s="141" t="s">
        <v>592</v>
      </c>
      <c r="C5077" s="100">
        <v>2022</v>
      </c>
      <c r="D5077" s="101" t="s">
        <v>100</v>
      </c>
      <c r="E5077" s="103">
        <v>1</v>
      </c>
      <c r="F5077" s="103">
        <v>15</v>
      </c>
      <c r="G5077" s="108">
        <v>4.3804300000000005</v>
      </c>
    </row>
    <row r="5078" spans="1:7" s="139" customFormat="1" ht="25.2" customHeight="1" x14ac:dyDescent="0.35">
      <c r="A5078" s="367" t="s">
        <v>454</v>
      </c>
      <c r="B5078" s="141" t="s">
        <v>592</v>
      </c>
      <c r="C5078" s="100">
        <v>2022</v>
      </c>
      <c r="D5078" s="101" t="s">
        <v>100</v>
      </c>
      <c r="E5078" s="103">
        <v>1</v>
      </c>
      <c r="F5078" s="103">
        <v>15</v>
      </c>
      <c r="G5078" s="108">
        <v>4.3804300000000005</v>
      </c>
    </row>
    <row r="5079" spans="1:7" s="139" customFormat="1" ht="25.2" customHeight="1" x14ac:dyDescent="0.35">
      <c r="A5079" s="367" t="s">
        <v>454</v>
      </c>
      <c r="B5079" s="141" t="s">
        <v>592</v>
      </c>
      <c r="C5079" s="100">
        <v>2022</v>
      </c>
      <c r="D5079" s="101" t="s">
        <v>100</v>
      </c>
      <c r="E5079" s="103">
        <v>1</v>
      </c>
      <c r="F5079" s="103">
        <v>15</v>
      </c>
      <c r="G5079" s="108">
        <v>7.71652</v>
      </c>
    </row>
    <row r="5080" spans="1:7" s="139" customFormat="1" ht="25.2" customHeight="1" x14ac:dyDescent="0.35">
      <c r="A5080" s="367" t="s">
        <v>454</v>
      </c>
      <c r="B5080" s="141" t="s">
        <v>592</v>
      </c>
      <c r="C5080" s="100">
        <v>2022</v>
      </c>
      <c r="D5080" s="101" t="s">
        <v>100</v>
      </c>
      <c r="E5080" s="103">
        <v>1</v>
      </c>
      <c r="F5080" s="103">
        <v>15</v>
      </c>
      <c r="G5080" s="108">
        <v>18.171990000000001</v>
      </c>
    </row>
    <row r="5081" spans="1:7" s="139" customFormat="1" ht="25.2" customHeight="1" x14ac:dyDescent="0.35">
      <c r="A5081" s="367" t="s">
        <v>454</v>
      </c>
      <c r="B5081" s="141" t="s">
        <v>592</v>
      </c>
      <c r="C5081" s="100">
        <v>2022</v>
      </c>
      <c r="D5081" s="101" t="s">
        <v>100</v>
      </c>
      <c r="E5081" s="103">
        <v>1</v>
      </c>
      <c r="F5081" s="103">
        <v>15</v>
      </c>
      <c r="G5081" s="108">
        <v>18.171990000000001</v>
      </c>
    </row>
    <row r="5082" spans="1:7" s="139" customFormat="1" ht="25.2" customHeight="1" x14ac:dyDescent="0.35">
      <c r="A5082" s="367" t="s">
        <v>454</v>
      </c>
      <c r="B5082" s="141" t="s">
        <v>592</v>
      </c>
      <c r="C5082" s="100">
        <v>2022</v>
      </c>
      <c r="D5082" s="101" t="s">
        <v>100</v>
      </c>
      <c r="E5082" s="103">
        <v>1</v>
      </c>
      <c r="F5082" s="103">
        <v>15</v>
      </c>
      <c r="G5082" s="108">
        <v>4.3804300000000005</v>
      </c>
    </row>
    <row r="5083" spans="1:7" s="139" customFormat="1" ht="25.2" customHeight="1" x14ac:dyDescent="0.35">
      <c r="A5083" s="367" t="s">
        <v>454</v>
      </c>
      <c r="B5083" s="141" t="s">
        <v>592</v>
      </c>
      <c r="C5083" s="100">
        <v>2022</v>
      </c>
      <c r="D5083" s="101" t="s">
        <v>100</v>
      </c>
      <c r="E5083" s="103">
        <v>1</v>
      </c>
      <c r="F5083" s="103">
        <v>15</v>
      </c>
      <c r="G5083" s="108">
        <v>4.3804300000000005</v>
      </c>
    </row>
    <row r="5084" spans="1:7" s="139" customFormat="1" ht="25.2" customHeight="1" x14ac:dyDescent="0.35">
      <c r="A5084" s="367" t="s">
        <v>454</v>
      </c>
      <c r="B5084" s="141" t="s">
        <v>592</v>
      </c>
      <c r="C5084" s="100">
        <v>2022</v>
      </c>
      <c r="D5084" s="101" t="s">
        <v>100</v>
      </c>
      <c r="E5084" s="103">
        <v>1</v>
      </c>
      <c r="F5084" s="103">
        <v>15</v>
      </c>
      <c r="G5084" s="108">
        <v>4.3804300000000005</v>
      </c>
    </row>
    <row r="5085" spans="1:7" s="139" customFormat="1" ht="25.2" customHeight="1" x14ac:dyDescent="0.35">
      <c r="A5085" s="367" t="s">
        <v>454</v>
      </c>
      <c r="B5085" s="141" t="s">
        <v>592</v>
      </c>
      <c r="C5085" s="100">
        <v>2022</v>
      </c>
      <c r="D5085" s="101" t="s">
        <v>100</v>
      </c>
      <c r="E5085" s="103">
        <v>1</v>
      </c>
      <c r="F5085" s="103">
        <v>15</v>
      </c>
      <c r="G5085" s="108">
        <v>4.3804300000000005</v>
      </c>
    </row>
    <row r="5086" spans="1:7" s="139" customFormat="1" ht="25.2" customHeight="1" x14ac:dyDescent="0.35">
      <c r="A5086" s="367" t="s">
        <v>454</v>
      </c>
      <c r="B5086" s="141" t="s">
        <v>592</v>
      </c>
      <c r="C5086" s="100">
        <v>2022</v>
      </c>
      <c r="D5086" s="101" t="s">
        <v>100</v>
      </c>
      <c r="E5086" s="103">
        <v>1</v>
      </c>
      <c r="F5086" s="103">
        <v>15</v>
      </c>
      <c r="G5086" s="108">
        <v>18.171990000000001</v>
      </c>
    </row>
    <row r="5087" spans="1:7" s="139" customFormat="1" ht="25.2" customHeight="1" x14ac:dyDescent="0.35">
      <c r="A5087" s="367" t="s">
        <v>454</v>
      </c>
      <c r="B5087" s="141" t="s">
        <v>592</v>
      </c>
      <c r="C5087" s="100">
        <v>2022</v>
      </c>
      <c r="D5087" s="101" t="s">
        <v>100</v>
      </c>
      <c r="E5087" s="103">
        <v>1</v>
      </c>
      <c r="F5087" s="103">
        <v>15</v>
      </c>
      <c r="G5087" s="108">
        <v>18.171990000000001</v>
      </c>
    </row>
    <row r="5088" spans="1:7" s="139" customFormat="1" ht="25.2" customHeight="1" x14ac:dyDescent="0.35">
      <c r="A5088" s="367" t="s">
        <v>454</v>
      </c>
      <c r="B5088" s="141" t="s">
        <v>592</v>
      </c>
      <c r="C5088" s="100">
        <v>2022</v>
      </c>
      <c r="D5088" s="101" t="s">
        <v>100</v>
      </c>
      <c r="E5088" s="103">
        <v>1</v>
      </c>
      <c r="F5088" s="103">
        <v>15</v>
      </c>
      <c r="G5088" s="108">
        <v>4.3804300000000005</v>
      </c>
    </row>
    <row r="5089" spans="1:7" s="139" customFormat="1" ht="25.2" customHeight="1" x14ac:dyDescent="0.35">
      <c r="A5089" s="367" t="s">
        <v>454</v>
      </c>
      <c r="B5089" s="141" t="s">
        <v>592</v>
      </c>
      <c r="C5089" s="100">
        <v>2022</v>
      </c>
      <c r="D5089" s="101" t="s">
        <v>100</v>
      </c>
      <c r="E5089" s="103">
        <v>1</v>
      </c>
      <c r="F5089" s="103">
        <v>15</v>
      </c>
      <c r="G5089" s="108">
        <v>7.71652</v>
      </c>
    </row>
    <row r="5090" spans="1:7" s="139" customFormat="1" ht="25.2" customHeight="1" x14ac:dyDescent="0.35">
      <c r="A5090" s="367" t="s">
        <v>454</v>
      </c>
      <c r="B5090" s="141" t="s">
        <v>592</v>
      </c>
      <c r="C5090" s="100">
        <v>2022</v>
      </c>
      <c r="D5090" s="101" t="s">
        <v>100</v>
      </c>
      <c r="E5090" s="103">
        <v>1</v>
      </c>
      <c r="F5090" s="103">
        <v>15</v>
      </c>
      <c r="G5090" s="108">
        <v>7.71652</v>
      </c>
    </row>
    <row r="5091" spans="1:7" s="139" customFormat="1" ht="25.2" customHeight="1" x14ac:dyDescent="0.35">
      <c r="A5091" s="367" t="s">
        <v>454</v>
      </c>
      <c r="B5091" s="141" t="s">
        <v>592</v>
      </c>
      <c r="C5091" s="100">
        <v>2022</v>
      </c>
      <c r="D5091" s="101" t="s">
        <v>100</v>
      </c>
      <c r="E5091" s="103">
        <v>1</v>
      </c>
      <c r="F5091" s="103">
        <v>15</v>
      </c>
      <c r="G5091" s="108">
        <v>18.171990000000001</v>
      </c>
    </row>
    <row r="5092" spans="1:7" s="139" customFormat="1" ht="25.2" customHeight="1" x14ac:dyDescent="0.35">
      <c r="A5092" s="367" t="s">
        <v>454</v>
      </c>
      <c r="B5092" s="141" t="s">
        <v>592</v>
      </c>
      <c r="C5092" s="100">
        <v>2022</v>
      </c>
      <c r="D5092" s="101" t="s">
        <v>100</v>
      </c>
      <c r="E5092" s="103">
        <v>1</v>
      </c>
      <c r="F5092" s="103">
        <v>15</v>
      </c>
      <c r="G5092" s="108">
        <v>7.71652</v>
      </c>
    </row>
    <row r="5093" spans="1:7" s="139" customFormat="1" ht="25.2" customHeight="1" x14ac:dyDescent="0.35">
      <c r="A5093" s="367" t="s">
        <v>454</v>
      </c>
      <c r="B5093" s="141" t="s">
        <v>592</v>
      </c>
      <c r="C5093" s="100">
        <v>2022</v>
      </c>
      <c r="D5093" s="101" t="s">
        <v>100</v>
      </c>
      <c r="E5093" s="103">
        <v>1</v>
      </c>
      <c r="F5093" s="103">
        <v>15</v>
      </c>
      <c r="G5093" s="108">
        <v>7.9021099999999995</v>
      </c>
    </row>
    <row r="5094" spans="1:7" s="139" customFormat="1" ht="25.2" customHeight="1" x14ac:dyDescent="0.35">
      <c r="A5094" s="367" t="s">
        <v>454</v>
      </c>
      <c r="B5094" s="141" t="s">
        <v>592</v>
      </c>
      <c r="C5094" s="100">
        <v>2022</v>
      </c>
      <c r="D5094" s="101" t="s">
        <v>100</v>
      </c>
      <c r="E5094" s="103">
        <v>1</v>
      </c>
      <c r="F5094" s="103">
        <v>15</v>
      </c>
      <c r="G5094" s="108">
        <v>4.3804300000000005</v>
      </c>
    </row>
    <row r="5095" spans="1:7" s="139" customFormat="1" ht="25.2" customHeight="1" x14ac:dyDescent="0.35">
      <c r="A5095" s="367" t="s">
        <v>454</v>
      </c>
      <c r="B5095" s="141" t="s">
        <v>592</v>
      </c>
      <c r="C5095" s="100">
        <v>2022</v>
      </c>
      <c r="D5095" s="101" t="s">
        <v>100</v>
      </c>
      <c r="E5095" s="103">
        <v>1</v>
      </c>
      <c r="F5095" s="103">
        <v>15</v>
      </c>
      <c r="G5095" s="108">
        <v>18.171990000000001</v>
      </c>
    </row>
    <row r="5096" spans="1:7" s="139" customFormat="1" ht="25.2" customHeight="1" x14ac:dyDescent="0.35">
      <c r="A5096" s="367" t="s">
        <v>454</v>
      </c>
      <c r="B5096" s="141" t="s">
        <v>592</v>
      </c>
      <c r="C5096" s="100">
        <v>2022</v>
      </c>
      <c r="D5096" s="101" t="s">
        <v>100</v>
      </c>
      <c r="E5096" s="103">
        <v>1</v>
      </c>
      <c r="F5096" s="103">
        <v>15</v>
      </c>
      <c r="G5096" s="108">
        <v>6.3885500000000004</v>
      </c>
    </row>
    <row r="5097" spans="1:7" s="139" customFormat="1" ht="25.2" customHeight="1" x14ac:dyDescent="0.35">
      <c r="A5097" s="367" t="s">
        <v>454</v>
      </c>
      <c r="B5097" s="141" t="s">
        <v>592</v>
      </c>
      <c r="C5097" s="100">
        <v>2022</v>
      </c>
      <c r="D5097" s="101" t="s">
        <v>100</v>
      </c>
      <c r="E5097" s="103">
        <v>1</v>
      </c>
      <c r="F5097" s="103">
        <v>15</v>
      </c>
      <c r="G5097" s="108">
        <v>18.171990000000001</v>
      </c>
    </row>
    <row r="5098" spans="1:7" s="139" customFormat="1" ht="25.2" customHeight="1" x14ac:dyDescent="0.35">
      <c r="A5098" s="367" t="s">
        <v>454</v>
      </c>
      <c r="B5098" s="141" t="s">
        <v>592</v>
      </c>
      <c r="C5098" s="100">
        <v>2022</v>
      </c>
      <c r="D5098" s="101" t="s">
        <v>100</v>
      </c>
      <c r="E5098" s="103">
        <v>1</v>
      </c>
      <c r="F5098" s="103">
        <v>15</v>
      </c>
      <c r="G5098" s="108">
        <v>18.171990000000001</v>
      </c>
    </row>
    <row r="5099" spans="1:7" s="139" customFormat="1" ht="25.2" customHeight="1" x14ac:dyDescent="0.35">
      <c r="A5099" s="367" t="s">
        <v>454</v>
      </c>
      <c r="B5099" s="141" t="s">
        <v>592</v>
      </c>
      <c r="C5099" s="100">
        <v>2022</v>
      </c>
      <c r="D5099" s="101" t="s">
        <v>100</v>
      </c>
      <c r="E5099" s="103">
        <v>1</v>
      </c>
      <c r="F5099" s="103">
        <v>15</v>
      </c>
      <c r="G5099" s="108">
        <v>4.3804300000000005</v>
      </c>
    </row>
    <row r="5100" spans="1:7" s="139" customFormat="1" ht="25.2" customHeight="1" x14ac:dyDescent="0.35">
      <c r="A5100" s="367" t="s">
        <v>454</v>
      </c>
      <c r="B5100" s="141" t="s">
        <v>592</v>
      </c>
      <c r="C5100" s="100">
        <v>2022</v>
      </c>
      <c r="D5100" s="101" t="s">
        <v>100</v>
      </c>
      <c r="E5100" s="103">
        <v>1</v>
      </c>
      <c r="F5100" s="103">
        <v>15</v>
      </c>
      <c r="G5100" s="108">
        <v>18.171990000000001</v>
      </c>
    </row>
    <row r="5101" spans="1:7" s="139" customFormat="1" ht="25.2" customHeight="1" x14ac:dyDescent="0.35">
      <c r="A5101" s="367" t="s">
        <v>454</v>
      </c>
      <c r="B5101" s="141" t="s">
        <v>592</v>
      </c>
      <c r="C5101" s="100">
        <v>2022</v>
      </c>
      <c r="D5101" s="101" t="s">
        <v>100</v>
      </c>
      <c r="E5101" s="103">
        <v>1</v>
      </c>
      <c r="F5101" s="103">
        <v>15</v>
      </c>
      <c r="G5101" s="108">
        <v>18.171990000000001</v>
      </c>
    </row>
    <row r="5102" spans="1:7" s="139" customFormat="1" ht="25.2" customHeight="1" x14ac:dyDescent="0.35">
      <c r="A5102" s="367" t="s">
        <v>454</v>
      </c>
      <c r="B5102" s="141" t="s">
        <v>592</v>
      </c>
      <c r="C5102" s="100">
        <v>2022</v>
      </c>
      <c r="D5102" s="101" t="s">
        <v>100</v>
      </c>
      <c r="E5102" s="103">
        <v>1</v>
      </c>
      <c r="F5102" s="103">
        <v>15</v>
      </c>
      <c r="G5102" s="108">
        <v>18.171990000000001</v>
      </c>
    </row>
    <row r="5103" spans="1:7" s="139" customFormat="1" ht="25.2" customHeight="1" x14ac:dyDescent="0.35">
      <c r="A5103" s="367" t="s">
        <v>454</v>
      </c>
      <c r="B5103" s="141" t="s">
        <v>592</v>
      </c>
      <c r="C5103" s="100">
        <v>2022</v>
      </c>
      <c r="D5103" s="101" t="s">
        <v>100</v>
      </c>
      <c r="E5103" s="103">
        <v>1</v>
      </c>
      <c r="F5103" s="103">
        <v>15</v>
      </c>
      <c r="G5103" s="108">
        <v>19.830200000000001</v>
      </c>
    </row>
    <row r="5104" spans="1:7" s="139" customFormat="1" ht="25.2" customHeight="1" x14ac:dyDescent="0.35">
      <c r="A5104" s="367" t="s">
        <v>454</v>
      </c>
      <c r="B5104" s="141" t="s">
        <v>592</v>
      </c>
      <c r="C5104" s="100">
        <v>2022</v>
      </c>
      <c r="D5104" s="101" t="s">
        <v>100</v>
      </c>
      <c r="E5104" s="103">
        <v>1</v>
      </c>
      <c r="F5104" s="103">
        <v>15</v>
      </c>
      <c r="G5104" s="108">
        <v>18.33155</v>
      </c>
    </row>
    <row r="5105" spans="1:7" s="139" customFormat="1" ht="25.2" customHeight="1" x14ac:dyDescent="0.35">
      <c r="A5105" s="367" t="s">
        <v>454</v>
      </c>
      <c r="B5105" s="141" t="s">
        <v>592</v>
      </c>
      <c r="C5105" s="100">
        <v>2022</v>
      </c>
      <c r="D5105" s="101" t="s">
        <v>100</v>
      </c>
      <c r="E5105" s="103">
        <v>1</v>
      </c>
      <c r="F5105" s="103">
        <v>15</v>
      </c>
      <c r="G5105" s="108">
        <v>18.33155</v>
      </c>
    </row>
    <row r="5106" spans="1:7" s="139" customFormat="1" ht="25.2" customHeight="1" x14ac:dyDescent="0.35">
      <c r="A5106" s="367" t="s">
        <v>454</v>
      </c>
      <c r="B5106" s="141" t="s">
        <v>592</v>
      </c>
      <c r="C5106" s="100">
        <v>2022</v>
      </c>
      <c r="D5106" s="101" t="s">
        <v>100</v>
      </c>
      <c r="E5106" s="103">
        <v>1</v>
      </c>
      <c r="F5106" s="103">
        <v>15</v>
      </c>
      <c r="G5106" s="108">
        <v>18.33155</v>
      </c>
    </row>
    <row r="5107" spans="1:7" s="139" customFormat="1" ht="25.2" customHeight="1" x14ac:dyDescent="0.35">
      <c r="A5107" s="367" t="s">
        <v>454</v>
      </c>
      <c r="B5107" s="141" t="s">
        <v>592</v>
      </c>
      <c r="C5107" s="100">
        <v>2022</v>
      </c>
      <c r="D5107" s="101" t="s">
        <v>100</v>
      </c>
      <c r="E5107" s="103">
        <v>1</v>
      </c>
      <c r="F5107" s="103">
        <v>15</v>
      </c>
      <c r="G5107" s="108">
        <v>18.33155</v>
      </c>
    </row>
    <row r="5108" spans="1:7" s="139" customFormat="1" ht="25.2" customHeight="1" x14ac:dyDescent="0.35">
      <c r="A5108" s="367" t="s">
        <v>454</v>
      </c>
      <c r="B5108" s="141" t="s">
        <v>592</v>
      </c>
      <c r="C5108" s="100">
        <v>2022</v>
      </c>
      <c r="D5108" s="101" t="s">
        <v>100</v>
      </c>
      <c r="E5108" s="103">
        <v>1</v>
      </c>
      <c r="F5108" s="103">
        <v>15</v>
      </c>
      <c r="G5108" s="108">
        <v>18.33155</v>
      </c>
    </row>
    <row r="5109" spans="1:7" s="139" customFormat="1" ht="25.2" customHeight="1" x14ac:dyDescent="0.35">
      <c r="A5109" s="367" t="s">
        <v>454</v>
      </c>
      <c r="B5109" s="141" t="s">
        <v>592</v>
      </c>
      <c r="C5109" s="100">
        <v>2022</v>
      </c>
      <c r="D5109" s="101" t="s">
        <v>100</v>
      </c>
      <c r="E5109" s="103">
        <v>1</v>
      </c>
      <c r="F5109" s="103">
        <v>15</v>
      </c>
      <c r="G5109" s="108">
        <v>18.33155</v>
      </c>
    </row>
    <row r="5110" spans="1:7" s="139" customFormat="1" ht="25.2" customHeight="1" x14ac:dyDescent="0.35">
      <c r="A5110" s="367" t="s">
        <v>454</v>
      </c>
      <c r="B5110" s="141" t="s">
        <v>592</v>
      </c>
      <c r="C5110" s="100">
        <v>2022</v>
      </c>
      <c r="D5110" s="101" t="s">
        <v>100</v>
      </c>
      <c r="E5110" s="103">
        <v>1</v>
      </c>
      <c r="F5110" s="103">
        <v>15</v>
      </c>
      <c r="G5110" s="108">
        <v>18.33155</v>
      </c>
    </row>
    <row r="5111" spans="1:7" s="139" customFormat="1" ht="25.2" customHeight="1" x14ac:dyDescent="0.35">
      <c r="A5111" s="367" t="s">
        <v>454</v>
      </c>
      <c r="B5111" s="141" t="s">
        <v>592</v>
      </c>
      <c r="C5111" s="100">
        <v>2022</v>
      </c>
      <c r="D5111" s="101" t="s">
        <v>100</v>
      </c>
      <c r="E5111" s="103">
        <v>1</v>
      </c>
      <c r="F5111" s="103">
        <v>15</v>
      </c>
      <c r="G5111" s="108">
        <v>18.33155</v>
      </c>
    </row>
    <row r="5112" spans="1:7" s="139" customFormat="1" ht="25.2" customHeight="1" x14ac:dyDescent="0.35">
      <c r="A5112" s="367" t="s">
        <v>454</v>
      </c>
      <c r="B5112" s="141" t="s">
        <v>592</v>
      </c>
      <c r="C5112" s="100">
        <v>2022</v>
      </c>
      <c r="D5112" s="101" t="s">
        <v>100</v>
      </c>
      <c r="E5112" s="103">
        <v>1</v>
      </c>
      <c r="F5112" s="103">
        <v>15</v>
      </c>
      <c r="G5112" s="108">
        <v>4.6399900000000001</v>
      </c>
    </row>
    <row r="5113" spans="1:7" s="139" customFormat="1" ht="25.2" customHeight="1" x14ac:dyDescent="0.35">
      <c r="A5113" s="367" t="s">
        <v>454</v>
      </c>
      <c r="B5113" s="141" t="s">
        <v>592</v>
      </c>
      <c r="C5113" s="100">
        <v>2022</v>
      </c>
      <c r="D5113" s="101" t="s">
        <v>100</v>
      </c>
      <c r="E5113" s="103">
        <v>1</v>
      </c>
      <c r="F5113" s="103">
        <v>15</v>
      </c>
      <c r="G5113" s="108">
        <v>26.100819999999999</v>
      </c>
    </row>
    <row r="5114" spans="1:7" s="139" customFormat="1" ht="25.2" customHeight="1" x14ac:dyDescent="0.35">
      <c r="A5114" s="367" t="s">
        <v>454</v>
      </c>
      <c r="B5114" s="141" t="s">
        <v>592</v>
      </c>
      <c r="C5114" s="100">
        <v>2022</v>
      </c>
      <c r="D5114" s="101" t="s">
        <v>100</v>
      </c>
      <c r="E5114" s="103">
        <v>1</v>
      </c>
      <c r="F5114" s="103">
        <v>15</v>
      </c>
      <c r="G5114" s="108">
        <v>26.100819999999999</v>
      </c>
    </row>
    <row r="5115" spans="1:7" s="139" customFormat="1" ht="25.2" customHeight="1" x14ac:dyDescent="0.35">
      <c r="A5115" s="367" t="s">
        <v>454</v>
      </c>
      <c r="B5115" s="141" t="s">
        <v>592</v>
      </c>
      <c r="C5115" s="100">
        <v>2022</v>
      </c>
      <c r="D5115" s="101" t="s">
        <v>100</v>
      </c>
      <c r="E5115" s="103">
        <v>1</v>
      </c>
      <c r="F5115" s="103">
        <v>15</v>
      </c>
      <c r="G5115" s="108">
        <v>26.100819999999999</v>
      </c>
    </row>
    <row r="5116" spans="1:7" s="139" customFormat="1" ht="25.2" customHeight="1" x14ac:dyDescent="0.35">
      <c r="A5116" s="367" t="s">
        <v>454</v>
      </c>
      <c r="B5116" s="141" t="s">
        <v>592</v>
      </c>
      <c r="C5116" s="100">
        <v>2022</v>
      </c>
      <c r="D5116" s="101" t="s">
        <v>100</v>
      </c>
      <c r="E5116" s="103">
        <v>1</v>
      </c>
      <c r="F5116" s="103">
        <v>15</v>
      </c>
      <c r="G5116" s="108">
        <v>26.100819999999999</v>
      </c>
    </row>
    <row r="5117" spans="1:7" s="139" customFormat="1" ht="25.2" customHeight="1" x14ac:dyDescent="0.35">
      <c r="A5117" s="367" t="s">
        <v>454</v>
      </c>
      <c r="B5117" s="141" t="s">
        <v>592</v>
      </c>
      <c r="C5117" s="100">
        <v>2022</v>
      </c>
      <c r="D5117" s="101" t="s">
        <v>100</v>
      </c>
      <c r="E5117" s="103">
        <v>1</v>
      </c>
      <c r="F5117" s="103">
        <v>15</v>
      </c>
      <c r="G5117" s="108">
        <v>16.569220000000001</v>
      </c>
    </row>
    <row r="5118" spans="1:7" s="139" customFormat="1" ht="25.2" customHeight="1" x14ac:dyDescent="0.35">
      <c r="A5118" s="367" t="s">
        <v>454</v>
      </c>
      <c r="B5118" s="141" t="s">
        <v>592</v>
      </c>
      <c r="C5118" s="100">
        <v>2022</v>
      </c>
      <c r="D5118" s="101" t="s">
        <v>100</v>
      </c>
      <c r="E5118" s="103">
        <v>1</v>
      </c>
      <c r="F5118" s="103">
        <v>15</v>
      </c>
      <c r="G5118" s="108">
        <v>16.569220000000001</v>
      </c>
    </row>
    <row r="5119" spans="1:7" s="139" customFormat="1" ht="25.2" customHeight="1" x14ac:dyDescent="0.35">
      <c r="A5119" s="367" t="s">
        <v>454</v>
      </c>
      <c r="B5119" s="141" t="s">
        <v>592</v>
      </c>
      <c r="C5119" s="100">
        <v>2022</v>
      </c>
      <c r="D5119" s="101" t="s">
        <v>100</v>
      </c>
      <c r="E5119" s="103">
        <v>1</v>
      </c>
      <c r="F5119" s="103">
        <v>15</v>
      </c>
      <c r="G5119" s="108">
        <v>16.569220000000001</v>
      </c>
    </row>
    <row r="5120" spans="1:7" s="139" customFormat="1" ht="25.2" customHeight="1" x14ac:dyDescent="0.35">
      <c r="A5120" s="367" t="s">
        <v>454</v>
      </c>
      <c r="B5120" s="141" t="s">
        <v>592</v>
      </c>
      <c r="C5120" s="100">
        <v>2022</v>
      </c>
      <c r="D5120" s="101" t="s">
        <v>100</v>
      </c>
      <c r="E5120" s="103">
        <v>1</v>
      </c>
      <c r="F5120" s="103">
        <v>15</v>
      </c>
      <c r="G5120" s="108">
        <v>16.569220000000001</v>
      </c>
    </row>
    <row r="5121" spans="1:7" s="139" customFormat="1" ht="25.2" customHeight="1" x14ac:dyDescent="0.35">
      <c r="A5121" s="367" t="s">
        <v>454</v>
      </c>
      <c r="B5121" s="141" t="s">
        <v>592</v>
      </c>
      <c r="C5121" s="100">
        <v>2022</v>
      </c>
      <c r="D5121" s="101" t="s">
        <v>100</v>
      </c>
      <c r="E5121" s="103">
        <v>1</v>
      </c>
      <c r="F5121" s="103">
        <v>15</v>
      </c>
      <c r="G5121" s="108">
        <v>16.569220000000001</v>
      </c>
    </row>
    <row r="5122" spans="1:7" s="139" customFormat="1" ht="25.2" customHeight="1" x14ac:dyDescent="0.35">
      <c r="A5122" s="367" t="s">
        <v>454</v>
      </c>
      <c r="B5122" s="141" t="s">
        <v>592</v>
      </c>
      <c r="C5122" s="100">
        <v>2022</v>
      </c>
      <c r="D5122" s="101" t="s">
        <v>100</v>
      </c>
      <c r="E5122" s="103">
        <v>1</v>
      </c>
      <c r="F5122" s="103">
        <v>15</v>
      </c>
      <c r="G5122" s="108">
        <v>16.569220000000001</v>
      </c>
    </row>
    <row r="5123" spans="1:7" s="139" customFormat="1" ht="25.2" customHeight="1" x14ac:dyDescent="0.35">
      <c r="A5123" s="367" t="s">
        <v>454</v>
      </c>
      <c r="B5123" s="141" t="s">
        <v>592</v>
      </c>
      <c r="C5123" s="100">
        <v>2022</v>
      </c>
      <c r="D5123" s="101" t="s">
        <v>100</v>
      </c>
      <c r="E5123" s="103">
        <v>1</v>
      </c>
      <c r="F5123" s="103">
        <v>15</v>
      </c>
      <c r="G5123" s="108">
        <v>16.569220000000001</v>
      </c>
    </row>
    <row r="5124" spans="1:7" s="139" customFormat="1" ht="25.2" customHeight="1" x14ac:dyDescent="0.35">
      <c r="A5124" s="367" t="s">
        <v>454</v>
      </c>
      <c r="B5124" s="141" t="s">
        <v>592</v>
      </c>
      <c r="C5124" s="100">
        <v>2022</v>
      </c>
      <c r="D5124" s="101" t="s">
        <v>100</v>
      </c>
      <c r="E5124" s="103">
        <v>1</v>
      </c>
      <c r="F5124" s="103">
        <v>15</v>
      </c>
      <c r="G5124" s="108">
        <v>16.569220000000001</v>
      </c>
    </row>
    <row r="5125" spans="1:7" s="139" customFormat="1" ht="25.2" customHeight="1" x14ac:dyDescent="0.35">
      <c r="A5125" s="367" t="s">
        <v>454</v>
      </c>
      <c r="B5125" s="141" t="s">
        <v>592</v>
      </c>
      <c r="C5125" s="100">
        <v>2022</v>
      </c>
      <c r="D5125" s="101" t="s">
        <v>100</v>
      </c>
      <c r="E5125" s="103">
        <v>1</v>
      </c>
      <c r="F5125" s="103">
        <v>15</v>
      </c>
      <c r="G5125" s="108">
        <v>16.569220000000001</v>
      </c>
    </row>
    <row r="5126" spans="1:7" s="139" customFormat="1" ht="25.2" customHeight="1" x14ac:dyDescent="0.35">
      <c r="A5126" s="367" t="s">
        <v>454</v>
      </c>
      <c r="B5126" s="141" t="s">
        <v>592</v>
      </c>
      <c r="C5126" s="100">
        <v>2022</v>
      </c>
      <c r="D5126" s="101" t="s">
        <v>100</v>
      </c>
      <c r="E5126" s="103">
        <v>1</v>
      </c>
      <c r="F5126" s="103">
        <v>15</v>
      </c>
      <c r="G5126" s="108">
        <v>16.569220000000001</v>
      </c>
    </row>
    <row r="5127" spans="1:7" s="139" customFormat="1" ht="25.2" customHeight="1" x14ac:dyDescent="0.35">
      <c r="A5127" s="367" t="s">
        <v>454</v>
      </c>
      <c r="B5127" s="141" t="s">
        <v>592</v>
      </c>
      <c r="C5127" s="100">
        <v>2022</v>
      </c>
      <c r="D5127" s="101" t="s">
        <v>100</v>
      </c>
      <c r="E5127" s="103">
        <v>1</v>
      </c>
      <c r="F5127" s="103">
        <v>15</v>
      </c>
      <c r="G5127" s="108">
        <v>16.569220000000001</v>
      </c>
    </row>
    <row r="5128" spans="1:7" s="139" customFormat="1" ht="25.2" customHeight="1" x14ac:dyDescent="0.35">
      <c r="A5128" s="367" t="s">
        <v>454</v>
      </c>
      <c r="B5128" s="141" t="s">
        <v>592</v>
      </c>
      <c r="C5128" s="100">
        <v>2022</v>
      </c>
      <c r="D5128" s="101" t="s">
        <v>100</v>
      </c>
      <c r="E5128" s="103">
        <v>1</v>
      </c>
      <c r="F5128" s="103">
        <v>15</v>
      </c>
      <c r="G5128" s="108">
        <v>16.569220000000001</v>
      </c>
    </row>
    <row r="5129" spans="1:7" s="139" customFormat="1" ht="25.2" customHeight="1" x14ac:dyDescent="0.35">
      <c r="A5129" s="367" t="s">
        <v>454</v>
      </c>
      <c r="B5129" s="141" t="s">
        <v>592</v>
      </c>
      <c r="C5129" s="100">
        <v>2022</v>
      </c>
      <c r="D5129" s="101" t="s">
        <v>100</v>
      </c>
      <c r="E5129" s="103">
        <v>1</v>
      </c>
      <c r="F5129" s="103">
        <v>15</v>
      </c>
      <c r="G5129" s="108">
        <v>16.569220000000001</v>
      </c>
    </row>
    <row r="5130" spans="1:7" s="139" customFormat="1" ht="25.2" customHeight="1" x14ac:dyDescent="0.35">
      <c r="A5130" s="367" t="s">
        <v>454</v>
      </c>
      <c r="B5130" s="141" t="s">
        <v>592</v>
      </c>
      <c r="C5130" s="100">
        <v>2022</v>
      </c>
      <c r="D5130" s="101" t="s">
        <v>100</v>
      </c>
      <c r="E5130" s="103">
        <v>1</v>
      </c>
      <c r="F5130" s="103">
        <v>15</v>
      </c>
      <c r="G5130" s="108">
        <v>16.569220000000001</v>
      </c>
    </row>
    <row r="5131" spans="1:7" s="139" customFormat="1" ht="25.2" customHeight="1" x14ac:dyDescent="0.35">
      <c r="A5131" s="367" t="s">
        <v>454</v>
      </c>
      <c r="B5131" s="141" t="s">
        <v>592</v>
      </c>
      <c r="C5131" s="100">
        <v>2022</v>
      </c>
      <c r="D5131" s="101" t="s">
        <v>100</v>
      </c>
      <c r="E5131" s="103">
        <v>1</v>
      </c>
      <c r="F5131" s="103">
        <v>15</v>
      </c>
      <c r="G5131" s="108">
        <v>16.569220000000001</v>
      </c>
    </row>
    <row r="5132" spans="1:7" s="139" customFormat="1" ht="25.2" customHeight="1" x14ac:dyDescent="0.35">
      <c r="A5132" s="367" t="s">
        <v>454</v>
      </c>
      <c r="B5132" s="141" t="s">
        <v>592</v>
      </c>
      <c r="C5132" s="100">
        <v>2022</v>
      </c>
      <c r="D5132" s="101" t="s">
        <v>100</v>
      </c>
      <c r="E5132" s="103">
        <v>1</v>
      </c>
      <c r="F5132" s="103">
        <v>15</v>
      </c>
      <c r="G5132" s="108">
        <v>16.569220000000001</v>
      </c>
    </row>
    <row r="5133" spans="1:7" s="139" customFormat="1" ht="25.2" customHeight="1" x14ac:dyDescent="0.35">
      <c r="A5133" s="367" t="s">
        <v>454</v>
      </c>
      <c r="B5133" s="141" t="s">
        <v>592</v>
      </c>
      <c r="C5133" s="100">
        <v>2022</v>
      </c>
      <c r="D5133" s="101" t="s">
        <v>100</v>
      </c>
      <c r="E5133" s="103">
        <v>1</v>
      </c>
      <c r="F5133" s="103">
        <v>15</v>
      </c>
      <c r="G5133" s="108">
        <v>16.569220000000001</v>
      </c>
    </row>
    <row r="5134" spans="1:7" s="139" customFormat="1" ht="25.2" customHeight="1" x14ac:dyDescent="0.35">
      <c r="A5134" s="367" t="s">
        <v>454</v>
      </c>
      <c r="B5134" s="141" t="s">
        <v>592</v>
      </c>
      <c r="C5134" s="100">
        <v>2022</v>
      </c>
      <c r="D5134" s="101" t="s">
        <v>100</v>
      </c>
      <c r="E5134" s="103">
        <v>1</v>
      </c>
      <c r="F5134" s="103">
        <v>15</v>
      </c>
      <c r="G5134" s="108">
        <v>16.569220000000001</v>
      </c>
    </row>
    <row r="5135" spans="1:7" s="139" customFormat="1" ht="25.2" customHeight="1" x14ac:dyDescent="0.35">
      <c r="A5135" s="367" t="s">
        <v>454</v>
      </c>
      <c r="B5135" s="141" t="s">
        <v>592</v>
      </c>
      <c r="C5135" s="100">
        <v>2022</v>
      </c>
      <c r="D5135" s="101" t="s">
        <v>100</v>
      </c>
      <c r="E5135" s="103">
        <v>1</v>
      </c>
      <c r="F5135" s="103">
        <v>15</v>
      </c>
      <c r="G5135" s="108">
        <v>16.569220000000001</v>
      </c>
    </row>
    <row r="5136" spans="1:7" s="139" customFormat="1" ht="25.2" customHeight="1" x14ac:dyDescent="0.35">
      <c r="A5136" s="367" t="s">
        <v>454</v>
      </c>
      <c r="B5136" s="141" t="s">
        <v>592</v>
      </c>
      <c r="C5136" s="100">
        <v>2022</v>
      </c>
      <c r="D5136" s="101" t="s">
        <v>100</v>
      </c>
      <c r="E5136" s="103">
        <v>1</v>
      </c>
      <c r="F5136" s="103">
        <v>15</v>
      </c>
      <c r="G5136" s="108">
        <v>16.569220000000001</v>
      </c>
    </row>
    <row r="5137" spans="1:7" s="139" customFormat="1" ht="25.2" customHeight="1" x14ac:dyDescent="0.35">
      <c r="A5137" s="367" t="s">
        <v>454</v>
      </c>
      <c r="B5137" s="141" t="s">
        <v>592</v>
      </c>
      <c r="C5137" s="100">
        <v>2022</v>
      </c>
      <c r="D5137" s="101" t="s">
        <v>100</v>
      </c>
      <c r="E5137" s="103">
        <v>1</v>
      </c>
      <c r="F5137" s="103">
        <v>15</v>
      </c>
      <c r="G5137" s="108">
        <v>16.569220000000001</v>
      </c>
    </row>
    <row r="5138" spans="1:7" s="139" customFormat="1" ht="25.2" customHeight="1" x14ac:dyDescent="0.35">
      <c r="A5138" s="367" t="s">
        <v>454</v>
      </c>
      <c r="B5138" s="141" t="s">
        <v>592</v>
      </c>
      <c r="C5138" s="100">
        <v>2022</v>
      </c>
      <c r="D5138" s="101" t="s">
        <v>100</v>
      </c>
      <c r="E5138" s="103">
        <v>1</v>
      </c>
      <c r="F5138" s="103">
        <v>15</v>
      </c>
      <c r="G5138" s="108">
        <v>16.569220000000001</v>
      </c>
    </row>
    <row r="5139" spans="1:7" s="139" customFormat="1" ht="25.2" customHeight="1" x14ac:dyDescent="0.35">
      <c r="A5139" s="367" t="s">
        <v>454</v>
      </c>
      <c r="B5139" s="141" t="s">
        <v>592</v>
      </c>
      <c r="C5139" s="100">
        <v>2022</v>
      </c>
      <c r="D5139" s="101" t="s">
        <v>100</v>
      </c>
      <c r="E5139" s="103">
        <v>1</v>
      </c>
      <c r="F5139" s="103">
        <v>15</v>
      </c>
      <c r="G5139" s="108">
        <v>16.569220000000001</v>
      </c>
    </row>
    <row r="5140" spans="1:7" s="139" customFormat="1" ht="25.2" customHeight="1" x14ac:dyDescent="0.35">
      <c r="A5140" s="367" t="s">
        <v>454</v>
      </c>
      <c r="B5140" s="141" t="s">
        <v>592</v>
      </c>
      <c r="C5140" s="100">
        <v>2022</v>
      </c>
      <c r="D5140" s="101" t="s">
        <v>100</v>
      </c>
      <c r="E5140" s="103">
        <v>1</v>
      </c>
      <c r="F5140" s="103">
        <v>15</v>
      </c>
      <c r="G5140" s="108">
        <v>16.569220000000001</v>
      </c>
    </row>
    <row r="5141" spans="1:7" s="139" customFormat="1" ht="25.2" customHeight="1" x14ac:dyDescent="0.35">
      <c r="A5141" s="367" t="s">
        <v>454</v>
      </c>
      <c r="B5141" s="141" t="s">
        <v>592</v>
      </c>
      <c r="C5141" s="100">
        <v>2022</v>
      </c>
      <c r="D5141" s="101" t="s">
        <v>100</v>
      </c>
      <c r="E5141" s="103">
        <v>1</v>
      </c>
      <c r="F5141" s="103">
        <v>15</v>
      </c>
      <c r="G5141" s="108">
        <v>16.569220000000001</v>
      </c>
    </row>
    <row r="5142" spans="1:7" s="139" customFormat="1" ht="25.2" customHeight="1" x14ac:dyDescent="0.35">
      <c r="A5142" s="367" t="s">
        <v>454</v>
      </c>
      <c r="B5142" s="141" t="s">
        <v>592</v>
      </c>
      <c r="C5142" s="100">
        <v>2022</v>
      </c>
      <c r="D5142" s="101" t="s">
        <v>100</v>
      </c>
      <c r="E5142" s="103">
        <v>1</v>
      </c>
      <c r="F5142" s="103">
        <v>15</v>
      </c>
      <c r="G5142" s="108">
        <v>16.569220000000001</v>
      </c>
    </row>
    <row r="5143" spans="1:7" s="139" customFormat="1" ht="25.2" customHeight="1" x14ac:dyDescent="0.35">
      <c r="A5143" s="367" t="s">
        <v>454</v>
      </c>
      <c r="B5143" s="141" t="s">
        <v>592</v>
      </c>
      <c r="C5143" s="100">
        <v>2022</v>
      </c>
      <c r="D5143" s="101" t="s">
        <v>100</v>
      </c>
      <c r="E5143" s="103">
        <v>1</v>
      </c>
      <c r="F5143" s="103">
        <v>15</v>
      </c>
      <c r="G5143" s="108">
        <v>16.569220000000001</v>
      </c>
    </row>
    <row r="5144" spans="1:7" s="139" customFormat="1" ht="25.2" customHeight="1" x14ac:dyDescent="0.35">
      <c r="A5144" s="367" t="s">
        <v>454</v>
      </c>
      <c r="B5144" s="141" t="s">
        <v>592</v>
      </c>
      <c r="C5144" s="100">
        <v>2022</v>
      </c>
      <c r="D5144" s="101" t="s">
        <v>100</v>
      </c>
      <c r="E5144" s="103">
        <v>1</v>
      </c>
      <c r="F5144" s="103">
        <v>15</v>
      </c>
      <c r="G5144" s="108">
        <v>16.569220000000001</v>
      </c>
    </row>
    <row r="5145" spans="1:7" s="139" customFormat="1" ht="25.2" customHeight="1" x14ac:dyDescent="0.35">
      <c r="A5145" s="367" t="s">
        <v>454</v>
      </c>
      <c r="B5145" s="141" t="s">
        <v>592</v>
      </c>
      <c r="C5145" s="100">
        <v>2022</v>
      </c>
      <c r="D5145" s="101" t="s">
        <v>100</v>
      </c>
      <c r="E5145" s="103">
        <v>1</v>
      </c>
      <c r="F5145" s="103">
        <v>15</v>
      </c>
      <c r="G5145" s="108">
        <v>16.569220000000001</v>
      </c>
    </row>
    <row r="5146" spans="1:7" s="139" customFormat="1" ht="25.2" customHeight="1" x14ac:dyDescent="0.35">
      <c r="A5146" s="367" t="s">
        <v>454</v>
      </c>
      <c r="B5146" s="141" t="s">
        <v>592</v>
      </c>
      <c r="C5146" s="100">
        <v>2022</v>
      </c>
      <c r="D5146" s="101" t="s">
        <v>100</v>
      </c>
      <c r="E5146" s="103">
        <v>1</v>
      </c>
      <c r="F5146" s="103">
        <v>15</v>
      </c>
      <c r="G5146" s="108">
        <v>16.569220000000001</v>
      </c>
    </row>
    <row r="5147" spans="1:7" s="139" customFormat="1" ht="25.2" customHeight="1" x14ac:dyDescent="0.35">
      <c r="A5147" s="367" t="s">
        <v>454</v>
      </c>
      <c r="B5147" s="141" t="s">
        <v>592</v>
      </c>
      <c r="C5147" s="100">
        <v>2022</v>
      </c>
      <c r="D5147" s="101" t="s">
        <v>100</v>
      </c>
      <c r="E5147" s="103">
        <v>1</v>
      </c>
      <c r="F5147" s="103">
        <v>15</v>
      </c>
      <c r="G5147" s="108">
        <v>16.569220000000001</v>
      </c>
    </row>
    <row r="5148" spans="1:7" s="139" customFormat="1" ht="25.2" customHeight="1" x14ac:dyDescent="0.35">
      <c r="A5148" s="367" t="s">
        <v>454</v>
      </c>
      <c r="B5148" s="141" t="s">
        <v>592</v>
      </c>
      <c r="C5148" s="100">
        <v>2022</v>
      </c>
      <c r="D5148" s="101" t="s">
        <v>100</v>
      </c>
      <c r="E5148" s="103">
        <v>1</v>
      </c>
      <c r="F5148" s="103">
        <v>15</v>
      </c>
      <c r="G5148" s="108">
        <v>16.569220000000001</v>
      </c>
    </row>
    <row r="5149" spans="1:7" s="139" customFormat="1" ht="25.2" customHeight="1" x14ac:dyDescent="0.35">
      <c r="A5149" s="367" t="s">
        <v>454</v>
      </c>
      <c r="B5149" s="141" t="s">
        <v>592</v>
      </c>
      <c r="C5149" s="100">
        <v>2022</v>
      </c>
      <c r="D5149" s="101" t="s">
        <v>100</v>
      </c>
      <c r="E5149" s="103">
        <v>1</v>
      </c>
      <c r="F5149" s="103">
        <v>15</v>
      </c>
      <c r="G5149" s="108">
        <v>16.569220000000001</v>
      </c>
    </row>
    <row r="5150" spans="1:7" s="139" customFormat="1" ht="25.2" customHeight="1" x14ac:dyDescent="0.35">
      <c r="A5150" s="367" t="s">
        <v>454</v>
      </c>
      <c r="B5150" s="141" t="s">
        <v>592</v>
      </c>
      <c r="C5150" s="100">
        <v>2022</v>
      </c>
      <c r="D5150" s="101" t="s">
        <v>100</v>
      </c>
      <c r="E5150" s="103">
        <v>1</v>
      </c>
      <c r="F5150" s="103">
        <v>15</v>
      </c>
      <c r="G5150" s="108">
        <v>16.569220000000001</v>
      </c>
    </row>
    <row r="5151" spans="1:7" s="139" customFormat="1" ht="25.2" customHeight="1" x14ac:dyDescent="0.35">
      <c r="A5151" s="367" t="s">
        <v>454</v>
      </c>
      <c r="B5151" s="141" t="s">
        <v>592</v>
      </c>
      <c r="C5151" s="100">
        <v>2022</v>
      </c>
      <c r="D5151" s="101" t="s">
        <v>100</v>
      </c>
      <c r="E5151" s="103">
        <v>1</v>
      </c>
      <c r="F5151" s="103">
        <v>15</v>
      </c>
      <c r="G5151" s="108">
        <v>16.569220000000001</v>
      </c>
    </row>
    <row r="5152" spans="1:7" s="139" customFormat="1" ht="25.2" customHeight="1" x14ac:dyDescent="0.35">
      <c r="A5152" s="367" t="s">
        <v>454</v>
      </c>
      <c r="B5152" s="141" t="s">
        <v>592</v>
      </c>
      <c r="C5152" s="100">
        <v>2022</v>
      </c>
      <c r="D5152" s="101" t="s">
        <v>100</v>
      </c>
      <c r="E5152" s="103">
        <v>1</v>
      </c>
      <c r="F5152" s="103">
        <v>15</v>
      </c>
      <c r="G5152" s="108">
        <v>16.569220000000001</v>
      </c>
    </row>
    <row r="5153" spans="1:7" s="139" customFormat="1" ht="25.2" customHeight="1" x14ac:dyDescent="0.35">
      <c r="A5153" s="367" t="s">
        <v>454</v>
      </c>
      <c r="B5153" s="141" t="s">
        <v>592</v>
      </c>
      <c r="C5153" s="100">
        <v>2022</v>
      </c>
      <c r="D5153" s="101" t="s">
        <v>100</v>
      </c>
      <c r="E5153" s="103">
        <v>1</v>
      </c>
      <c r="F5153" s="103">
        <v>15</v>
      </c>
      <c r="G5153" s="108">
        <v>16.569220000000001</v>
      </c>
    </row>
    <row r="5154" spans="1:7" s="139" customFormat="1" ht="25.2" customHeight="1" x14ac:dyDescent="0.35">
      <c r="A5154" s="367" t="s">
        <v>454</v>
      </c>
      <c r="B5154" s="141" t="s">
        <v>592</v>
      </c>
      <c r="C5154" s="100">
        <v>2022</v>
      </c>
      <c r="D5154" s="101" t="s">
        <v>100</v>
      </c>
      <c r="E5154" s="103">
        <v>1</v>
      </c>
      <c r="F5154" s="103">
        <v>15</v>
      </c>
      <c r="G5154" s="108">
        <v>4.6399900000000001</v>
      </c>
    </row>
    <row r="5155" spans="1:7" s="139" customFormat="1" ht="25.2" customHeight="1" x14ac:dyDescent="0.35">
      <c r="A5155" s="367" t="s">
        <v>454</v>
      </c>
      <c r="B5155" s="141" t="s">
        <v>592</v>
      </c>
      <c r="C5155" s="100">
        <v>2022</v>
      </c>
      <c r="D5155" s="101" t="s">
        <v>100</v>
      </c>
      <c r="E5155" s="103">
        <v>1</v>
      </c>
      <c r="F5155" s="103">
        <v>15</v>
      </c>
      <c r="G5155" s="108">
        <v>4.6399900000000001</v>
      </c>
    </row>
    <row r="5156" spans="1:7" s="139" customFormat="1" ht="25.2" customHeight="1" x14ac:dyDescent="0.35">
      <c r="A5156" s="367" t="s">
        <v>454</v>
      </c>
      <c r="B5156" s="141" t="s">
        <v>592</v>
      </c>
      <c r="C5156" s="100">
        <v>2022</v>
      </c>
      <c r="D5156" s="101" t="s">
        <v>100</v>
      </c>
      <c r="E5156" s="103">
        <v>1</v>
      </c>
      <c r="F5156" s="103">
        <v>15</v>
      </c>
      <c r="G5156" s="108">
        <v>4.5399899999999995</v>
      </c>
    </row>
    <row r="5157" spans="1:7" s="139" customFormat="1" ht="25.2" customHeight="1" x14ac:dyDescent="0.35">
      <c r="A5157" s="367" t="s">
        <v>454</v>
      </c>
      <c r="B5157" s="141" t="s">
        <v>592</v>
      </c>
      <c r="C5157" s="100">
        <v>2022</v>
      </c>
      <c r="D5157" s="101" t="s">
        <v>100</v>
      </c>
      <c r="E5157" s="103">
        <v>1</v>
      </c>
      <c r="F5157" s="103">
        <v>15</v>
      </c>
      <c r="G5157" s="108">
        <v>4.5399899999999995</v>
      </c>
    </row>
    <row r="5158" spans="1:7" s="139" customFormat="1" ht="25.2" customHeight="1" x14ac:dyDescent="0.35">
      <c r="A5158" s="367" t="s">
        <v>454</v>
      </c>
      <c r="B5158" s="141" t="s">
        <v>592</v>
      </c>
      <c r="C5158" s="100">
        <v>2022</v>
      </c>
      <c r="D5158" s="101" t="s">
        <v>100</v>
      </c>
      <c r="E5158" s="103">
        <v>1</v>
      </c>
      <c r="F5158" s="103">
        <v>15</v>
      </c>
      <c r="G5158" s="108">
        <v>4.5399899999999995</v>
      </c>
    </row>
    <row r="5159" spans="1:7" s="139" customFormat="1" ht="25.2" customHeight="1" x14ac:dyDescent="0.35">
      <c r="A5159" s="367" t="s">
        <v>454</v>
      </c>
      <c r="B5159" s="141" t="s">
        <v>592</v>
      </c>
      <c r="C5159" s="100">
        <v>2022</v>
      </c>
      <c r="D5159" s="101" t="s">
        <v>100</v>
      </c>
      <c r="E5159" s="103">
        <v>1</v>
      </c>
      <c r="F5159" s="103">
        <v>15</v>
      </c>
      <c r="G5159" s="108">
        <v>4.5399899999999995</v>
      </c>
    </row>
    <row r="5160" spans="1:7" s="139" customFormat="1" ht="25.2" customHeight="1" x14ac:dyDescent="0.35">
      <c r="A5160" s="367" t="s">
        <v>454</v>
      </c>
      <c r="B5160" s="141" t="s">
        <v>592</v>
      </c>
      <c r="C5160" s="100">
        <v>2022</v>
      </c>
      <c r="D5160" s="101" t="s">
        <v>100</v>
      </c>
      <c r="E5160" s="103">
        <v>1</v>
      </c>
      <c r="F5160" s="103">
        <v>15</v>
      </c>
      <c r="G5160" s="108">
        <v>4.5399899999999995</v>
      </c>
    </row>
    <row r="5161" spans="1:7" s="139" customFormat="1" ht="25.2" customHeight="1" x14ac:dyDescent="0.35">
      <c r="A5161" s="367" t="s">
        <v>454</v>
      </c>
      <c r="B5161" s="141" t="s">
        <v>592</v>
      </c>
      <c r="C5161" s="100">
        <v>2022</v>
      </c>
      <c r="D5161" s="101" t="s">
        <v>100</v>
      </c>
      <c r="E5161" s="103">
        <v>1</v>
      </c>
      <c r="F5161" s="103">
        <v>15</v>
      </c>
      <c r="G5161" s="108">
        <v>4.5399899999999995</v>
      </c>
    </row>
    <row r="5162" spans="1:7" s="139" customFormat="1" ht="25.2" customHeight="1" x14ac:dyDescent="0.35">
      <c r="A5162" s="367" t="s">
        <v>454</v>
      </c>
      <c r="B5162" s="141" t="s">
        <v>592</v>
      </c>
      <c r="C5162" s="100">
        <v>2022</v>
      </c>
      <c r="D5162" s="101" t="s">
        <v>100</v>
      </c>
      <c r="E5162" s="103">
        <v>1</v>
      </c>
      <c r="F5162" s="103">
        <v>15</v>
      </c>
      <c r="G5162" s="108">
        <v>4.5399899999999995</v>
      </c>
    </row>
    <row r="5163" spans="1:7" s="139" customFormat="1" ht="25.2" customHeight="1" x14ac:dyDescent="0.35">
      <c r="A5163" s="367" t="s">
        <v>454</v>
      </c>
      <c r="B5163" s="141" t="s">
        <v>592</v>
      </c>
      <c r="C5163" s="100">
        <v>2022</v>
      </c>
      <c r="D5163" s="101" t="s">
        <v>100</v>
      </c>
      <c r="E5163" s="103">
        <v>1</v>
      </c>
      <c r="F5163" s="103">
        <v>15</v>
      </c>
      <c r="G5163" s="108">
        <v>4.5399899999999995</v>
      </c>
    </row>
    <row r="5164" spans="1:7" s="139" customFormat="1" ht="25.2" customHeight="1" x14ac:dyDescent="0.35">
      <c r="A5164" s="367" t="s">
        <v>454</v>
      </c>
      <c r="B5164" s="141" t="s">
        <v>592</v>
      </c>
      <c r="C5164" s="100">
        <v>2022</v>
      </c>
      <c r="D5164" s="101" t="s">
        <v>100</v>
      </c>
      <c r="E5164" s="103">
        <v>1</v>
      </c>
      <c r="F5164" s="103">
        <v>15</v>
      </c>
      <c r="G5164" s="108">
        <v>4.5399899999999995</v>
      </c>
    </row>
    <row r="5165" spans="1:7" s="139" customFormat="1" ht="25.2" customHeight="1" x14ac:dyDescent="0.35">
      <c r="A5165" s="367" t="s">
        <v>454</v>
      </c>
      <c r="B5165" s="141" t="s">
        <v>592</v>
      </c>
      <c r="C5165" s="100">
        <v>2022</v>
      </c>
      <c r="D5165" s="101" t="s">
        <v>100</v>
      </c>
      <c r="E5165" s="103">
        <v>1</v>
      </c>
      <c r="F5165" s="103">
        <v>15</v>
      </c>
      <c r="G5165" s="108">
        <v>4.5399899999999995</v>
      </c>
    </row>
    <row r="5166" spans="1:7" s="139" customFormat="1" ht="25.2" customHeight="1" x14ac:dyDescent="0.35">
      <c r="A5166" s="367" t="s">
        <v>454</v>
      </c>
      <c r="B5166" s="141" t="s">
        <v>592</v>
      </c>
      <c r="C5166" s="100">
        <v>2022</v>
      </c>
      <c r="D5166" s="101" t="s">
        <v>100</v>
      </c>
      <c r="E5166" s="103">
        <v>1</v>
      </c>
      <c r="F5166" s="103">
        <v>15</v>
      </c>
      <c r="G5166" s="108">
        <v>4.5399899999999995</v>
      </c>
    </row>
    <row r="5167" spans="1:7" s="139" customFormat="1" ht="25.2" customHeight="1" x14ac:dyDescent="0.35">
      <c r="A5167" s="367" t="s">
        <v>454</v>
      </c>
      <c r="B5167" s="141" t="s">
        <v>592</v>
      </c>
      <c r="C5167" s="100">
        <v>2022</v>
      </c>
      <c r="D5167" s="101" t="s">
        <v>100</v>
      </c>
      <c r="E5167" s="103">
        <v>1</v>
      </c>
      <c r="F5167" s="103">
        <v>15</v>
      </c>
      <c r="G5167" s="108">
        <v>4.5399899999999995</v>
      </c>
    </row>
    <row r="5168" spans="1:7" s="139" customFormat="1" ht="25.2" customHeight="1" x14ac:dyDescent="0.35">
      <c r="A5168" s="367" t="s">
        <v>454</v>
      </c>
      <c r="B5168" s="141" t="s">
        <v>592</v>
      </c>
      <c r="C5168" s="100">
        <v>2022</v>
      </c>
      <c r="D5168" s="101" t="s">
        <v>100</v>
      </c>
      <c r="E5168" s="103">
        <v>1</v>
      </c>
      <c r="F5168" s="103">
        <v>15</v>
      </c>
      <c r="G5168" s="108">
        <v>4.5399899999999995</v>
      </c>
    </row>
    <row r="5169" spans="1:7" s="139" customFormat="1" ht="25.2" customHeight="1" x14ac:dyDescent="0.35">
      <c r="A5169" s="367" t="s">
        <v>454</v>
      </c>
      <c r="B5169" s="141" t="s">
        <v>592</v>
      </c>
      <c r="C5169" s="100">
        <v>2022</v>
      </c>
      <c r="D5169" s="101" t="s">
        <v>100</v>
      </c>
      <c r="E5169" s="103">
        <v>1</v>
      </c>
      <c r="F5169" s="103">
        <v>15</v>
      </c>
      <c r="G5169" s="108">
        <v>4.5399899999999995</v>
      </c>
    </row>
    <row r="5170" spans="1:7" s="139" customFormat="1" ht="25.2" customHeight="1" x14ac:dyDescent="0.35">
      <c r="A5170" s="367" t="s">
        <v>454</v>
      </c>
      <c r="B5170" s="141" t="s">
        <v>592</v>
      </c>
      <c r="C5170" s="100">
        <v>2022</v>
      </c>
      <c r="D5170" s="101" t="s">
        <v>100</v>
      </c>
      <c r="E5170" s="103">
        <v>1</v>
      </c>
      <c r="F5170" s="103">
        <v>15</v>
      </c>
      <c r="G5170" s="108">
        <v>4.5399899999999995</v>
      </c>
    </row>
    <row r="5171" spans="1:7" s="139" customFormat="1" ht="25.2" customHeight="1" x14ac:dyDescent="0.35">
      <c r="A5171" s="367" t="s">
        <v>454</v>
      </c>
      <c r="B5171" s="141" t="s">
        <v>592</v>
      </c>
      <c r="C5171" s="100">
        <v>2022</v>
      </c>
      <c r="D5171" s="101" t="s">
        <v>100</v>
      </c>
      <c r="E5171" s="103">
        <v>1</v>
      </c>
      <c r="F5171" s="103">
        <v>15</v>
      </c>
      <c r="G5171" s="108">
        <v>4.5399899999999995</v>
      </c>
    </row>
    <row r="5172" spans="1:7" s="139" customFormat="1" ht="25.2" customHeight="1" x14ac:dyDescent="0.35">
      <c r="A5172" s="367" t="s">
        <v>454</v>
      </c>
      <c r="B5172" s="141" t="s">
        <v>592</v>
      </c>
      <c r="C5172" s="100">
        <v>2022</v>
      </c>
      <c r="D5172" s="101" t="s">
        <v>100</v>
      </c>
      <c r="E5172" s="103">
        <v>1</v>
      </c>
      <c r="F5172" s="103">
        <v>15</v>
      </c>
      <c r="G5172" s="108">
        <v>4.5394199999999998</v>
      </c>
    </row>
    <row r="5173" spans="1:7" s="139" customFormat="1" ht="25.2" customHeight="1" x14ac:dyDescent="0.35">
      <c r="A5173" s="367" t="s">
        <v>454</v>
      </c>
      <c r="B5173" s="141" t="s">
        <v>592</v>
      </c>
      <c r="C5173" s="100">
        <v>2022</v>
      </c>
      <c r="D5173" s="101" t="s">
        <v>100</v>
      </c>
      <c r="E5173" s="103">
        <v>1</v>
      </c>
      <c r="F5173" s="103">
        <v>10</v>
      </c>
      <c r="G5173" s="108">
        <v>2.6433200000000001</v>
      </c>
    </row>
    <row r="5174" spans="1:7" s="139" customFormat="1" ht="25.2" customHeight="1" x14ac:dyDescent="0.35">
      <c r="A5174" s="367" t="s">
        <v>454</v>
      </c>
      <c r="B5174" s="141" t="s">
        <v>592</v>
      </c>
      <c r="C5174" s="100">
        <v>2022</v>
      </c>
      <c r="D5174" s="101" t="s">
        <v>100</v>
      </c>
      <c r="E5174" s="103">
        <v>1</v>
      </c>
      <c r="F5174" s="103">
        <v>15</v>
      </c>
      <c r="G5174" s="108">
        <v>2.6433200000000001</v>
      </c>
    </row>
    <row r="5175" spans="1:7" s="139" customFormat="1" ht="25.2" customHeight="1" x14ac:dyDescent="0.35">
      <c r="A5175" s="367" t="s">
        <v>454</v>
      </c>
      <c r="B5175" s="141" t="s">
        <v>592</v>
      </c>
      <c r="C5175" s="100">
        <v>2022</v>
      </c>
      <c r="D5175" s="101" t="s">
        <v>100</v>
      </c>
      <c r="E5175" s="103">
        <v>1</v>
      </c>
      <c r="F5175" s="103">
        <v>15</v>
      </c>
      <c r="G5175" s="108">
        <v>2.6433200000000001</v>
      </c>
    </row>
    <row r="5176" spans="1:7" s="139" customFormat="1" ht="25.2" customHeight="1" x14ac:dyDescent="0.35">
      <c r="A5176" s="367" t="s">
        <v>454</v>
      </c>
      <c r="B5176" s="141" t="s">
        <v>592</v>
      </c>
      <c r="C5176" s="100">
        <v>2022</v>
      </c>
      <c r="D5176" s="101" t="s">
        <v>100</v>
      </c>
      <c r="E5176" s="103">
        <v>1</v>
      </c>
      <c r="F5176" s="103">
        <v>15</v>
      </c>
      <c r="G5176" s="108">
        <v>2.6433200000000001</v>
      </c>
    </row>
    <row r="5177" spans="1:7" s="139" customFormat="1" ht="25.2" customHeight="1" x14ac:dyDescent="0.35">
      <c r="A5177" s="367" t="s">
        <v>454</v>
      </c>
      <c r="B5177" s="141" t="s">
        <v>592</v>
      </c>
      <c r="C5177" s="100">
        <v>2022</v>
      </c>
      <c r="D5177" s="101" t="s">
        <v>100</v>
      </c>
      <c r="E5177" s="103">
        <v>1</v>
      </c>
      <c r="F5177" s="103">
        <v>15</v>
      </c>
      <c r="G5177" s="108">
        <v>19.830200000000001</v>
      </c>
    </row>
    <row r="5178" spans="1:7" s="139" customFormat="1" ht="25.2" customHeight="1" x14ac:dyDescent="0.35">
      <c r="A5178" s="367" t="s">
        <v>454</v>
      </c>
      <c r="B5178" s="141" t="s">
        <v>592</v>
      </c>
      <c r="C5178" s="100">
        <v>2022</v>
      </c>
      <c r="D5178" s="101" t="s">
        <v>100</v>
      </c>
      <c r="E5178" s="103">
        <v>1</v>
      </c>
      <c r="F5178" s="103">
        <v>15</v>
      </c>
      <c r="G5178" s="108">
        <v>16.140920000000001</v>
      </c>
    </row>
    <row r="5179" spans="1:7" s="139" customFormat="1" ht="25.2" customHeight="1" x14ac:dyDescent="0.35">
      <c r="A5179" s="367" t="s">
        <v>454</v>
      </c>
      <c r="B5179" s="141" t="s">
        <v>592</v>
      </c>
      <c r="C5179" s="100">
        <v>2022</v>
      </c>
      <c r="D5179" s="101" t="s">
        <v>100</v>
      </c>
      <c r="E5179" s="103">
        <v>1</v>
      </c>
      <c r="F5179" s="103">
        <v>15</v>
      </c>
      <c r="G5179" s="108">
        <v>2.6433200000000001</v>
      </c>
    </row>
    <row r="5180" spans="1:7" s="139" customFormat="1" ht="25.2" customHeight="1" x14ac:dyDescent="0.35">
      <c r="A5180" s="367" t="s">
        <v>454</v>
      </c>
      <c r="B5180" s="141" t="s">
        <v>592</v>
      </c>
      <c r="C5180" s="100">
        <v>2022</v>
      </c>
      <c r="D5180" s="101" t="s">
        <v>100</v>
      </c>
      <c r="E5180" s="103">
        <v>1</v>
      </c>
      <c r="F5180" s="103">
        <v>15</v>
      </c>
      <c r="G5180" s="108">
        <v>2.6433200000000001</v>
      </c>
    </row>
    <row r="5181" spans="1:7" s="139" customFormat="1" ht="25.2" customHeight="1" x14ac:dyDescent="0.35">
      <c r="A5181" s="367" t="s">
        <v>454</v>
      </c>
      <c r="B5181" s="141" t="s">
        <v>592</v>
      </c>
      <c r="C5181" s="100">
        <v>2022</v>
      </c>
      <c r="D5181" s="101" t="s">
        <v>100</v>
      </c>
      <c r="E5181" s="103">
        <v>1</v>
      </c>
      <c r="F5181" s="103">
        <v>15</v>
      </c>
      <c r="G5181" s="108">
        <v>2.6433200000000001</v>
      </c>
    </row>
    <row r="5182" spans="1:7" s="139" customFormat="1" ht="25.2" customHeight="1" x14ac:dyDescent="0.35">
      <c r="A5182" s="367" t="s">
        <v>454</v>
      </c>
      <c r="B5182" s="141" t="s">
        <v>592</v>
      </c>
      <c r="C5182" s="100">
        <v>2022</v>
      </c>
      <c r="D5182" s="101" t="s">
        <v>100</v>
      </c>
      <c r="E5182" s="103">
        <v>1</v>
      </c>
      <c r="F5182" s="103">
        <v>15</v>
      </c>
      <c r="G5182" s="108">
        <v>16.439220000000002</v>
      </c>
    </row>
    <row r="5183" spans="1:7" s="139" customFormat="1" ht="25.2" customHeight="1" x14ac:dyDescent="0.35">
      <c r="A5183" s="367" t="s">
        <v>454</v>
      </c>
      <c r="B5183" s="141" t="s">
        <v>592</v>
      </c>
      <c r="C5183" s="100">
        <v>2022</v>
      </c>
      <c r="D5183" s="101" t="s">
        <v>100</v>
      </c>
      <c r="E5183" s="103">
        <v>1</v>
      </c>
      <c r="F5183" s="103">
        <v>15</v>
      </c>
      <c r="G5183" s="108">
        <v>16.140920000000001</v>
      </c>
    </row>
    <row r="5184" spans="1:7" s="139" customFormat="1" ht="25.2" customHeight="1" x14ac:dyDescent="0.35">
      <c r="A5184" s="367" t="s">
        <v>454</v>
      </c>
      <c r="B5184" s="141" t="s">
        <v>592</v>
      </c>
      <c r="C5184" s="100">
        <v>2022</v>
      </c>
      <c r="D5184" s="101" t="s">
        <v>100</v>
      </c>
      <c r="E5184" s="103">
        <v>1</v>
      </c>
      <c r="F5184" s="103">
        <v>15</v>
      </c>
      <c r="G5184" s="108">
        <v>16.140920000000001</v>
      </c>
    </row>
    <row r="5185" spans="1:7" s="139" customFormat="1" ht="25.2" customHeight="1" x14ac:dyDescent="0.35">
      <c r="A5185" s="367" t="s">
        <v>454</v>
      </c>
      <c r="B5185" s="141" t="s">
        <v>592</v>
      </c>
      <c r="C5185" s="100">
        <v>2022</v>
      </c>
      <c r="D5185" s="101" t="s">
        <v>100</v>
      </c>
      <c r="E5185" s="103">
        <v>1</v>
      </c>
      <c r="F5185" s="103">
        <v>15</v>
      </c>
      <c r="G5185" s="108">
        <v>16.140920000000001</v>
      </c>
    </row>
    <row r="5186" spans="1:7" s="139" customFormat="1" ht="25.2" customHeight="1" x14ac:dyDescent="0.35">
      <c r="A5186" s="367" t="s">
        <v>454</v>
      </c>
      <c r="B5186" s="141" t="s">
        <v>592</v>
      </c>
      <c r="C5186" s="100">
        <v>2022</v>
      </c>
      <c r="D5186" s="101" t="s">
        <v>100</v>
      </c>
      <c r="E5186" s="103">
        <v>1</v>
      </c>
      <c r="F5186" s="103">
        <v>15</v>
      </c>
      <c r="G5186" s="108">
        <v>16.140920000000001</v>
      </c>
    </row>
    <row r="5187" spans="1:7" s="139" customFormat="1" ht="25.2" customHeight="1" x14ac:dyDescent="0.35">
      <c r="A5187" s="367" t="s">
        <v>454</v>
      </c>
      <c r="B5187" s="141" t="s">
        <v>592</v>
      </c>
      <c r="C5187" s="100">
        <v>2022</v>
      </c>
      <c r="D5187" s="101" t="s">
        <v>100</v>
      </c>
      <c r="E5187" s="103">
        <v>1</v>
      </c>
      <c r="F5187" s="103">
        <v>15</v>
      </c>
      <c r="G5187" s="108">
        <v>16.140920000000001</v>
      </c>
    </row>
    <row r="5188" spans="1:7" s="139" customFormat="1" ht="25.2" customHeight="1" x14ac:dyDescent="0.35">
      <c r="A5188" s="367" t="s">
        <v>454</v>
      </c>
      <c r="B5188" s="141" t="s">
        <v>592</v>
      </c>
      <c r="C5188" s="100">
        <v>2022</v>
      </c>
      <c r="D5188" s="101" t="s">
        <v>100</v>
      </c>
      <c r="E5188" s="103">
        <v>1</v>
      </c>
      <c r="F5188" s="103">
        <v>15</v>
      </c>
      <c r="G5188" s="108">
        <v>16.140920000000001</v>
      </c>
    </row>
    <row r="5189" spans="1:7" s="139" customFormat="1" ht="25.2" customHeight="1" x14ac:dyDescent="0.35">
      <c r="A5189" s="367" t="s">
        <v>454</v>
      </c>
      <c r="B5189" s="141" t="s">
        <v>592</v>
      </c>
      <c r="C5189" s="100">
        <v>2022</v>
      </c>
      <c r="D5189" s="101" t="s">
        <v>100</v>
      </c>
      <c r="E5189" s="103">
        <v>1</v>
      </c>
      <c r="F5189" s="103">
        <v>15</v>
      </c>
      <c r="G5189" s="108">
        <v>2.6433200000000001</v>
      </c>
    </row>
    <row r="5190" spans="1:7" s="139" customFormat="1" ht="25.2" customHeight="1" x14ac:dyDescent="0.35">
      <c r="A5190" s="367" t="s">
        <v>454</v>
      </c>
      <c r="B5190" s="141" t="s">
        <v>592</v>
      </c>
      <c r="C5190" s="100">
        <v>2022</v>
      </c>
      <c r="D5190" s="101" t="s">
        <v>100</v>
      </c>
      <c r="E5190" s="103">
        <v>1</v>
      </c>
      <c r="F5190" s="103">
        <v>15</v>
      </c>
      <c r="G5190" s="108">
        <v>2.6433200000000001</v>
      </c>
    </row>
    <row r="5191" spans="1:7" s="139" customFormat="1" ht="25.2" customHeight="1" x14ac:dyDescent="0.35">
      <c r="A5191" s="367" t="s">
        <v>454</v>
      </c>
      <c r="B5191" s="141" t="s">
        <v>592</v>
      </c>
      <c r="C5191" s="100">
        <v>2022</v>
      </c>
      <c r="D5191" s="101" t="s">
        <v>100</v>
      </c>
      <c r="E5191" s="103">
        <v>1</v>
      </c>
      <c r="F5191" s="103">
        <v>15</v>
      </c>
      <c r="G5191" s="108">
        <v>2.6433200000000001</v>
      </c>
    </row>
    <row r="5192" spans="1:7" s="139" customFormat="1" ht="25.2" customHeight="1" x14ac:dyDescent="0.35">
      <c r="A5192" s="367" t="s">
        <v>454</v>
      </c>
      <c r="B5192" s="141" t="s">
        <v>592</v>
      </c>
      <c r="C5192" s="100">
        <v>2022</v>
      </c>
      <c r="D5192" s="101" t="s">
        <v>100</v>
      </c>
      <c r="E5192" s="103">
        <v>1</v>
      </c>
      <c r="F5192" s="103">
        <v>10</v>
      </c>
      <c r="G5192" s="108">
        <v>2.6433200000000001</v>
      </c>
    </row>
    <row r="5193" spans="1:7" s="139" customFormat="1" ht="25.2" customHeight="1" x14ac:dyDescent="0.35">
      <c r="A5193" s="367" t="s">
        <v>454</v>
      </c>
      <c r="B5193" s="141" t="s">
        <v>592</v>
      </c>
      <c r="C5193" s="100">
        <v>2022</v>
      </c>
      <c r="D5193" s="101" t="s">
        <v>100</v>
      </c>
      <c r="E5193" s="103">
        <v>1</v>
      </c>
      <c r="F5193" s="103">
        <v>15</v>
      </c>
      <c r="G5193" s="108">
        <v>23.9102</v>
      </c>
    </row>
    <row r="5194" spans="1:7" s="139" customFormat="1" ht="25.2" customHeight="1" x14ac:dyDescent="0.35">
      <c r="A5194" s="367" t="s">
        <v>454</v>
      </c>
      <c r="B5194" s="141" t="s">
        <v>592</v>
      </c>
      <c r="C5194" s="100">
        <v>2022</v>
      </c>
      <c r="D5194" s="101" t="s">
        <v>100</v>
      </c>
      <c r="E5194" s="103">
        <v>1</v>
      </c>
      <c r="F5194" s="103">
        <v>15</v>
      </c>
      <c r="G5194" s="108">
        <v>23.9102</v>
      </c>
    </row>
    <row r="5195" spans="1:7" s="139" customFormat="1" ht="25.2" customHeight="1" x14ac:dyDescent="0.35">
      <c r="A5195" s="367" t="s">
        <v>454</v>
      </c>
      <c r="B5195" s="141" t="s">
        <v>592</v>
      </c>
      <c r="C5195" s="100">
        <v>2022</v>
      </c>
      <c r="D5195" s="101" t="s">
        <v>100</v>
      </c>
      <c r="E5195" s="103">
        <v>1</v>
      </c>
      <c r="F5195" s="103">
        <v>15</v>
      </c>
      <c r="G5195" s="108">
        <v>23.9102</v>
      </c>
    </row>
    <row r="5196" spans="1:7" s="139" customFormat="1" ht="25.2" customHeight="1" x14ac:dyDescent="0.35">
      <c r="A5196" s="367" t="s">
        <v>454</v>
      </c>
      <c r="B5196" s="141" t="s">
        <v>592</v>
      </c>
      <c r="C5196" s="100">
        <v>2022</v>
      </c>
      <c r="D5196" s="101" t="s">
        <v>100</v>
      </c>
      <c r="E5196" s="103">
        <v>1</v>
      </c>
      <c r="F5196" s="103">
        <v>15</v>
      </c>
      <c r="G5196" s="108">
        <v>23.9102</v>
      </c>
    </row>
    <row r="5197" spans="1:7" s="139" customFormat="1" ht="25.2" customHeight="1" x14ac:dyDescent="0.35">
      <c r="A5197" s="367" t="s">
        <v>454</v>
      </c>
      <c r="B5197" s="141" t="s">
        <v>592</v>
      </c>
      <c r="C5197" s="100">
        <v>2022</v>
      </c>
      <c r="D5197" s="101" t="s">
        <v>100</v>
      </c>
      <c r="E5197" s="103">
        <v>1</v>
      </c>
      <c r="F5197" s="103">
        <v>15</v>
      </c>
      <c r="G5197" s="108">
        <v>23.9102</v>
      </c>
    </row>
    <row r="5198" spans="1:7" s="139" customFormat="1" ht="25.2" customHeight="1" x14ac:dyDescent="0.35">
      <c r="A5198" s="367" t="s">
        <v>454</v>
      </c>
      <c r="B5198" s="141" t="s">
        <v>592</v>
      </c>
      <c r="C5198" s="100">
        <v>2022</v>
      </c>
      <c r="D5198" s="101" t="s">
        <v>100</v>
      </c>
      <c r="E5198" s="103">
        <v>1</v>
      </c>
      <c r="F5198" s="103">
        <v>15</v>
      </c>
      <c r="G5198" s="108">
        <v>23.9102</v>
      </c>
    </row>
    <row r="5199" spans="1:7" s="139" customFormat="1" ht="25.2" customHeight="1" x14ac:dyDescent="0.35">
      <c r="A5199" s="367" t="s">
        <v>454</v>
      </c>
      <c r="B5199" s="141" t="s">
        <v>592</v>
      </c>
      <c r="C5199" s="100">
        <v>2022</v>
      </c>
      <c r="D5199" s="101" t="s">
        <v>100</v>
      </c>
      <c r="E5199" s="103">
        <v>1</v>
      </c>
      <c r="F5199" s="103">
        <v>15</v>
      </c>
      <c r="G5199" s="108">
        <v>23.9102</v>
      </c>
    </row>
    <row r="5200" spans="1:7" s="139" customFormat="1" ht="25.2" customHeight="1" x14ac:dyDescent="0.35">
      <c r="A5200" s="367" t="s">
        <v>454</v>
      </c>
      <c r="B5200" s="141" t="s">
        <v>592</v>
      </c>
      <c r="C5200" s="100">
        <v>2022</v>
      </c>
      <c r="D5200" s="101" t="s">
        <v>100</v>
      </c>
      <c r="E5200" s="103">
        <v>1</v>
      </c>
      <c r="F5200" s="103">
        <v>15</v>
      </c>
      <c r="G5200" s="108">
        <v>23.9102</v>
      </c>
    </row>
    <row r="5201" spans="1:7" s="139" customFormat="1" ht="25.2" customHeight="1" x14ac:dyDescent="0.35">
      <c r="A5201" s="367" t="s">
        <v>454</v>
      </c>
      <c r="B5201" s="141" t="s">
        <v>592</v>
      </c>
      <c r="C5201" s="100">
        <v>2022</v>
      </c>
      <c r="D5201" s="101" t="s">
        <v>100</v>
      </c>
      <c r="E5201" s="103">
        <v>1</v>
      </c>
      <c r="F5201" s="103">
        <v>15</v>
      </c>
      <c r="G5201" s="108">
        <v>23.9102</v>
      </c>
    </row>
    <row r="5202" spans="1:7" s="139" customFormat="1" ht="25.2" customHeight="1" x14ac:dyDescent="0.35">
      <c r="A5202" s="367" t="s">
        <v>454</v>
      </c>
      <c r="B5202" s="141" t="s">
        <v>592</v>
      </c>
      <c r="C5202" s="100">
        <v>2022</v>
      </c>
      <c r="D5202" s="101" t="s">
        <v>100</v>
      </c>
      <c r="E5202" s="103">
        <v>1</v>
      </c>
      <c r="F5202" s="103">
        <v>15</v>
      </c>
      <c r="G5202" s="108">
        <v>23.9102</v>
      </c>
    </row>
    <row r="5203" spans="1:7" s="139" customFormat="1" ht="25.2" customHeight="1" x14ac:dyDescent="0.35">
      <c r="A5203" s="367" t="s">
        <v>454</v>
      </c>
      <c r="B5203" s="141" t="s">
        <v>592</v>
      </c>
      <c r="C5203" s="100">
        <v>2022</v>
      </c>
      <c r="D5203" s="101" t="s">
        <v>100</v>
      </c>
      <c r="E5203" s="103">
        <v>1</v>
      </c>
      <c r="F5203" s="103">
        <v>15</v>
      </c>
      <c r="G5203" s="108">
        <v>23.9102</v>
      </c>
    </row>
    <row r="5204" spans="1:7" s="139" customFormat="1" ht="25.2" customHeight="1" x14ac:dyDescent="0.35">
      <c r="A5204" s="367" t="s">
        <v>454</v>
      </c>
      <c r="B5204" s="141" t="s">
        <v>592</v>
      </c>
      <c r="C5204" s="100">
        <v>2022</v>
      </c>
      <c r="D5204" s="101" t="s">
        <v>100</v>
      </c>
      <c r="E5204" s="103">
        <v>1</v>
      </c>
      <c r="F5204" s="103">
        <v>15</v>
      </c>
      <c r="G5204" s="108">
        <v>23.9102</v>
      </c>
    </row>
    <row r="5205" spans="1:7" s="139" customFormat="1" ht="25.2" customHeight="1" x14ac:dyDescent="0.35">
      <c r="A5205" s="367" t="s">
        <v>454</v>
      </c>
      <c r="B5205" s="141" t="s">
        <v>592</v>
      </c>
      <c r="C5205" s="100">
        <v>2022</v>
      </c>
      <c r="D5205" s="101" t="s">
        <v>100</v>
      </c>
      <c r="E5205" s="103">
        <v>1</v>
      </c>
      <c r="F5205" s="103">
        <v>15</v>
      </c>
      <c r="G5205" s="108">
        <v>23.9102</v>
      </c>
    </row>
    <row r="5206" spans="1:7" s="139" customFormat="1" ht="25.2" customHeight="1" x14ac:dyDescent="0.35">
      <c r="A5206" s="367" t="s">
        <v>454</v>
      </c>
      <c r="B5206" s="141" t="s">
        <v>592</v>
      </c>
      <c r="C5206" s="100">
        <v>2022</v>
      </c>
      <c r="D5206" s="101" t="s">
        <v>100</v>
      </c>
      <c r="E5206" s="103">
        <v>1</v>
      </c>
      <c r="F5206" s="103">
        <v>15</v>
      </c>
      <c r="G5206" s="108">
        <v>24.171060000000001</v>
      </c>
    </row>
    <row r="5207" spans="1:7" s="139" customFormat="1" ht="25.2" customHeight="1" x14ac:dyDescent="0.35">
      <c r="A5207" s="367" t="s">
        <v>454</v>
      </c>
      <c r="B5207" s="141" t="s">
        <v>592</v>
      </c>
      <c r="C5207" s="100">
        <v>2022</v>
      </c>
      <c r="D5207" s="101" t="s">
        <v>100</v>
      </c>
      <c r="E5207" s="103">
        <v>1</v>
      </c>
      <c r="F5207" s="103">
        <v>15</v>
      </c>
      <c r="G5207" s="108">
        <v>24.171060000000001</v>
      </c>
    </row>
    <row r="5208" spans="1:7" s="139" customFormat="1" ht="25.2" customHeight="1" x14ac:dyDescent="0.35">
      <c r="A5208" s="367" t="s">
        <v>454</v>
      </c>
      <c r="B5208" s="141" t="s">
        <v>592</v>
      </c>
      <c r="C5208" s="100">
        <v>2022</v>
      </c>
      <c r="D5208" s="101" t="s">
        <v>100</v>
      </c>
      <c r="E5208" s="103">
        <v>1</v>
      </c>
      <c r="F5208" s="103">
        <v>15</v>
      </c>
      <c r="G5208" s="108">
        <v>24.171060000000001</v>
      </c>
    </row>
    <row r="5209" spans="1:7" s="139" customFormat="1" ht="25.2" customHeight="1" x14ac:dyDescent="0.35">
      <c r="A5209" s="367" t="s">
        <v>454</v>
      </c>
      <c r="B5209" s="141" t="s">
        <v>592</v>
      </c>
      <c r="C5209" s="100">
        <v>2022</v>
      </c>
      <c r="D5209" s="101" t="s">
        <v>100</v>
      </c>
      <c r="E5209" s="103">
        <v>1</v>
      </c>
      <c r="F5209" s="103">
        <v>15</v>
      </c>
      <c r="G5209" s="108">
        <v>2.6433200000000001</v>
      </c>
    </row>
    <row r="5210" spans="1:7" s="139" customFormat="1" ht="25.2" customHeight="1" x14ac:dyDescent="0.35">
      <c r="A5210" s="367" t="s">
        <v>454</v>
      </c>
      <c r="B5210" s="141" t="s">
        <v>592</v>
      </c>
      <c r="C5210" s="100">
        <v>2022</v>
      </c>
      <c r="D5210" s="101" t="s">
        <v>100</v>
      </c>
      <c r="E5210" s="103">
        <v>1</v>
      </c>
      <c r="F5210" s="103">
        <v>15</v>
      </c>
      <c r="G5210" s="108">
        <v>24.171060000000001</v>
      </c>
    </row>
    <row r="5211" spans="1:7" s="139" customFormat="1" ht="25.2" customHeight="1" x14ac:dyDescent="0.35">
      <c r="A5211" s="367" t="s">
        <v>454</v>
      </c>
      <c r="B5211" s="141" t="s">
        <v>592</v>
      </c>
      <c r="C5211" s="100">
        <v>2022</v>
      </c>
      <c r="D5211" s="101" t="s">
        <v>100</v>
      </c>
      <c r="E5211" s="103">
        <v>1</v>
      </c>
      <c r="F5211" s="103">
        <v>15</v>
      </c>
      <c r="G5211" s="108">
        <v>24.171060000000001</v>
      </c>
    </row>
    <row r="5212" spans="1:7" s="139" customFormat="1" ht="25.2" customHeight="1" x14ac:dyDescent="0.35">
      <c r="A5212" s="367" t="s">
        <v>454</v>
      </c>
      <c r="B5212" s="141" t="s">
        <v>592</v>
      </c>
      <c r="C5212" s="100">
        <v>2022</v>
      </c>
      <c r="D5212" s="101" t="s">
        <v>100</v>
      </c>
      <c r="E5212" s="103">
        <v>1</v>
      </c>
      <c r="F5212" s="103">
        <v>15</v>
      </c>
      <c r="G5212" s="108">
        <v>24.171060000000001</v>
      </c>
    </row>
    <row r="5213" spans="1:7" s="139" customFormat="1" ht="25.2" customHeight="1" x14ac:dyDescent="0.35">
      <c r="A5213" s="367" t="s">
        <v>454</v>
      </c>
      <c r="B5213" s="141" t="s">
        <v>592</v>
      </c>
      <c r="C5213" s="100">
        <v>2022</v>
      </c>
      <c r="D5213" s="101" t="s">
        <v>100</v>
      </c>
      <c r="E5213" s="103">
        <v>1</v>
      </c>
      <c r="F5213" s="103">
        <v>15</v>
      </c>
      <c r="G5213" s="108">
        <v>2.6433200000000001</v>
      </c>
    </row>
    <row r="5214" spans="1:7" s="139" customFormat="1" ht="25.2" customHeight="1" x14ac:dyDescent="0.35">
      <c r="A5214" s="367" t="s">
        <v>454</v>
      </c>
      <c r="B5214" s="141" t="s">
        <v>592</v>
      </c>
      <c r="C5214" s="100">
        <v>2022</v>
      </c>
      <c r="D5214" s="101" t="s">
        <v>100</v>
      </c>
      <c r="E5214" s="103">
        <v>1</v>
      </c>
      <c r="F5214" s="103">
        <v>15</v>
      </c>
      <c r="G5214" s="108">
        <v>2.6433200000000001</v>
      </c>
    </row>
    <row r="5215" spans="1:7" s="139" customFormat="1" ht="25.2" customHeight="1" x14ac:dyDescent="0.35">
      <c r="A5215" s="367" t="s">
        <v>454</v>
      </c>
      <c r="B5215" s="141" t="s">
        <v>592</v>
      </c>
      <c r="C5215" s="100">
        <v>2022</v>
      </c>
      <c r="D5215" s="101" t="s">
        <v>100</v>
      </c>
      <c r="E5215" s="103">
        <v>1</v>
      </c>
      <c r="F5215" s="103">
        <v>15</v>
      </c>
      <c r="G5215" s="108">
        <v>2.6433200000000001</v>
      </c>
    </row>
    <row r="5216" spans="1:7" s="139" customFormat="1" ht="25.2" customHeight="1" x14ac:dyDescent="0.35">
      <c r="A5216" s="367" t="s">
        <v>454</v>
      </c>
      <c r="B5216" s="141" t="s">
        <v>592</v>
      </c>
      <c r="C5216" s="100">
        <v>2022</v>
      </c>
      <c r="D5216" s="101" t="s">
        <v>100</v>
      </c>
      <c r="E5216" s="103">
        <v>1</v>
      </c>
      <c r="F5216" s="103">
        <v>15</v>
      </c>
      <c r="G5216" s="108">
        <v>2.6433200000000001</v>
      </c>
    </row>
    <row r="5217" spans="1:7" s="139" customFormat="1" ht="25.2" customHeight="1" x14ac:dyDescent="0.35">
      <c r="A5217" s="367" t="s">
        <v>454</v>
      </c>
      <c r="B5217" s="141" t="s">
        <v>592</v>
      </c>
      <c r="C5217" s="100">
        <v>2022</v>
      </c>
      <c r="D5217" s="101" t="s">
        <v>100</v>
      </c>
      <c r="E5217" s="103">
        <v>1</v>
      </c>
      <c r="F5217" s="103">
        <v>15</v>
      </c>
      <c r="G5217" s="108">
        <v>2.6433200000000001</v>
      </c>
    </row>
    <row r="5218" spans="1:7" s="139" customFormat="1" ht="25.2" customHeight="1" x14ac:dyDescent="0.35">
      <c r="A5218" s="367" t="s">
        <v>454</v>
      </c>
      <c r="B5218" s="141" t="s">
        <v>592</v>
      </c>
      <c r="C5218" s="100">
        <v>2022</v>
      </c>
      <c r="D5218" s="101" t="s">
        <v>100</v>
      </c>
      <c r="E5218" s="103">
        <v>1</v>
      </c>
      <c r="F5218" s="103">
        <v>15</v>
      </c>
      <c r="G5218" s="108">
        <v>2.6433200000000001</v>
      </c>
    </row>
    <row r="5219" spans="1:7" s="139" customFormat="1" ht="25.2" customHeight="1" x14ac:dyDescent="0.35">
      <c r="A5219" s="367" t="s">
        <v>454</v>
      </c>
      <c r="B5219" s="141" t="s">
        <v>592</v>
      </c>
      <c r="C5219" s="100">
        <v>2022</v>
      </c>
      <c r="D5219" s="101" t="s">
        <v>100</v>
      </c>
      <c r="E5219" s="103">
        <v>1</v>
      </c>
      <c r="F5219" s="103">
        <v>15</v>
      </c>
      <c r="G5219" s="108">
        <v>2.6433200000000001</v>
      </c>
    </row>
    <row r="5220" spans="1:7" s="139" customFormat="1" ht="25.2" customHeight="1" x14ac:dyDescent="0.35">
      <c r="A5220" s="367" t="s">
        <v>454</v>
      </c>
      <c r="B5220" s="141" t="s">
        <v>592</v>
      </c>
      <c r="C5220" s="100">
        <v>2022</v>
      </c>
      <c r="D5220" s="101" t="s">
        <v>100</v>
      </c>
      <c r="E5220" s="103">
        <v>1</v>
      </c>
      <c r="F5220" s="103">
        <v>15</v>
      </c>
      <c r="G5220" s="108">
        <v>2.6433200000000001</v>
      </c>
    </row>
    <row r="5221" spans="1:7" s="139" customFormat="1" ht="25.2" customHeight="1" x14ac:dyDescent="0.35">
      <c r="A5221" s="367" t="s">
        <v>454</v>
      </c>
      <c r="B5221" s="141" t="s">
        <v>592</v>
      </c>
      <c r="C5221" s="100">
        <v>2022</v>
      </c>
      <c r="D5221" s="101" t="s">
        <v>100</v>
      </c>
      <c r="E5221" s="103">
        <v>1</v>
      </c>
      <c r="F5221" s="103">
        <v>15</v>
      </c>
      <c r="G5221" s="108">
        <v>2.6433200000000001</v>
      </c>
    </row>
    <row r="5222" spans="1:7" s="139" customFormat="1" ht="25.2" customHeight="1" x14ac:dyDescent="0.35">
      <c r="A5222" s="367" t="s">
        <v>454</v>
      </c>
      <c r="B5222" s="141" t="s">
        <v>592</v>
      </c>
      <c r="C5222" s="100">
        <v>2022</v>
      </c>
      <c r="D5222" s="101" t="s">
        <v>100</v>
      </c>
      <c r="E5222" s="103">
        <v>1</v>
      </c>
      <c r="F5222" s="103">
        <v>10</v>
      </c>
      <c r="G5222" s="108">
        <v>2.6433200000000001</v>
      </c>
    </row>
    <row r="5223" spans="1:7" s="139" customFormat="1" ht="25.2" customHeight="1" x14ac:dyDescent="0.35">
      <c r="A5223" s="367" t="s">
        <v>454</v>
      </c>
      <c r="B5223" s="141" t="s">
        <v>592</v>
      </c>
      <c r="C5223" s="100">
        <v>2022</v>
      </c>
      <c r="D5223" s="101" t="s">
        <v>100</v>
      </c>
      <c r="E5223" s="103">
        <v>1</v>
      </c>
      <c r="F5223" s="103">
        <v>15</v>
      </c>
      <c r="G5223" s="108">
        <v>2.6433200000000001</v>
      </c>
    </row>
    <row r="5224" spans="1:7" s="139" customFormat="1" ht="25.2" customHeight="1" x14ac:dyDescent="0.35">
      <c r="A5224" s="367" t="s">
        <v>454</v>
      </c>
      <c r="B5224" s="141" t="s">
        <v>592</v>
      </c>
      <c r="C5224" s="100">
        <v>2022</v>
      </c>
      <c r="D5224" s="101" t="s">
        <v>100</v>
      </c>
      <c r="E5224" s="103">
        <v>1</v>
      </c>
      <c r="F5224" s="103">
        <v>15</v>
      </c>
      <c r="G5224" s="108">
        <v>2.6433200000000001</v>
      </c>
    </row>
    <row r="5225" spans="1:7" s="139" customFormat="1" ht="25.2" customHeight="1" x14ac:dyDescent="0.35">
      <c r="A5225" s="367" t="s">
        <v>454</v>
      </c>
      <c r="B5225" s="141" t="s">
        <v>592</v>
      </c>
      <c r="C5225" s="100">
        <v>2022</v>
      </c>
      <c r="D5225" s="101" t="s">
        <v>100</v>
      </c>
      <c r="E5225" s="103">
        <v>1</v>
      </c>
      <c r="F5225" s="103">
        <v>15</v>
      </c>
      <c r="G5225" s="108">
        <v>2.6433200000000001</v>
      </c>
    </row>
    <row r="5226" spans="1:7" s="139" customFormat="1" ht="25.2" customHeight="1" x14ac:dyDescent="0.35">
      <c r="A5226" s="367" t="s">
        <v>454</v>
      </c>
      <c r="B5226" s="141" t="s">
        <v>592</v>
      </c>
      <c r="C5226" s="100">
        <v>2022</v>
      </c>
      <c r="D5226" s="101" t="s">
        <v>100</v>
      </c>
      <c r="E5226" s="103">
        <v>1</v>
      </c>
      <c r="F5226" s="103">
        <v>15</v>
      </c>
      <c r="G5226" s="108">
        <v>2.6433200000000001</v>
      </c>
    </row>
    <row r="5227" spans="1:7" s="139" customFormat="1" ht="25.2" customHeight="1" x14ac:dyDescent="0.35">
      <c r="A5227" s="367" t="s">
        <v>454</v>
      </c>
      <c r="B5227" s="141" t="s">
        <v>592</v>
      </c>
      <c r="C5227" s="100">
        <v>2022</v>
      </c>
      <c r="D5227" s="101" t="s">
        <v>100</v>
      </c>
      <c r="E5227" s="103">
        <v>1</v>
      </c>
      <c r="F5227" s="103">
        <v>15</v>
      </c>
      <c r="G5227" s="108">
        <v>16.140920000000001</v>
      </c>
    </row>
    <row r="5228" spans="1:7" s="139" customFormat="1" ht="25.2" customHeight="1" x14ac:dyDescent="0.35">
      <c r="A5228" s="367" t="s">
        <v>454</v>
      </c>
      <c r="B5228" s="141" t="s">
        <v>592</v>
      </c>
      <c r="C5228" s="100">
        <v>2022</v>
      </c>
      <c r="D5228" s="101" t="s">
        <v>100</v>
      </c>
      <c r="E5228" s="103">
        <v>1</v>
      </c>
      <c r="F5228" s="103">
        <v>15</v>
      </c>
      <c r="G5228" s="108">
        <v>16.140920000000001</v>
      </c>
    </row>
    <row r="5229" spans="1:7" s="139" customFormat="1" ht="25.2" customHeight="1" x14ac:dyDescent="0.35">
      <c r="A5229" s="367" t="s">
        <v>454</v>
      </c>
      <c r="B5229" s="141" t="s">
        <v>592</v>
      </c>
      <c r="C5229" s="100">
        <v>2022</v>
      </c>
      <c r="D5229" s="101" t="s">
        <v>100</v>
      </c>
      <c r="E5229" s="103">
        <v>1</v>
      </c>
      <c r="F5229" s="103">
        <v>15</v>
      </c>
      <c r="G5229" s="108">
        <v>2.6433200000000001</v>
      </c>
    </row>
    <row r="5230" spans="1:7" s="139" customFormat="1" ht="25.2" customHeight="1" x14ac:dyDescent="0.35">
      <c r="A5230" s="367" t="s">
        <v>454</v>
      </c>
      <c r="B5230" s="141" t="s">
        <v>592</v>
      </c>
      <c r="C5230" s="100">
        <v>2022</v>
      </c>
      <c r="D5230" s="101" t="s">
        <v>100</v>
      </c>
      <c r="E5230" s="103">
        <v>1</v>
      </c>
      <c r="F5230" s="103">
        <v>15</v>
      </c>
      <c r="G5230" s="108">
        <v>2.6433200000000001</v>
      </c>
    </row>
    <row r="5231" spans="1:7" s="139" customFormat="1" ht="25.2" customHeight="1" x14ac:dyDescent="0.35">
      <c r="A5231" s="367" t="s">
        <v>454</v>
      </c>
      <c r="B5231" s="141" t="s">
        <v>592</v>
      </c>
      <c r="C5231" s="100">
        <v>2022</v>
      </c>
      <c r="D5231" s="101" t="s">
        <v>100</v>
      </c>
      <c r="E5231" s="103">
        <v>1</v>
      </c>
      <c r="F5231" s="103">
        <v>15</v>
      </c>
      <c r="G5231" s="108">
        <v>16.140920000000001</v>
      </c>
    </row>
    <row r="5232" spans="1:7" s="139" customFormat="1" ht="25.2" customHeight="1" x14ac:dyDescent="0.35">
      <c r="A5232" s="367" t="s">
        <v>454</v>
      </c>
      <c r="B5232" s="141" t="s">
        <v>592</v>
      </c>
      <c r="C5232" s="100">
        <v>2022</v>
      </c>
      <c r="D5232" s="101" t="s">
        <v>100</v>
      </c>
      <c r="E5232" s="103">
        <v>1</v>
      </c>
      <c r="F5232" s="103">
        <v>15</v>
      </c>
      <c r="G5232" s="108">
        <v>16.140920000000001</v>
      </c>
    </row>
    <row r="5233" spans="1:7" s="139" customFormat="1" ht="25.2" customHeight="1" x14ac:dyDescent="0.35">
      <c r="A5233" s="367" t="s">
        <v>454</v>
      </c>
      <c r="B5233" s="141" t="s">
        <v>592</v>
      </c>
      <c r="C5233" s="100">
        <v>2022</v>
      </c>
      <c r="D5233" s="101" t="s">
        <v>100</v>
      </c>
      <c r="E5233" s="103">
        <v>1</v>
      </c>
      <c r="F5233" s="103">
        <v>15</v>
      </c>
      <c r="G5233" s="108">
        <v>16.140920000000001</v>
      </c>
    </row>
    <row r="5234" spans="1:7" s="139" customFormat="1" ht="25.2" customHeight="1" x14ac:dyDescent="0.35">
      <c r="A5234" s="367" t="s">
        <v>454</v>
      </c>
      <c r="B5234" s="141" t="s">
        <v>592</v>
      </c>
      <c r="C5234" s="100">
        <v>2022</v>
      </c>
      <c r="D5234" s="101" t="s">
        <v>100</v>
      </c>
      <c r="E5234" s="103">
        <v>1</v>
      </c>
      <c r="F5234" s="103">
        <v>15</v>
      </c>
      <c r="G5234" s="108">
        <v>16.140920000000001</v>
      </c>
    </row>
    <row r="5235" spans="1:7" s="139" customFormat="1" ht="25.2" customHeight="1" x14ac:dyDescent="0.35">
      <c r="A5235" s="367" t="s">
        <v>454</v>
      </c>
      <c r="B5235" s="141" t="s">
        <v>592</v>
      </c>
      <c r="C5235" s="100">
        <v>2022</v>
      </c>
      <c r="D5235" s="101" t="s">
        <v>100</v>
      </c>
      <c r="E5235" s="103">
        <v>1</v>
      </c>
      <c r="F5235" s="103">
        <v>15</v>
      </c>
      <c r="G5235" s="108">
        <v>16.140920000000001</v>
      </c>
    </row>
    <row r="5236" spans="1:7" s="139" customFormat="1" ht="25.2" customHeight="1" x14ac:dyDescent="0.35">
      <c r="A5236" s="367" t="s">
        <v>454</v>
      </c>
      <c r="B5236" s="141" t="s">
        <v>592</v>
      </c>
      <c r="C5236" s="100">
        <v>2022</v>
      </c>
      <c r="D5236" s="101" t="s">
        <v>100</v>
      </c>
      <c r="E5236" s="103">
        <v>1</v>
      </c>
      <c r="F5236" s="103">
        <v>15</v>
      </c>
      <c r="G5236" s="108">
        <v>16.140920000000001</v>
      </c>
    </row>
    <row r="5237" spans="1:7" s="139" customFormat="1" ht="25.2" customHeight="1" x14ac:dyDescent="0.35">
      <c r="A5237" s="367" t="s">
        <v>454</v>
      </c>
      <c r="B5237" s="141" t="s">
        <v>592</v>
      </c>
      <c r="C5237" s="100">
        <v>2022</v>
      </c>
      <c r="D5237" s="101" t="s">
        <v>100</v>
      </c>
      <c r="E5237" s="103">
        <v>1</v>
      </c>
      <c r="F5237" s="103">
        <v>15</v>
      </c>
      <c r="G5237" s="108">
        <v>16.140920000000001</v>
      </c>
    </row>
    <row r="5238" spans="1:7" s="139" customFormat="1" ht="25.2" customHeight="1" x14ac:dyDescent="0.35">
      <c r="A5238" s="367" t="s">
        <v>454</v>
      </c>
      <c r="B5238" s="141" t="s">
        <v>592</v>
      </c>
      <c r="C5238" s="100">
        <v>2022</v>
      </c>
      <c r="D5238" s="101" t="s">
        <v>100</v>
      </c>
      <c r="E5238" s="103">
        <v>1</v>
      </c>
      <c r="F5238" s="103">
        <v>15</v>
      </c>
      <c r="G5238" s="108">
        <v>16.140920000000001</v>
      </c>
    </row>
    <row r="5239" spans="1:7" s="139" customFormat="1" ht="25.2" customHeight="1" x14ac:dyDescent="0.35">
      <c r="A5239" s="367" t="s">
        <v>454</v>
      </c>
      <c r="B5239" s="141" t="s">
        <v>592</v>
      </c>
      <c r="C5239" s="100">
        <v>2022</v>
      </c>
      <c r="D5239" s="101" t="s">
        <v>100</v>
      </c>
      <c r="E5239" s="103">
        <v>1</v>
      </c>
      <c r="F5239" s="103">
        <v>15</v>
      </c>
      <c r="G5239" s="108">
        <v>16.140920000000001</v>
      </c>
    </row>
    <row r="5240" spans="1:7" s="139" customFormat="1" ht="25.2" customHeight="1" x14ac:dyDescent="0.35">
      <c r="A5240" s="367" t="s">
        <v>454</v>
      </c>
      <c r="B5240" s="141" t="s">
        <v>592</v>
      </c>
      <c r="C5240" s="100">
        <v>2022</v>
      </c>
      <c r="D5240" s="101" t="s">
        <v>100</v>
      </c>
      <c r="E5240" s="103">
        <v>1</v>
      </c>
      <c r="F5240" s="103">
        <v>15</v>
      </c>
      <c r="G5240" s="108">
        <v>16.140920000000001</v>
      </c>
    </row>
    <row r="5241" spans="1:7" s="139" customFormat="1" ht="25.2" customHeight="1" x14ac:dyDescent="0.35">
      <c r="A5241" s="367" t="s">
        <v>454</v>
      </c>
      <c r="B5241" s="141" t="s">
        <v>592</v>
      </c>
      <c r="C5241" s="100">
        <v>2022</v>
      </c>
      <c r="D5241" s="101" t="s">
        <v>100</v>
      </c>
      <c r="E5241" s="103">
        <v>1</v>
      </c>
      <c r="F5241" s="103">
        <v>15</v>
      </c>
      <c r="G5241" s="108">
        <v>16.140920000000001</v>
      </c>
    </row>
    <row r="5242" spans="1:7" s="139" customFormat="1" ht="25.2" customHeight="1" x14ac:dyDescent="0.35">
      <c r="A5242" s="367" t="s">
        <v>454</v>
      </c>
      <c r="B5242" s="141" t="s">
        <v>592</v>
      </c>
      <c r="C5242" s="100">
        <v>2022</v>
      </c>
      <c r="D5242" s="101" t="s">
        <v>100</v>
      </c>
      <c r="E5242" s="103">
        <v>1</v>
      </c>
      <c r="F5242" s="103">
        <v>15</v>
      </c>
      <c r="G5242" s="108">
        <v>16.140920000000001</v>
      </c>
    </row>
    <row r="5243" spans="1:7" s="139" customFormat="1" ht="25.2" customHeight="1" x14ac:dyDescent="0.35">
      <c r="A5243" s="367" t="s">
        <v>454</v>
      </c>
      <c r="B5243" s="141" t="s">
        <v>592</v>
      </c>
      <c r="C5243" s="100">
        <v>2022</v>
      </c>
      <c r="D5243" s="101" t="s">
        <v>100</v>
      </c>
      <c r="E5243" s="103">
        <v>1</v>
      </c>
      <c r="F5243" s="103">
        <v>15</v>
      </c>
      <c r="G5243" s="108">
        <v>16.140920000000001</v>
      </c>
    </row>
    <row r="5244" spans="1:7" s="139" customFormat="1" ht="25.2" customHeight="1" x14ac:dyDescent="0.35">
      <c r="A5244" s="367" t="s">
        <v>454</v>
      </c>
      <c r="B5244" s="141" t="s">
        <v>592</v>
      </c>
      <c r="C5244" s="100">
        <v>2022</v>
      </c>
      <c r="D5244" s="101" t="s">
        <v>100</v>
      </c>
      <c r="E5244" s="103">
        <v>1</v>
      </c>
      <c r="F5244" s="103">
        <v>15</v>
      </c>
      <c r="G5244" s="108">
        <v>16.140920000000001</v>
      </c>
    </row>
    <row r="5245" spans="1:7" s="139" customFormat="1" ht="25.2" customHeight="1" x14ac:dyDescent="0.35">
      <c r="A5245" s="367" t="s">
        <v>454</v>
      </c>
      <c r="B5245" s="141" t="s">
        <v>592</v>
      </c>
      <c r="C5245" s="100">
        <v>2022</v>
      </c>
      <c r="D5245" s="101" t="s">
        <v>100</v>
      </c>
      <c r="E5245" s="103">
        <v>1</v>
      </c>
      <c r="F5245" s="103">
        <v>15</v>
      </c>
      <c r="G5245" s="108">
        <v>16.140920000000001</v>
      </c>
    </row>
    <row r="5246" spans="1:7" s="139" customFormat="1" ht="25.2" customHeight="1" x14ac:dyDescent="0.35">
      <c r="A5246" s="367" t="s">
        <v>454</v>
      </c>
      <c r="B5246" s="141" t="s">
        <v>592</v>
      </c>
      <c r="C5246" s="100">
        <v>2022</v>
      </c>
      <c r="D5246" s="101" t="s">
        <v>100</v>
      </c>
      <c r="E5246" s="103">
        <v>1</v>
      </c>
      <c r="F5246" s="103">
        <v>15</v>
      </c>
      <c r="G5246" s="108">
        <v>16.140920000000001</v>
      </c>
    </row>
    <row r="5247" spans="1:7" s="139" customFormat="1" ht="25.2" customHeight="1" x14ac:dyDescent="0.35">
      <c r="A5247" s="367" t="s">
        <v>454</v>
      </c>
      <c r="B5247" s="141" t="s">
        <v>592</v>
      </c>
      <c r="C5247" s="100">
        <v>2022</v>
      </c>
      <c r="D5247" s="101" t="s">
        <v>100</v>
      </c>
      <c r="E5247" s="103">
        <v>1</v>
      </c>
      <c r="F5247" s="103">
        <v>15</v>
      </c>
      <c r="G5247" s="108">
        <v>16.140920000000001</v>
      </c>
    </row>
    <row r="5248" spans="1:7" s="139" customFormat="1" ht="25.2" customHeight="1" x14ac:dyDescent="0.35">
      <c r="A5248" s="367" t="s">
        <v>454</v>
      </c>
      <c r="B5248" s="141" t="s">
        <v>592</v>
      </c>
      <c r="C5248" s="100">
        <v>2022</v>
      </c>
      <c r="D5248" s="101" t="s">
        <v>100</v>
      </c>
      <c r="E5248" s="103">
        <v>1</v>
      </c>
      <c r="F5248" s="103">
        <v>15</v>
      </c>
      <c r="G5248" s="108">
        <v>16.140920000000001</v>
      </c>
    </row>
    <row r="5249" spans="1:7" s="139" customFormat="1" ht="25.2" customHeight="1" x14ac:dyDescent="0.35">
      <c r="A5249" s="367" t="s">
        <v>454</v>
      </c>
      <c r="B5249" s="141" t="s">
        <v>592</v>
      </c>
      <c r="C5249" s="100">
        <v>2022</v>
      </c>
      <c r="D5249" s="101" t="s">
        <v>100</v>
      </c>
      <c r="E5249" s="103">
        <v>1</v>
      </c>
      <c r="F5249" s="103">
        <v>15</v>
      </c>
      <c r="G5249" s="108">
        <v>16.140920000000001</v>
      </c>
    </row>
    <row r="5250" spans="1:7" s="139" customFormat="1" ht="25.2" customHeight="1" x14ac:dyDescent="0.35">
      <c r="A5250" s="367" t="s">
        <v>454</v>
      </c>
      <c r="B5250" s="141" t="s">
        <v>592</v>
      </c>
      <c r="C5250" s="100">
        <v>2022</v>
      </c>
      <c r="D5250" s="101" t="s">
        <v>100</v>
      </c>
      <c r="E5250" s="103">
        <v>1</v>
      </c>
      <c r="F5250" s="103">
        <v>15</v>
      </c>
      <c r="G5250" s="108">
        <v>23.216909999999999</v>
      </c>
    </row>
    <row r="5251" spans="1:7" s="139" customFormat="1" ht="25.2" customHeight="1" x14ac:dyDescent="0.35">
      <c r="A5251" s="367" t="s">
        <v>454</v>
      </c>
      <c r="B5251" s="141" t="s">
        <v>592</v>
      </c>
      <c r="C5251" s="100">
        <v>2022</v>
      </c>
      <c r="D5251" s="101" t="s">
        <v>100</v>
      </c>
      <c r="E5251" s="103">
        <v>1</v>
      </c>
      <c r="F5251" s="103">
        <v>15</v>
      </c>
      <c r="G5251" s="108">
        <v>14.3786</v>
      </c>
    </row>
    <row r="5252" spans="1:7" s="139" customFormat="1" ht="25.2" customHeight="1" x14ac:dyDescent="0.35">
      <c r="A5252" s="367" t="s">
        <v>454</v>
      </c>
      <c r="B5252" s="141" t="s">
        <v>592</v>
      </c>
      <c r="C5252" s="100">
        <v>2022</v>
      </c>
      <c r="D5252" s="101" t="s">
        <v>100</v>
      </c>
      <c r="E5252" s="103">
        <v>1</v>
      </c>
      <c r="F5252" s="103">
        <v>15</v>
      </c>
      <c r="G5252" s="108">
        <v>14.3786</v>
      </c>
    </row>
    <row r="5253" spans="1:7" s="139" customFormat="1" ht="25.2" customHeight="1" x14ac:dyDescent="0.35">
      <c r="A5253" s="367" t="s">
        <v>454</v>
      </c>
      <c r="B5253" s="141" t="s">
        <v>592</v>
      </c>
      <c r="C5253" s="100">
        <v>2022</v>
      </c>
      <c r="D5253" s="101" t="s">
        <v>100</v>
      </c>
      <c r="E5253" s="103">
        <v>1</v>
      </c>
      <c r="F5253" s="103">
        <v>10</v>
      </c>
      <c r="G5253" s="108">
        <v>14.3786</v>
      </c>
    </row>
    <row r="5254" spans="1:7" s="139" customFormat="1" ht="25.2" customHeight="1" x14ac:dyDescent="0.35">
      <c r="A5254" s="367" t="s">
        <v>454</v>
      </c>
      <c r="B5254" s="141" t="s">
        <v>592</v>
      </c>
      <c r="C5254" s="100">
        <v>2022</v>
      </c>
      <c r="D5254" s="101" t="s">
        <v>100</v>
      </c>
      <c r="E5254" s="103">
        <v>1</v>
      </c>
      <c r="F5254" s="103">
        <v>15</v>
      </c>
      <c r="G5254" s="108">
        <v>14.3786</v>
      </c>
    </row>
    <row r="5255" spans="1:7" s="139" customFormat="1" ht="25.2" customHeight="1" x14ac:dyDescent="0.35">
      <c r="A5255" s="367" t="s">
        <v>454</v>
      </c>
      <c r="B5255" s="141" t="s">
        <v>592</v>
      </c>
      <c r="C5255" s="100">
        <v>2022</v>
      </c>
      <c r="D5255" s="101" t="s">
        <v>100</v>
      </c>
      <c r="E5255" s="103">
        <v>1</v>
      </c>
      <c r="F5255" s="103">
        <v>10</v>
      </c>
      <c r="G5255" s="108">
        <v>14.3786</v>
      </c>
    </row>
    <row r="5256" spans="1:7" s="139" customFormat="1" ht="25.2" customHeight="1" x14ac:dyDescent="0.35">
      <c r="A5256" s="367" t="s">
        <v>454</v>
      </c>
      <c r="B5256" s="141" t="s">
        <v>592</v>
      </c>
      <c r="C5256" s="100">
        <v>2022</v>
      </c>
      <c r="D5256" s="101" t="s">
        <v>100</v>
      </c>
      <c r="E5256" s="103">
        <v>1</v>
      </c>
      <c r="F5256" s="103">
        <v>15</v>
      </c>
      <c r="G5256" s="108">
        <v>14.3786</v>
      </c>
    </row>
    <row r="5257" spans="1:7" s="139" customFormat="1" ht="25.2" customHeight="1" x14ac:dyDescent="0.35">
      <c r="A5257" s="367" t="s">
        <v>454</v>
      </c>
      <c r="B5257" s="141" t="s">
        <v>592</v>
      </c>
      <c r="C5257" s="100">
        <v>2022</v>
      </c>
      <c r="D5257" s="101" t="s">
        <v>100</v>
      </c>
      <c r="E5257" s="103">
        <v>1</v>
      </c>
      <c r="F5257" s="103">
        <v>15</v>
      </c>
      <c r="G5257" s="108">
        <v>14.3786</v>
      </c>
    </row>
    <row r="5258" spans="1:7" s="139" customFormat="1" ht="25.2" customHeight="1" x14ac:dyDescent="0.35">
      <c r="A5258" s="367" t="s">
        <v>454</v>
      </c>
      <c r="B5258" s="141" t="s">
        <v>592</v>
      </c>
      <c r="C5258" s="100">
        <v>2022</v>
      </c>
      <c r="D5258" s="101" t="s">
        <v>100</v>
      </c>
      <c r="E5258" s="103">
        <v>1</v>
      </c>
      <c r="F5258" s="103">
        <v>15</v>
      </c>
      <c r="G5258" s="108">
        <v>2.6433200000000001</v>
      </c>
    </row>
    <row r="5259" spans="1:7" s="139" customFormat="1" ht="25.2" customHeight="1" x14ac:dyDescent="0.35">
      <c r="A5259" s="367" t="s">
        <v>454</v>
      </c>
      <c r="B5259" s="141" t="s">
        <v>592</v>
      </c>
      <c r="C5259" s="100">
        <v>2022</v>
      </c>
      <c r="D5259" s="101" t="s">
        <v>100</v>
      </c>
      <c r="E5259" s="103">
        <v>1</v>
      </c>
      <c r="F5259" s="103">
        <v>15</v>
      </c>
      <c r="G5259" s="108">
        <v>2.6433200000000001</v>
      </c>
    </row>
    <row r="5260" spans="1:7" s="139" customFormat="1" ht="25.2" customHeight="1" x14ac:dyDescent="0.35">
      <c r="A5260" s="367" t="s">
        <v>454</v>
      </c>
      <c r="B5260" s="141" t="s">
        <v>592</v>
      </c>
      <c r="C5260" s="100">
        <v>2022</v>
      </c>
      <c r="D5260" s="101" t="s">
        <v>100</v>
      </c>
      <c r="E5260" s="103">
        <v>1</v>
      </c>
      <c r="F5260" s="103">
        <v>15</v>
      </c>
      <c r="G5260" s="108">
        <v>2.6433200000000001</v>
      </c>
    </row>
    <row r="5261" spans="1:7" s="139" customFormat="1" ht="25.2" customHeight="1" x14ac:dyDescent="0.35">
      <c r="A5261" s="367" t="s">
        <v>454</v>
      </c>
      <c r="B5261" s="141" t="s">
        <v>592</v>
      </c>
      <c r="C5261" s="100">
        <v>2022</v>
      </c>
      <c r="D5261" s="101" t="s">
        <v>100</v>
      </c>
      <c r="E5261" s="103">
        <v>1</v>
      </c>
      <c r="F5261" s="103">
        <v>15</v>
      </c>
      <c r="G5261" s="108">
        <v>2.6433200000000001</v>
      </c>
    </row>
    <row r="5262" spans="1:7" s="139" customFormat="1" ht="25.2" customHeight="1" x14ac:dyDescent="0.35">
      <c r="A5262" s="367" t="s">
        <v>454</v>
      </c>
      <c r="B5262" s="141" t="s">
        <v>592</v>
      </c>
      <c r="C5262" s="100">
        <v>2022</v>
      </c>
      <c r="D5262" s="101" t="s">
        <v>100</v>
      </c>
      <c r="E5262" s="103">
        <v>1</v>
      </c>
      <c r="F5262" s="103">
        <v>15</v>
      </c>
      <c r="G5262" s="108">
        <v>2.6433200000000001</v>
      </c>
    </row>
    <row r="5263" spans="1:7" s="139" customFormat="1" ht="25.2" customHeight="1" x14ac:dyDescent="0.35">
      <c r="A5263" s="367" t="s">
        <v>454</v>
      </c>
      <c r="B5263" s="141" t="s">
        <v>592</v>
      </c>
      <c r="C5263" s="100">
        <v>2022</v>
      </c>
      <c r="D5263" s="101" t="s">
        <v>100</v>
      </c>
      <c r="E5263" s="103">
        <v>1</v>
      </c>
      <c r="F5263" s="103">
        <v>15</v>
      </c>
      <c r="G5263" s="108">
        <v>2.6433200000000001</v>
      </c>
    </row>
    <row r="5264" spans="1:7" s="139" customFormat="1" ht="25.2" customHeight="1" x14ac:dyDescent="0.35">
      <c r="A5264" s="367" t="s">
        <v>454</v>
      </c>
      <c r="B5264" s="141" t="s">
        <v>592</v>
      </c>
      <c r="C5264" s="100">
        <v>2022</v>
      </c>
      <c r="D5264" s="101" t="s">
        <v>100</v>
      </c>
      <c r="E5264" s="103">
        <v>1</v>
      </c>
      <c r="F5264" s="103">
        <v>15</v>
      </c>
      <c r="G5264" s="108">
        <v>2.6433200000000001</v>
      </c>
    </row>
    <row r="5265" spans="1:7" s="139" customFormat="1" ht="25.2" customHeight="1" x14ac:dyDescent="0.35">
      <c r="A5265" s="367" t="s">
        <v>454</v>
      </c>
      <c r="B5265" s="141" t="s">
        <v>592</v>
      </c>
      <c r="C5265" s="100">
        <v>2022</v>
      </c>
      <c r="D5265" s="101" t="s">
        <v>100</v>
      </c>
      <c r="E5265" s="103">
        <v>1</v>
      </c>
      <c r="F5265" s="103">
        <v>15</v>
      </c>
      <c r="G5265" s="108">
        <v>2.6433200000000001</v>
      </c>
    </row>
    <row r="5266" spans="1:7" s="139" customFormat="1" ht="25.2" customHeight="1" x14ac:dyDescent="0.35">
      <c r="A5266" s="367" t="s">
        <v>454</v>
      </c>
      <c r="B5266" s="141" t="s">
        <v>592</v>
      </c>
      <c r="C5266" s="100">
        <v>2022</v>
      </c>
      <c r="D5266" s="101" t="s">
        <v>100</v>
      </c>
      <c r="E5266" s="103">
        <v>1</v>
      </c>
      <c r="F5266" s="103">
        <v>15</v>
      </c>
      <c r="G5266" s="108">
        <v>2.6433200000000001</v>
      </c>
    </row>
    <row r="5267" spans="1:7" s="139" customFormat="1" ht="25.2" customHeight="1" x14ac:dyDescent="0.35">
      <c r="A5267" s="367" t="s">
        <v>454</v>
      </c>
      <c r="B5267" s="141" t="s">
        <v>592</v>
      </c>
      <c r="C5267" s="100">
        <v>2022</v>
      </c>
      <c r="D5267" s="101" t="s">
        <v>100</v>
      </c>
      <c r="E5267" s="103">
        <v>1</v>
      </c>
      <c r="F5267" s="103">
        <v>15</v>
      </c>
      <c r="G5267" s="108">
        <v>2.6433200000000001</v>
      </c>
    </row>
    <row r="5268" spans="1:7" s="139" customFormat="1" ht="25.2" customHeight="1" x14ac:dyDescent="0.35">
      <c r="A5268" s="367" t="s">
        <v>454</v>
      </c>
      <c r="B5268" s="141" t="s">
        <v>592</v>
      </c>
      <c r="C5268" s="100">
        <v>2022</v>
      </c>
      <c r="D5268" s="101" t="s">
        <v>100</v>
      </c>
      <c r="E5268" s="103">
        <v>1</v>
      </c>
      <c r="F5268" s="103">
        <v>15</v>
      </c>
      <c r="G5268" s="108">
        <v>2.6433200000000001</v>
      </c>
    </row>
    <row r="5269" spans="1:7" s="139" customFormat="1" ht="25.2" customHeight="1" x14ac:dyDescent="0.35">
      <c r="A5269" s="367" t="s">
        <v>454</v>
      </c>
      <c r="B5269" s="141" t="s">
        <v>592</v>
      </c>
      <c r="C5269" s="100">
        <v>2022</v>
      </c>
      <c r="D5269" s="101" t="s">
        <v>100</v>
      </c>
      <c r="E5269" s="103">
        <v>1</v>
      </c>
      <c r="F5269" s="103">
        <v>15</v>
      </c>
      <c r="G5269" s="108">
        <v>2.6433200000000001</v>
      </c>
    </row>
    <row r="5270" spans="1:7" s="139" customFormat="1" ht="25.2" customHeight="1" x14ac:dyDescent="0.35">
      <c r="A5270" s="367" t="s">
        <v>454</v>
      </c>
      <c r="B5270" s="141" t="s">
        <v>592</v>
      </c>
      <c r="C5270" s="100">
        <v>2022</v>
      </c>
      <c r="D5270" s="101" t="s">
        <v>100</v>
      </c>
      <c r="E5270" s="103">
        <v>1</v>
      </c>
      <c r="F5270" s="103">
        <v>15</v>
      </c>
      <c r="G5270" s="108">
        <v>2.6433200000000001</v>
      </c>
    </row>
    <row r="5271" spans="1:7" s="139" customFormat="1" ht="25.2" customHeight="1" x14ac:dyDescent="0.35">
      <c r="A5271" s="367" t="s">
        <v>454</v>
      </c>
      <c r="B5271" s="141" t="s">
        <v>592</v>
      </c>
      <c r="C5271" s="100">
        <v>2022</v>
      </c>
      <c r="D5271" s="101" t="s">
        <v>100</v>
      </c>
      <c r="E5271" s="103">
        <v>1</v>
      </c>
      <c r="F5271" s="103">
        <v>15</v>
      </c>
      <c r="G5271" s="108">
        <v>2.6433200000000001</v>
      </c>
    </row>
    <row r="5272" spans="1:7" s="139" customFormat="1" ht="25.2" customHeight="1" x14ac:dyDescent="0.35">
      <c r="A5272" s="367" t="s">
        <v>454</v>
      </c>
      <c r="B5272" s="141" t="s">
        <v>592</v>
      </c>
      <c r="C5272" s="100">
        <v>2022</v>
      </c>
      <c r="D5272" s="101" t="s">
        <v>100</v>
      </c>
      <c r="E5272" s="103">
        <v>1</v>
      </c>
      <c r="F5272" s="103">
        <v>15</v>
      </c>
      <c r="G5272" s="108">
        <v>2.6433200000000001</v>
      </c>
    </row>
    <row r="5273" spans="1:7" s="139" customFormat="1" ht="25.2" customHeight="1" x14ac:dyDescent="0.35">
      <c r="A5273" s="367" t="s">
        <v>454</v>
      </c>
      <c r="B5273" s="141" t="s">
        <v>592</v>
      </c>
      <c r="C5273" s="100">
        <v>2022</v>
      </c>
      <c r="D5273" s="101" t="s">
        <v>100</v>
      </c>
      <c r="E5273" s="103">
        <v>1</v>
      </c>
      <c r="F5273" s="103">
        <v>15</v>
      </c>
      <c r="G5273" s="108">
        <v>2.6433200000000001</v>
      </c>
    </row>
    <row r="5274" spans="1:7" s="139" customFormat="1" ht="25.2" customHeight="1" x14ac:dyDescent="0.35">
      <c r="A5274" s="367" t="s">
        <v>454</v>
      </c>
      <c r="B5274" s="141" t="s">
        <v>592</v>
      </c>
      <c r="C5274" s="100">
        <v>2022</v>
      </c>
      <c r="D5274" s="101" t="s">
        <v>100</v>
      </c>
      <c r="E5274" s="103">
        <v>1</v>
      </c>
      <c r="F5274" s="103">
        <v>15</v>
      </c>
      <c r="G5274" s="108">
        <v>2.6433200000000001</v>
      </c>
    </row>
    <row r="5275" spans="1:7" s="139" customFormat="1" ht="25.2" customHeight="1" x14ac:dyDescent="0.35">
      <c r="A5275" s="367" t="s">
        <v>454</v>
      </c>
      <c r="B5275" s="141" t="s">
        <v>592</v>
      </c>
      <c r="C5275" s="100">
        <v>2022</v>
      </c>
      <c r="D5275" s="101" t="s">
        <v>100</v>
      </c>
      <c r="E5275" s="103">
        <v>1</v>
      </c>
      <c r="F5275" s="103">
        <v>15</v>
      </c>
      <c r="G5275" s="108">
        <v>14.3786</v>
      </c>
    </row>
    <row r="5276" spans="1:7" s="139" customFormat="1" ht="25.2" customHeight="1" x14ac:dyDescent="0.35">
      <c r="A5276" s="367" t="s">
        <v>454</v>
      </c>
      <c r="B5276" s="141" t="s">
        <v>592</v>
      </c>
      <c r="C5276" s="100">
        <v>2022</v>
      </c>
      <c r="D5276" s="101" t="s">
        <v>100</v>
      </c>
      <c r="E5276" s="103">
        <v>1</v>
      </c>
      <c r="F5276" s="103">
        <v>15</v>
      </c>
      <c r="G5276" s="108">
        <v>2.6433200000000001</v>
      </c>
    </row>
    <row r="5277" spans="1:7" s="139" customFormat="1" ht="25.2" customHeight="1" x14ac:dyDescent="0.35">
      <c r="A5277" s="367" t="s">
        <v>454</v>
      </c>
      <c r="B5277" s="141" t="s">
        <v>592</v>
      </c>
      <c r="C5277" s="100">
        <v>2022</v>
      </c>
      <c r="D5277" s="101" t="s">
        <v>100</v>
      </c>
      <c r="E5277" s="103">
        <v>1</v>
      </c>
      <c r="F5277" s="103">
        <v>15</v>
      </c>
      <c r="G5277" s="108">
        <v>14.3786</v>
      </c>
    </row>
    <row r="5278" spans="1:7" s="139" customFormat="1" ht="25.2" customHeight="1" x14ac:dyDescent="0.35">
      <c r="A5278" s="367" t="s">
        <v>454</v>
      </c>
      <c r="B5278" s="141" t="s">
        <v>592</v>
      </c>
      <c r="C5278" s="100">
        <v>2022</v>
      </c>
      <c r="D5278" s="101" t="s">
        <v>100</v>
      </c>
      <c r="E5278" s="103">
        <v>1</v>
      </c>
      <c r="F5278" s="103">
        <v>15</v>
      </c>
      <c r="G5278" s="108">
        <v>14.3786</v>
      </c>
    </row>
    <row r="5279" spans="1:7" s="139" customFormat="1" ht="25.2" customHeight="1" x14ac:dyDescent="0.35">
      <c r="A5279" s="367" t="s">
        <v>454</v>
      </c>
      <c r="B5279" s="141" t="s">
        <v>592</v>
      </c>
      <c r="C5279" s="100">
        <v>2022</v>
      </c>
      <c r="D5279" s="101" t="s">
        <v>100</v>
      </c>
      <c r="E5279" s="103">
        <v>1</v>
      </c>
      <c r="F5279" s="103">
        <v>15</v>
      </c>
      <c r="G5279" s="108">
        <v>2.6433200000000001</v>
      </c>
    </row>
    <row r="5280" spans="1:7" s="139" customFormat="1" ht="25.2" customHeight="1" x14ac:dyDescent="0.35">
      <c r="A5280" s="367" t="s">
        <v>454</v>
      </c>
      <c r="B5280" s="141" t="s">
        <v>592</v>
      </c>
      <c r="C5280" s="100">
        <v>2022</v>
      </c>
      <c r="D5280" s="101" t="s">
        <v>100</v>
      </c>
      <c r="E5280" s="103">
        <v>1</v>
      </c>
      <c r="F5280" s="103">
        <v>15</v>
      </c>
      <c r="G5280" s="108">
        <v>2.6433200000000001</v>
      </c>
    </row>
    <row r="5281" spans="1:7" s="139" customFormat="1" ht="25.2" customHeight="1" x14ac:dyDescent="0.35">
      <c r="A5281" s="367" t="s">
        <v>454</v>
      </c>
      <c r="B5281" s="141" t="s">
        <v>592</v>
      </c>
      <c r="C5281" s="100">
        <v>2022</v>
      </c>
      <c r="D5281" s="101" t="s">
        <v>100</v>
      </c>
      <c r="E5281" s="103">
        <v>1</v>
      </c>
      <c r="F5281" s="103">
        <v>15</v>
      </c>
      <c r="G5281" s="108">
        <v>2.6433200000000001</v>
      </c>
    </row>
    <row r="5282" spans="1:7" s="139" customFormat="1" ht="25.2" customHeight="1" x14ac:dyDescent="0.35">
      <c r="A5282" s="367" t="s">
        <v>454</v>
      </c>
      <c r="B5282" s="141" t="s">
        <v>592</v>
      </c>
      <c r="C5282" s="100">
        <v>2022</v>
      </c>
      <c r="D5282" s="101" t="s">
        <v>100</v>
      </c>
      <c r="E5282" s="103">
        <v>1</v>
      </c>
      <c r="F5282" s="103">
        <v>15</v>
      </c>
      <c r="G5282" s="108">
        <v>14.3786</v>
      </c>
    </row>
    <row r="5283" spans="1:7" s="139" customFormat="1" ht="25.2" customHeight="1" x14ac:dyDescent="0.35">
      <c r="A5283" s="367" t="s">
        <v>454</v>
      </c>
      <c r="B5283" s="141" t="s">
        <v>592</v>
      </c>
      <c r="C5283" s="100">
        <v>2022</v>
      </c>
      <c r="D5283" s="101" t="s">
        <v>100</v>
      </c>
      <c r="E5283" s="103">
        <v>1</v>
      </c>
      <c r="F5283" s="103">
        <v>15</v>
      </c>
      <c r="G5283" s="108">
        <v>2.6433200000000001</v>
      </c>
    </row>
    <row r="5284" spans="1:7" s="139" customFormat="1" ht="25.2" customHeight="1" x14ac:dyDescent="0.35">
      <c r="A5284" s="367" t="s">
        <v>454</v>
      </c>
      <c r="B5284" s="141" t="s">
        <v>592</v>
      </c>
      <c r="C5284" s="100">
        <v>2022</v>
      </c>
      <c r="D5284" s="101" t="s">
        <v>100</v>
      </c>
      <c r="E5284" s="103">
        <v>1</v>
      </c>
      <c r="F5284" s="103">
        <v>15</v>
      </c>
      <c r="G5284" s="108">
        <v>14.3786</v>
      </c>
    </row>
    <row r="5285" spans="1:7" s="139" customFormat="1" ht="25.2" customHeight="1" x14ac:dyDescent="0.35">
      <c r="A5285" s="367" t="s">
        <v>454</v>
      </c>
      <c r="B5285" s="141" t="s">
        <v>592</v>
      </c>
      <c r="C5285" s="100">
        <v>2022</v>
      </c>
      <c r="D5285" s="101" t="s">
        <v>100</v>
      </c>
      <c r="E5285" s="103">
        <v>1</v>
      </c>
      <c r="F5285" s="103">
        <v>15</v>
      </c>
      <c r="G5285" s="108">
        <v>14.3786</v>
      </c>
    </row>
    <row r="5286" spans="1:7" s="139" customFormat="1" ht="25.2" customHeight="1" x14ac:dyDescent="0.35">
      <c r="A5286" s="367" t="s">
        <v>454</v>
      </c>
      <c r="B5286" s="141" t="s">
        <v>592</v>
      </c>
      <c r="C5286" s="100">
        <v>2022</v>
      </c>
      <c r="D5286" s="101" t="s">
        <v>100</v>
      </c>
      <c r="E5286" s="103">
        <v>1</v>
      </c>
      <c r="F5286" s="103">
        <v>15</v>
      </c>
      <c r="G5286" s="108">
        <v>14.3786</v>
      </c>
    </row>
    <row r="5287" spans="1:7" s="139" customFormat="1" ht="25.2" customHeight="1" x14ac:dyDescent="0.35">
      <c r="A5287" s="367" t="s">
        <v>454</v>
      </c>
      <c r="B5287" s="141" t="s">
        <v>592</v>
      </c>
      <c r="C5287" s="100">
        <v>2022</v>
      </c>
      <c r="D5287" s="101" t="s">
        <v>100</v>
      </c>
      <c r="E5287" s="103">
        <v>1</v>
      </c>
      <c r="F5287" s="103">
        <v>15</v>
      </c>
      <c r="G5287" s="108">
        <v>14.3786</v>
      </c>
    </row>
    <row r="5288" spans="1:7" s="139" customFormat="1" ht="25.2" customHeight="1" x14ac:dyDescent="0.35">
      <c r="A5288" s="367" t="s">
        <v>454</v>
      </c>
      <c r="B5288" s="141" t="s">
        <v>592</v>
      </c>
      <c r="C5288" s="100">
        <v>2022</v>
      </c>
      <c r="D5288" s="101" t="s">
        <v>100</v>
      </c>
      <c r="E5288" s="103">
        <v>1</v>
      </c>
      <c r="F5288" s="103">
        <v>15</v>
      </c>
      <c r="G5288" s="108">
        <v>14.3786</v>
      </c>
    </row>
    <row r="5289" spans="1:7" s="139" customFormat="1" ht="25.2" customHeight="1" x14ac:dyDescent="0.35">
      <c r="A5289" s="367" t="s">
        <v>454</v>
      </c>
      <c r="B5289" s="141" t="s">
        <v>592</v>
      </c>
      <c r="C5289" s="100">
        <v>2022</v>
      </c>
      <c r="D5289" s="101" t="s">
        <v>100</v>
      </c>
      <c r="E5289" s="103">
        <v>1</v>
      </c>
      <c r="F5289" s="103">
        <v>15</v>
      </c>
      <c r="G5289" s="108">
        <v>14.3786</v>
      </c>
    </row>
    <row r="5290" spans="1:7" s="139" customFormat="1" ht="25.2" customHeight="1" x14ac:dyDescent="0.35">
      <c r="A5290" s="367" t="s">
        <v>454</v>
      </c>
      <c r="B5290" s="141" t="s">
        <v>592</v>
      </c>
      <c r="C5290" s="100">
        <v>2022</v>
      </c>
      <c r="D5290" s="101" t="s">
        <v>100</v>
      </c>
      <c r="E5290" s="103">
        <v>1</v>
      </c>
      <c r="F5290" s="103">
        <v>15</v>
      </c>
      <c r="G5290" s="108">
        <v>14.3786</v>
      </c>
    </row>
    <row r="5291" spans="1:7" s="139" customFormat="1" ht="25.2" customHeight="1" x14ac:dyDescent="0.35">
      <c r="A5291" s="367" t="s">
        <v>454</v>
      </c>
      <c r="B5291" s="141" t="s">
        <v>592</v>
      </c>
      <c r="C5291" s="100">
        <v>2022</v>
      </c>
      <c r="D5291" s="101" t="s">
        <v>100</v>
      </c>
      <c r="E5291" s="103">
        <v>1</v>
      </c>
      <c r="F5291" s="103">
        <v>15</v>
      </c>
      <c r="G5291" s="108">
        <v>14.3786</v>
      </c>
    </row>
    <row r="5292" spans="1:7" s="139" customFormat="1" ht="25.2" customHeight="1" x14ac:dyDescent="0.35">
      <c r="A5292" s="367" t="s">
        <v>454</v>
      </c>
      <c r="B5292" s="141" t="s">
        <v>592</v>
      </c>
      <c r="C5292" s="100">
        <v>2022</v>
      </c>
      <c r="D5292" s="101" t="s">
        <v>100</v>
      </c>
      <c r="E5292" s="103">
        <v>1</v>
      </c>
      <c r="F5292" s="103">
        <v>15</v>
      </c>
      <c r="G5292" s="108">
        <v>17.446470000000001</v>
      </c>
    </row>
    <row r="5293" spans="1:7" s="139" customFormat="1" ht="25.2" customHeight="1" x14ac:dyDescent="0.35">
      <c r="A5293" s="367" t="s">
        <v>454</v>
      </c>
      <c r="B5293" s="141" t="s">
        <v>592</v>
      </c>
      <c r="C5293" s="100">
        <v>2022</v>
      </c>
      <c r="D5293" s="101" t="s">
        <v>100</v>
      </c>
      <c r="E5293" s="103">
        <v>1</v>
      </c>
      <c r="F5293" s="103">
        <v>15</v>
      </c>
      <c r="G5293" s="108">
        <v>17.446470000000001</v>
      </c>
    </row>
    <row r="5294" spans="1:7" s="139" customFormat="1" ht="25.2" customHeight="1" x14ac:dyDescent="0.35">
      <c r="A5294" s="367" t="s">
        <v>454</v>
      </c>
      <c r="B5294" s="141" t="s">
        <v>592</v>
      </c>
      <c r="C5294" s="100">
        <v>2022</v>
      </c>
      <c r="D5294" s="101" t="s">
        <v>100</v>
      </c>
      <c r="E5294" s="103">
        <v>1</v>
      </c>
      <c r="F5294" s="103">
        <v>15</v>
      </c>
      <c r="G5294" s="108">
        <v>17.446470000000001</v>
      </c>
    </row>
    <row r="5295" spans="1:7" s="139" customFormat="1" ht="25.2" customHeight="1" x14ac:dyDescent="0.35">
      <c r="A5295" s="367" t="s">
        <v>454</v>
      </c>
      <c r="B5295" s="141" t="s">
        <v>592</v>
      </c>
      <c r="C5295" s="100">
        <v>2022</v>
      </c>
      <c r="D5295" s="101" t="s">
        <v>100</v>
      </c>
      <c r="E5295" s="103">
        <v>1</v>
      </c>
      <c r="F5295" s="103">
        <v>15</v>
      </c>
      <c r="G5295" s="108">
        <v>17.446470000000001</v>
      </c>
    </row>
    <row r="5296" spans="1:7" s="139" customFormat="1" ht="25.2" customHeight="1" x14ac:dyDescent="0.35">
      <c r="A5296" s="367" t="s">
        <v>454</v>
      </c>
      <c r="B5296" s="141" t="s">
        <v>592</v>
      </c>
      <c r="C5296" s="100">
        <v>2022</v>
      </c>
      <c r="D5296" s="101" t="s">
        <v>100</v>
      </c>
      <c r="E5296" s="103">
        <v>1</v>
      </c>
      <c r="F5296" s="103">
        <v>10</v>
      </c>
      <c r="G5296" s="108">
        <v>2.6433200000000001</v>
      </c>
    </row>
    <row r="5297" spans="1:7" s="139" customFormat="1" ht="25.2" customHeight="1" x14ac:dyDescent="0.35">
      <c r="A5297" s="367" t="s">
        <v>454</v>
      </c>
      <c r="B5297" s="141" t="s">
        <v>592</v>
      </c>
      <c r="C5297" s="100">
        <v>2022</v>
      </c>
      <c r="D5297" s="101" t="s">
        <v>100</v>
      </c>
      <c r="E5297" s="103">
        <v>1</v>
      </c>
      <c r="F5297" s="103">
        <v>10</v>
      </c>
      <c r="G5297" s="108">
        <v>2.6433200000000001</v>
      </c>
    </row>
    <row r="5298" spans="1:7" s="139" customFormat="1" ht="25.2" customHeight="1" x14ac:dyDescent="0.35">
      <c r="A5298" s="367" t="s">
        <v>454</v>
      </c>
      <c r="B5298" s="141" t="s">
        <v>592</v>
      </c>
      <c r="C5298" s="100">
        <v>2022</v>
      </c>
      <c r="D5298" s="101" t="s">
        <v>100</v>
      </c>
      <c r="E5298" s="103">
        <v>1</v>
      </c>
      <c r="F5298" s="103">
        <v>10</v>
      </c>
      <c r="G5298" s="108">
        <v>2.6433200000000001</v>
      </c>
    </row>
    <row r="5299" spans="1:7" s="139" customFormat="1" ht="25.2" customHeight="1" x14ac:dyDescent="0.35">
      <c r="A5299" s="367" t="s">
        <v>454</v>
      </c>
      <c r="B5299" s="141" t="s">
        <v>592</v>
      </c>
      <c r="C5299" s="100">
        <v>2022</v>
      </c>
      <c r="D5299" s="101" t="s">
        <v>100</v>
      </c>
      <c r="E5299" s="103">
        <v>1</v>
      </c>
      <c r="F5299" s="103">
        <v>10</v>
      </c>
      <c r="G5299" s="108">
        <v>2.6433200000000001</v>
      </c>
    </row>
    <row r="5300" spans="1:7" s="139" customFormat="1" ht="25.2" customHeight="1" x14ac:dyDescent="0.35">
      <c r="A5300" s="367" t="s">
        <v>454</v>
      </c>
      <c r="B5300" s="141" t="s">
        <v>592</v>
      </c>
      <c r="C5300" s="100">
        <v>2022</v>
      </c>
      <c r="D5300" s="101" t="s">
        <v>100</v>
      </c>
      <c r="E5300" s="103">
        <v>1</v>
      </c>
      <c r="F5300" s="103">
        <v>15</v>
      </c>
      <c r="G5300" s="108">
        <v>2.6433200000000001</v>
      </c>
    </row>
    <row r="5301" spans="1:7" s="139" customFormat="1" ht="25.2" customHeight="1" x14ac:dyDescent="0.35">
      <c r="A5301" s="367" t="s">
        <v>454</v>
      </c>
      <c r="B5301" s="141" t="s">
        <v>592</v>
      </c>
      <c r="C5301" s="100">
        <v>2022</v>
      </c>
      <c r="D5301" s="101" t="s">
        <v>100</v>
      </c>
      <c r="E5301" s="103">
        <v>1</v>
      </c>
      <c r="F5301" s="103">
        <v>15</v>
      </c>
      <c r="G5301" s="108">
        <v>2.6433200000000001</v>
      </c>
    </row>
    <row r="5302" spans="1:7" s="139" customFormat="1" ht="25.2" customHeight="1" x14ac:dyDescent="0.35">
      <c r="A5302" s="367" t="s">
        <v>454</v>
      </c>
      <c r="B5302" s="141" t="s">
        <v>592</v>
      </c>
      <c r="C5302" s="100">
        <v>2022</v>
      </c>
      <c r="D5302" s="101" t="s">
        <v>100</v>
      </c>
      <c r="E5302" s="103">
        <v>1</v>
      </c>
      <c r="F5302" s="103">
        <v>15</v>
      </c>
      <c r="G5302" s="108">
        <v>2.6433200000000001</v>
      </c>
    </row>
    <row r="5303" spans="1:7" s="139" customFormat="1" ht="25.2" customHeight="1" x14ac:dyDescent="0.35">
      <c r="A5303" s="367" t="s">
        <v>454</v>
      </c>
      <c r="B5303" s="141" t="s">
        <v>592</v>
      </c>
      <c r="C5303" s="100">
        <v>2022</v>
      </c>
      <c r="D5303" s="101" t="s">
        <v>100</v>
      </c>
      <c r="E5303" s="103">
        <v>1</v>
      </c>
      <c r="F5303" s="103">
        <v>15</v>
      </c>
      <c r="G5303" s="108">
        <v>2.6433200000000001</v>
      </c>
    </row>
    <row r="5304" spans="1:7" s="139" customFormat="1" ht="25.2" customHeight="1" x14ac:dyDescent="0.35">
      <c r="A5304" s="367" t="s">
        <v>454</v>
      </c>
      <c r="B5304" s="141" t="s">
        <v>592</v>
      </c>
      <c r="C5304" s="100">
        <v>2022</v>
      </c>
      <c r="D5304" s="101" t="s">
        <v>100</v>
      </c>
      <c r="E5304" s="103">
        <v>1</v>
      </c>
      <c r="F5304" s="103">
        <v>15</v>
      </c>
      <c r="G5304" s="108">
        <v>2.6433200000000001</v>
      </c>
    </row>
    <row r="5305" spans="1:7" s="139" customFormat="1" ht="25.2" customHeight="1" x14ac:dyDescent="0.35">
      <c r="A5305" s="367" t="s">
        <v>454</v>
      </c>
      <c r="B5305" s="141" t="s">
        <v>592</v>
      </c>
      <c r="C5305" s="100">
        <v>2022</v>
      </c>
      <c r="D5305" s="101" t="s">
        <v>100</v>
      </c>
      <c r="E5305" s="103">
        <v>1</v>
      </c>
      <c r="F5305" s="103">
        <v>15</v>
      </c>
      <c r="G5305" s="108">
        <v>2.6433200000000001</v>
      </c>
    </row>
    <row r="5306" spans="1:7" s="139" customFormat="1" ht="25.2" customHeight="1" x14ac:dyDescent="0.35">
      <c r="A5306" s="367" t="s">
        <v>454</v>
      </c>
      <c r="B5306" s="141" t="s">
        <v>592</v>
      </c>
      <c r="C5306" s="100">
        <v>2022</v>
      </c>
      <c r="D5306" s="101" t="s">
        <v>100</v>
      </c>
      <c r="E5306" s="103">
        <v>1</v>
      </c>
      <c r="F5306" s="103">
        <v>15</v>
      </c>
      <c r="G5306" s="108">
        <v>2.6433200000000001</v>
      </c>
    </row>
    <row r="5307" spans="1:7" s="139" customFormat="1" ht="25.2" customHeight="1" x14ac:dyDescent="0.35">
      <c r="A5307" s="367" t="s">
        <v>454</v>
      </c>
      <c r="B5307" s="141" t="s">
        <v>592</v>
      </c>
      <c r="C5307" s="100">
        <v>2022</v>
      </c>
      <c r="D5307" s="101" t="s">
        <v>100</v>
      </c>
      <c r="E5307" s="103">
        <v>1</v>
      </c>
      <c r="F5307" s="103">
        <v>15</v>
      </c>
      <c r="G5307" s="108">
        <v>2.6433200000000001</v>
      </c>
    </row>
    <row r="5308" spans="1:7" s="139" customFormat="1" ht="25.2" customHeight="1" x14ac:dyDescent="0.35">
      <c r="A5308" s="367" t="s">
        <v>454</v>
      </c>
      <c r="B5308" s="141" t="s">
        <v>592</v>
      </c>
      <c r="C5308" s="100">
        <v>2022</v>
      </c>
      <c r="D5308" s="101" t="s">
        <v>100</v>
      </c>
      <c r="E5308" s="103">
        <v>1</v>
      </c>
      <c r="F5308" s="103">
        <v>15</v>
      </c>
      <c r="G5308" s="108">
        <v>2.6433200000000001</v>
      </c>
    </row>
    <row r="5309" spans="1:7" s="139" customFormat="1" ht="25.2" customHeight="1" x14ac:dyDescent="0.35">
      <c r="A5309" s="367" t="s">
        <v>454</v>
      </c>
      <c r="B5309" s="141" t="s">
        <v>592</v>
      </c>
      <c r="C5309" s="100">
        <v>2022</v>
      </c>
      <c r="D5309" s="101" t="s">
        <v>100</v>
      </c>
      <c r="E5309" s="103">
        <v>1</v>
      </c>
      <c r="F5309" s="103">
        <v>15</v>
      </c>
      <c r="G5309" s="108">
        <v>2.6433200000000001</v>
      </c>
    </row>
    <row r="5310" spans="1:7" s="139" customFormat="1" ht="25.2" customHeight="1" x14ac:dyDescent="0.35">
      <c r="A5310" s="367" t="s">
        <v>454</v>
      </c>
      <c r="B5310" s="141" t="s">
        <v>592</v>
      </c>
      <c r="C5310" s="100">
        <v>2022</v>
      </c>
      <c r="D5310" s="101" t="s">
        <v>100</v>
      </c>
      <c r="E5310" s="103">
        <v>1</v>
      </c>
      <c r="F5310" s="103">
        <v>15</v>
      </c>
      <c r="G5310" s="108">
        <v>2.6433200000000001</v>
      </c>
    </row>
    <row r="5311" spans="1:7" s="139" customFormat="1" ht="25.2" customHeight="1" x14ac:dyDescent="0.35">
      <c r="A5311" s="367" t="s">
        <v>454</v>
      </c>
      <c r="B5311" s="141" t="s">
        <v>592</v>
      </c>
      <c r="C5311" s="100">
        <v>2022</v>
      </c>
      <c r="D5311" s="101" t="s">
        <v>100</v>
      </c>
      <c r="E5311" s="103">
        <v>1</v>
      </c>
      <c r="F5311" s="103">
        <v>15</v>
      </c>
      <c r="G5311" s="108">
        <v>2.6433200000000001</v>
      </c>
    </row>
    <row r="5312" spans="1:7" s="139" customFormat="1" ht="25.2" customHeight="1" x14ac:dyDescent="0.35">
      <c r="A5312" s="367" t="s">
        <v>454</v>
      </c>
      <c r="B5312" s="141" t="s">
        <v>592</v>
      </c>
      <c r="C5312" s="100">
        <v>2022</v>
      </c>
      <c r="D5312" s="101" t="s">
        <v>100</v>
      </c>
      <c r="E5312" s="103">
        <v>1</v>
      </c>
      <c r="F5312" s="103">
        <v>15</v>
      </c>
      <c r="G5312" s="108">
        <v>2.6433200000000001</v>
      </c>
    </row>
    <row r="5313" spans="1:7" s="139" customFormat="1" ht="25.2" customHeight="1" x14ac:dyDescent="0.35">
      <c r="A5313" s="367" t="s">
        <v>454</v>
      </c>
      <c r="B5313" s="141" t="s">
        <v>592</v>
      </c>
      <c r="C5313" s="100">
        <v>2022</v>
      </c>
      <c r="D5313" s="101" t="s">
        <v>100</v>
      </c>
      <c r="E5313" s="103">
        <v>1</v>
      </c>
      <c r="F5313" s="103">
        <v>15</v>
      </c>
      <c r="G5313" s="108">
        <v>2.6433200000000001</v>
      </c>
    </row>
    <row r="5314" spans="1:7" s="139" customFormat="1" ht="25.2" customHeight="1" x14ac:dyDescent="0.35">
      <c r="A5314" s="367" t="s">
        <v>454</v>
      </c>
      <c r="B5314" s="141" t="s">
        <v>592</v>
      </c>
      <c r="C5314" s="100">
        <v>2022</v>
      </c>
      <c r="D5314" s="101" t="s">
        <v>100</v>
      </c>
      <c r="E5314" s="103">
        <v>1</v>
      </c>
      <c r="F5314" s="103">
        <v>15</v>
      </c>
      <c r="G5314" s="108">
        <v>2.6433200000000001</v>
      </c>
    </row>
    <row r="5315" spans="1:7" s="139" customFormat="1" ht="25.2" customHeight="1" x14ac:dyDescent="0.35">
      <c r="A5315" s="367" t="s">
        <v>454</v>
      </c>
      <c r="B5315" s="141" t="s">
        <v>592</v>
      </c>
      <c r="C5315" s="100">
        <v>2022</v>
      </c>
      <c r="D5315" s="101" t="s">
        <v>100</v>
      </c>
      <c r="E5315" s="103">
        <v>1</v>
      </c>
      <c r="F5315" s="103">
        <v>15</v>
      </c>
      <c r="G5315" s="108">
        <v>2.6433200000000001</v>
      </c>
    </row>
    <row r="5316" spans="1:7" s="139" customFormat="1" ht="25.2" customHeight="1" x14ac:dyDescent="0.35">
      <c r="A5316" s="367" t="s">
        <v>454</v>
      </c>
      <c r="B5316" s="141" t="s">
        <v>592</v>
      </c>
      <c r="C5316" s="100">
        <v>2022</v>
      </c>
      <c r="D5316" s="101" t="s">
        <v>100</v>
      </c>
      <c r="E5316" s="103">
        <v>1</v>
      </c>
      <c r="F5316" s="103">
        <v>15</v>
      </c>
      <c r="G5316" s="108">
        <v>2.8574600000000001</v>
      </c>
    </row>
    <row r="5317" spans="1:7" s="139" customFormat="1" ht="25.2" customHeight="1" x14ac:dyDescent="0.35">
      <c r="A5317" s="367" t="s">
        <v>454</v>
      </c>
      <c r="B5317" s="141" t="s">
        <v>592</v>
      </c>
      <c r="C5317" s="100">
        <v>2022</v>
      </c>
      <c r="D5317" s="101" t="s">
        <v>100</v>
      </c>
      <c r="E5317" s="103">
        <v>1</v>
      </c>
      <c r="F5317" s="103">
        <v>15</v>
      </c>
      <c r="G5317" s="108">
        <v>2.8574600000000001</v>
      </c>
    </row>
    <row r="5318" spans="1:7" s="139" customFormat="1" ht="25.2" customHeight="1" x14ac:dyDescent="0.35">
      <c r="A5318" s="367" t="s">
        <v>454</v>
      </c>
      <c r="B5318" s="141" t="s">
        <v>592</v>
      </c>
      <c r="C5318" s="100">
        <v>2022</v>
      </c>
      <c r="D5318" s="101" t="s">
        <v>100</v>
      </c>
      <c r="E5318" s="103">
        <v>1</v>
      </c>
      <c r="F5318" s="103">
        <v>15</v>
      </c>
      <c r="G5318" s="108">
        <v>2.8574600000000001</v>
      </c>
    </row>
    <row r="5319" spans="1:7" s="139" customFormat="1" ht="25.2" customHeight="1" x14ac:dyDescent="0.35">
      <c r="A5319" s="367" t="s">
        <v>454</v>
      </c>
      <c r="B5319" s="141" t="s">
        <v>592</v>
      </c>
      <c r="C5319" s="100">
        <v>2022</v>
      </c>
      <c r="D5319" s="101" t="s">
        <v>100</v>
      </c>
      <c r="E5319" s="103">
        <v>1</v>
      </c>
      <c r="F5319" s="103">
        <v>15</v>
      </c>
      <c r="G5319" s="108">
        <v>2.8574600000000001</v>
      </c>
    </row>
    <row r="5320" spans="1:7" s="139" customFormat="1" ht="25.2" customHeight="1" x14ac:dyDescent="0.35">
      <c r="A5320" s="367" t="s">
        <v>454</v>
      </c>
      <c r="B5320" s="141" t="s">
        <v>592</v>
      </c>
      <c r="C5320" s="100">
        <v>2022</v>
      </c>
      <c r="D5320" s="101" t="s">
        <v>100</v>
      </c>
      <c r="E5320" s="103">
        <v>1</v>
      </c>
      <c r="F5320" s="103">
        <v>15</v>
      </c>
      <c r="G5320" s="108">
        <v>2.8574600000000001</v>
      </c>
    </row>
    <row r="5321" spans="1:7" s="139" customFormat="1" ht="25.2" customHeight="1" x14ac:dyDescent="0.35">
      <c r="A5321" s="367" t="s">
        <v>454</v>
      </c>
      <c r="B5321" s="141" t="s">
        <v>592</v>
      </c>
      <c r="C5321" s="100">
        <v>2022</v>
      </c>
      <c r="D5321" s="101" t="s">
        <v>100</v>
      </c>
      <c r="E5321" s="103">
        <v>1</v>
      </c>
      <c r="F5321" s="103">
        <v>15</v>
      </c>
      <c r="G5321" s="108">
        <v>2.8574600000000001</v>
      </c>
    </row>
    <row r="5322" spans="1:7" s="139" customFormat="1" ht="25.2" customHeight="1" x14ac:dyDescent="0.35">
      <c r="A5322" s="367" t="s">
        <v>454</v>
      </c>
      <c r="B5322" s="141" t="s">
        <v>592</v>
      </c>
      <c r="C5322" s="100">
        <v>2022</v>
      </c>
      <c r="D5322" s="101" t="s">
        <v>100</v>
      </c>
      <c r="E5322" s="103">
        <v>1</v>
      </c>
      <c r="F5322" s="103">
        <v>15</v>
      </c>
      <c r="G5322" s="108">
        <v>2.8574600000000001</v>
      </c>
    </row>
    <row r="5323" spans="1:7" s="139" customFormat="1" ht="25.2" customHeight="1" x14ac:dyDescent="0.35">
      <c r="A5323" s="367" t="s">
        <v>454</v>
      </c>
      <c r="B5323" s="141" t="s">
        <v>592</v>
      </c>
      <c r="C5323" s="100">
        <v>2022</v>
      </c>
      <c r="D5323" s="101" t="s">
        <v>100</v>
      </c>
      <c r="E5323" s="103">
        <v>1</v>
      </c>
      <c r="F5323" s="103">
        <v>15</v>
      </c>
      <c r="G5323" s="108">
        <v>2.8574600000000001</v>
      </c>
    </row>
    <row r="5324" spans="1:7" s="139" customFormat="1" ht="25.2" customHeight="1" x14ac:dyDescent="0.35">
      <c r="A5324" s="367" t="s">
        <v>454</v>
      </c>
      <c r="B5324" s="141" t="s">
        <v>592</v>
      </c>
      <c r="C5324" s="100">
        <v>2022</v>
      </c>
      <c r="D5324" s="101" t="s">
        <v>100</v>
      </c>
      <c r="E5324" s="103">
        <v>1</v>
      </c>
      <c r="F5324" s="103">
        <v>15</v>
      </c>
      <c r="G5324" s="108">
        <v>2.8574600000000001</v>
      </c>
    </row>
    <row r="5325" spans="1:7" s="139" customFormat="1" ht="25.2" customHeight="1" x14ac:dyDescent="0.35">
      <c r="A5325" s="367" t="s">
        <v>454</v>
      </c>
      <c r="B5325" s="141" t="s">
        <v>592</v>
      </c>
      <c r="C5325" s="100">
        <v>2022</v>
      </c>
      <c r="D5325" s="101" t="s">
        <v>100</v>
      </c>
      <c r="E5325" s="103">
        <v>1</v>
      </c>
      <c r="F5325" s="103">
        <v>15</v>
      </c>
      <c r="G5325" s="108">
        <v>2.8574600000000001</v>
      </c>
    </row>
    <row r="5326" spans="1:7" s="139" customFormat="1" ht="25.2" customHeight="1" x14ac:dyDescent="0.35">
      <c r="A5326" s="367" t="s">
        <v>454</v>
      </c>
      <c r="B5326" s="141" t="s">
        <v>592</v>
      </c>
      <c r="C5326" s="100">
        <v>2022</v>
      </c>
      <c r="D5326" s="101" t="s">
        <v>100</v>
      </c>
      <c r="E5326" s="103">
        <v>1</v>
      </c>
      <c r="F5326" s="103">
        <v>15</v>
      </c>
      <c r="G5326" s="108">
        <v>2.8574600000000001</v>
      </c>
    </row>
    <row r="5327" spans="1:7" s="139" customFormat="1" ht="25.2" customHeight="1" x14ac:dyDescent="0.35">
      <c r="A5327" s="367" t="s">
        <v>454</v>
      </c>
      <c r="B5327" s="141" t="s">
        <v>592</v>
      </c>
      <c r="C5327" s="100">
        <v>2022</v>
      </c>
      <c r="D5327" s="101" t="s">
        <v>100</v>
      </c>
      <c r="E5327" s="103">
        <v>1</v>
      </c>
      <c r="F5327" s="103">
        <v>15</v>
      </c>
      <c r="G5327" s="108">
        <v>2.8574600000000001</v>
      </c>
    </row>
    <row r="5328" spans="1:7" s="139" customFormat="1" ht="25.2" customHeight="1" x14ac:dyDescent="0.35">
      <c r="A5328" s="367" t="s">
        <v>454</v>
      </c>
      <c r="B5328" s="141" t="s">
        <v>592</v>
      </c>
      <c r="C5328" s="100">
        <v>2022</v>
      </c>
      <c r="D5328" s="101" t="s">
        <v>100</v>
      </c>
      <c r="E5328" s="103">
        <v>1</v>
      </c>
      <c r="F5328" s="103">
        <v>15</v>
      </c>
      <c r="G5328" s="108">
        <v>2.8574600000000001</v>
      </c>
    </row>
    <row r="5329" spans="1:7" s="139" customFormat="1" ht="25.2" customHeight="1" x14ac:dyDescent="0.35">
      <c r="A5329" s="367" t="s">
        <v>454</v>
      </c>
      <c r="B5329" s="141" t="s">
        <v>592</v>
      </c>
      <c r="C5329" s="100">
        <v>2022</v>
      </c>
      <c r="D5329" s="101" t="s">
        <v>100</v>
      </c>
      <c r="E5329" s="103">
        <v>1</v>
      </c>
      <c r="F5329" s="103">
        <v>15</v>
      </c>
      <c r="G5329" s="108">
        <v>2.8574600000000001</v>
      </c>
    </row>
    <row r="5330" spans="1:7" s="139" customFormat="1" ht="25.2" customHeight="1" x14ac:dyDescent="0.35">
      <c r="A5330" s="367" t="s">
        <v>454</v>
      </c>
      <c r="B5330" s="141" t="s">
        <v>592</v>
      </c>
      <c r="C5330" s="100">
        <v>2022</v>
      </c>
      <c r="D5330" s="101" t="s">
        <v>100</v>
      </c>
      <c r="E5330" s="103">
        <v>1</v>
      </c>
      <c r="F5330" s="103">
        <v>15</v>
      </c>
      <c r="G5330" s="108">
        <v>2.8574600000000001</v>
      </c>
    </row>
    <row r="5331" spans="1:7" s="139" customFormat="1" ht="25.2" customHeight="1" x14ac:dyDescent="0.35">
      <c r="A5331" s="367" t="s">
        <v>454</v>
      </c>
      <c r="B5331" s="141" t="s">
        <v>592</v>
      </c>
      <c r="C5331" s="100">
        <v>2022</v>
      </c>
      <c r="D5331" s="101" t="s">
        <v>100</v>
      </c>
      <c r="E5331" s="103">
        <v>1</v>
      </c>
      <c r="F5331" s="103">
        <v>15</v>
      </c>
      <c r="G5331" s="108">
        <v>31.016659999999998</v>
      </c>
    </row>
    <row r="5332" spans="1:7" s="139" customFormat="1" ht="25.2" customHeight="1" x14ac:dyDescent="0.35">
      <c r="A5332" s="367" t="s">
        <v>454</v>
      </c>
      <c r="B5332" s="141" t="s">
        <v>592</v>
      </c>
      <c r="C5332" s="100">
        <v>2022</v>
      </c>
      <c r="D5332" s="101" t="s">
        <v>100</v>
      </c>
      <c r="E5332" s="103">
        <v>1</v>
      </c>
      <c r="F5332" s="103">
        <v>15</v>
      </c>
      <c r="G5332" s="108">
        <v>31.016659999999998</v>
      </c>
    </row>
    <row r="5333" spans="1:7" s="139" customFormat="1" ht="25.2" customHeight="1" x14ac:dyDescent="0.35">
      <c r="A5333" s="367" t="s">
        <v>454</v>
      </c>
      <c r="B5333" s="141" t="s">
        <v>592</v>
      </c>
      <c r="C5333" s="100">
        <v>2022</v>
      </c>
      <c r="D5333" s="101" t="s">
        <v>100</v>
      </c>
      <c r="E5333" s="103">
        <v>1</v>
      </c>
      <c r="F5333" s="103">
        <v>15</v>
      </c>
      <c r="G5333" s="108">
        <v>31.016659999999998</v>
      </c>
    </row>
    <row r="5334" spans="1:7" s="139" customFormat="1" ht="25.2" customHeight="1" x14ac:dyDescent="0.35">
      <c r="A5334" s="367" t="s">
        <v>454</v>
      </c>
      <c r="B5334" s="141" t="s">
        <v>592</v>
      </c>
      <c r="C5334" s="100">
        <v>2022</v>
      </c>
      <c r="D5334" s="101" t="s">
        <v>100</v>
      </c>
      <c r="E5334" s="103">
        <v>1</v>
      </c>
      <c r="F5334" s="103">
        <v>15</v>
      </c>
      <c r="G5334" s="108">
        <v>31.016659999999998</v>
      </c>
    </row>
    <row r="5335" spans="1:7" s="63" customFormat="1" ht="25.2" customHeight="1" x14ac:dyDescent="0.35">
      <c r="A5335" s="367" t="s">
        <v>454</v>
      </c>
      <c r="B5335" s="141" t="s">
        <v>592</v>
      </c>
      <c r="C5335" s="69">
        <v>2022</v>
      </c>
      <c r="D5335" s="70" t="s">
        <v>100</v>
      </c>
      <c r="E5335" s="71">
        <v>1</v>
      </c>
      <c r="F5335" s="71">
        <v>15</v>
      </c>
      <c r="G5335" s="137">
        <v>31.016659999999998</v>
      </c>
    </row>
    <row r="5336" spans="1:7" s="63" customFormat="1" ht="25.2" customHeight="1" x14ac:dyDescent="0.35">
      <c r="A5336" s="367" t="s">
        <v>454</v>
      </c>
      <c r="B5336" s="141" t="s">
        <v>592</v>
      </c>
      <c r="C5336" s="69">
        <v>2022</v>
      </c>
      <c r="D5336" s="70" t="s">
        <v>100</v>
      </c>
      <c r="E5336" s="71">
        <v>1</v>
      </c>
      <c r="F5336" s="71">
        <v>15</v>
      </c>
      <c r="G5336" s="137">
        <v>31.016659999999998</v>
      </c>
    </row>
    <row r="5337" spans="1:7" s="63" customFormat="1" ht="25.2" customHeight="1" x14ac:dyDescent="0.35">
      <c r="A5337" s="367" t="s">
        <v>454</v>
      </c>
      <c r="B5337" s="141" t="s">
        <v>592</v>
      </c>
      <c r="C5337" s="69">
        <v>2022</v>
      </c>
      <c r="D5337" s="70" t="s">
        <v>100</v>
      </c>
      <c r="E5337" s="71">
        <v>1</v>
      </c>
      <c r="F5337" s="71">
        <v>15</v>
      </c>
      <c r="G5337" s="137">
        <v>31.016659999999998</v>
      </c>
    </row>
    <row r="5338" spans="1:7" ht="25.2" customHeight="1" x14ac:dyDescent="0.35">
      <c r="A5338" s="367" t="s">
        <v>454</v>
      </c>
      <c r="B5338" s="141" t="s">
        <v>592</v>
      </c>
      <c r="C5338" s="100">
        <v>2022</v>
      </c>
      <c r="D5338" s="169" t="s">
        <v>100</v>
      </c>
      <c r="E5338" s="103">
        <v>1</v>
      </c>
      <c r="F5338" s="71">
        <v>15</v>
      </c>
      <c r="G5338" s="73">
        <v>11.175540000000002</v>
      </c>
    </row>
    <row r="5339" spans="1:7" ht="25.2" customHeight="1" x14ac:dyDescent="0.35">
      <c r="A5339" s="367" t="s">
        <v>454</v>
      </c>
      <c r="B5339" s="141" t="s">
        <v>592</v>
      </c>
      <c r="C5339" s="100">
        <v>2022</v>
      </c>
      <c r="D5339" s="169" t="s">
        <v>100</v>
      </c>
      <c r="E5339" s="103">
        <v>1</v>
      </c>
      <c r="F5339" s="71">
        <v>15</v>
      </c>
      <c r="G5339" s="73">
        <v>9.4427700000000012</v>
      </c>
    </row>
    <row r="5340" spans="1:7" s="63" customFormat="1" ht="25.2" customHeight="1" x14ac:dyDescent="0.35">
      <c r="A5340" s="367" t="s">
        <v>454</v>
      </c>
      <c r="B5340" s="144" t="s">
        <v>593</v>
      </c>
      <c r="C5340" s="69">
        <v>2022</v>
      </c>
      <c r="D5340" s="70" t="s">
        <v>100</v>
      </c>
      <c r="E5340" s="71">
        <v>1</v>
      </c>
      <c r="F5340" s="71">
        <v>30</v>
      </c>
      <c r="G5340" s="137">
        <v>4.9157500000000001</v>
      </c>
    </row>
    <row r="5341" spans="1:7" s="63" customFormat="1" ht="25.2" customHeight="1" x14ac:dyDescent="0.35">
      <c r="A5341" s="367" t="s">
        <v>454</v>
      </c>
      <c r="B5341" s="158" t="s">
        <v>593</v>
      </c>
      <c r="C5341" s="69">
        <v>2022</v>
      </c>
      <c r="D5341" s="70" t="s">
        <v>100</v>
      </c>
      <c r="E5341" s="71">
        <v>1</v>
      </c>
      <c r="F5341" s="71">
        <v>150</v>
      </c>
      <c r="G5341" s="137">
        <v>16.94502</v>
      </c>
    </row>
    <row r="5342" spans="1:7" s="63" customFormat="1" ht="25.2" customHeight="1" x14ac:dyDescent="0.35">
      <c r="A5342" s="367" t="s">
        <v>454</v>
      </c>
      <c r="B5342" s="158" t="s">
        <v>593</v>
      </c>
      <c r="C5342" s="69">
        <v>2022</v>
      </c>
      <c r="D5342" s="70" t="s">
        <v>100</v>
      </c>
      <c r="E5342" s="71">
        <v>1</v>
      </c>
      <c r="F5342" s="71">
        <v>50</v>
      </c>
      <c r="G5342" s="137">
        <v>16.94502</v>
      </c>
    </row>
    <row r="5343" spans="1:7" s="63" customFormat="1" ht="25.2" customHeight="1" x14ac:dyDescent="0.35">
      <c r="A5343" s="367" t="s">
        <v>454</v>
      </c>
      <c r="B5343" s="158" t="s">
        <v>593</v>
      </c>
      <c r="C5343" s="69">
        <v>2022</v>
      </c>
      <c r="D5343" s="70" t="s">
        <v>100</v>
      </c>
      <c r="E5343" s="71">
        <v>1</v>
      </c>
      <c r="F5343" s="71">
        <v>100</v>
      </c>
      <c r="G5343" s="137">
        <v>16.94502</v>
      </c>
    </row>
    <row r="5344" spans="1:7" s="63" customFormat="1" ht="25.2" customHeight="1" x14ac:dyDescent="0.35">
      <c r="A5344" s="367" t="s">
        <v>454</v>
      </c>
      <c r="B5344" s="158" t="s">
        <v>593</v>
      </c>
      <c r="C5344" s="69">
        <v>2022</v>
      </c>
      <c r="D5344" s="70" t="s">
        <v>100</v>
      </c>
      <c r="E5344" s="71">
        <v>1</v>
      </c>
      <c r="F5344" s="71">
        <v>150</v>
      </c>
      <c r="G5344" s="137">
        <v>16.94502</v>
      </c>
    </row>
    <row r="5345" spans="1:7" s="63" customFormat="1" ht="25.2" customHeight="1" x14ac:dyDescent="0.35">
      <c r="A5345" s="367" t="s">
        <v>454</v>
      </c>
      <c r="B5345" s="158" t="s">
        <v>593</v>
      </c>
      <c r="C5345" s="69">
        <v>2022</v>
      </c>
      <c r="D5345" s="70" t="s">
        <v>100</v>
      </c>
      <c r="E5345" s="71">
        <v>1</v>
      </c>
      <c r="F5345" s="71">
        <v>30</v>
      </c>
      <c r="G5345" s="137">
        <v>16.94502</v>
      </c>
    </row>
    <row r="5346" spans="1:7" s="63" customFormat="1" ht="25.2" customHeight="1" x14ac:dyDescent="0.35">
      <c r="A5346" s="367" t="s">
        <v>454</v>
      </c>
      <c r="B5346" s="158" t="s">
        <v>593</v>
      </c>
      <c r="C5346" s="69">
        <v>2022</v>
      </c>
      <c r="D5346" s="70" t="s">
        <v>100</v>
      </c>
      <c r="E5346" s="71">
        <v>1</v>
      </c>
      <c r="F5346" s="71">
        <v>150</v>
      </c>
      <c r="G5346" s="137">
        <v>16.94502</v>
      </c>
    </row>
    <row r="5347" spans="1:7" s="63" customFormat="1" ht="25.2" customHeight="1" x14ac:dyDescent="0.35">
      <c r="A5347" s="367" t="s">
        <v>454</v>
      </c>
      <c r="B5347" s="158" t="s">
        <v>593</v>
      </c>
      <c r="C5347" s="69">
        <v>2022</v>
      </c>
      <c r="D5347" s="70" t="s">
        <v>100</v>
      </c>
      <c r="E5347" s="71">
        <v>1</v>
      </c>
      <c r="F5347" s="71">
        <v>150</v>
      </c>
      <c r="G5347" s="137">
        <v>27.760560000000002</v>
      </c>
    </row>
    <row r="5348" spans="1:7" s="63" customFormat="1" ht="25.2" customHeight="1" x14ac:dyDescent="0.35">
      <c r="A5348" s="367" t="s">
        <v>454</v>
      </c>
      <c r="B5348" s="159" t="s">
        <v>593</v>
      </c>
      <c r="C5348" s="69">
        <v>2022</v>
      </c>
      <c r="D5348" s="70" t="s">
        <v>100</v>
      </c>
      <c r="E5348" s="71">
        <v>1</v>
      </c>
      <c r="F5348" s="71">
        <v>150</v>
      </c>
      <c r="G5348" s="137">
        <v>27.760570000000001</v>
      </c>
    </row>
    <row r="5349" spans="1:7" s="63" customFormat="1" ht="25.2" customHeight="1" x14ac:dyDescent="0.35">
      <c r="A5349" s="367" t="s">
        <v>454</v>
      </c>
      <c r="B5349" s="141" t="s">
        <v>594</v>
      </c>
      <c r="C5349" s="69">
        <v>2022</v>
      </c>
      <c r="D5349" s="70" t="s">
        <v>100</v>
      </c>
      <c r="E5349" s="71">
        <v>1</v>
      </c>
      <c r="F5349" s="71">
        <v>15</v>
      </c>
      <c r="G5349" s="137">
        <v>18.493779999999997</v>
      </c>
    </row>
    <row r="5350" spans="1:7" s="63" customFormat="1" ht="25.2" customHeight="1" x14ac:dyDescent="0.35">
      <c r="A5350" s="367" t="s">
        <v>454</v>
      </c>
      <c r="B5350" s="151" t="s">
        <v>594</v>
      </c>
      <c r="C5350" s="69">
        <v>2022</v>
      </c>
      <c r="D5350" s="70" t="s">
        <v>100</v>
      </c>
      <c r="E5350" s="71">
        <v>1</v>
      </c>
      <c r="F5350" s="71">
        <v>15</v>
      </c>
      <c r="G5350" s="137">
        <v>18.493779999999997</v>
      </c>
    </row>
    <row r="5351" spans="1:7" s="63" customFormat="1" ht="25.2" customHeight="1" x14ac:dyDescent="0.35">
      <c r="A5351" s="367" t="s">
        <v>454</v>
      </c>
      <c r="B5351" s="151" t="s">
        <v>594</v>
      </c>
      <c r="C5351" s="69">
        <v>2022</v>
      </c>
      <c r="D5351" s="70" t="s">
        <v>100</v>
      </c>
      <c r="E5351" s="71">
        <v>1</v>
      </c>
      <c r="F5351" s="71">
        <v>15</v>
      </c>
      <c r="G5351" s="137">
        <v>18.493779999999997</v>
      </c>
    </row>
    <row r="5352" spans="1:7" s="139" customFormat="1" ht="25.2" customHeight="1" x14ac:dyDescent="0.35">
      <c r="A5352" s="367" t="s">
        <v>454</v>
      </c>
      <c r="B5352" s="151" t="s">
        <v>594</v>
      </c>
      <c r="C5352" s="100">
        <v>2022</v>
      </c>
      <c r="D5352" s="101" t="s">
        <v>100</v>
      </c>
      <c r="E5352" s="103">
        <v>1</v>
      </c>
      <c r="F5352" s="103">
        <v>15</v>
      </c>
      <c r="G5352" s="108">
        <v>15.850540000000001</v>
      </c>
    </row>
    <row r="5353" spans="1:7" s="139" customFormat="1" ht="25.2" customHeight="1" x14ac:dyDescent="0.35">
      <c r="A5353" s="367" t="s">
        <v>454</v>
      </c>
      <c r="B5353" s="151" t="s">
        <v>594</v>
      </c>
      <c r="C5353" s="100">
        <v>2022</v>
      </c>
      <c r="D5353" s="101" t="s">
        <v>100</v>
      </c>
      <c r="E5353" s="103">
        <v>1</v>
      </c>
      <c r="F5353" s="103">
        <v>15</v>
      </c>
      <c r="G5353" s="108">
        <v>15.850540000000001</v>
      </c>
    </row>
    <row r="5354" spans="1:7" s="139" customFormat="1" ht="25.2" customHeight="1" x14ac:dyDescent="0.35">
      <c r="A5354" s="367" t="s">
        <v>454</v>
      </c>
      <c r="B5354" s="151" t="s">
        <v>594</v>
      </c>
      <c r="C5354" s="100">
        <v>2022</v>
      </c>
      <c r="D5354" s="101" t="s">
        <v>100</v>
      </c>
      <c r="E5354" s="103">
        <v>1</v>
      </c>
      <c r="F5354" s="103">
        <v>15</v>
      </c>
      <c r="G5354" s="108">
        <v>15.850550000000002</v>
      </c>
    </row>
    <row r="5355" spans="1:7" s="139" customFormat="1" ht="25.2" customHeight="1" x14ac:dyDescent="0.35">
      <c r="A5355" s="367" t="s">
        <v>454</v>
      </c>
      <c r="B5355" s="151" t="s">
        <v>594</v>
      </c>
      <c r="C5355" s="100">
        <v>2022</v>
      </c>
      <c r="D5355" s="101" t="s">
        <v>100</v>
      </c>
      <c r="E5355" s="103">
        <v>1</v>
      </c>
      <c r="F5355" s="103">
        <v>15</v>
      </c>
      <c r="G5355" s="108">
        <v>38.314089999999993</v>
      </c>
    </row>
    <row r="5356" spans="1:7" s="139" customFormat="1" ht="25.2" customHeight="1" x14ac:dyDescent="0.35">
      <c r="A5356" s="367" t="s">
        <v>454</v>
      </c>
      <c r="B5356" s="151" t="s">
        <v>594</v>
      </c>
      <c r="C5356" s="100">
        <v>2022</v>
      </c>
      <c r="D5356" s="101" t="s">
        <v>100</v>
      </c>
      <c r="E5356" s="103">
        <v>1</v>
      </c>
      <c r="F5356" s="103">
        <v>15</v>
      </c>
      <c r="G5356" s="108">
        <v>17.761650000000003</v>
      </c>
    </row>
    <row r="5357" spans="1:7" s="139" customFormat="1" ht="25.2" customHeight="1" x14ac:dyDescent="0.35">
      <c r="A5357" s="367" t="s">
        <v>454</v>
      </c>
      <c r="B5357" s="151" t="s">
        <v>594</v>
      </c>
      <c r="C5357" s="100">
        <v>2022</v>
      </c>
      <c r="D5357" s="101" t="s">
        <v>100</v>
      </c>
      <c r="E5357" s="103">
        <v>1</v>
      </c>
      <c r="F5357" s="103">
        <v>15</v>
      </c>
      <c r="G5357" s="108">
        <v>17.761650000000003</v>
      </c>
    </row>
    <row r="5358" spans="1:7" s="139" customFormat="1" ht="25.2" customHeight="1" x14ac:dyDescent="0.35">
      <c r="A5358" s="367" t="s">
        <v>454</v>
      </c>
      <c r="B5358" s="151" t="s">
        <v>594</v>
      </c>
      <c r="C5358" s="100">
        <v>2022</v>
      </c>
      <c r="D5358" s="101" t="s">
        <v>100</v>
      </c>
      <c r="E5358" s="103">
        <v>1</v>
      </c>
      <c r="F5358" s="103">
        <v>15</v>
      </c>
      <c r="G5358" s="108">
        <v>17.761650000000003</v>
      </c>
    </row>
    <row r="5359" spans="1:7" s="139" customFormat="1" ht="25.2" customHeight="1" x14ac:dyDescent="0.35">
      <c r="A5359" s="367" t="s">
        <v>454</v>
      </c>
      <c r="B5359" s="151" t="s">
        <v>594</v>
      </c>
      <c r="C5359" s="100">
        <v>2022</v>
      </c>
      <c r="D5359" s="101" t="s">
        <v>100</v>
      </c>
      <c r="E5359" s="103">
        <v>1</v>
      </c>
      <c r="F5359" s="103">
        <v>15</v>
      </c>
      <c r="G5359" s="108">
        <v>17.761650000000003</v>
      </c>
    </row>
    <row r="5360" spans="1:7" s="139" customFormat="1" ht="25.2" customHeight="1" x14ac:dyDescent="0.35">
      <c r="A5360" s="367" t="s">
        <v>454</v>
      </c>
      <c r="B5360" s="151" t="s">
        <v>594</v>
      </c>
      <c r="C5360" s="100">
        <v>2022</v>
      </c>
      <c r="D5360" s="101" t="s">
        <v>100</v>
      </c>
      <c r="E5360" s="103">
        <v>1</v>
      </c>
      <c r="F5360" s="103">
        <v>15</v>
      </c>
      <c r="G5360" s="108">
        <v>17.761650000000003</v>
      </c>
    </row>
    <row r="5361" spans="1:7" s="139" customFormat="1" ht="25.2" customHeight="1" x14ac:dyDescent="0.35">
      <c r="A5361" s="367" t="s">
        <v>454</v>
      </c>
      <c r="B5361" s="151" t="s">
        <v>594</v>
      </c>
      <c r="C5361" s="100">
        <v>2022</v>
      </c>
      <c r="D5361" s="101" t="s">
        <v>100</v>
      </c>
      <c r="E5361" s="103">
        <v>1</v>
      </c>
      <c r="F5361" s="103">
        <v>15</v>
      </c>
      <c r="G5361" s="108">
        <v>17.761650000000003</v>
      </c>
    </row>
    <row r="5362" spans="1:7" s="139" customFormat="1" ht="25.2" customHeight="1" x14ac:dyDescent="0.35">
      <c r="A5362" s="367" t="s">
        <v>454</v>
      </c>
      <c r="B5362" s="151" t="s">
        <v>594</v>
      </c>
      <c r="C5362" s="100">
        <v>2022</v>
      </c>
      <c r="D5362" s="101" t="s">
        <v>100</v>
      </c>
      <c r="E5362" s="103">
        <v>1</v>
      </c>
      <c r="F5362" s="103">
        <v>15</v>
      </c>
      <c r="G5362" s="108">
        <v>17.761650000000003</v>
      </c>
    </row>
    <row r="5363" spans="1:7" s="139" customFormat="1" ht="25.2" customHeight="1" x14ac:dyDescent="0.35">
      <c r="A5363" s="367" t="s">
        <v>454</v>
      </c>
      <c r="B5363" s="151" t="s">
        <v>594</v>
      </c>
      <c r="C5363" s="100">
        <v>2022</v>
      </c>
      <c r="D5363" s="101" t="s">
        <v>100</v>
      </c>
      <c r="E5363" s="103">
        <v>1</v>
      </c>
      <c r="F5363" s="103">
        <v>15</v>
      </c>
      <c r="G5363" s="108">
        <v>17.761650000000003</v>
      </c>
    </row>
    <row r="5364" spans="1:7" s="139" customFormat="1" ht="25.2" customHeight="1" x14ac:dyDescent="0.35">
      <c r="A5364" s="367" t="s">
        <v>454</v>
      </c>
      <c r="B5364" s="151" t="s">
        <v>594</v>
      </c>
      <c r="C5364" s="100">
        <v>2022</v>
      </c>
      <c r="D5364" s="101" t="s">
        <v>100</v>
      </c>
      <c r="E5364" s="103">
        <v>1</v>
      </c>
      <c r="F5364" s="103">
        <v>15</v>
      </c>
      <c r="G5364" s="108">
        <v>17.761650000000003</v>
      </c>
    </row>
    <row r="5365" spans="1:7" s="139" customFormat="1" ht="25.2" customHeight="1" x14ac:dyDescent="0.35">
      <c r="A5365" s="367" t="s">
        <v>454</v>
      </c>
      <c r="B5365" s="151" t="s">
        <v>594</v>
      </c>
      <c r="C5365" s="100">
        <v>2022</v>
      </c>
      <c r="D5365" s="101" t="s">
        <v>100</v>
      </c>
      <c r="E5365" s="103">
        <v>1</v>
      </c>
      <c r="F5365" s="103">
        <v>15</v>
      </c>
      <c r="G5365" s="108">
        <v>17.761650000000003</v>
      </c>
    </row>
    <row r="5366" spans="1:7" s="139" customFormat="1" ht="25.2" customHeight="1" x14ac:dyDescent="0.35">
      <c r="A5366" s="367" t="s">
        <v>454</v>
      </c>
      <c r="B5366" s="151" t="s">
        <v>594</v>
      </c>
      <c r="C5366" s="100">
        <v>2022</v>
      </c>
      <c r="D5366" s="101" t="s">
        <v>100</v>
      </c>
      <c r="E5366" s="103">
        <v>1</v>
      </c>
      <c r="F5366" s="103">
        <v>15</v>
      </c>
      <c r="G5366" s="108">
        <v>17.761650000000003</v>
      </c>
    </row>
    <row r="5367" spans="1:7" s="63" customFormat="1" ht="25.2" customHeight="1" x14ac:dyDescent="0.35">
      <c r="A5367" s="367" t="s">
        <v>454</v>
      </c>
      <c r="B5367" s="151" t="s">
        <v>594</v>
      </c>
      <c r="C5367" s="69">
        <v>2022</v>
      </c>
      <c r="D5367" s="70" t="s">
        <v>100</v>
      </c>
      <c r="E5367" s="71">
        <v>1</v>
      </c>
      <c r="F5367" s="71">
        <v>15</v>
      </c>
      <c r="G5367" s="137">
        <v>14.553240000000001</v>
      </c>
    </row>
    <row r="5368" spans="1:7" s="63" customFormat="1" ht="25.2" customHeight="1" x14ac:dyDescent="0.35">
      <c r="A5368" s="367" t="s">
        <v>454</v>
      </c>
      <c r="B5368" s="151" t="s">
        <v>594</v>
      </c>
      <c r="C5368" s="69">
        <v>2022</v>
      </c>
      <c r="D5368" s="70" t="s">
        <v>100</v>
      </c>
      <c r="E5368" s="71">
        <v>1</v>
      </c>
      <c r="F5368" s="71">
        <v>15</v>
      </c>
      <c r="G5368" s="137">
        <v>14.553240000000001</v>
      </c>
    </row>
    <row r="5369" spans="1:7" s="63" customFormat="1" ht="25.2" customHeight="1" x14ac:dyDescent="0.35">
      <c r="A5369" s="367" t="s">
        <v>454</v>
      </c>
      <c r="B5369" s="151" t="s">
        <v>594</v>
      </c>
      <c r="C5369" s="69">
        <v>2022</v>
      </c>
      <c r="D5369" s="70" t="s">
        <v>100</v>
      </c>
      <c r="E5369" s="71">
        <v>1</v>
      </c>
      <c r="F5369" s="71">
        <v>15</v>
      </c>
      <c r="G5369" s="137">
        <v>14.553240000000001</v>
      </c>
    </row>
    <row r="5370" spans="1:7" s="63" customFormat="1" ht="25.2" customHeight="1" x14ac:dyDescent="0.35">
      <c r="A5370" s="367" t="s">
        <v>454</v>
      </c>
      <c r="B5370" s="151" t="s">
        <v>594</v>
      </c>
      <c r="C5370" s="69">
        <v>2022</v>
      </c>
      <c r="D5370" s="70" t="s">
        <v>100</v>
      </c>
      <c r="E5370" s="71">
        <v>1</v>
      </c>
      <c r="F5370" s="71">
        <v>15</v>
      </c>
      <c r="G5370" s="137">
        <v>14.553240000000001</v>
      </c>
    </row>
    <row r="5371" spans="1:7" s="63" customFormat="1" ht="25.2" customHeight="1" x14ac:dyDescent="0.35">
      <c r="A5371" s="367" t="s">
        <v>454</v>
      </c>
      <c r="B5371" s="151" t="s">
        <v>594</v>
      </c>
      <c r="C5371" s="69">
        <v>2022</v>
      </c>
      <c r="D5371" s="70" t="s">
        <v>100</v>
      </c>
      <c r="E5371" s="71">
        <v>1</v>
      </c>
      <c r="F5371" s="71">
        <v>15</v>
      </c>
      <c r="G5371" s="137">
        <v>14.553240000000001</v>
      </c>
    </row>
    <row r="5372" spans="1:7" s="63" customFormat="1" ht="25.2" customHeight="1" x14ac:dyDescent="0.35">
      <c r="A5372" s="367" t="s">
        <v>454</v>
      </c>
      <c r="B5372" s="151" t="s">
        <v>594</v>
      </c>
      <c r="C5372" s="69">
        <v>2022</v>
      </c>
      <c r="D5372" s="70" t="s">
        <v>100</v>
      </c>
      <c r="E5372" s="71">
        <v>1</v>
      </c>
      <c r="F5372" s="71">
        <v>15</v>
      </c>
      <c r="G5372" s="137">
        <v>14.553240000000001</v>
      </c>
    </row>
    <row r="5373" spans="1:7" s="63" customFormat="1" ht="25.2" customHeight="1" x14ac:dyDescent="0.35">
      <c r="A5373" s="367" t="s">
        <v>454</v>
      </c>
      <c r="B5373" s="151" t="s">
        <v>594</v>
      </c>
      <c r="C5373" s="69">
        <v>2022</v>
      </c>
      <c r="D5373" s="70" t="s">
        <v>100</v>
      </c>
      <c r="E5373" s="71">
        <v>1</v>
      </c>
      <c r="F5373" s="71">
        <v>15</v>
      </c>
      <c r="G5373" s="137">
        <v>14.553240000000001</v>
      </c>
    </row>
    <row r="5374" spans="1:7" s="63" customFormat="1" ht="25.2" customHeight="1" x14ac:dyDescent="0.35">
      <c r="A5374" s="367" t="s">
        <v>454</v>
      </c>
      <c r="B5374" s="151" t="s">
        <v>594</v>
      </c>
      <c r="C5374" s="69">
        <v>2022</v>
      </c>
      <c r="D5374" s="70" t="s">
        <v>100</v>
      </c>
      <c r="E5374" s="71">
        <v>1</v>
      </c>
      <c r="F5374" s="71">
        <v>15</v>
      </c>
      <c r="G5374" s="137">
        <v>14.553240000000001</v>
      </c>
    </row>
    <row r="5375" spans="1:7" s="63" customFormat="1" ht="25.2" customHeight="1" x14ac:dyDescent="0.35">
      <c r="A5375" s="367" t="s">
        <v>454</v>
      </c>
      <c r="B5375" s="151" t="s">
        <v>594</v>
      </c>
      <c r="C5375" s="69">
        <v>2022</v>
      </c>
      <c r="D5375" s="70" t="s">
        <v>100</v>
      </c>
      <c r="E5375" s="71">
        <v>1</v>
      </c>
      <c r="F5375" s="71">
        <v>15</v>
      </c>
      <c r="G5375" s="137">
        <v>14.553240000000001</v>
      </c>
    </row>
    <row r="5376" spans="1:7" s="63" customFormat="1" ht="25.2" customHeight="1" x14ac:dyDescent="0.35">
      <c r="A5376" s="367" t="s">
        <v>454</v>
      </c>
      <c r="B5376" s="151" t="s">
        <v>594</v>
      </c>
      <c r="C5376" s="69">
        <v>2022</v>
      </c>
      <c r="D5376" s="70" t="s">
        <v>100</v>
      </c>
      <c r="E5376" s="71">
        <v>1</v>
      </c>
      <c r="F5376" s="71">
        <v>15</v>
      </c>
      <c r="G5376" s="137">
        <v>14.553240000000001</v>
      </c>
    </row>
    <row r="5377" spans="1:7" s="63" customFormat="1" ht="25.2" customHeight="1" x14ac:dyDescent="0.35">
      <c r="A5377" s="367" t="s">
        <v>454</v>
      </c>
      <c r="B5377" s="151" t="s">
        <v>594</v>
      </c>
      <c r="C5377" s="69">
        <v>2022</v>
      </c>
      <c r="D5377" s="70" t="s">
        <v>100</v>
      </c>
      <c r="E5377" s="71">
        <v>1</v>
      </c>
      <c r="F5377" s="71">
        <v>15</v>
      </c>
      <c r="G5377" s="137">
        <v>14.553240000000001</v>
      </c>
    </row>
    <row r="5378" spans="1:7" s="63" customFormat="1" ht="25.2" customHeight="1" x14ac:dyDescent="0.35">
      <c r="A5378" s="367" t="s">
        <v>454</v>
      </c>
      <c r="B5378" s="151" t="s">
        <v>594</v>
      </c>
      <c r="C5378" s="69">
        <v>2022</v>
      </c>
      <c r="D5378" s="70" t="s">
        <v>100</v>
      </c>
      <c r="E5378" s="71">
        <v>1</v>
      </c>
      <c r="F5378" s="71">
        <v>15</v>
      </c>
      <c r="G5378" s="137">
        <v>19.506150000000002</v>
      </c>
    </row>
    <row r="5379" spans="1:7" s="63" customFormat="1" ht="25.2" customHeight="1" x14ac:dyDescent="0.35">
      <c r="A5379" s="367" t="s">
        <v>454</v>
      </c>
      <c r="B5379" s="151" t="s">
        <v>594</v>
      </c>
      <c r="C5379" s="69">
        <v>2022</v>
      </c>
      <c r="D5379" s="70" t="s">
        <v>100</v>
      </c>
      <c r="E5379" s="71">
        <v>1</v>
      </c>
      <c r="F5379" s="71">
        <v>15</v>
      </c>
      <c r="G5379" s="137">
        <v>17.122220000000002</v>
      </c>
    </row>
    <row r="5380" spans="1:7" s="63" customFormat="1" ht="25.2" customHeight="1" x14ac:dyDescent="0.35">
      <c r="A5380" s="367" t="s">
        <v>454</v>
      </c>
      <c r="B5380" s="151" t="s">
        <v>594</v>
      </c>
      <c r="C5380" s="69">
        <v>2022</v>
      </c>
      <c r="D5380" s="70" t="s">
        <v>100</v>
      </c>
      <c r="E5380" s="71">
        <v>1</v>
      </c>
      <c r="F5380" s="71">
        <v>15</v>
      </c>
      <c r="G5380" s="137">
        <v>17.122220000000002</v>
      </c>
    </row>
    <row r="5381" spans="1:7" s="63" customFormat="1" ht="25.2" customHeight="1" x14ac:dyDescent="0.35">
      <c r="A5381" s="367" t="s">
        <v>454</v>
      </c>
      <c r="B5381" s="151" t="s">
        <v>594</v>
      </c>
      <c r="C5381" s="69">
        <v>2022</v>
      </c>
      <c r="D5381" s="70" t="s">
        <v>100</v>
      </c>
      <c r="E5381" s="71">
        <v>1</v>
      </c>
      <c r="F5381" s="71">
        <v>15</v>
      </c>
      <c r="G5381" s="137">
        <v>17.122220000000002</v>
      </c>
    </row>
    <row r="5382" spans="1:7" s="63" customFormat="1" ht="25.2" customHeight="1" x14ac:dyDescent="0.35">
      <c r="A5382" s="367" t="s">
        <v>454</v>
      </c>
      <c r="B5382" s="151" t="s">
        <v>594</v>
      </c>
      <c r="C5382" s="69">
        <v>2022</v>
      </c>
      <c r="D5382" s="70" t="s">
        <v>100</v>
      </c>
      <c r="E5382" s="71">
        <v>1</v>
      </c>
      <c r="F5382" s="71">
        <v>15</v>
      </c>
      <c r="G5382" s="137">
        <v>17.122220000000002</v>
      </c>
    </row>
    <row r="5383" spans="1:7" s="63" customFormat="1" ht="25.2" customHeight="1" x14ac:dyDescent="0.35">
      <c r="A5383" s="367" t="s">
        <v>454</v>
      </c>
      <c r="B5383" s="151" t="s">
        <v>594</v>
      </c>
      <c r="C5383" s="69">
        <v>2022</v>
      </c>
      <c r="D5383" s="70" t="s">
        <v>100</v>
      </c>
      <c r="E5383" s="71">
        <v>1</v>
      </c>
      <c r="F5383" s="71">
        <v>15</v>
      </c>
      <c r="G5383" s="137">
        <v>19.506150000000002</v>
      </c>
    </row>
    <row r="5384" spans="1:7" s="63" customFormat="1" ht="25.2" customHeight="1" x14ac:dyDescent="0.35">
      <c r="A5384" s="367" t="s">
        <v>454</v>
      </c>
      <c r="B5384" s="151" t="s">
        <v>594</v>
      </c>
      <c r="C5384" s="69">
        <v>2022</v>
      </c>
      <c r="D5384" s="70" t="s">
        <v>100</v>
      </c>
      <c r="E5384" s="71">
        <v>1</v>
      </c>
      <c r="F5384" s="71">
        <v>15</v>
      </c>
      <c r="G5384" s="137">
        <v>5.7145900000000003</v>
      </c>
    </row>
    <row r="5385" spans="1:7" s="63" customFormat="1" ht="25.2" customHeight="1" x14ac:dyDescent="0.35">
      <c r="A5385" s="367" t="s">
        <v>454</v>
      </c>
      <c r="B5385" s="151" t="s">
        <v>594</v>
      </c>
      <c r="C5385" s="69">
        <v>2022</v>
      </c>
      <c r="D5385" s="70" t="s">
        <v>100</v>
      </c>
      <c r="E5385" s="71">
        <v>1</v>
      </c>
      <c r="F5385" s="71">
        <v>15</v>
      </c>
      <c r="G5385" s="137">
        <v>19.506150000000002</v>
      </c>
    </row>
    <row r="5386" spans="1:7" s="63" customFormat="1" ht="25.2" customHeight="1" x14ac:dyDescent="0.35">
      <c r="A5386" s="367" t="s">
        <v>454</v>
      </c>
      <c r="B5386" s="151" t="s">
        <v>594</v>
      </c>
      <c r="C5386" s="69">
        <v>2022</v>
      </c>
      <c r="D5386" s="70" t="s">
        <v>100</v>
      </c>
      <c r="E5386" s="71">
        <v>1</v>
      </c>
      <c r="F5386" s="71">
        <v>15</v>
      </c>
      <c r="G5386" s="137">
        <v>19.506150000000002</v>
      </c>
    </row>
    <row r="5387" spans="1:7" s="63" customFormat="1" ht="25.2" customHeight="1" x14ac:dyDescent="0.35">
      <c r="A5387" s="367" t="s">
        <v>454</v>
      </c>
      <c r="B5387" s="151" t="s">
        <v>594</v>
      </c>
      <c r="C5387" s="69">
        <v>2022</v>
      </c>
      <c r="D5387" s="70" t="s">
        <v>100</v>
      </c>
      <c r="E5387" s="71">
        <v>1</v>
      </c>
      <c r="F5387" s="71">
        <v>15</v>
      </c>
      <c r="G5387" s="137">
        <v>5.7145900000000003</v>
      </c>
    </row>
    <row r="5388" spans="1:7" s="63" customFormat="1" ht="25.2" customHeight="1" x14ac:dyDescent="0.35">
      <c r="A5388" s="367" t="s">
        <v>454</v>
      </c>
      <c r="B5388" s="151" t="s">
        <v>594</v>
      </c>
      <c r="C5388" s="69">
        <v>2022</v>
      </c>
      <c r="D5388" s="70" t="s">
        <v>100</v>
      </c>
      <c r="E5388" s="71">
        <v>1</v>
      </c>
      <c r="F5388" s="71">
        <v>15</v>
      </c>
      <c r="G5388" s="137">
        <v>5.7145900000000003</v>
      </c>
    </row>
    <row r="5389" spans="1:7" s="63" customFormat="1" ht="25.2" customHeight="1" x14ac:dyDescent="0.35">
      <c r="A5389" s="367" t="s">
        <v>454</v>
      </c>
      <c r="B5389" s="151" t="s">
        <v>594</v>
      </c>
      <c r="C5389" s="69">
        <v>2022</v>
      </c>
      <c r="D5389" s="70" t="s">
        <v>100</v>
      </c>
      <c r="E5389" s="71">
        <v>1</v>
      </c>
      <c r="F5389" s="71">
        <v>15</v>
      </c>
      <c r="G5389" s="137">
        <v>5.7145900000000003</v>
      </c>
    </row>
    <row r="5390" spans="1:7" s="63" customFormat="1" ht="25.2" customHeight="1" x14ac:dyDescent="0.35">
      <c r="A5390" s="367" t="s">
        <v>454</v>
      </c>
      <c r="B5390" s="151" t="s">
        <v>594</v>
      </c>
      <c r="C5390" s="69">
        <v>2022</v>
      </c>
      <c r="D5390" s="70" t="s">
        <v>100</v>
      </c>
      <c r="E5390" s="71">
        <v>1</v>
      </c>
      <c r="F5390" s="71">
        <v>15</v>
      </c>
      <c r="G5390" s="137">
        <v>18.129939999999998</v>
      </c>
    </row>
    <row r="5391" spans="1:7" s="63" customFormat="1" ht="25.2" customHeight="1" x14ac:dyDescent="0.35">
      <c r="A5391" s="367" t="s">
        <v>454</v>
      </c>
      <c r="B5391" s="151" t="s">
        <v>594</v>
      </c>
      <c r="C5391" s="69">
        <v>2022</v>
      </c>
      <c r="D5391" s="70" t="s">
        <v>100</v>
      </c>
      <c r="E5391" s="71">
        <v>1</v>
      </c>
      <c r="F5391" s="71">
        <v>15</v>
      </c>
      <c r="G5391" s="137">
        <v>18.129939999999998</v>
      </c>
    </row>
    <row r="5392" spans="1:7" s="63" customFormat="1" ht="25.2" customHeight="1" x14ac:dyDescent="0.35">
      <c r="A5392" s="367" t="s">
        <v>454</v>
      </c>
      <c r="B5392" s="151" t="s">
        <v>594</v>
      </c>
      <c r="C5392" s="69">
        <v>2022</v>
      </c>
      <c r="D5392" s="70" t="s">
        <v>100</v>
      </c>
      <c r="E5392" s="71">
        <v>1</v>
      </c>
      <c r="F5392" s="71">
        <v>15</v>
      </c>
      <c r="G5392" s="137">
        <v>4.3383799999999999</v>
      </c>
    </row>
    <row r="5393" spans="1:7" s="63" customFormat="1" ht="25.2" customHeight="1" x14ac:dyDescent="0.35">
      <c r="A5393" s="367" t="s">
        <v>454</v>
      </c>
      <c r="B5393" s="151" t="s">
        <v>594</v>
      </c>
      <c r="C5393" s="69">
        <v>2022</v>
      </c>
      <c r="D5393" s="70" t="s">
        <v>100</v>
      </c>
      <c r="E5393" s="71">
        <v>1</v>
      </c>
      <c r="F5393" s="71">
        <v>15</v>
      </c>
      <c r="G5393" s="137">
        <v>4.3383799999999999</v>
      </c>
    </row>
    <row r="5394" spans="1:7" s="63" customFormat="1" ht="25.2" customHeight="1" x14ac:dyDescent="0.35">
      <c r="A5394" s="367" t="s">
        <v>454</v>
      </c>
      <c r="B5394" s="151" t="s">
        <v>594</v>
      </c>
      <c r="C5394" s="69">
        <v>2022</v>
      </c>
      <c r="D5394" s="70" t="s">
        <v>100</v>
      </c>
      <c r="E5394" s="71">
        <v>1</v>
      </c>
      <c r="F5394" s="71">
        <v>15</v>
      </c>
      <c r="G5394" s="137">
        <v>15.74601</v>
      </c>
    </row>
    <row r="5395" spans="1:7" s="63" customFormat="1" ht="25.2" customHeight="1" x14ac:dyDescent="0.35">
      <c r="A5395" s="367" t="s">
        <v>454</v>
      </c>
      <c r="B5395" s="151" t="s">
        <v>594</v>
      </c>
      <c r="C5395" s="69">
        <v>2022</v>
      </c>
      <c r="D5395" s="70" t="s">
        <v>100</v>
      </c>
      <c r="E5395" s="71">
        <v>1</v>
      </c>
      <c r="F5395" s="71">
        <v>15</v>
      </c>
      <c r="G5395" s="137">
        <v>18.129939999999998</v>
      </c>
    </row>
    <row r="5396" spans="1:7" s="63" customFormat="1" ht="25.2" customHeight="1" x14ac:dyDescent="0.35">
      <c r="A5396" s="367" t="s">
        <v>454</v>
      </c>
      <c r="B5396" s="151" t="s">
        <v>594</v>
      </c>
      <c r="C5396" s="69">
        <v>2022</v>
      </c>
      <c r="D5396" s="70" t="s">
        <v>100</v>
      </c>
      <c r="E5396" s="71">
        <v>1</v>
      </c>
      <c r="F5396" s="71">
        <v>15</v>
      </c>
      <c r="G5396" s="137">
        <v>19.272179999999999</v>
      </c>
    </row>
    <row r="5397" spans="1:7" s="63" customFormat="1" ht="25.2" customHeight="1" x14ac:dyDescent="0.35">
      <c r="A5397" s="367" t="s">
        <v>454</v>
      </c>
      <c r="B5397" s="151" t="s">
        <v>594</v>
      </c>
      <c r="C5397" s="69">
        <v>2022</v>
      </c>
      <c r="D5397" s="70" t="s">
        <v>100</v>
      </c>
      <c r="E5397" s="71">
        <v>1</v>
      </c>
      <c r="F5397" s="71">
        <v>15</v>
      </c>
      <c r="G5397" s="137">
        <v>5.48062</v>
      </c>
    </row>
    <row r="5398" spans="1:7" s="63" customFormat="1" ht="25.2" customHeight="1" x14ac:dyDescent="0.35">
      <c r="A5398" s="367" t="s">
        <v>454</v>
      </c>
      <c r="B5398" s="151" t="s">
        <v>594</v>
      </c>
      <c r="C5398" s="69">
        <v>2022</v>
      </c>
      <c r="D5398" s="70" t="s">
        <v>100</v>
      </c>
      <c r="E5398" s="71">
        <v>1</v>
      </c>
      <c r="F5398" s="71">
        <v>15</v>
      </c>
      <c r="G5398" s="137">
        <v>5.48062</v>
      </c>
    </row>
    <row r="5399" spans="1:7" s="63" customFormat="1" ht="25.2" customHeight="1" x14ac:dyDescent="0.35">
      <c r="A5399" s="367" t="s">
        <v>454</v>
      </c>
      <c r="B5399" s="151" t="s">
        <v>594</v>
      </c>
      <c r="C5399" s="69">
        <v>2022</v>
      </c>
      <c r="D5399" s="70" t="s">
        <v>100</v>
      </c>
      <c r="E5399" s="71">
        <v>1</v>
      </c>
      <c r="F5399" s="71">
        <v>15</v>
      </c>
      <c r="G5399" s="137">
        <v>5.48062</v>
      </c>
    </row>
    <row r="5400" spans="1:7" s="63" customFormat="1" ht="25.2" customHeight="1" x14ac:dyDescent="0.35">
      <c r="A5400" s="367" t="s">
        <v>454</v>
      </c>
      <c r="B5400" s="151" t="s">
        <v>594</v>
      </c>
      <c r="C5400" s="69">
        <v>2022</v>
      </c>
      <c r="D5400" s="70" t="s">
        <v>100</v>
      </c>
      <c r="E5400" s="71">
        <v>1</v>
      </c>
      <c r="F5400" s="71">
        <v>15</v>
      </c>
      <c r="G5400" s="137">
        <v>5.48062</v>
      </c>
    </row>
    <row r="5401" spans="1:7" s="63" customFormat="1" ht="25.2" customHeight="1" x14ac:dyDescent="0.35">
      <c r="A5401" s="367" t="s">
        <v>454</v>
      </c>
      <c r="B5401" s="151" t="s">
        <v>594</v>
      </c>
      <c r="C5401" s="69">
        <v>2022</v>
      </c>
      <c r="D5401" s="70" t="s">
        <v>100</v>
      </c>
      <c r="E5401" s="71">
        <v>1</v>
      </c>
      <c r="F5401" s="71">
        <v>15</v>
      </c>
      <c r="G5401" s="137">
        <v>20.57771</v>
      </c>
    </row>
    <row r="5402" spans="1:7" s="139" customFormat="1" ht="25.2" customHeight="1" x14ac:dyDescent="0.35">
      <c r="A5402" s="367" t="s">
        <v>454</v>
      </c>
      <c r="B5402" s="151" t="s">
        <v>594</v>
      </c>
      <c r="C5402" s="100">
        <v>2022</v>
      </c>
      <c r="D5402" s="101" t="s">
        <v>100</v>
      </c>
      <c r="E5402" s="103">
        <v>1</v>
      </c>
      <c r="F5402" s="103">
        <v>15</v>
      </c>
      <c r="G5402" s="108">
        <v>3.3128899999999999</v>
      </c>
    </row>
    <row r="5403" spans="1:7" s="139" customFormat="1" ht="25.2" customHeight="1" x14ac:dyDescent="0.35">
      <c r="A5403" s="367" t="s">
        <v>454</v>
      </c>
      <c r="B5403" s="151" t="s">
        <v>594</v>
      </c>
      <c r="C5403" s="100">
        <v>2022</v>
      </c>
      <c r="D5403" s="101" t="s">
        <v>100</v>
      </c>
      <c r="E5403" s="103">
        <v>1</v>
      </c>
      <c r="F5403" s="103">
        <v>15</v>
      </c>
      <c r="G5403" s="108">
        <v>3.3128899999999999</v>
      </c>
    </row>
    <row r="5404" spans="1:7" s="139" customFormat="1" ht="25.2" customHeight="1" x14ac:dyDescent="0.35">
      <c r="A5404" s="367" t="s">
        <v>454</v>
      </c>
      <c r="B5404" s="151" t="s">
        <v>594</v>
      </c>
      <c r="C5404" s="100">
        <v>2022</v>
      </c>
      <c r="D5404" s="101" t="s">
        <v>100</v>
      </c>
      <c r="E5404" s="103">
        <v>1</v>
      </c>
      <c r="F5404" s="103">
        <v>15</v>
      </c>
      <c r="G5404" s="108">
        <v>3.3128899999999999</v>
      </c>
    </row>
    <row r="5405" spans="1:7" s="139" customFormat="1" ht="25.2" customHeight="1" x14ac:dyDescent="0.35">
      <c r="A5405" s="367" t="s">
        <v>454</v>
      </c>
      <c r="B5405" s="151" t="s">
        <v>594</v>
      </c>
      <c r="C5405" s="100">
        <v>2022</v>
      </c>
      <c r="D5405" s="101" t="s">
        <v>100</v>
      </c>
      <c r="E5405" s="103">
        <v>1</v>
      </c>
      <c r="F5405" s="103">
        <v>15</v>
      </c>
      <c r="G5405" s="108">
        <v>3.3128899999999999</v>
      </c>
    </row>
    <row r="5406" spans="1:7" s="139" customFormat="1" ht="25.2" customHeight="1" x14ac:dyDescent="0.35">
      <c r="A5406" s="367" t="s">
        <v>454</v>
      </c>
      <c r="B5406" s="151" t="s">
        <v>594</v>
      </c>
      <c r="C5406" s="100">
        <v>2022</v>
      </c>
      <c r="D5406" s="101" t="s">
        <v>100</v>
      </c>
      <c r="E5406" s="103">
        <v>1</v>
      </c>
      <c r="F5406" s="103">
        <v>15</v>
      </c>
      <c r="G5406" s="108">
        <v>17.10445</v>
      </c>
    </row>
    <row r="5407" spans="1:7" s="139" customFormat="1" ht="25.2" customHeight="1" x14ac:dyDescent="0.35">
      <c r="A5407" s="367" t="s">
        <v>454</v>
      </c>
      <c r="B5407" s="151" t="s">
        <v>594</v>
      </c>
      <c r="C5407" s="100">
        <v>2022</v>
      </c>
      <c r="D5407" s="101" t="s">
        <v>100</v>
      </c>
      <c r="E5407" s="103">
        <v>1</v>
      </c>
      <c r="F5407" s="103">
        <v>15</v>
      </c>
      <c r="G5407" s="108">
        <v>3.3128899999999999</v>
      </c>
    </row>
    <row r="5408" spans="1:7" s="139" customFormat="1" ht="25.2" customHeight="1" x14ac:dyDescent="0.35">
      <c r="A5408" s="367" t="s">
        <v>454</v>
      </c>
      <c r="B5408" s="151" t="s">
        <v>594</v>
      </c>
      <c r="C5408" s="100">
        <v>2022</v>
      </c>
      <c r="D5408" s="101" t="s">
        <v>100</v>
      </c>
      <c r="E5408" s="103">
        <v>1</v>
      </c>
      <c r="F5408" s="103">
        <v>15</v>
      </c>
      <c r="G5408" s="108">
        <v>17.10445</v>
      </c>
    </row>
    <row r="5409" spans="1:7" s="139" customFormat="1" ht="25.2" customHeight="1" x14ac:dyDescent="0.35">
      <c r="A5409" s="367" t="s">
        <v>454</v>
      </c>
      <c r="B5409" s="151" t="s">
        <v>594</v>
      </c>
      <c r="C5409" s="100">
        <v>2022</v>
      </c>
      <c r="D5409" s="101" t="s">
        <v>100</v>
      </c>
      <c r="E5409" s="103">
        <v>1</v>
      </c>
      <c r="F5409" s="103">
        <v>15</v>
      </c>
      <c r="G5409" s="108">
        <v>6.0498199999999995</v>
      </c>
    </row>
    <row r="5410" spans="1:7" s="63" customFormat="1" ht="25.2" customHeight="1" x14ac:dyDescent="0.35">
      <c r="A5410" s="367" t="s">
        <v>454</v>
      </c>
      <c r="B5410" s="151" t="s">
        <v>594</v>
      </c>
      <c r="C5410" s="69">
        <v>2022</v>
      </c>
      <c r="D5410" s="70" t="s">
        <v>100</v>
      </c>
      <c r="E5410" s="71">
        <v>1</v>
      </c>
      <c r="F5410" s="71">
        <v>15</v>
      </c>
      <c r="G5410" s="137">
        <v>20.236240000000002</v>
      </c>
    </row>
    <row r="5411" spans="1:7" s="63" customFormat="1" ht="25.2" customHeight="1" x14ac:dyDescent="0.35">
      <c r="A5411" s="367" t="s">
        <v>454</v>
      </c>
      <c r="B5411" s="151" t="s">
        <v>594</v>
      </c>
      <c r="C5411" s="69">
        <v>2022</v>
      </c>
      <c r="D5411" s="70" t="s">
        <v>100</v>
      </c>
      <c r="E5411" s="71">
        <v>1</v>
      </c>
      <c r="F5411" s="71">
        <v>15</v>
      </c>
      <c r="G5411" s="137">
        <v>31.625400000000003</v>
      </c>
    </row>
    <row r="5412" spans="1:7" s="63" customFormat="1" ht="25.2" customHeight="1" x14ac:dyDescent="0.35">
      <c r="A5412" s="367" t="s">
        <v>454</v>
      </c>
      <c r="B5412" s="151" t="s">
        <v>594</v>
      </c>
      <c r="C5412" s="69">
        <v>2022</v>
      </c>
      <c r="D5412" s="70" t="s">
        <v>100</v>
      </c>
      <c r="E5412" s="71">
        <v>1</v>
      </c>
      <c r="F5412" s="71">
        <v>15</v>
      </c>
      <c r="G5412" s="137">
        <v>31.625400000000003</v>
      </c>
    </row>
    <row r="5413" spans="1:7" s="63" customFormat="1" ht="25.2" customHeight="1" x14ac:dyDescent="0.35">
      <c r="A5413" s="367" t="s">
        <v>454</v>
      </c>
      <c r="B5413" s="151" t="s">
        <v>594</v>
      </c>
      <c r="C5413" s="69">
        <v>2022</v>
      </c>
      <c r="D5413" s="70" t="s">
        <v>100</v>
      </c>
      <c r="E5413" s="71">
        <v>1</v>
      </c>
      <c r="F5413" s="71">
        <v>15</v>
      </c>
      <c r="G5413" s="137">
        <v>31.625400000000003</v>
      </c>
    </row>
    <row r="5414" spans="1:7" s="63" customFormat="1" ht="25.2" customHeight="1" x14ac:dyDescent="0.35">
      <c r="A5414" s="367" t="s">
        <v>454</v>
      </c>
      <c r="B5414" s="151" t="s">
        <v>594</v>
      </c>
      <c r="C5414" s="69">
        <v>2022</v>
      </c>
      <c r="D5414" s="70" t="s">
        <v>100</v>
      </c>
      <c r="E5414" s="71">
        <v>1</v>
      </c>
      <c r="F5414" s="71">
        <v>15</v>
      </c>
      <c r="G5414" s="137">
        <v>31.625400000000003</v>
      </c>
    </row>
    <row r="5415" spans="1:7" s="63" customFormat="1" ht="25.2" customHeight="1" x14ac:dyDescent="0.35">
      <c r="A5415" s="367" t="s">
        <v>454</v>
      </c>
      <c r="B5415" s="151" t="s">
        <v>594</v>
      </c>
      <c r="C5415" s="69">
        <v>2022</v>
      </c>
      <c r="D5415" s="70" t="s">
        <v>100</v>
      </c>
      <c r="E5415" s="71">
        <v>1</v>
      </c>
      <c r="F5415" s="71">
        <v>15</v>
      </c>
      <c r="G5415" s="137">
        <v>31.625400000000003</v>
      </c>
    </row>
    <row r="5416" spans="1:7" s="63" customFormat="1" ht="25.2" customHeight="1" x14ac:dyDescent="0.35">
      <c r="A5416" s="367" t="s">
        <v>454</v>
      </c>
      <c r="B5416" s="151" t="s">
        <v>594</v>
      </c>
      <c r="C5416" s="69">
        <v>2022</v>
      </c>
      <c r="D5416" s="70" t="s">
        <v>100</v>
      </c>
      <c r="E5416" s="71">
        <v>1</v>
      </c>
      <c r="F5416" s="71">
        <v>15</v>
      </c>
      <c r="G5416" s="137">
        <v>31.625400000000003</v>
      </c>
    </row>
    <row r="5417" spans="1:7" s="63" customFormat="1" ht="25.2" customHeight="1" x14ac:dyDescent="0.35">
      <c r="A5417" s="367" t="s">
        <v>454</v>
      </c>
      <c r="B5417" s="151" t="s">
        <v>594</v>
      </c>
      <c r="C5417" s="69">
        <v>2022</v>
      </c>
      <c r="D5417" s="70" t="s">
        <v>100</v>
      </c>
      <c r="E5417" s="71">
        <v>1</v>
      </c>
      <c r="F5417" s="71">
        <v>15</v>
      </c>
      <c r="G5417" s="137">
        <v>31.625400000000003</v>
      </c>
    </row>
    <row r="5418" spans="1:7" s="63" customFormat="1" ht="25.2" customHeight="1" x14ac:dyDescent="0.35">
      <c r="A5418" s="367" t="s">
        <v>454</v>
      </c>
      <c r="B5418" s="142" t="s">
        <v>594</v>
      </c>
      <c r="C5418" s="69">
        <v>2022</v>
      </c>
      <c r="D5418" s="70" t="s">
        <v>100</v>
      </c>
      <c r="E5418" s="71">
        <v>1</v>
      </c>
      <c r="F5418" s="71">
        <v>15</v>
      </c>
      <c r="G5418" s="137">
        <v>31.625400000000003</v>
      </c>
    </row>
    <row r="5419" spans="1:7" s="63" customFormat="1" ht="25.2" customHeight="1" x14ac:dyDescent="0.35">
      <c r="A5419" s="367" t="s">
        <v>454</v>
      </c>
      <c r="B5419" s="141" t="s">
        <v>595</v>
      </c>
      <c r="C5419" s="69">
        <v>2022</v>
      </c>
      <c r="D5419" s="70" t="s">
        <v>100</v>
      </c>
      <c r="E5419" s="71">
        <v>1</v>
      </c>
      <c r="F5419" s="71">
        <v>15</v>
      </c>
      <c r="G5419" s="137">
        <v>31.089779999999998</v>
      </c>
    </row>
    <row r="5420" spans="1:7" s="63" customFormat="1" ht="25.2" customHeight="1" x14ac:dyDescent="0.35">
      <c r="A5420" s="367" t="s">
        <v>454</v>
      </c>
      <c r="B5420" s="151" t="s">
        <v>595</v>
      </c>
      <c r="C5420" s="69">
        <v>2022</v>
      </c>
      <c r="D5420" s="70" t="s">
        <v>100</v>
      </c>
      <c r="E5420" s="71">
        <v>1</v>
      </c>
      <c r="F5420" s="71">
        <v>15</v>
      </c>
      <c r="G5420" s="137">
        <v>30.051349999999999</v>
      </c>
    </row>
    <row r="5421" spans="1:7" s="63" customFormat="1" ht="25.2" customHeight="1" x14ac:dyDescent="0.35">
      <c r="A5421" s="367" t="s">
        <v>454</v>
      </c>
      <c r="B5421" s="142" t="s">
        <v>595</v>
      </c>
      <c r="C5421" s="69">
        <v>2022</v>
      </c>
      <c r="D5421" s="70" t="s">
        <v>100</v>
      </c>
      <c r="E5421" s="71">
        <v>1</v>
      </c>
      <c r="F5421" s="71">
        <v>15</v>
      </c>
      <c r="G5421" s="137">
        <v>30.051349999999999</v>
      </c>
    </row>
    <row r="5422" spans="1:7" s="63" customFormat="1" ht="25.2" customHeight="1" x14ac:dyDescent="0.35">
      <c r="A5422" s="367" t="s">
        <v>454</v>
      </c>
      <c r="B5422" s="141" t="s">
        <v>596</v>
      </c>
      <c r="C5422" s="69">
        <v>2022</v>
      </c>
      <c r="D5422" s="70" t="s">
        <v>100</v>
      </c>
      <c r="E5422" s="71">
        <v>1</v>
      </c>
      <c r="F5422" s="71">
        <v>15</v>
      </c>
      <c r="G5422" s="137">
        <v>17.106950000000001</v>
      </c>
    </row>
    <row r="5423" spans="1:7" s="63" customFormat="1" ht="25.2" customHeight="1" x14ac:dyDescent="0.35">
      <c r="A5423" s="367" t="s">
        <v>454</v>
      </c>
      <c r="B5423" s="151" t="s">
        <v>596</v>
      </c>
      <c r="C5423" s="69">
        <v>2022</v>
      </c>
      <c r="D5423" s="70" t="s">
        <v>100</v>
      </c>
      <c r="E5423" s="71">
        <v>1</v>
      </c>
      <c r="F5423" s="71">
        <v>15</v>
      </c>
      <c r="G5423" s="137">
        <v>17.106950000000001</v>
      </c>
    </row>
    <row r="5424" spans="1:7" s="63" customFormat="1" ht="25.2" customHeight="1" x14ac:dyDescent="0.35">
      <c r="A5424" s="367" t="s">
        <v>454</v>
      </c>
      <c r="B5424" s="151" t="s">
        <v>596</v>
      </c>
      <c r="C5424" s="69">
        <v>2022</v>
      </c>
      <c r="D5424" s="70" t="s">
        <v>100</v>
      </c>
      <c r="E5424" s="71">
        <v>1</v>
      </c>
      <c r="F5424" s="71">
        <v>15</v>
      </c>
      <c r="G5424" s="137">
        <v>17.106950000000001</v>
      </c>
    </row>
    <row r="5425" spans="1:7" s="63" customFormat="1" ht="25.2" customHeight="1" x14ac:dyDescent="0.35">
      <c r="A5425" s="367" t="s">
        <v>454</v>
      </c>
      <c r="B5425" s="151" t="s">
        <v>596</v>
      </c>
      <c r="C5425" s="69">
        <v>2022</v>
      </c>
      <c r="D5425" s="70" t="s">
        <v>100</v>
      </c>
      <c r="E5425" s="71">
        <v>1</v>
      </c>
      <c r="F5425" s="71">
        <v>15</v>
      </c>
      <c r="G5425" s="137">
        <v>15.43338</v>
      </c>
    </row>
    <row r="5426" spans="1:7" s="63" customFormat="1" ht="25.2" customHeight="1" x14ac:dyDescent="0.35">
      <c r="A5426" s="367" t="s">
        <v>454</v>
      </c>
      <c r="B5426" s="151" t="s">
        <v>596</v>
      </c>
      <c r="C5426" s="69">
        <v>2022</v>
      </c>
      <c r="D5426" s="70" t="s">
        <v>100</v>
      </c>
      <c r="E5426" s="71">
        <v>1</v>
      </c>
      <c r="F5426" s="71">
        <v>15</v>
      </c>
      <c r="G5426" s="137">
        <v>15.43338</v>
      </c>
    </row>
    <row r="5427" spans="1:7" s="63" customFormat="1" ht="25.2" customHeight="1" x14ac:dyDescent="0.35">
      <c r="A5427" s="367" t="s">
        <v>454</v>
      </c>
      <c r="B5427" s="151" t="s">
        <v>596</v>
      </c>
      <c r="C5427" s="69">
        <v>2022</v>
      </c>
      <c r="D5427" s="70" t="s">
        <v>100</v>
      </c>
      <c r="E5427" s="71">
        <v>1</v>
      </c>
      <c r="F5427" s="71">
        <v>150</v>
      </c>
      <c r="G5427" s="137">
        <v>20.829649999999997</v>
      </c>
    </row>
    <row r="5428" spans="1:7" s="63" customFormat="1" ht="25.2" customHeight="1" x14ac:dyDescent="0.35">
      <c r="A5428" s="367" t="s">
        <v>454</v>
      </c>
      <c r="B5428" s="151" t="s">
        <v>596</v>
      </c>
      <c r="C5428" s="69">
        <v>2022</v>
      </c>
      <c r="D5428" s="70" t="s">
        <v>100</v>
      </c>
      <c r="E5428" s="71">
        <v>1</v>
      </c>
      <c r="F5428" s="71">
        <v>150</v>
      </c>
      <c r="G5428" s="137">
        <v>20.829649999999997</v>
      </c>
    </row>
    <row r="5429" spans="1:7" s="63" customFormat="1" ht="25.2" customHeight="1" x14ac:dyDescent="0.35">
      <c r="A5429" s="367" t="s">
        <v>454</v>
      </c>
      <c r="B5429" s="151" t="s">
        <v>596</v>
      </c>
      <c r="C5429" s="69">
        <v>2022</v>
      </c>
      <c r="D5429" s="70" t="s">
        <v>100</v>
      </c>
      <c r="E5429" s="71">
        <v>1</v>
      </c>
      <c r="F5429" s="71">
        <v>15</v>
      </c>
      <c r="G5429" s="137">
        <v>14.75647</v>
      </c>
    </row>
    <row r="5430" spans="1:7" s="63" customFormat="1" ht="25.2" customHeight="1" x14ac:dyDescent="0.35">
      <c r="A5430" s="367" t="s">
        <v>454</v>
      </c>
      <c r="B5430" s="151" t="s">
        <v>596</v>
      </c>
      <c r="C5430" s="69">
        <v>2022</v>
      </c>
      <c r="D5430" s="70" t="s">
        <v>100</v>
      </c>
      <c r="E5430" s="71">
        <v>1</v>
      </c>
      <c r="F5430" s="71">
        <v>15</v>
      </c>
      <c r="G5430" s="137">
        <v>14.75647</v>
      </c>
    </row>
    <row r="5431" spans="1:7" s="63" customFormat="1" ht="25.2" customHeight="1" x14ac:dyDescent="0.35">
      <c r="A5431" s="367" t="s">
        <v>454</v>
      </c>
      <c r="B5431" s="151" t="s">
        <v>596</v>
      </c>
      <c r="C5431" s="69">
        <v>2022</v>
      </c>
      <c r="D5431" s="70" t="s">
        <v>100</v>
      </c>
      <c r="E5431" s="71">
        <v>1</v>
      </c>
      <c r="F5431" s="71">
        <v>15</v>
      </c>
      <c r="G5431" s="137">
        <v>14.75647</v>
      </c>
    </row>
    <row r="5432" spans="1:7" s="63" customFormat="1" ht="25.2" customHeight="1" x14ac:dyDescent="0.35">
      <c r="A5432" s="367" t="s">
        <v>454</v>
      </c>
      <c r="B5432" s="151" t="s">
        <v>596</v>
      </c>
      <c r="C5432" s="69">
        <v>2022</v>
      </c>
      <c r="D5432" s="70" t="s">
        <v>100</v>
      </c>
      <c r="E5432" s="71">
        <v>1</v>
      </c>
      <c r="F5432" s="71">
        <v>15</v>
      </c>
      <c r="G5432" s="137">
        <v>14.75647</v>
      </c>
    </row>
    <row r="5433" spans="1:7" s="63" customFormat="1" ht="25.2" customHeight="1" x14ac:dyDescent="0.35">
      <c r="A5433" s="367" t="s">
        <v>454</v>
      </c>
      <c r="B5433" s="151" t="s">
        <v>596</v>
      </c>
      <c r="C5433" s="69">
        <v>2022</v>
      </c>
      <c r="D5433" s="70" t="s">
        <v>100</v>
      </c>
      <c r="E5433" s="71">
        <v>1</v>
      </c>
      <c r="F5433" s="71">
        <v>15</v>
      </c>
      <c r="G5433" s="137">
        <v>4.5413800000000002</v>
      </c>
    </row>
    <row r="5434" spans="1:7" s="63" customFormat="1" ht="25.2" customHeight="1" x14ac:dyDescent="0.35">
      <c r="A5434" s="367" t="s">
        <v>454</v>
      </c>
      <c r="B5434" s="151" t="s">
        <v>596</v>
      </c>
      <c r="C5434" s="69">
        <v>2022</v>
      </c>
      <c r="D5434" s="70" t="s">
        <v>100</v>
      </c>
      <c r="E5434" s="71">
        <v>1</v>
      </c>
      <c r="F5434" s="71">
        <v>15</v>
      </c>
      <c r="G5434" s="137">
        <v>4.5413800000000002</v>
      </c>
    </row>
    <row r="5435" spans="1:7" s="63" customFormat="1" ht="25.2" customHeight="1" x14ac:dyDescent="0.35">
      <c r="A5435" s="367" t="s">
        <v>454</v>
      </c>
      <c r="B5435" s="151" t="s">
        <v>596</v>
      </c>
      <c r="C5435" s="69">
        <v>2022</v>
      </c>
      <c r="D5435" s="70" t="s">
        <v>100</v>
      </c>
      <c r="E5435" s="71">
        <v>1</v>
      </c>
      <c r="F5435" s="71">
        <v>15</v>
      </c>
      <c r="G5435" s="137">
        <v>19.638480000000001</v>
      </c>
    </row>
    <row r="5436" spans="1:7" s="63" customFormat="1" ht="25.2" customHeight="1" x14ac:dyDescent="0.35">
      <c r="A5436" s="367" t="s">
        <v>454</v>
      </c>
      <c r="B5436" s="151" t="s">
        <v>596</v>
      </c>
      <c r="C5436" s="69">
        <v>2022</v>
      </c>
      <c r="D5436" s="70" t="s">
        <v>100</v>
      </c>
      <c r="E5436" s="71">
        <v>1</v>
      </c>
      <c r="F5436" s="71">
        <v>15</v>
      </c>
      <c r="G5436" s="137">
        <v>16.689869999999999</v>
      </c>
    </row>
    <row r="5437" spans="1:7" s="63" customFormat="1" ht="25.2" customHeight="1" x14ac:dyDescent="0.35">
      <c r="A5437" s="367" t="s">
        <v>454</v>
      </c>
      <c r="B5437" s="151" t="s">
        <v>596</v>
      </c>
      <c r="C5437" s="69">
        <v>2022</v>
      </c>
      <c r="D5437" s="70" t="s">
        <v>100</v>
      </c>
      <c r="E5437" s="71">
        <v>1</v>
      </c>
      <c r="F5437" s="71">
        <v>15</v>
      </c>
      <c r="G5437" s="137">
        <v>5.2822399999999998</v>
      </c>
    </row>
    <row r="5438" spans="1:7" s="63" customFormat="1" ht="25.2" customHeight="1" x14ac:dyDescent="0.35">
      <c r="A5438" s="367" t="s">
        <v>454</v>
      </c>
      <c r="B5438" s="151" t="s">
        <v>596</v>
      </c>
      <c r="C5438" s="69">
        <v>2022</v>
      </c>
      <c r="D5438" s="70" t="s">
        <v>100</v>
      </c>
      <c r="E5438" s="71">
        <v>1</v>
      </c>
      <c r="F5438" s="71">
        <v>15</v>
      </c>
      <c r="G5438" s="137">
        <v>5.2822399999999998</v>
      </c>
    </row>
    <row r="5439" spans="1:7" s="63" customFormat="1" ht="25.2" customHeight="1" x14ac:dyDescent="0.35">
      <c r="A5439" s="367" t="s">
        <v>454</v>
      </c>
      <c r="B5439" s="151" t="s">
        <v>596</v>
      </c>
      <c r="C5439" s="69">
        <v>2022</v>
      </c>
      <c r="D5439" s="70" t="s">
        <v>100</v>
      </c>
      <c r="E5439" s="71">
        <v>1</v>
      </c>
      <c r="F5439" s="71">
        <v>15</v>
      </c>
      <c r="G5439" s="137">
        <v>5.2822399999999998</v>
      </c>
    </row>
    <row r="5440" spans="1:7" s="63" customFormat="1" ht="25.2" customHeight="1" x14ac:dyDescent="0.35">
      <c r="A5440" s="367" t="s">
        <v>454</v>
      </c>
      <c r="B5440" s="151" t="s">
        <v>596</v>
      </c>
      <c r="C5440" s="69">
        <v>2022</v>
      </c>
      <c r="D5440" s="70" t="s">
        <v>100</v>
      </c>
      <c r="E5440" s="71">
        <v>1</v>
      </c>
      <c r="F5440" s="71">
        <v>15</v>
      </c>
      <c r="G5440" s="137">
        <v>4.1686499999999995</v>
      </c>
    </row>
    <row r="5441" spans="1:7" s="63" customFormat="1" ht="25.2" customHeight="1" x14ac:dyDescent="0.35">
      <c r="A5441" s="367" t="s">
        <v>454</v>
      </c>
      <c r="B5441" s="151" t="s">
        <v>596</v>
      </c>
      <c r="C5441" s="69">
        <v>2022</v>
      </c>
      <c r="D5441" s="70" t="s">
        <v>100</v>
      </c>
      <c r="E5441" s="71">
        <v>1</v>
      </c>
      <c r="F5441" s="71">
        <v>15</v>
      </c>
      <c r="G5441" s="137">
        <v>4.1686499999999995</v>
      </c>
    </row>
    <row r="5442" spans="1:7" s="63" customFormat="1" ht="25.2" customHeight="1" x14ac:dyDescent="0.35">
      <c r="A5442" s="367" t="s">
        <v>454</v>
      </c>
      <c r="B5442" s="151" t="s">
        <v>596</v>
      </c>
      <c r="C5442" s="69">
        <v>2022</v>
      </c>
      <c r="D5442" s="70" t="s">
        <v>100</v>
      </c>
      <c r="E5442" s="71">
        <v>1</v>
      </c>
      <c r="F5442" s="71">
        <v>15</v>
      </c>
      <c r="G5442" s="137">
        <v>4.1686499999999995</v>
      </c>
    </row>
    <row r="5443" spans="1:7" s="63" customFormat="1" ht="25.2" customHeight="1" x14ac:dyDescent="0.35">
      <c r="A5443" s="367" t="s">
        <v>454</v>
      </c>
      <c r="B5443" s="151" t="s">
        <v>596</v>
      </c>
      <c r="C5443" s="69">
        <v>2022</v>
      </c>
      <c r="D5443" s="70" t="s">
        <v>100</v>
      </c>
      <c r="E5443" s="71">
        <v>1</v>
      </c>
      <c r="F5443" s="71">
        <v>15</v>
      </c>
      <c r="G5443" s="137">
        <v>4.1686499999999995</v>
      </c>
    </row>
    <row r="5444" spans="1:7" s="63" customFormat="1" ht="25.2" customHeight="1" x14ac:dyDescent="0.35">
      <c r="A5444" s="367" t="s">
        <v>454</v>
      </c>
      <c r="B5444" s="151" t="s">
        <v>596</v>
      </c>
      <c r="C5444" s="69">
        <v>2022</v>
      </c>
      <c r="D5444" s="70" t="s">
        <v>100</v>
      </c>
      <c r="E5444" s="71">
        <v>1</v>
      </c>
      <c r="F5444" s="71">
        <v>15</v>
      </c>
      <c r="G5444" s="137">
        <v>4.1686499999999995</v>
      </c>
    </row>
    <row r="5445" spans="1:7" s="63" customFormat="1" ht="25.2" customHeight="1" x14ac:dyDescent="0.35">
      <c r="A5445" s="367" t="s">
        <v>454</v>
      </c>
      <c r="B5445" s="151" t="s">
        <v>596</v>
      </c>
      <c r="C5445" s="69">
        <v>2022</v>
      </c>
      <c r="D5445" s="70" t="s">
        <v>100</v>
      </c>
      <c r="E5445" s="71">
        <v>1</v>
      </c>
      <c r="F5445" s="71">
        <v>15</v>
      </c>
      <c r="G5445" s="137">
        <v>4.1686499999999995</v>
      </c>
    </row>
    <row r="5446" spans="1:7" s="63" customFormat="1" ht="25.2" customHeight="1" x14ac:dyDescent="0.35">
      <c r="A5446" s="367" t="s">
        <v>454</v>
      </c>
      <c r="B5446" s="151" t="s">
        <v>596</v>
      </c>
      <c r="C5446" s="69">
        <v>2022</v>
      </c>
      <c r="D5446" s="70" t="s">
        <v>100</v>
      </c>
      <c r="E5446" s="71">
        <v>1</v>
      </c>
      <c r="F5446" s="71">
        <v>15</v>
      </c>
      <c r="G5446" s="137">
        <v>4.3631499999999992</v>
      </c>
    </row>
    <row r="5447" spans="1:7" s="63" customFormat="1" ht="25.2" customHeight="1" x14ac:dyDescent="0.35">
      <c r="A5447" s="367" t="s">
        <v>454</v>
      </c>
      <c r="B5447" s="151" t="s">
        <v>596</v>
      </c>
      <c r="C5447" s="69">
        <v>2022</v>
      </c>
      <c r="D5447" s="70" t="s">
        <v>100</v>
      </c>
      <c r="E5447" s="71">
        <v>1</v>
      </c>
      <c r="F5447" s="71">
        <v>15</v>
      </c>
      <c r="G5447" s="137">
        <v>4.3631499999999992</v>
      </c>
    </row>
    <row r="5448" spans="1:7" s="63" customFormat="1" ht="25.2" customHeight="1" x14ac:dyDescent="0.35">
      <c r="A5448" s="367" t="s">
        <v>454</v>
      </c>
      <c r="B5448" s="151" t="s">
        <v>596</v>
      </c>
      <c r="C5448" s="69">
        <v>2022</v>
      </c>
      <c r="D5448" s="70" t="s">
        <v>100</v>
      </c>
      <c r="E5448" s="71">
        <v>1</v>
      </c>
      <c r="F5448" s="71">
        <v>15</v>
      </c>
      <c r="G5448" s="137">
        <v>4.3631499999999992</v>
      </c>
    </row>
    <row r="5449" spans="1:7" s="63" customFormat="1" ht="25.2" customHeight="1" x14ac:dyDescent="0.35">
      <c r="A5449" s="367" t="s">
        <v>454</v>
      </c>
      <c r="B5449" s="151" t="s">
        <v>596</v>
      </c>
      <c r="C5449" s="69">
        <v>2022</v>
      </c>
      <c r="D5449" s="70" t="s">
        <v>100</v>
      </c>
      <c r="E5449" s="71">
        <v>1</v>
      </c>
      <c r="F5449" s="71">
        <v>15</v>
      </c>
      <c r="G5449" s="137">
        <v>6.4916599999999995</v>
      </c>
    </row>
    <row r="5450" spans="1:7" s="63" customFormat="1" ht="25.2" customHeight="1" x14ac:dyDescent="0.35">
      <c r="A5450" s="367" t="s">
        <v>454</v>
      </c>
      <c r="B5450" s="151" t="s">
        <v>596</v>
      </c>
      <c r="C5450" s="69">
        <v>2022</v>
      </c>
      <c r="D5450" s="70" t="s">
        <v>100</v>
      </c>
      <c r="E5450" s="71">
        <v>1</v>
      </c>
      <c r="F5450" s="71">
        <v>15</v>
      </c>
      <c r="G5450" s="137">
        <v>6.4916599999999995</v>
      </c>
    </row>
    <row r="5451" spans="1:7" s="63" customFormat="1" ht="25.2" customHeight="1" x14ac:dyDescent="0.35">
      <c r="A5451" s="367" t="s">
        <v>454</v>
      </c>
      <c r="B5451" s="151" t="s">
        <v>596</v>
      </c>
      <c r="C5451" s="69">
        <v>2022</v>
      </c>
      <c r="D5451" s="70" t="s">
        <v>100</v>
      </c>
      <c r="E5451" s="71">
        <v>1</v>
      </c>
      <c r="F5451" s="71">
        <v>15</v>
      </c>
      <c r="G5451" s="137">
        <v>6.4916599999999995</v>
      </c>
    </row>
    <row r="5452" spans="1:7" s="63" customFormat="1" ht="25.2" customHeight="1" x14ac:dyDescent="0.35">
      <c r="A5452" s="367" t="s">
        <v>454</v>
      </c>
      <c r="B5452" s="151" t="s">
        <v>596</v>
      </c>
      <c r="C5452" s="69">
        <v>2022</v>
      </c>
      <c r="D5452" s="70" t="s">
        <v>100</v>
      </c>
      <c r="E5452" s="71">
        <v>1</v>
      </c>
      <c r="F5452" s="71">
        <v>15</v>
      </c>
      <c r="G5452" s="137">
        <v>4.3697900000000001</v>
      </c>
    </row>
    <row r="5453" spans="1:7" s="63" customFormat="1" ht="25.2" customHeight="1" x14ac:dyDescent="0.35">
      <c r="A5453" s="367" t="s">
        <v>454</v>
      </c>
      <c r="B5453" s="151" t="s">
        <v>596</v>
      </c>
      <c r="C5453" s="69">
        <v>2022</v>
      </c>
      <c r="D5453" s="70" t="s">
        <v>100</v>
      </c>
      <c r="E5453" s="71">
        <v>1</v>
      </c>
      <c r="F5453" s="71">
        <v>15</v>
      </c>
      <c r="G5453" s="137">
        <v>4.3697900000000001</v>
      </c>
    </row>
    <row r="5454" spans="1:7" s="63" customFormat="1" ht="25.2" customHeight="1" x14ac:dyDescent="0.35">
      <c r="A5454" s="367" t="s">
        <v>454</v>
      </c>
      <c r="B5454" s="151" t="s">
        <v>596</v>
      </c>
      <c r="C5454" s="69">
        <v>2022</v>
      </c>
      <c r="D5454" s="70" t="s">
        <v>100</v>
      </c>
      <c r="E5454" s="71">
        <v>1</v>
      </c>
      <c r="F5454" s="71">
        <v>15</v>
      </c>
      <c r="G5454" s="137">
        <v>4.3697900000000001</v>
      </c>
    </row>
    <row r="5455" spans="1:7" s="63" customFormat="1" ht="25.2" customHeight="1" x14ac:dyDescent="0.35">
      <c r="A5455" s="367" t="s">
        <v>454</v>
      </c>
      <c r="B5455" s="142" t="s">
        <v>596</v>
      </c>
      <c r="C5455" s="69">
        <v>2022</v>
      </c>
      <c r="D5455" s="70" t="s">
        <v>100</v>
      </c>
      <c r="E5455" s="71">
        <v>1</v>
      </c>
      <c r="F5455" s="71">
        <v>19</v>
      </c>
      <c r="G5455" s="137">
        <v>29.564499999999999</v>
      </c>
    </row>
    <row r="5456" spans="1:7" s="63" customFormat="1" ht="25.2" customHeight="1" x14ac:dyDescent="0.35">
      <c r="A5456" s="367" t="s">
        <v>454</v>
      </c>
      <c r="B5456" s="141" t="s">
        <v>597</v>
      </c>
      <c r="C5456" s="69">
        <v>2022</v>
      </c>
      <c r="D5456" s="70" t="s">
        <v>100</v>
      </c>
      <c r="E5456" s="71">
        <v>1</v>
      </c>
      <c r="F5456" s="71">
        <v>15</v>
      </c>
      <c r="G5456" s="137">
        <v>14.97132</v>
      </c>
    </row>
    <row r="5457" spans="1:7" s="63" customFormat="1" ht="25.2" customHeight="1" x14ac:dyDescent="0.35">
      <c r="A5457" s="367" t="s">
        <v>454</v>
      </c>
      <c r="B5457" s="151" t="s">
        <v>597</v>
      </c>
      <c r="C5457" s="69">
        <v>2022</v>
      </c>
      <c r="D5457" s="70" t="s">
        <v>100</v>
      </c>
      <c r="E5457" s="71">
        <v>1</v>
      </c>
      <c r="F5457" s="71">
        <v>15</v>
      </c>
      <c r="G5457" s="137">
        <v>14.97132</v>
      </c>
    </row>
    <row r="5458" spans="1:7" s="63" customFormat="1" ht="25.2" customHeight="1" x14ac:dyDescent="0.35">
      <c r="A5458" s="367" t="s">
        <v>454</v>
      </c>
      <c r="B5458" s="151" t="s">
        <v>597</v>
      </c>
      <c r="C5458" s="69">
        <v>2022</v>
      </c>
      <c r="D5458" s="70" t="s">
        <v>100</v>
      </c>
      <c r="E5458" s="71">
        <v>1</v>
      </c>
      <c r="F5458" s="71">
        <v>15</v>
      </c>
      <c r="G5458" s="137">
        <v>14.97132</v>
      </c>
    </row>
    <row r="5459" spans="1:7" s="63" customFormat="1" ht="25.2" customHeight="1" x14ac:dyDescent="0.35">
      <c r="A5459" s="367" t="s">
        <v>454</v>
      </c>
      <c r="B5459" s="151" t="s">
        <v>597</v>
      </c>
      <c r="C5459" s="69">
        <v>2022</v>
      </c>
      <c r="D5459" s="70" t="s">
        <v>100</v>
      </c>
      <c r="E5459" s="71">
        <v>1</v>
      </c>
      <c r="F5459" s="71">
        <v>15</v>
      </c>
      <c r="G5459" s="137">
        <v>14.97132</v>
      </c>
    </row>
    <row r="5460" spans="1:7" s="63" customFormat="1" ht="25.2" customHeight="1" x14ac:dyDescent="0.35">
      <c r="A5460" s="367" t="s">
        <v>454</v>
      </c>
      <c r="B5460" s="151" t="s">
        <v>597</v>
      </c>
      <c r="C5460" s="69">
        <v>2022</v>
      </c>
      <c r="D5460" s="70" t="s">
        <v>100</v>
      </c>
      <c r="E5460" s="71">
        <v>1</v>
      </c>
      <c r="F5460" s="71">
        <v>15</v>
      </c>
      <c r="G5460" s="137">
        <v>14.97132</v>
      </c>
    </row>
    <row r="5461" spans="1:7" s="63" customFormat="1" ht="25.2" customHeight="1" x14ac:dyDescent="0.35">
      <c r="A5461" s="367" t="s">
        <v>454</v>
      </c>
      <c r="B5461" s="151" t="s">
        <v>597</v>
      </c>
      <c r="C5461" s="69">
        <v>2022</v>
      </c>
      <c r="D5461" s="70" t="s">
        <v>100</v>
      </c>
      <c r="E5461" s="71">
        <v>1</v>
      </c>
      <c r="F5461" s="71">
        <v>15</v>
      </c>
      <c r="G5461" s="137">
        <v>5.8117600000000005</v>
      </c>
    </row>
    <row r="5462" spans="1:7" s="63" customFormat="1" ht="25.2" customHeight="1" x14ac:dyDescent="0.35">
      <c r="A5462" s="367" t="s">
        <v>454</v>
      </c>
      <c r="B5462" s="151" t="s">
        <v>597</v>
      </c>
      <c r="C5462" s="69">
        <v>2022</v>
      </c>
      <c r="D5462" s="70" t="s">
        <v>100</v>
      </c>
      <c r="E5462" s="71">
        <v>1</v>
      </c>
      <c r="F5462" s="71">
        <v>15</v>
      </c>
      <c r="G5462" s="137">
        <v>5.8117600000000005</v>
      </c>
    </row>
    <row r="5463" spans="1:7" s="63" customFormat="1" ht="25.2" customHeight="1" x14ac:dyDescent="0.35">
      <c r="A5463" s="367" t="s">
        <v>454</v>
      </c>
      <c r="B5463" s="151" t="s">
        <v>597</v>
      </c>
      <c r="C5463" s="69">
        <v>2022</v>
      </c>
      <c r="D5463" s="70" t="s">
        <v>100</v>
      </c>
      <c r="E5463" s="71">
        <v>1</v>
      </c>
      <c r="F5463" s="71">
        <v>15</v>
      </c>
      <c r="G5463" s="137">
        <v>5.8117600000000005</v>
      </c>
    </row>
    <row r="5464" spans="1:7" s="63" customFormat="1" ht="25.2" customHeight="1" x14ac:dyDescent="0.35">
      <c r="A5464" s="367" t="s">
        <v>454</v>
      </c>
      <c r="B5464" s="151" t="s">
        <v>597</v>
      </c>
      <c r="C5464" s="69">
        <v>2022</v>
      </c>
      <c r="D5464" s="70" t="s">
        <v>100</v>
      </c>
      <c r="E5464" s="71">
        <v>1</v>
      </c>
      <c r="F5464" s="71">
        <v>15</v>
      </c>
      <c r="G5464" s="137">
        <v>5.8117600000000005</v>
      </c>
    </row>
    <row r="5465" spans="1:7" s="63" customFormat="1" ht="25.2" customHeight="1" x14ac:dyDescent="0.35">
      <c r="A5465" s="367" t="s">
        <v>454</v>
      </c>
      <c r="B5465" s="151" t="s">
        <v>597</v>
      </c>
      <c r="C5465" s="69">
        <v>2022</v>
      </c>
      <c r="D5465" s="70" t="s">
        <v>100</v>
      </c>
      <c r="E5465" s="71">
        <v>1</v>
      </c>
      <c r="F5465" s="71">
        <v>15</v>
      </c>
      <c r="G5465" s="137">
        <v>5.8117600000000005</v>
      </c>
    </row>
    <row r="5466" spans="1:7" s="63" customFormat="1" ht="25.2" customHeight="1" x14ac:dyDescent="0.35">
      <c r="A5466" s="367" t="s">
        <v>454</v>
      </c>
      <c r="B5466" s="151" t="s">
        <v>597</v>
      </c>
      <c r="C5466" s="69">
        <v>2022</v>
      </c>
      <c r="D5466" s="70" t="s">
        <v>100</v>
      </c>
      <c r="E5466" s="71">
        <v>1</v>
      </c>
      <c r="F5466" s="71">
        <v>15</v>
      </c>
      <c r="G5466" s="137">
        <v>6.8162900000000004</v>
      </c>
    </row>
    <row r="5467" spans="1:7" s="63" customFormat="1" ht="25.2" customHeight="1" x14ac:dyDescent="0.35">
      <c r="A5467" s="367" t="s">
        <v>454</v>
      </c>
      <c r="B5467" s="151" t="s">
        <v>597</v>
      </c>
      <c r="C5467" s="69">
        <v>2022</v>
      </c>
      <c r="D5467" s="70" t="s">
        <v>100</v>
      </c>
      <c r="E5467" s="71">
        <v>1</v>
      </c>
      <c r="F5467" s="71">
        <v>15</v>
      </c>
      <c r="G5467" s="137">
        <v>6.8162900000000004</v>
      </c>
    </row>
    <row r="5468" spans="1:7" s="63" customFormat="1" ht="25.2" customHeight="1" x14ac:dyDescent="0.35">
      <c r="A5468" s="367" t="s">
        <v>454</v>
      </c>
      <c r="B5468" s="151" t="s">
        <v>597</v>
      </c>
      <c r="C5468" s="69">
        <v>2022</v>
      </c>
      <c r="D5468" s="70" t="s">
        <v>100</v>
      </c>
      <c r="E5468" s="71">
        <v>1</v>
      </c>
      <c r="F5468" s="71">
        <v>15</v>
      </c>
      <c r="G5468" s="137">
        <v>6.8162900000000004</v>
      </c>
    </row>
    <row r="5469" spans="1:7" s="63" customFormat="1" ht="25.2" customHeight="1" x14ac:dyDescent="0.35">
      <c r="A5469" s="367" t="s">
        <v>454</v>
      </c>
      <c r="B5469" s="151" t="s">
        <v>597</v>
      </c>
      <c r="C5469" s="69">
        <v>2022</v>
      </c>
      <c r="D5469" s="70" t="s">
        <v>100</v>
      </c>
      <c r="E5469" s="71">
        <v>1</v>
      </c>
      <c r="F5469" s="71">
        <v>15</v>
      </c>
      <c r="G5469" s="137">
        <v>6.8162900000000004</v>
      </c>
    </row>
    <row r="5470" spans="1:7" s="63" customFormat="1" ht="25.2" customHeight="1" x14ac:dyDescent="0.35">
      <c r="A5470" s="367" t="s">
        <v>454</v>
      </c>
      <c r="B5470" s="151" t="s">
        <v>597</v>
      </c>
      <c r="C5470" s="69">
        <v>2022</v>
      </c>
      <c r="D5470" s="70" t="s">
        <v>100</v>
      </c>
      <c r="E5470" s="71">
        <v>1</v>
      </c>
      <c r="F5470" s="71">
        <v>15</v>
      </c>
      <c r="G5470" s="137">
        <v>6.8162900000000004</v>
      </c>
    </row>
    <row r="5471" spans="1:7" s="63" customFormat="1" ht="25.2" customHeight="1" x14ac:dyDescent="0.35">
      <c r="A5471" s="367" t="s">
        <v>454</v>
      </c>
      <c r="B5471" s="151" t="s">
        <v>597</v>
      </c>
      <c r="C5471" s="69">
        <v>2022</v>
      </c>
      <c r="D5471" s="70" t="s">
        <v>100</v>
      </c>
      <c r="E5471" s="71">
        <v>1</v>
      </c>
      <c r="F5471" s="71">
        <v>15</v>
      </c>
      <c r="G5471" s="137">
        <v>18.2239</v>
      </c>
    </row>
    <row r="5472" spans="1:7" s="63" customFormat="1" ht="25.2" customHeight="1" x14ac:dyDescent="0.35">
      <c r="A5472" s="367" t="s">
        <v>454</v>
      </c>
      <c r="B5472" s="151" t="s">
        <v>597</v>
      </c>
      <c r="C5472" s="69">
        <v>2022</v>
      </c>
      <c r="D5472" s="70" t="s">
        <v>100</v>
      </c>
      <c r="E5472" s="71">
        <v>1</v>
      </c>
      <c r="F5472" s="71">
        <v>15</v>
      </c>
      <c r="G5472" s="137">
        <v>6.8162900000000004</v>
      </c>
    </row>
    <row r="5473" spans="1:7" s="63" customFormat="1" ht="25.2" customHeight="1" x14ac:dyDescent="0.35">
      <c r="A5473" s="367" t="s">
        <v>454</v>
      </c>
      <c r="B5473" s="151" t="s">
        <v>597</v>
      </c>
      <c r="C5473" s="69">
        <v>2022</v>
      </c>
      <c r="D5473" s="70" t="s">
        <v>100</v>
      </c>
      <c r="E5473" s="71">
        <v>1</v>
      </c>
      <c r="F5473" s="71">
        <v>15</v>
      </c>
      <c r="G5473" s="137">
        <v>6.8162900000000004</v>
      </c>
    </row>
    <row r="5474" spans="1:7" s="63" customFormat="1" ht="25.2" customHeight="1" x14ac:dyDescent="0.35">
      <c r="A5474" s="367" t="s">
        <v>454</v>
      </c>
      <c r="B5474" s="151" t="s">
        <v>597</v>
      </c>
      <c r="C5474" s="69">
        <v>2022</v>
      </c>
      <c r="D5474" s="70" t="s">
        <v>100</v>
      </c>
      <c r="E5474" s="71">
        <v>1</v>
      </c>
      <c r="F5474" s="71">
        <v>15</v>
      </c>
      <c r="G5474" s="137">
        <v>6.8162900000000004</v>
      </c>
    </row>
    <row r="5475" spans="1:7" s="63" customFormat="1" ht="25.2" customHeight="1" x14ac:dyDescent="0.35">
      <c r="A5475" s="367" t="s">
        <v>454</v>
      </c>
      <c r="B5475" s="151" t="s">
        <v>597</v>
      </c>
      <c r="C5475" s="69">
        <v>2022</v>
      </c>
      <c r="D5475" s="70" t="s">
        <v>100</v>
      </c>
      <c r="E5475" s="71">
        <v>1</v>
      </c>
      <c r="F5475" s="71">
        <v>15</v>
      </c>
      <c r="G5475" s="137">
        <v>18.2239</v>
      </c>
    </row>
    <row r="5476" spans="1:7" s="63" customFormat="1" ht="25.2" customHeight="1" x14ac:dyDescent="0.35">
      <c r="A5476" s="367" t="s">
        <v>454</v>
      </c>
      <c r="B5476" s="151" t="s">
        <v>597</v>
      </c>
      <c r="C5476" s="69">
        <v>2022</v>
      </c>
      <c r="D5476" s="70" t="s">
        <v>100</v>
      </c>
      <c r="E5476" s="71">
        <v>1</v>
      </c>
      <c r="F5476" s="71">
        <v>15</v>
      </c>
      <c r="G5476" s="137">
        <v>6.8162900000000004</v>
      </c>
    </row>
    <row r="5477" spans="1:7" s="63" customFormat="1" ht="25.2" customHeight="1" x14ac:dyDescent="0.35">
      <c r="A5477" s="367" t="s">
        <v>454</v>
      </c>
      <c r="B5477" s="151" t="s">
        <v>597</v>
      </c>
      <c r="C5477" s="69">
        <v>2022</v>
      </c>
      <c r="D5477" s="70" t="s">
        <v>100</v>
      </c>
      <c r="E5477" s="71">
        <v>1</v>
      </c>
      <c r="F5477" s="71">
        <v>15</v>
      </c>
      <c r="G5477" s="137">
        <v>6.8162900000000004</v>
      </c>
    </row>
    <row r="5478" spans="1:7" s="63" customFormat="1" ht="25.2" customHeight="1" x14ac:dyDescent="0.35">
      <c r="A5478" s="367" t="s">
        <v>454</v>
      </c>
      <c r="B5478" s="142" t="s">
        <v>597</v>
      </c>
      <c r="C5478" s="69">
        <v>2022</v>
      </c>
      <c r="D5478" s="70" t="s">
        <v>100</v>
      </c>
      <c r="E5478" s="71">
        <v>1</v>
      </c>
      <c r="F5478" s="71">
        <v>15</v>
      </c>
      <c r="G5478" s="137">
        <v>6.8162900000000004</v>
      </c>
    </row>
    <row r="5479" spans="1:7" s="63" customFormat="1" ht="25.2" customHeight="1" x14ac:dyDescent="0.35">
      <c r="A5479" s="367" t="s">
        <v>454</v>
      </c>
      <c r="B5479" s="141" t="s">
        <v>598</v>
      </c>
      <c r="C5479" s="69">
        <v>2022</v>
      </c>
      <c r="D5479" s="70" t="s">
        <v>100</v>
      </c>
      <c r="E5479" s="71">
        <v>1</v>
      </c>
      <c r="F5479" s="71">
        <v>15</v>
      </c>
      <c r="G5479" s="137">
        <v>4.8216700000000001</v>
      </c>
    </row>
    <row r="5480" spans="1:7" s="63" customFormat="1" ht="25.2" customHeight="1" x14ac:dyDescent="0.35">
      <c r="A5480" s="367" t="s">
        <v>454</v>
      </c>
      <c r="B5480" s="151" t="s">
        <v>598</v>
      </c>
      <c r="C5480" s="69">
        <v>2022</v>
      </c>
      <c r="D5480" s="70" t="s">
        <v>100</v>
      </c>
      <c r="E5480" s="71">
        <v>1</v>
      </c>
      <c r="F5480" s="71">
        <v>15</v>
      </c>
      <c r="G5480" s="137">
        <v>16.229290000000002</v>
      </c>
    </row>
    <row r="5481" spans="1:7" s="63" customFormat="1" ht="25.2" customHeight="1" x14ac:dyDescent="0.35">
      <c r="A5481" s="367" t="s">
        <v>454</v>
      </c>
      <c r="B5481" s="142" t="s">
        <v>598</v>
      </c>
      <c r="C5481" s="69">
        <v>2022</v>
      </c>
      <c r="D5481" s="70" t="s">
        <v>100</v>
      </c>
      <c r="E5481" s="71">
        <v>1</v>
      </c>
      <c r="F5481" s="71">
        <v>15</v>
      </c>
      <c r="G5481" s="137">
        <v>16.229290000000002</v>
      </c>
    </row>
    <row r="5482" spans="1:7" s="63" customFormat="1" ht="25.2" customHeight="1" x14ac:dyDescent="0.35">
      <c r="A5482" s="367" t="s">
        <v>454</v>
      </c>
      <c r="B5482" s="141" t="s">
        <v>599</v>
      </c>
      <c r="C5482" s="69">
        <v>2022</v>
      </c>
      <c r="D5482" s="70" t="s">
        <v>100</v>
      </c>
      <c r="E5482" s="71">
        <v>1</v>
      </c>
      <c r="F5482" s="71">
        <v>15</v>
      </c>
      <c r="G5482" s="137">
        <v>5.4962499999999999</v>
      </c>
    </row>
    <row r="5483" spans="1:7" s="63" customFormat="1" ht="25.2" customHeight="1" x14ac:dyDescent="0.35">
      <c r="A5483" s="367" t="s">
        <v>454</v>
      </c>
      <c r="B5483" s="151" t="s">
        <v>599</v>
      </c>
      <c r="C5483" s="69">
        <v>2022</v>
      </c>
      <c r="D5483" s="70" t="s">
        <v>100</v>
      </c>
      <c r="E5483" s="71">
        <v>1</v>
      </c>
      <c r="F5483" s="71">
        <v>15</v>
      </c>
      <c r="G5483" s="137">
        <v>5.4962499999999999</v>
      </c>
    </row>
    <row r="5484" spans="1:7" s="63" customFormat="1" ht="25.2" customHeight="1" x14ac:dyDescent="0.35">
      <c r="A5484" s="367" t="s">
        <v>454</v>
      </c>
      <c r="B5484" s="151" t="s">
        <v>599</v>
      </c>
      <c r="C5484" s="69">
        <v>2022</v>
      </c>
      <c r="D5484" s="70" t="s">
        <v>100</v>
      </c>
      <c r="E5484" s="71">
        <v>1</v>
      </c>
      <c r="F5484" s="71">
        <v>15</v>
      </c>
      <c r="G5484" s="137">
        <v>5.4962499999999999</v>
      </c>
    </row>
    <row r="5485" spans="1:7" s="63" customFormat="1" ht="25.2" customHeight="1" x14ac:dyDescent="0.35">
      <c r="A5485" s="367" t="s">
        <v>454</v>
      </c>
      <c r="B5485" s="151" t="s">
        <v>599</v>
      </c>
      <c r="C5485" s="69">
        <v>2022</v>
      </c>
      <c r="D5485" s="70" t="s">
        <v>100</v>
      </c>
      <c r="E5485" s="71">
        <v>1</v>
      </c>
      <c r="F5485" s="71">
        <v>15</v>
      </c>
      <c r="G5485" s="137">
        <v>5.4962499999999999</v>
      </c>
    </row>
    <row r="5486" spans="1:7" s="63" customFormat="1" ht="25.2" customHeight="1" x14ac:dyDescent="0.35">
      <c r="A5486" s="367" t="s">
        <v>454</v>
      </c>
      <c r="B5486" s="151" t="s">
        <v>599</v>
      </c>
      <c r="C5486" s="69">
        <v>2022</v>
      </c>
      <c r="D5486" s="70" t="s">
        <v>100</v>
      </c>
      <c r="E5486" s="71">
        <v>1</v>
      </c>
      <c r="F5486" s="71">
        <v>15</v>
      </c>
      <c r="G5486" s="137">
        <v>5.4962499999999999</v>
      </c>
    </row>
    <row r="5487" spans="1:7" s="63" customFormat="1" ht="25.2" customHeight="1" x14ac:dyDescent="0.35">
      <c r="A5487" s="367" t="s">
        <v>454</v>
      </c>
      <c r="B5487" s="151" t="s">
        <v>599</v>
      </c>
      <c r="C5487" s="69">
        <v>2022</v>
      </c>
      <c r="D5487" s="70" t="s">
        <v>100</v>
      </c>
      <c r="E5487" s="71">
        <v>1</v>
      </c>
      <c r="F5487" s="71">
        <v>15</v>
      </c>
      <c r="G5487" s="137">
        <v>5.4962499999999999</v>
      </c>
    </row>
    <row r="5488" spans="1:7" s="63" customFormat="1" ht="25.2" customHeight="1" x14ac:dyDescent="0.35">
      <c r="A5488" s="367" t="s">
        <v>454</v>
      </c>
      <c r="B5488" s="151" t="s">
        <v>599</v>
      </c>
      <c r="C5488" s="69">
        <v>2022</v>
      </c>
      <c r="D5488" s="70" t="s">
        <v>100</v>
      </c>
      <c r="E5488" s="71">
        <v>1</v>
      </c>
      <c r="F5488" s="71">
        <v>15</v>
      </c>
      <c r="G5488" s="137">
        <v>5.4962499999999999</v>
      </c>
    </row>
    <row r="5489" spans="1:7" s="63" customFormat="1" ht="25.2" customHeight="1" x14ac:dyDescent="0.35">
      <c r="A5489" s="367" t="s">
        <v>454</v>
      </c>
      <c r="B5489" s="151" t="s">
        <v>599</v>
      </c>
      <c r="C5489" s="69">
        <v>2022</v>
      </c>
      <c r="D5489" s="70" t="s">
        <v>100</v>
      </c>
      <c r="E5489" s="71">
        <v>1</v>
      </c>
      <c r="F5489" s="71">
        <v>15</v>
      </c>
      <c r="G5489" s="137">
        <v>5.4962499999999999</v>
      </c>
    </row>
    <row r="5490" spans="1:7" s="63" customFormat="1" ht="25.2" customHeight="1" x14ac:dyDescent="0.35">
      <c r="A5490" s="367" t="s">
        <v>454</v>
      </c>
      <c r="B5490" s="151" t="s">
        <v>599</v>
      </c>
      <c r="C5490" s="69">
        <v>2022</v>
      </c>
      <c r="D5490" s="70" t="s">
        <v>100</v>
      </c>
      <c r="E5490" s="71">
        <v>1</v>
      </c>
      <c r="F5490" s="71">
        <v>15</v>
      </c>
      <c r="G5490" s="137">
        <v>5.4962499999999999</v>
      </c>
    </row>
    <row r="5491" spans="1:7" s="63" customFormat="1" ht="25.2" customHeight="1" x14ac:dyDescent="0.35">
      <c r="A5491" s="367" t="s">
        <v>454</v>
      </c>
      <c r="B5491" s="151" t="s">
        <v>599</v>
      </c>
      <c r="C5491" s="69">
        <v>2022</v>
      </c>
      <c r="D5491" s="70" t="s">
        <v>100</v>
      </c>
      <c r="E5491" s="71">
        <v>1</v>
      </c>
      <c r="F5491" s="71">
        <v>15</v>
      </c>
      <c r="G5491" s="137">
        <v>5.4962499999999999</v>
      </c>
    </row>
    <row r="5492" spans="1:7" s="63" customFormat="1" ht="25.2" customHeight="1" x14ac:dyDescent="0.35">
      <c r="A5492" s="367" t="s">
        <v>454</v>
      </c>
      <c r="B5492" s="151" t="s">
        <v>599</v>
      </c>
      <c r="C5492" s="69">
        <v>2022</v>
      </c>
      <c r="D5492" s="70" t="s">
        <v>100</v>
      </c>
      <c r="E5492" s="71">
        <v>1</v>
      </c>
      <c r="F5492" s="71">
        <v>15</v>
      </c>
      <c r="G5492" s="137">
        <v>5.4962499999999999</v>
      </c>
    </row>
    <row r="5493" spans="1:7" s="63" customFormat="1" ht="25.2" customHeight="1" x14ac:dyDescent="0.35">
      <c r="A5493" s="367" t="s">
        <v>454</v>
      </c>
      <c r="B5493" s="151" t="s">
        <v>599</v>
      </c>
      <c r="C5493" s="69">
        <v>2022</v>
      </c>
      <c r="D5493" s="70" t="s">
        <v>100</v>
      </c>
      <c r="E5493" s="71">
        <v>1</v>
      </c>
      <c r="F5493" s="71">
        <v>15</v>
      </c>
      <c r="G5493" s="137">
        <v>5.4962499999999999</v>
      </c>
    </row>
    <row r="5494" spans="1:7" s="63" customFormat="1" ht="25.2" customHeight="1" x14ac:dyDescent="0.35">
      <c r="A5494" s="367" t="s">
        <v>454</v>
      </c>
      <c r="B5494" s="151" t="s">
        <v>599</v>
      </c>
      <c r="C5494" s="69">
        <v>2022</v>
      </c>
      <c r="D5494" s="70" t="s">
        <v>100</v>
      </c>
      <c r="E5494" s="71">
        <v>1</v>
      </c>
      <c r="F5494" s="71">
        <v>15</v>
      </c>
      <c r="G5494" s="137">
        <v>5.4962499999999999</v>
      </c>
    </row>
    <row r="5495" spans="1:7" s="63" customFormat="1" ht="25.2" customHeight="1" x14ac:dyDescent="0.35">
      <c r="A5495" s="367" t="s">
        <v>454</v>
      </c>
      <c r="B5495" s="151" t="s">
        <v>599</v>
      </c>
      <c r="C5495" s="69">
        <v>2022</v>
      </c>
      <c r="D5495" s="70" t="s">
        <v>100</v>
      </c>
      <c r="E5495" s="71">
        <v>1</v>
      </c>
      <c r="F5495" s="71">
        <v>15</v>
      </c>
      <c r="G5495" s="137">
        <v>5.4962499999999999</v>
      </c>
    </row>
    <row r="5496" spans="1:7" s="63" customFormat="1" ht="25.2" customHeight="1" x14ac:dyDescent="0.35">
      <c r="A5496" s="367" t="s">
        <v>454</v>
      </c>
      <c r="B5496" s="151" t="s">
        <v>599</v>
      </c>
      <c r="C5496" s="69">
        <v>2022</v>
      </c>
      <c r="D5496" s="70" t="s">
        <v>100</v>
      </c>
      <c r="E5496" s="71">
        <v>1</v>
      </c>
      <c r="F5496" s="71">
        <v>15</v>
      </c>
      <c r="G5496" s="137">
        <v>5.4962499999999999</v>
      </c>
    </row>
    <row r="5497" spans="1:7" s="63" customFormat="1" ht="25.2" customHeight="1" x14ac:dyDescent="0.35">
      <c r="A5497" s="367" t="s">
        <v>454</v>
      </c>
      <c r="B5497" s="151" t="s">
        <v>599</v>
      </c>
      <c r="C5497" s="69">
        <v>2022</v>
      </c>
      <c r="D5497" s="70" t="s">
        <v>100</v>
      </c>
      <c r="E5497" s="71">
        <v>1</v>
      </c>
      <c r="F5497" s="71">
        <v>15</v>
      </c>
      <c r="G5497" s="137">
        <v>5.4962499999999999</v>
      </c>
    </row>
    <row r="5498" spans="1:7" s="63" customFormat="1" ht="25.2" customHeight="1" x14ac:dyDescent="0.35">
      <c r="A5498" s="367" t="s">
        <v>454</v>
      </c>
      <c r="B5498" s="151" t="s">
        <v>599</v>
      </c>
      <c r="C5498" s="69">
        <v>2022</v>
      </c>
      <c r="D5498" s="70" t="s">
        <v>100</v>
      </c>
      <c r="E5498" s="71">
        <v>1</v>
      </c>
      <c r="F5498" s="71">
        <v>15</v>
      </c>
      <c r="G5498" s="137">
        <v>5.4962499999999999</v>
      </c>
    </row>
    <row r="5499" spans="1:7" s="63" customFormat="1" ht="25.2" customHeight="1" x14ac:dyDescent="0.35">
      <c r="A5499" s="367" t="s">
        <v>454</v>
      </c>
      <c r="B5499" s="151" t="s">
        <v>599</v>
      </c>
      <c r="C5499" s="69">
        <v>2022</v>
      </c>
      <c r="D5499" s="70" t="s">
        <v>100</v>
      </c>
      <c r="E5499" s="71">
        <v>1</v>
      </c>
      <c r="F5499" s="71">
        <v>15</v>
      </c>
      <c r="G5499" s="137">
        <v>5.4962499999999999</v>
      </c>
    </row>
    <row r="5500" spans="1:7" s="63" customFormat="1" ht="25.2" customHeight="1" x14ac:dyDescent="0.35">
      <c r="A5500" s="367" t="s">
        <v>454</v>
      </c>
      <c r="B5500" s="151" t="s">
        <v>599</v>
      </c>
      <c r="C5500" s="69">
        <v>2022</v>
      </c>
      <c r="D5500" s="70" t="s">
        <v>100</v>
      </c>
      <c r="E5500" s="71">
        <v>1</v>
      </c>
      <c r="F5500" s="71">
        <v>15</v>
      </c>
      <c r="G5500" s="137">
        <v>5.4962499999999999</v>
      </c>
    </row>
    <row r="5501" spans="1:7" s="63" customFormat="1" ht="25.2" customHeight="1" x14ac:dyDescent="0.35">
      <c r="A5501" s="367" t="s">
        <v>454</v>
      </c>
      <c r="B5501" s="151" t="s">
        <v>599</v>
      </c>
      <c r="C5501" s="69">
        <v>2022</v>
      </c>
      <c r="D5501" s="70" t="s">
        <v>100</v>
      </c>
      <c r="E5501" s="71">
        <v>1</v>
      </c>
      <c r="F5501" s="71">
        <v>15</v>
      </c>
      <c r="G5501" s="137">
        <v>5.4962499999999999</v>
      </c>
    </row>
    <row r="5502" spans="1:7" s="63" customFormat="1" ht="25.2" customHeight="1" x14ac:dyDescent="0.35">
      <c r="A5502" s="367" t="s">
        <v>454</v>
      </c>
      <c r="B5502" s="151" t="s">
        <v>599</v>
      </c>
      <c r="C5502" s="69">
        <v>2022</v>
      </c>
      <c r="D5502" s="70" t="s">
        <v>100</v>
      </c>
      <c r="E5502" s="71">
        <v>1</v>
      </c>
      <c r="F5502" s="71">
        <v>15</v>
      </c>
      <c r="G5502" s="137">
        <v>5.4962499999999999</v>
      </c>
    </row>
    <row r="5503" spans="1:7" s="63" customFormat="1" ht="25.2" customHeight="1" x14ac:dyDescent="0.35">
      <c r="A5503" s="367" t="s">
        <v>454</v>
      </c>
      <c r="B5503" s="151" t="s">
        <v>599</v>
      </c>
      <c r="C5503" s="69">
        <v>2022</v>
      </c>
      <c r="D5503" s="70" t="s">
        <v>100</v>
      </c>
      <c r="E5503" s="71">
        <v>1</v>
      </c>
      <c r="F5503" s="71">
        <v>15</v>
      </c>
      <c r="G5503" s="137">
        <v>5.4962499999999999</v>
      </c>
    </row>
    <row r="5504" spans="1:7" s="63" customFormat="1" ht="25.2" customHeight="1" x14ac:dyDescent="0.35">
      <c r="A5504" s="367" t="s">
        <v>454</v>
      </c>
      <c r="B5504" s="151" t="s">
        <v>599</v>
      </c>
      <c r="C5504" s="69">
        <v>2022</v>
      </c>
      <c r="D5504" s="70" t="s">
        <v>100</v>
      </c>
      <c r="E5504" s="71">
        <v>1</v>
      </c>
      <c r="F5504" s="71">
        <v>15</v>
      </c>
      <c r="G5504" s="137">
        <v>5.4962499999999999</v>
      </c>
    </row>
    <row r="5505" spans="1:7" s="63" customFormat="1" ht="25.2" customHeight="1" x14ac:dyDescent="0.35">
      <c r="A5505" s="367" t="s">
        <v>454</v>
      </c>
      <c r="B5505" s="151" t="s">
        <v>599</v>
      </c>
      <c r="C5505" s="69">
        <v>2022</v>
      </c>
      <c r="D5505" s="70" t="s">
        <v>100</v>
      </c>
      <c r="E5505" s="71">
        <v>1</v>
      </c>
      <c r="F5505" s="71">
        <v>15</v>
      </c>
      <c r="G5505" s="137">
        <v>5.4962499999999999</v>
      </c>
    </row>
    <row r="5506" spans="1:7" s="63" customFormat="1" ht="25.2" customHeight="1" x14ac:dyDescent="0.35">
      <c r="A5506" s="367" t="s">
        <v>454</v>
      </c>
      <c r="B5506" s="151" t="s">
        <v>599</v>
      </c>
      <c r="C5506" s="69">
        <v>2022</v>
      </c>
      <c r="D5506" s="70" t="s">
        <v>100</v>
      </c>
      <c r="E5506" s="71">
        <v>1</v>
      </c>
      <c r="F5506" s="71">
        <v>15</v>
      </c>
      <c r="G5506" s="137">
        <v>5.4962499999999999</v>
      </c>
    </row>
    <row r="5507" spans="1:7" s="63" customFormat="1" ht="25.2" customHeight="1" x14ac:dyDescent="0.35">
      <c r="A5507" s="367" t="s">
        <v>454</v>
      </c>
      <c r="B5507" s="151" t="s">
        <v>599</v>
      </c>
      <c r="C5507" s="69">
        <v>2022</v>
      </c>
      <c r="D5507" s="70" t="s">
        <v>100</v>
      </c>
      <c r="E5507" s="71">
        <v>1</v>
      </c>
      <c r="F5507" s="71">
        <v>15</v>
      </c>
      <c r="G5507" s="137">
        <v>5.4962499999999999</v>
      </c>
    </row>
    <row r="5508" spans="1:7" s="63" customFormat="1" ht="25.2" customHeight="1" x14ac:dyDescent="0.35">
      <c r="A5508" s="367" t="s">
        <v>454</v>
      </c>
      <c r="B5508" s="151" t="s">
        <v>599</v>
      </c>
      <c r="C5508" s="69">
        <v>2022</v>
      </c>
      <c r="D5508" s="70" t="s">
        <v>100</v>
      </c>
      <c r="E5508" s="71">
        <v>1</v>
      </c>
      <c r="F5508" s="71">
        <v>15</v>
      </c>
      <c r="G5508" s="137">
        <v>5.4962499999999999</v>
      </c>
    </row>
    <row r="5509" spans="1:7" s="63" customFormat="1" ht="25.2" customHeight="1" x14ac:dyDescent="0.35">
      <c r="A5509" s="367" t="s">
        <v>454</v>
      </c>
      <c r="B5509" s="151" t="s">
        <v>599</v>
      </c>
      <c r="C5509" s="69">
        <v>2022</v>
      </c>
      <c r="D5509" s="70" t="s">
        <v>100</v>
      </c>
      <c r="E5509" s="71">
        <v>1</v>
      </c>
      <c r="F5509" s="71">
        <v>15</v>
      </c>
      <c r="G5509" s="137">
        <v>5.4962499999999999</v>
      </c>
    </row>
    <row r="5510" spans="1:7" s="63" customFormat="1" ht="25.2" customHeight="1" x14ac:dyDescent="0.35">
      <c r="A5510" s="367" t="s">
        <v>454</v>
      </c>
      <c r="B5510" s="151" t="s">
        <v>599</v>
      </c>
      <c r="C5510" s="69">
        <v>2022</v>
      </c>
      <c r="D5510" s="70" t="s">
        <v>100</v>
      </c>
      <c r="E5510" s="71">
        <v>1</v>
      </c>
      <c r="F5510" s="71">
        <v>15</v>
      </c>
      <c r="G5510" s="137">
        <v>5.4962499999999999</v>
      </c>
    </row>
    <row r="5511" spans="1:7" s="63" customFormat="1" ht="25.2" customHeight="1" x14ac:dyDescent="0.35">
      <c r="A5511" s="367" t="s">
        <v>454</v>
      </c>
      <c r="B5511" s="151" t="s">
        <v>599</v>
      </c>
      <c r="C5511" s="69">
        <v>2022</v>
      </c>
      <c r="D5511" s="70" t="s">
        <v>100</v>
      </c>
      <c r="E5511" s="71">
        <v>1</v>
      </c>
      <c r="F5511" s="71">
        <v>15</v>
      </c>
      <c r="G5511" s="137">
        <v>5.4962499999999999</v>
      </c>
    </row>
    <row r="5512" spans="1:7" s="63" customFormat="1" ht="25.2" customHeight="1" x14ac:dyDescent="0.35">
      <c r="A5512" s="367" t="s">
        <v>454</v>
      </c>
      <c r="B5512" s="151" t="s">
        <v>599</v>
      </c>
      <c r="C5512" s="69">
        <v>2022</v>
      </c>
      <c r="D5512" s="70" t="s">
        <v>100</v>
      </c>
      <c r="E5512" s="71">
        <v>1</v>
      </c>
      <c r="F5512" s="71">
        <v>15</v>
      </c>
      <c r="G5512" s="137">
        <v>17.525479999999998</v>
      </c>
    </row>
    <row r="5513" spans="1:7" s="63" customFormat="1" ht="25.2" customHeight="1" x14ac:dyDescent="0.35">
      <c r="A5513" s="367" t="s">
        <v>454</v>
      </c>
      <c r="B5513" s="151" t="s">
        <v>599</v>
      </c>
      <c r="C5513" s="69">
        <v>2022</v>
      </c>
      <c r="D5513" s="70" t="s">
        <v>100</v>
      </c>
      <c r="E5513" s="71">
        <v>1</v>
      </c>
      <c r="F5513" s="71">
        <v>15</v>
      </c>
      <c r="G5513" s="137">
        <v>17.525479999999998</v>
      </c>
    </row>
    <row r="5514" spans="1:7" s="63" customFormat="1" ht="25.2" customHeight="1" x14ac:dyDescent="0.35">
      <c r="A5514" s="367" t="s">
        <v>454</v>
      </c>
      <c r="B5514" s="151" t="s">
        <v>599</v>
      </c>
      <c r="C5514" s="69">
        <v>2022</v>
      </c>
      <c r="D5514" s="70" t="s">
        <v>100</v>
      </c>
      <c r="E5514" s="71">
        <v>1</v>
      </c>
      <c r="F5514" s="71">
        <v>15</v>
      </c>
      <c r="G5514" s="137">
        <v>17.525479999999998</v>
      </c>
    </row>
    <row r="5515" spans="1:7" s="63" customFormat="1" ht="25.2" customHeight="1" x14ac:dyDescent="0.35">
      <c r="A5515" s="367" t="s">
        <v>454</v>
      </c>
      <c r="B5515" s="151" t="s">
        <v>599</v>
      </c>
      <c r="C5515" s="69">
        <v>2022</v>
      </c>
      <c r="D5515" s="70" t="s">
        <v>100</v>
      </c>
      <c r="E5515" s="71">
        <v>1</v>
      </c>
      <c r="F5515" s="71">
        <v>15</v>
      </c>
      <c r="G5515" s="137">
        <v>17.525479999999998</v>
      </c>
    </row>
    <row r="5516" spans="1:7" s="63" customFormat="1" ht="25.2" customHeight="1" x14ac:dyDescent="0.35">
      <c r="A5516" s="367" t="s">
        <v>454</v>
      </c>
      <c r="B5516" s="151" t="s">
        <v>599</v>
      </c>
      <c r="C5516" s="69">
        <v>2022</v>
      </c>
      <c r="D5516" s="70" t="s">
        <v>100</v>
      </c>
      <c r="E5516" s="71">
        <v>1</v>
      </c>
      <c r="F5516" s="71">
        <v>15</v>
      </c>
      <c r="G5516" s="137">
        <v>17.525479999999998</v>
      </c>
    </row>
    <row r="5517" spans="1:7" s="63" customFormat="1" ht="25.2" customHeight="1" x14ac:dyDescent="0.35">
      <c r="A5517" s="367" t="s">
        <v>454</v>
      </c>
      <c r="B5517" s="151" t="s">
        <v>599</v>
      </c>
      <c r="C5517" s="69">
        <v>2022</v>
      </c>
      <c r="D5517" s="70" t="s">
        <v>100</v>
      </c>
      <c r="E5517" s="71">
        <v>1</v>
      </c>
      <c r="F5517" s="71">
        <v>15</v>
      </c>
      <c r="G5517" s="137">
        <v>16.903880000000001</v>
      </c>
    </row>
    <row r="5518" spans="1:7" s="63" customFormat="1" ht="25.2" customHeight="1" x14ac:dyDescent="0.35">
      <c r="A5518" s="367" t="s">
        <v>454</v>
      </c>
      <c r="B5518" s="151" t="s">
        <v>599</v>
      </c>
      <c r="C5518" s="69">
        <v>2022</v>
      </c>
      <c r="D5518" s="70" t="s">
        <v>100</v>
      </c>
      <c r="E5518" s="71">
        <v>1</v>
      </c>
      <c r="F5518" s="71">
        <v>15</v>
      </c>
      <c r="G5518" s="137">
        <v>16.903880000000001</v>
      </c>
    </row>
    <row r="5519" spans="1:7" s="63" customFormat="1" ht="25.2" customHeight="1" x14ac:dyDescent="0.35">
      <c r="A5519" s="367" t="s">
        <v>454</v>
      </c>
      <c r="B5519" s="151" t="s">
        <v>599</v>
      </c>
      <c r="C5519" s="69">
        <v>2022</v>
      </c>
      <c r="D5519" s="70" t="s">
        <v>100</v>
      </c>
      <c r="E5519" s="71">
        <v>1</v>
      </c>
      <c r="F5519" s="71">
        <v>15</v>
      </c>
      <c r="G5519" s="137">
        <v>16.903880000000001</v>
      </c>
    </row>
    <row r="5520" spans="1:7" s="63" customFormat="1" ht="25.2" customHeight="1" x14ac:dyDescent="0.35">
      <c r="A5520" s="367" t="s">
        <v>454</v>
      </c>
      <c r="B5520" s="151" t="s">
        <v>599</v>
      </c>
      <c r="C5520" s="69">
        <v>2022</v>
      </c>
      <c r="D5520" s="70" t="s">
        <v>100</v>
      </c>
      <c r="E5520" s="71">
        <v>1</v>
      </c>
      <c r="F5520" s="71">
        <v>15</v>
      </c>
      <c r="G5520" s="137">
        <v>16.903880000000001</v>
      </c>
    </row>
    <row r="5521" spans="1:7" s="63" customFormat="1" ht="25.2" customHeight="1" x14ac:dyDescent="0.35">
      <c r="A5521" s="367" t="s">
        <v>454</v>
      </c>
      <c r="B5521" s="151" t="s">
        <v>599</v>
      </c>
      <c r="C5521" s="69">
        <v>2022</v>
      </c>
      <c r="D5521" s="70" t="s">
        <v>100</v>
      </c>
      <c r="E5521" s="71">
        <v>1</v>
      </c>
      <c r="F5521" s="71">
        <v>15</v>
      </c>
      <c r="G5521" s="137">
        <v>25.594290000000001</v>
      </c>
    </row>
    <row r="5522" spans="1:7" s="63" customFormat="1" ht="25.2" customHeight="1" x14ac:dyDescent="0.35">
      <c r="A5522" s="367" t="s">
        <v>454</v>
      </c>
      <c r="B5522" s="151" t="s">
        <v>599</v>
      </c>
      <c r="C5522" s="69">
        <v>2022</v>
      </c>
      <c r="D5522" s="70" t="s">
        <v>100</v>
      </c>
      <c r="E5522" s="71">
        <v>1</v>
      </c>
      <c r="F5522" s="71">
        <v>5</v>
      </c>
      <c r="G5522" s="137">
        <v>6.1629499999999995</v>
      </c>
    </row>
    <row r="5523" spans="1:7" s="63" customFormat="1" ht="25.2" customHeight="1" x14ac:dyDescent="0.35">
      <c r="A5523" s="367" t="s">
        <v>454</v>
      </c>
      <c r="B5523" s="151" t="s">
        <v>599</v>
      </c>
      <c r="C5523" s="69">
        <v>2022</v>
      </c>
      <c r="D5523" s="70" t="s">
        <v>100</v>
      </c>
      <c r="E5523" s="71">
        <v>1</v>
      </c>
      <c r="F5523" s="71">
        <v>15</v>
      </c>
      <c r="G5523" s="137">
        <v>6.1629499999999995</v>
      </c>
    </row>
    <row r="5524" spans="1:7" s="63" customFormat="1" ht="25.2" customHeight="1" x14ac:dyDescent="0.35">
      <c r="A5524" s="367" t="s">
        <v>454</v>
      </c>
      <c r="B5524" s="151" t="s">
        <v>599</v>
      </c>
      <c r="C5524" s="69">
        <v>2022</v>
      </c>
      <c r="D5524" s="70" t="s">
        <v>100</v>
      </c>
      <c r="E5524" s="71">
        <v>1</v>
      </c>
      <c r="F5524" s="71">
        <v>15</v>
      </c>
      <c r="G5524" s="137">
        <v>6.1629499999999995</v>
      </c>
    </row>
    <row r="5525" spans="1:7" s="63" customFormat="1" ht="25.2" customHeight="1" x14ac:dyDescent="0.35">
      <c r="A5525" s="367" t="s">
        <v>454</v>
      </c>
      <c r="B5525" s="151" t="s">
        <v>599</v>
      </c>
      <c r="C5525" s="69">
        <v>2022</v>
      </c>
      <c r="D5525" s="70" t="s">
        <v>100</v>
      </c>
      <c r="E5525" s="71">
        <v>1</v>
      </c>
      <c r="F5525" s="71">
        <v>15</v>
      </c>
      <c r="G5525" s="137">
        <v>6.1629499999999995</v>
      </c>
    </row>
    <row r="5526" spans="1:7" s="63" customFormat="1" ht="25.2" customHeight="1" x14ac:dyDescent="0.35">
      <c r="A5526" s="367" t="s">
        <v>454</v>
      </c>
      <c r="B5526" s="151" t="s">
        <v>599</v>
      </c>
      <c r="C5526" s="69">
        <v>2022</v>
      </c>
      <c r="D5526" s="70" t="s">
        <v>100</v>
      </c>
      <c r="E5526" s="71">
        <v>1</v>
      </c>
      <c r="F5526" s="71">
        <v>15</v>
      </c>
      <c r="G5526" s="137">
        <v>6.1629499999999995</v>
      </c>
    </row>
    <row r="5527" spans="1:7" s="63" customFormat="1" ht="25.2" customHeight="1" x14ac:dyDescent="0.35">
      <c r="A5527" s="367" t="s">
        <v>454</v>
      </c>
      <c r="B5527" s="142" t="s">
        <v>599</v>
      </c>
      <c r="C5527" s="69">
        <v>2022</v>
      </c>
      <c r="D5527" s="70" t="s">
        <v>100</v>
      </c>
      <c r="E5527" s="71">
        <v>1</v>
      </c>
      <c r="F5527" s="71">
        <v>15</v>
      </c>
      <c r="G5527" s="137">
        <v>6.1629499999999995</v>
      </c>
    </row>
    <row r="5528" spans="1:7" s="63" customFormat="1" ht="25.2" customHeight="1" x14ac:dyDescent="0.35">
      <c r="A5528" s="367" t="s">
        <v>454</v>
      </c>
      <c r="B5528" s="141" t="s">
        <v>600</v>
      </c>
      <c r="C5528" s="69">
        <v>2022</v>
      </c>
      <c r="D5528" s="70" t="s">
        <v>100</v>
      </c>
      <c r="E5528" s="71">
        <v>1</v>
      </c>
      <c r="F5528" s="71">
        <v>5</v>
      </c>
      <c r="G5528" s="137">
        <v>2.1483636700000002</v>
      </c>
    </row>
    <row r="5529" spans="1:7" s="63" customFormat="1" ht="25.2" customHeight="1" x14ac:dyDescent="0.35">
      <c r="A5529" s="367" t="s">
        <v>454</v>
      </c>
      <c r="B5529" s="151" t="s">
        <v>600</v>
      </c>
      <c r="C5529" s="69">
        <v>2022</v>
      </c>
      <c r="D5529" s="70" t="s">
        <v>100</v>
      </c>
      <c r="E5529" s="71">
        <v>1</v>
      </c>
      <c r="F5529" s="71">
        <v>5</v>
      </c>
      <c r="G5529" s="137">
        <v>2.1483636700000002</v>
      </c>
    </row>
    <row r="5530" spans="1:7" s="63" customFormat="1" ht="25.2" customHeight="1" x14ac:dyDescent="0.35">
      <c r="A5530" s="367" t="s">
        <v>454</v>
      </c>
      <c r="B5530" s="151" t="s">
        <v>600</v>
      </c>
      <c r="C5530" s="69">
        <v>2022</v>
      </c>
      <c r="D5530" s="70" t="s">
        <v>100</v>
      </c>
      <c r="E5530" s="71">
        <v>1</v>
      </c>
      <c r="F5530" s="71">
        <v>7</v>
      </c>
      <c r="G5530" s="137">
        <v>2.1483636700000002</v>
      </c>
    </row>
    <row r="5531" spans="1:7" s="63" customFormat="1" ht="25.2" customHeight="1" x14ac:dyDescent="0.35">
      <c r="A5531" s="367" t="s">
        <v>454</v>
      </c>
      <c r="B5531" s="151" t="s">
        <v>600</v>
      </c>
      <c r="C5531" s="69">
        <v>2022</v>
      </c>
      <c r="D5531" s="70" t="s">
        <v>100</v>
      </c>
      <c r="E5531" s="71">
        <v>1</v>
      </c>
      <c r="F5531" s="71">
        <v>10</v>
      </c>
      <c r="G5531" s="137">
        <v>2.1483636700000002</v>
      </c>
    </row>
    <row r="5532" spans="1:7" s="63" customFormat="1" ht="25.2" customHeight="1" x14ac:dyDescent="0.35">
      <c r="A5532" s="367" t="s">
        <v>454</v>
      </c>
      <c r="B5532" s="151" t="s">
        <v>600</v>
      </c>
      <c r="C5532" s="69">
        <v>2022</v>
      </c>
      <c r="D5532" s="70" t="s">
        <v>100</v>
      </c>
      <c r="E5532" s="71">
        <v>1</v>
      </c>
      <c r="F5532" s="71">
        <v>10</v>
      </c>
      <c r="G5532" s="137">
        <v>2.1483636700000002</v>
      </c>
    </row>
    <row r="5533" spans="1:7" s="63" customFormat="1" ht="25.2" customHeight="1" x14ac:dyDescent="0.35">
      <c r="A5533" s="367" t="s">
        <v>454</v>
      </c>
      <c r="B5533" s="151" t="s">
        <v>600</v>
      </c>
      <c r="C5533" s="69">
        <v>2022</v>
      </c>
      <c r="D5533" s="70" t="s">
        <v>100</v>
      </c>
      <c r="E5533" s="71">
        <v>1</v>
      </c>
      <c r="F5533" s="71">
        <v>7</v>
      </c>
      <c r="G5533" s="137">
        <v>2.1483636700000002</v>
      </c>
    </row>
    <row r="5534" spans="1:7" s="63" customFormat="1" ht="25.2" customHeight="1" x14ac:dyDescent="0.35">
      <c r="A5534" s="367" t="s">
        <v>454</v>
      </c>
      <c r="B5534" s="151" t="s">
        <v>600</v>
      </c>
      <c r="C5534" s="69">
        <v>2022</v>
      </c>
      <c r="D5534" s="70" t="s">
        <v>100</v>
      </c>
      <c r="E5534" s="71">
        <v>1</v>
      </c>
      <c r="F5534" s="71">
        <v>7</v>
      </c>
      <c r="G5534" s="137">
        <v>2.1483636700000002</v>
      </c>
    </row>
    <row r="5535" spans="1:7" s="63" customFormat="1" ht="25.2" customHeight="1" x14ac:dyDescent="0.35">
      <c r="A5535" s="367" t="s">
        <v>454</v>
      </c>
      <c r="B5535" s="151" t="s">
        <v>600</v>
      </c>
      <c r="C5535" s="69">
        <v>2022</v>
      </c>
      <c r="D5535" s="70" t="s">
        <v>100</v>
      </c>
      <c r="E5535" s="71">
        <v>1</v>
      </c>
      <c r="F5535" s="71">
        <v>10</v>
      </c>
      <c r="G5535" s="137">
        <v>19.629196669999999</v>
      </c>
    </row>
    <row r="5536" spans="1:7" s="63" customFormat="1" ht="25.2" customHeight="1" x14ac:dyDescent="0.35">
      <c r="A5536" s="367" t="s">
        <v>454</v>
      </c>
      <c r="B5536" s="151" t="s">
        <v>600</v>
      </c>
      <c r="C5536" s="69">
        <v>2022</v>
      </c>
      <c r="D5536" s="70" t="s">
        <v>100</v>
      </c>
      <c r="E5536" s="71">
        <v>1</v>
      </c>
      <c r="F5536" s="71">
        <v>15</v>
      </c>
      <c r="G5536" s="137">
        <v>9.9770000000000003</v>
      </c>
    </row>
    <row r="5537" spans="1:7" s="63" customFormat="1" ht="25.2" customHeight="1" x14ac:dyDescent="0.35">
      <c r="A5537" s="367" t="s">
        <v>454</v>
      </c>
      <c r="B5537" s="151" t="s">
        <v>600</v>
      </c>
      <c r="C5537" s="69">
        <v>2022</v>
      </c>
      <c r="D5537" s="70" t="s">
        <v>100</v>
      </c>
      <c r="E5537" s="71">
        <v>1</v>
      </c>
      <c r="F5537" s="71">
        <v>15</v>
      </c>
      <c r="G5537" s="137">
        <v>15.04472</v>
      </c>
    </row>
    <row r="5538" spans="1:7" s="63" customFormat="1" ht="25.2" customHeight="1" x14ac:dyDescent="0.35">
      <c r="A5538" s="367" t="s">
        <v>454</v>
      </c>
      <c r="B5538" s="142" t="s">
        <v>600</v>
      </c>
      <c r="C5538" s="69">
        <v>2022</v>
      </c>
      <c r="D5538" s="70" t="s">
        <v>100</v>
      </c>
      <c r="E5538" s="71">
        <v>1</v>
      </c>
      <c r="F5538" s="71">
        <v>56</v>
      </c>
      <c r="G5538" s="137">
        <v>24.576329999999999</v>
      </c>
    </row>
    <row r="5539" spans="1:7" s="63" customFormat="1" ht="25.2" customHeight="1" x14ac:dyDescent="0.35">
      <c r="A5539" s="367" t="s">
        <v>454</v>
      </c>
      <c r="B5539" s="141" t="s">
        <v>601</v>
      </c>
      <c r="C5539" s="69">
        <v>2022</v>
      </c>
      <c r="D5539" s="70" t="s">
        <v>100</v>
      </c>
      <c r="E5539" s="71">
        <v>1</v>
      </c>
      <c r="F5539" s="71">
        <v>15</v>
      </c>
      <c r="G5539" s="137">
        <v>34.962710000000001</v>
      </c>
    </row>
    <row r="5540" spans="1:7" s="63" customFormat="1" ht="25.2" customHeight="1" x14ac:dyDescent="0.35">
      <c r="A5540" s="367" t="s">
        <v>454</v>
      </c>
      <c r="B5540" s="141" t="s">
        <v>601</v>
      </c>
      <c r="C5540" s="69">
        <v>2022</v>
      </c>
      <c r="D5540" s="70" t="s">
        <v>100</v>
      </c>
      <c r="E5540" s="71">
        <v>1</v>
      </c>
      <c r="F5540" s="71">
        <v>10</v>
      </c>
      <c r="G5540" s="137">
        <v>34.962710000000001</v>
      </c>
    </row>
    <row r="5541" spans="1:7" s="63" customFormat="1" ht="25.2" customHeight="1" x14ac:dyDescent="0.35">
      <c r="A5541" s="367" t="s">
        <v>454</v>
      </c>
      <c r="B5541" s="141" t="s">
        <v>601</v>
      </c>
      <c r="C5541" s="69">
        <v>2022</v>
      </c>
      <c r="D5541" s="70" t="s">
        <v>100</v>
      </c>
      <c r="E5541" s="71">
        <v>1</v>
      </c>
      <c r="F5541" s="71">
        <v>8</v>
      </c>
      <c r="G5541" s="137">
        <v>34.962710000000001</v>
      </c>
    </row>
    <row r="5542" spans="1:7" s="63" customFormat="1" ht="25.2" customHeight="1" x14ac:dyDescent="0.35">
      <c r="A5542" s="367" t="s">
        <v>454</v>
      </c>
      <c r="B5542" s="141" t="s">
        <v>601</v>
      </c>
      <c r="C5542" s="69">
        <v>2022</v>
      </c>
      <c r="D5542" s="70" t="s">
        <v>100</v>
      </c>
      <c r="E5542" s="71">
        <v>1</v>
      </c>
      <c r="F5542" s="71">
        <v>7</v>
      </c>
      <c r="G5542" s="137">
        <v>34.962710000000001</v>
      </c>
    </row>
    <row r="5543" spans="1:7" s="63" customFormat="1" ht="25.2" customHeight="1" x14ac:dyDescent="0.35">
      <c r="A5543" s="367" t="s">
        <v>454</v>
      </c>
      <c r="B5543" s="141" t="s">
        <v>601</v>
      </c>
      <c r="C5543" s="69">
        <v>2022</v>
      </c>
      <c r="D5543" s="70" t="s">
        <v>100</v>
      </c>
      <c r="E5543" s="71">
        <v>1</v>
      </c>
      <c r="F5543" s="71">
        <v>7</v>
      </c>
      <c r="G5543" s="137">
        <v>34.962710000000001</v>
      </c>
    </row>
    <row r="5544" spans="1:7" s="63" customFormat="1" ht="25.2" customHeight="1" x14ac:dyDescent="0.35">
      <c r="A5544" s="367" t="s">
        <v>454</v>
      </c>
      <c r="B5544" s="141" t="s">
        <v>601</v>
      </c>
      <c r="C5544" s="69">
        <v>2022</v>
      </c>
      <c r="D5544" s="70" t="s">
        <v>100</v>
      </c>
      <c r="E5544" s="71">
        <v>1</v>
      </c>
      <c r="F5544" s="71">
        <v>14</v>
      </c>
      <c r="G5544" s="137">
        <v>34.962710000000001</v>
      </c>
    </row>
    <row r="5545" spans="1:7" s="63" customFormat="1" ht="25.2" customHeight="1" x14ac:dyDescent="0.35">
      <c r="A5545" s="367" t="s">
        <v>454</v>
      </c>
      <c r="B5545" s="222" t="s">
        <v>634</v>
      </c>
      <c r="C5545" s="69">
        <v>2022</v>
      </c>
      <c r="D5545" s="70" t="s">
        <v>100</v>
      </c>
      <c r="E5545" s="71">
        <v>1</v>
      </c>
      <c r="F5545" s="71">
        <v>18</v>
      </c>
      <c r="G5545" s="137">
        <v>17.431750000000001</v>
      </c>
    </row>
    <row r="5546" spans="1:7" s="63" customFormat="1" ht="25.2" customHeight="1" x14ac:dyDescent="0.35">
      <c r="A5546" s="367" t="s">
        <v>454</v>
      </c>
      <c r="B5546" s="145" t="s">
        <v>635</v>
      </c>
      <c r="C5546" s="69">
        <v>2022</v>
      </c>
      <c r="D5546" s="70" t="s">
        <v>100</v>
      </c>
      <c r="E5546" s="71">
        <v>1</v>
      </c>
      <c r="F5546" s="71">
        <v>15</v>
      </c>
      <c r="G5546" s="137">
        <v>22.587810000000001</v>
      </c>
    </row>
    <row r="5547" spans="1:7" s="63" customFormat="1" ht="25.2" customHeight="1" x14ac:dyDescent="0.35">
      <c r="A5547" s="367" t="s">
        <v>454</v>
      </c>
      <c r="B5547" s="145" t="s">
        <v>635</v>
      </c>
      <c r="C5547" s="69">
        <v>2022</v>
      </c>
      <c r="D5547" s="70" t="s">
        <v>100</v>
      </c>
      <c r="E5547" s="71">
        <v>1</v>
      </c>
      <c r="F5547" s="71">
        <v>15</v>
      </c>
      <c r="G5547" s="137">
        <v>16.355309999999999</v>
      </c>
    </row>
    <row r="5548" spans="1:7" s="63" customFormat="1" ht="25.2" customHeight="1" x14ac:dyDescent="0.35">
      <c r="A5548" s="367" t="s">
        <v>454</v>
      </c>
      <c r="B5548" s="145" t="s">
        <v>635</v>
      </c>
      <c r="C5548" s="69">
        <v>2022</v>
      </c>
      <c r="D5548" s="70" t="s">
        <v>100</v>
      </c>
      <c r="E5548" s="71">
        <v>1</v>
      </c>
      <c r="F5548" s="71">
        <v>15</v>
      </c>
      <c r="G5548" s="137">
        <v>16.97691</v>
      </c>
    </row>
    <row r="5549" spans="1:7" s="63" customFormat="1" ht="25.2" customHeight="1" x14ac:dyDescent="0.35">
      <c r="A5549" s="367" t="s">
        <v>454</v>
      </c>
      <c r="B5549" s="145" t="s">
        <v>635</v>
      </c>
      <c r="C5549" s="69">
        <v>2022</v>
      </c>
      <c r="D5549" s="70" t="s">
        <v>100</v>
      </c>
      <c r="E5549" s="71">
        <v>1</v>
      </c>
      <c r="F5549" s="71">
        <v>15</v>
      </c>
      <c r="G5549" s="137">
        <v>16.97691</v>
      </c>
    </row>
    <row r="5550" spans="1:7" s="63" customFormat="1" ht="25.2" customHeight="1" x14ac:dyDescent="0.35">
      <c r="A5550" s="367" t="s">
        <v>454</v>
      </c>
      <c r="B5550" s="222" t="s">
        <v>636</v>
      </c>
      <c r="C5550" s="69">
        <v>2022</v>
      </c>
      <c r="D5550" s="70" t="s">
        <v>100</v>
      </c>
      <c r="E5550" s="71">
        <v>4</v>
      </c>
      <c r="F5550" s="71">
        <f>19*4</f>
        <v>76</v>
      </c>
      <c r="G5550" s="137">
        <f>38.64334*4</f>
        <v>154.57336000000001</v>
      </c>
    </row>
    <row r="5551" spans="1:7" s="63" customFormat="1" ht="25.2" customHeight="1" x14ac:dyDescent="0.35">
      <c r="A5551" s="367" t="s">
        <v>454</v>
      </c>
      <c r="B5551" s="141" t="s">
        <v>637</v>
      </c>
      <c r="C5551" s="69">
        <v>2022</v>
      </c>
      <c r="D5551" s="70" t="s">
        <v>100</v>
      </c>
      <c r="E5551" s="71">
        <v>1</v>
      </c>
      <c r="F5551" s="71">
        <v>80</v>
      </c>
      <c r="G5551" s="137">
        <v>18.278179999999999</v>
      </c>
    </row>
    <row r="5552" spans="1:7" s="63" customFormat="1" ht="25.2" customHeight="1" x14ac:dyDescent="0.35">
      <c r="A5552" s="367" t="s">
        <v>454</v>
      </c>
      <c r="B5552" s="141" t="s">
        <v>637</v>
      </c>
      <c r="C5552" s="69">
        <v>2022</v>
      </c>
      <c r="D5552" s="70">
        <v>0.4</v>
      </c>
      <c r="E5552" s="71">
        <v>1</v>
      </c>
      <c r="F5552" s="71">
        <v>80</v>
      </c>
      <c r="G5552" s="137">
        <v>18.278179999999999</v>
      </c>
    </row>
    <row r="5553" spans="1:7" s="63" customFormat="1" ht="25.2" customHeight="1" x14ac:dyDescent="0.35">
      <c r="A5553" s="367" t="s">
        <v>454</v>
      </c>
      <c r="B5553" s="141" t="s">
        <v>637</v>
      </c>
      <c r="C5553" s="69">
        <v>2022</v>
      </c>
      <c r="D5553" s="70" t="s">
        <v>100</v>
      </c>
      <c r="E5553" s="71">
        <v>1</v>
      </c>
      <c r="F5553" s="71">
        <v>30</v>
      </c>
      <c r="G5553" s="137">
        <v>28.431369999999998</v>
      </c>
    </row>
    <row r="5554" spans="1:7" s="63" customFormat="1" ht="25.2" customHeight="1" x14ac:dyDescent="0.35">
      <c r="A5554" s="367" t="s">
        <v>454</v>
      </c>
      <c r="B5554" s="141" t="s">
        <v>637</v>
      </c>
      <c r="C5554" s="69">
        <v>2022</v>
      </c>
      <c r="D5554" s="70" t="s">
        <v>100</v>
      </c>
      <c r="E5554" s="71">
        <v>1</v>
      </c>
      <c r="F5554" s="71">
        <v>150</v>
      </c>
      <c r="G5554" s="137">
        <v>19.609639999999999</v>
      </c>
    </row>
    <row r="5555" spans="1:7" s="63" customFormat="1" ht="25.2" customHeight="1" x14ac:dyDescent="0.35">
      <c r="A5555" s="367" t="s">
        <v>454</v>
      </c>
      <c r="B5555" s="87" t="s">
        <v>638</v>
      </c>
      <c r="C5555" s="69">
        <v>2022</v>
      </c>
      <c r="D5555" s="70" t="s">
        <v>100</v>
      </c>
      <c r="E5555" s="71">
        <v>1</v>
      </c>
      <c r="F5555" s="71">
        <v>25</v>
      </c>
      <c r="G5555" s="137">
        <v>14.300280000000001</v>
      </c>
    </row>
    <row r="5556" spans="1:7" s="63" customFormat="1" ht="25.2" customHeight="1" x14ac:dyDescent="0.35">
      <c r="A5556" s="367" t="s">
        <v>454</v>
      </c>
      <c r="B5556" s="87" t="s">
        <v>638</v>
      </c>
      <c r="C5556" s="69">
        <v>2022</v>
      </c>
      <c r="D5556" s="70" t="s">
        <v>100</v>
      </c>
      <c r="E5556" s="71">
        <v>1</v>
      </c>
      <c r="F5556" s="71">
        <v>30</v>
      </c>
      <c r="G5556" s="137">
        <v>5.5197700000000003</v>
      </c>
    </row>
    <row r="5557" spans="1:7" s="63" customFormat="1" ht="25.2" customHeight="1" x14ac:dyDescent="0.35">
      <c r="A5557" s="367" t="s">
        <v>454</v>
      </c>
      <c r="B5557" s="222" t="s">
        <v>639</v>
      </c>
      <c r="C5557" s="69">
        <v>2022</v>
      </c>
      <c r="D5557" s="134">
        <v>0.4</v>
      </c>
      <c r="E5557" s="71">
        <v>1</v>
      </c>
      <c r="F5557" s="23">
        <v>50</v>
      </c>
      <c r="G5557" s="137">
        <v>17.065429999999999</v>
      </c>
    </row>
    <row r="5558" spans="1:7" s="63" customFormat="1" ht="25.2" customHeight="1" x14ac:dyDescent="0.35">
      <c r="A5558" s="367" t="s">
        <v>454</v>
      </c>
      <c r="B5558" s="86" t="s">
        <v>640</v>
      </c>
      <c r="C5558" s="69">
        <v>2022</v>
      </c>
      <c r="D5558" s="70">
        <v>0.4</v>
      </c>
      <c r="E5558" s="71">
        <v>1</v>
      </c>
      <c r="F5558" s="71">
        <v>7.5</v>
      </c>
      <c r="G5558" s="137">
        <v>36.509860000000003</v>
      </c>
    </row>
    <row r="5559" spans="1:7" s="63" customFormat="1" ht="25.2" customHeight="1" x14ac:dyDescent="0.35">
      <c r="A5559" s="367" t="s">
        <v>454</v>
      </c>
      <c r="B5559" s="86" t="s">
        <v>640</v>
      </c>
      <c r="C5559" s="100">
        <v>2022</v>
      </c>
      <c r="D5559" s="101">
        <v>0.4</v>
      </c>
      <c r="E5559" s="103">
        <v>1</v>
      </c>
      <c r="F5559" s="103">
        <v>15</v>
      </c>
      <c r="G5559" s="108">
        <v>37.542090000000002</v>
      </c>
    </row>
    <row r="5560" spans="1:7" s="63" customFormat="1" ht="25.2" customHeight="1" x14ac:dyDescent="0.35">
      <c r="A5560" s="367" t="s">
        <v>454</v>
      </c>
      <c r="B5560" s="86" t="s">
        <v>640</v>
      </c>
      <c r="C5560" s="100">
        <v>2022</v>
      </c>
      <c r="D5560" s="101">
        <v>0.4</v>
      </c>
      <c r="E5560" s="103">
        <v>1</v>
      </c>
      <c r="F5560" s="103">
        <v>15</v>
      </c>
      <c r="G5560" s="108">
        <v>37.409480000000002</v>
      </c>
    </row>
    <row r="5561" spans="1:7" s="63" customFormat="1" ht="25.2" customHeight="1" x14ac:dyDescent="0.35">
      <c r="A5561" s="367" t="s">
        <v>454</v>
      </c>
      <c r="B5561" s="86" t="s">
        <v>640</v>
      </c>
      <c r="C5561" s="100">
        <v>2022</v>
      </c>
      <c r="D5561" s="101">
        <v>0.4</v>
      </c>
      <c r="E5561" s="103">
        <v>1</v>
      </c>
      <c r="F5561" s="103">
        <v>5</v>
      </c>
      <c r="G5561" s="108">
        <v>37.766910000000003</v>
      </c>
    </row>
    <row r="5562" spans="1:7" s="63" customFormat="1" ht="25.2" customHeight="1" x14ac:dyDescent="0.35">
      <c r="A5562" s="367" t="s">
        <v>454</v>
      </c>
      <c r="B5562" s="87" t="s">
        <v>641</v>
      </c>
      <c r="C5562" s="69">
        <v>2022</v>
      </c>
      <c r="D5562" s="70">
        <v>0.4</v>
      </c>
      <c r="E5562" s="71">
        <v>1</v>
      </c>
      <c r="F5562" s="71">
        <v>8</v>
      </c>
      <c r="G5562" s="137">
        <v>38.262610000000002</v>
      </c>
    </row>
    <row r="5563" spans="1:7" s="63" customFormat="1" ht="25.2" customHeight="1" x14ac:dyDescent="0.35">
      <c r="A5563" s="367" t="s">
        <v>454</v>
      </c>
      <c r="B5563" s="87" t="s">
        <v>641</v>
      </c>
      <c r="C5563" s="69">
        <v>2022</v>
      </c>
      <c r="D5563" s="70">
        <v>0.4</v>
      </c>
      <c r="E5563" s="71">
        <v>1</v>
      </c>
      <c r="F5563" s="71">
        <v>10</v>
      </c>
      <c r="G5563" s="137">
        <v>38.454160000000002</v>
      </c>
    </row>
    <row r="5564" spans="1:7" s="63" customFormat="1" ht="25.2" customHeight="1" x14ac:dyDescent="0.35">
      <c r="A5564" s="367" t="s">
        <v>454</v>
      </c>
      <c r="B5564" s="87" t="s">
        <v>641</v>
      </c>
      <c r="C5564" s="69">
        <v>2022</v>
      </c>
      <c r="D5564" s="70">
        <v>0.4</v>
      </c>
      <c r="E5564" s="71">
        <v>1</v>
      </c>
      <c r="F5564" s="71">
        <v>10</v>
      </c>
      <c r="G5564" s="137">
        <v>38.239789999999999</v>
      </c>
    </row>
    <row r="5565" spans="1:7" s="63" customFormat="1" ht="25.2" customHeight="1" x14ac:dyDescent="0.35">
      <c r="A5565" s="367" t="s">
        <v>454</v>
      </c>
      <c r="B5565" s="87" t="s">
        <v>641</v>
      </c>
      <c r="C5565" s="69">
        <v>2022</v>
      </c>
      <c r="D5565" s="70">
        <v>0.4</v>
      </c>
      <c r="E5565" s="71">
        <v>1</v>
      </c>
      <c r="F5565" s="71">
        <v>15</v>
      </c>
      <c r="G5565" s="137">
        <v>38.329610000000002</v>
      </c>
    </row>
    <row r="5566" spans="1:7" s="63" customFormat="1" ht="25.2" customHeight="1" x14ac:dyDescent="0.35">
      <c r="A5566" s="367" t="s">
        <v>454</v>
      </c>
      <c r="B5566" s="222" t="s">
        <v>642</v>
      </c>
      <c r="C5566" s="69">
        <v>2022</v>
      </c>
      <c r="D5566" s="70">
        <v>0.4</v>
      </c>
      <c r="E5566" s="71">
        <v>1</v>
      </c>
      <c r="F5566" s="71">
        <v>35</v>
      </c>
      <c r="G5566" s="73">
        <v>5.5071399999999997</v>
      </c>
    </row>
    <row r="5567" spans="1:7" s="139" customFormat="1" ht="25.2" customHeight="1" x14ac:dyDescent="0.35">
      <c r="A5567" s="367" t="s">
        <v>454</v>
      </c>
      <c r="B5567" s="163" t="s">
        <v>643</v>
      </c>
      <c r="C5567" s="100">
        <v>2022</v>
      </c>
      <c r="D5567" s="101">
        <v>0.4</v>
      </c>
      <c r="E5567" s="103">
        <v>1</v>
      </c>
      <c r="F5567" s="103">
        <v>35</v>
      </c>
      <c r="G5567" s="104">
        <v>27.203749999999999</v>
      </c>
    </row>
    <row r="5568" spans="1:7" s="63" customFormat="1" ht="25.2" customHeight="1" x14ac:dyDescent="0.35">
      <c r="A5568" s="367" t="s">
        <v>454</v>
      </c>
      <c r="B5568" s="87" t="s">
        <v>644</v>
      </c>
      <c r="C5568" s="69">
        <v>2022</v>
      </c>
      <c r="D5568" s="70">
        <v>0.4</v>
      </c>
      <c r="E5568" s="71">
        <v>1</v>
      </c>
      <c r="F5568" s="71">
        <v>10</v>
      </c>
      <c r="G5568" s="137">
        <v>37.379010000000001</v>
      </c>
    </row>
    <row r="5569" spans="1:7" s="63" customFormat="1" ht="25.2" customHeight="1" x14ac:dyDescent="0.35">
      <c r="A5569" s="367" t="s">
        <v>454</v>
      </c>
      <c r="B5569" s="87" t="s">
        <v>644</v>
      </c>
      <c r="C5569" s="69">
        <v>2022</v>
      </c>
      <c r="D5569" s="70">
        <v>0.4</v>
      </c>
      <c r="E5569" s="71">
        <v>1</v>
      </c>
      <c r="F5569" s="71">
        <v>10</v>
      </c>
      <c r="G5569" s="137">
        <v>37.379010000000001</v>
      </c>
    </row>
    <row r="5570" spans="1:7" s="63" customFormat="1" ht="25.2" customHeight="1" x14ac:dyDescent="0.35">
      <c r="A5570" s="367" t="s">
        <v>454</v>
      </c>
      <c r="B5570" s="87" t="s">
        <v>644</v>
      </c>
      <c r="C5570" s="69">
        <v>2022</v>
      </c>
      <c r="D5570" s="70">
        <v>0.4</v>
      </c>
      <c r="E5570" s="71">
        <v>1</v>
      </c>
      <c r="F5570" s="71">
        <v>5</v>
      </c>
      <c r="G5570" s="131">
        <v>37.322740000000003</v>
      </c>
    </row>
    <row r="5571" spans="1:7" s="63" customFormat="1" ht="25.2" customHeight="1" x14ac:dyDescent="0.35">
      <c r="A5571" s="367" t="s">
        <v>454</v>
      </c>
      <c r="B5571" s="87" t="s">
        <v>644</v>
      </c>
      <c r="C5571" s="69">
        <v>2022</v>
      </c>
      <c r="D5571" s="70">
        <v>0.4</v>
      </c>
      <c r="E5571" s="71">
        <v>1</v>
      </c>
      <c r="F5571" s="71">
        <v>7</v>
      </c>
      <c r="G5571" s="131">
        <v>39.277979999999999</v>
      </c>
    </row>
    <row r="5572" spans="1:7" s="63" customFormat="1" ht="25.2" customHeight="1" x14ac:dyDescent="0.35">
      <c r="A5572" s="367" t="s">
        <v>454</v>
      </c>
      <c r="B5572" s="87" t="s">
        <v>644</v>
      </c>
      <c r="C5572" s="69">
        <v>2022</v>
      </c>
      <c r="D5572" s="70">
        <v>0.4</v>
      </c>
      <c r="E5572" s="71">
        <v>1</v>
      </c>
      <c r="F5572" s="71">
        <v>8</v>
      </c>
      <c r="G5572" s="131">
        <v>37.594320000000003</v>
      </c>
    </row>
    <row r="5573" spans="1:7" s="63" customFormat="1" ht="25.2" customHeight="1" x14ac:dyDescent="0.35">
      <c r="A5573" s="367" t="s">
        <v>454</v>
      </c>
      <c r="B5573" s="222" t="s">
        <v>645</v>
      </c>
      <c r="C5573" s="69">
        <v>2022</v>
      </c>
      <c r="D5573" s="81">
        <v>10</v>
      </c>
      <c r="E5573" s="71">
        <v>1</v>
      </c>
      <c r="F5573" s="71">
        <v>30</v>
      </c>
      <c r="G5573" s="131">
        <v>25.74934</v>
      </c>
    </row>
    <row r="5574" spans="1:7" s="63" customFormat="1" ht="25.2" customHeight="1" x14ac:dyDescent="0.35">
      <c r="A5574" s="367" t="s">
        <v>454</v>
      </c>
      <c r="B5574" s="87" t="s">
        <v>646</v>
      </c>
      <c r="C5574" s="69">
        <v>2022</v>
      </c>
      <c r="D5574" s="70">
        <v>0.4</v>
      </c>
      <c r="E5574" s="71">
        <v>1</v>
      </c>
      <c r="F5574" s="71">
        <v>50</v>
      </c>
      <c r="G5574" s="73">
        <v>24.176210000000001</v>
      </c>
    </row>
    <row r="5575" spans="1:7" s="63" customFormat="1" ht="25.2" customHeight="1" x14ac:dyDescent="0.35">
      <c r="A5575" s="367" t="s">
        <v>454</v>
      </c>
      <c r="B5575" s="87" t="s">
        <v>646</v>
      </c>
      <c r="C5575" s="69">
        <v>2022</v>
      </c>
      <c r="D5575" s="70">
        <v>0.4</v>
      </c>
      <c r="E5575" s="71">
        <v>1</v>
      </c>
      <c r="F5575" s="71">
        <v>30</v>
      </c>
      <c r="G5575" s="73">
        <v>23.18477</v>
      </c>
    </row>
    <row r="5576" spans="1:7" s="63" customFormat="1" ht="25.2" customHeight="1" x14ac:dyDescent="0.35">
      <c r="A5576" s="367" t="s">
        <v>454</v>
      </c>
      <c r="B5576" s="87" t="s">
        <v>646</v>
      </c>
      <c r="C5576" s="69">
        <v>2022</v>
      </c>
      <c r="D5576" s="70">
        <v>0.4</v>
      </c>
      <c r="E5576" s="71">
        <v>1</v>
      </c>
      <c r="F5576" s="71">
        <v>19</v>
      </c>
      <c r="G5576" s="73">
        <v>37.577660000000002</v>
      </c>
    </row>
    <row r="5577" spans="1:7" s="63" customFormat="1" ht="25.2" customHeight="1" x14ac:dyDescent="0.35">
      <c r="A5577" s="367" t="s">
        <v>454</v>
      </c>
      <c r="B5577" s="87" t="s">
        <v>646</v>
      </c>
      <c r="C5577" s="69">
        <v>2022</v>
      </c>
      <c r="D5577" s="70">
        <v>0.4</v>
      </c>
      <c r="E5577" s="71">
        <v>1</v>
      </c>
      <c r="F5577" s="71">
        <v>19</v>
      </c>
      <c r="G5577" s="73">
        <v>37.577660000000002</v>
      </c>
    </row>
    <row r="5578" spans="1:7" s="63" customFormat="1" ht="25.2" customHeight="1" x14ac:dyDescent="0.35">
      <c r="A5578" s="367" t="s">
        <v>454</v>
      </c>
      <c r="B5578" s="141" t="s">
        <v>647</v>
      </c>
      <c r="C5578" s="299">
        <v>2022</v>
      </c>
      <c r="D5578" s="134">
        <v>0.4</v>
      </c>
      <c r="E5578" s="275">
        <v>1</v>
      </c>
      <c r="F5578" s="164">
        <v>19</v>
      </c>
      <c r="G5578" s="135">
        <v>18.405460000000001</v>
      </c>
    </row>
    <row r="5579" spans="1:7" s="63" customFormat="1" ht="25.2" customHeight="1" x14ac:dyDescent="0.35">
      <c r="A5579" s="367" t="s">
        <v>454</v>
      </c>
      <c r="B5579" s="141" t="s">
        <v>647</v>
      </c>
      <c r="C5579" s="300">
        <v>2022</v>
      </c>
      <c r="D5579" s="152">
        <v>0.4</v>
      </c>
      <c r="E5579" s="281">
        <v>1</v>
      </c>
      <c r="F5579" s="165">
        <v>25</v>
      </c>
      <c r="G5579" s="166">
        <v>18.6219</v>
      </c>
    </row>
    <row r="5580" spans="1:7" s="63" customFormat="1" ht="25.2" customHeight="1" x14ac:dyDescent="0.35">
      <c r="A5580" s="367" t="s">
        <v>454</v>
      </c>
      <c r="B5580" s="141" t="s">
        <v>647</v>
      </c>
      <c r="C5580" s="69">
        <v>2022</v>
      </c>
      <c r="D5580" s="134">
        <v>0.4</v>
      </c>
      <c r="E5580" s="71">
        <v>1</v>
      </c>
      <c r="F5580" s="23">
        <v>19</v>
      </c>
      <c r="G5580" s="137">
        <v>4.81271</v>
      </c>
    </row>
    <row r="5581" spans="1:7" s="63" customFormat="1" ht="25.2" customHeight="1" x14ac:dyDescent="0.35">
      <c r="A5581" s="367" t="s">
        <v>454</v>
      </c>
      <c r="B5581" s="141" t="s">
        <v>647</v>
      </c>
      <c r="C5581" s="69">
        <v>2022</v>
      </c>
      <c r="D5581" s="134">
        <v>0.4</v>
      </c>
      <c r="E5581" s="71">
        <v>1</v>
      </c>
      <c r="F5581" s="23">
        <v>19</v>
      </c>
      <c r="G5581" s="137">
        <v>4.81271</v>
      </c>
    </row>
    <row r="5582" spans="1:7" s="139" customFormat="1" ht="25.2" customHeight="1" x14ac:dyDescent="0.35">
      <c r="A5582" s="367" t="s">
        <v>454</v>
      </c>
      <c r="B5582" s="118" t="s">
        <v>648</v>
      </c>
      <c r="C5582" s="100">
        <v>2022</v>
      </c>
      <c r="D5582" s="134">
        <v>0.4</v>
      </c>
      <c r="E5582" s="103">
        <v>1</v>
      </c>
      <c r="F5582" s="103">
        <v>15</v>
      </c>
      <c r="G5582" s="104">
        <v>35.83173</v>
      </c>
    </row>
    <row r="5583" spans="1:7" s="139" customFormat="1" ht="25.2" customHeight="1" x14ac:dyDescent="0.35">
      <c r="A5583" s="367" t="s">
        <v>454</v>
      </c>
      <c r="B5583" s="118" t="s">
        <v>648</v>
      </c>
      <c r="C5583" s="100">
        <v>2022</v>
      </c>
      <c r="D5583" s="134">
        <v>0.4</v>
      </c>
      <c r="E5583" s="103">
        <v>1</v>
      </c>
      <c r="F5583" s="103">
        <v>15</v>
      </c>
      <c r="G5583" s="104">
        <v>36.740160000000003</v>
      </c>
    </row>
    <row r="5584" spans="1:7" s="139" customFormat="1" ht="25.2" customHeight="1" x14ac:dyDescent="0.35">
      <c r="A5584" s="367" t="s">
        <v>454</v>
      </c>
      <c r="B5584" s="118" t="s">
        <v>648</v>
      </c>
      <c r="C5584" s="100">
        <v>2022</v>
      </c>
      <c r="D5584" s="134">
        <v>0.4</v>
      </c>
      <c r="E5584" s="103">
        <v>1</v>
      </c>
      <c r="F5584" s="103">
        <v>10</v>
      </c>
      <c r="G5584" s="104">
        <v>36.66366</v>
      </c>
    </row>
    <row r="5585" spans="1:7" s="139" customFormat="1" ht="25.2" customHeight="1" x14ac:dyDescent="0.35">
      <c r="A5585" s="367" t="s">
        <v>454</v>
      </c>
      <c r="B5585" s="118" t="s">
        <v>648</v>
      </c>
      <c r="C5585" s="100">
        <v>2022</v>
      </c>
      <c r="D5585" s="134">
        <v>0.4</v>
      </c>
      <c r="E5585" s="103">
        <v>1</v>
      </c>
      <c r="F5585" s="103">
        <v>5</v>
      </c>
      <c r="G5585" s="104">
        <v>33.300870000000003</v>
      </c>
    </row>
    <row r="5586" spans="1:7" s="139" customFormat="1" ht="25.2" customHeight="1" x14ac:dyDescent="0.35">
      <c r="A5586" s="367" t="s">
        <v>454</v>
      </c>
      <c r="B5586" s="118" t="s">
        <v>648</v>
      </c>
      <c r="C5586" s="100">
        <v>2022</v>
      </c>
      <c r="D5586" s="134">
        <v>0.4</v>
      </c>
      <c r="E5586" s="103">
        <v>1</v>
      </c>
      <c r="F5586" s="103">
        <v>10</v>
      </c>
      <c r="G5586" s="104">
        <v>38.144219999999997</v>
      </c>
    </row>
    <row r="5587" spans="1:7" s="139" customFormat="1" ht="25.2" customHeight="1" x14ac:dyDescent="0.35">
      <c r="A5587" s="367" t="s">
        <v>454</v>
      </c>
      <c r="B5587" s="118" t="s">
        <v>648</v>
      </c>
      <c r="C5587" s="100">
        <v>2022</v>
      </c>
      <c r="D5587" s="134">
        <v>0.4</v>
      </c>
      <c r="E5587" s="103">
        <v>1</v>
      </c>
      <c r="F5587" s="103">
        <v>10</v>
      </c>
      <c r="G5587" s="104">
        <v>4.3967700000000001</v>
      </c>
    </row>
    <row r="5588" spans="1:7" s="139" customFormat="1" ht="25.2" customHeight="1" x14ac:dyDescent="0.35">
      <c r="A5588" s="367" t="s">
        <v>454</v>
      </c>
      <c r="B5588" s="118" t="s">
        <v>649</v>
      </c>
      <c r="C5588" s="100">
        <v>2022</v>
      </c>
      <c r="D5588" s="134">
        <v>0.4</v>
      </c>
      <c r="E5588" s="103">
        <v>1</v>
      </c>
      <c r="F5588" s="103">
        <v>35</v>
      </c>
      <c r="G5588" s="104">
        <v>16.967759999999998</v>
      </c>
    </row>
    <row r="5589" spans="1:7" s="139" customFormat="1" ht="25.2" customHeight="1" x14ac:dyDescent="0.35">
      <c r="A5589" s="367" t="s">
        <v>454</v>
      </c>
      <c r="B5589" s="118" t="s">
        <v>649</v>
      </c>
      <c r="C5589" s="100">
        <v>2022</v>
      </c>
      <c r="D5589" s="134">
        <v>0.4</v>
      </c>
      <c r="E5589" s="103">
        <v>1</v>
      </c>
      <c r="F5589" s="103">
        <v>50</v>
      </c>
      <c r="G5589" s="104">
        <v>9.8185599999999997</v>
      </c>
    </row>
    <row r="5590" spans="1:7" s="139" customFormat="1" ht="25.2" customHeight="1" x14ac:dyDescent="0.35">
      <c r="A5590" s="367" t="s">
        <v>454</v>
      </c>
      <c r="B5590" s="118" t="s">
        <v>649</v>
      </c>
      <c r="C5590" s="100">
        <v>2022</v>
      </c>
      <c r="D5590" s="134">
        <v>0.4</v>
      </c>
      <c r="E5590" s="103">
        <v>1</v>
      </c>
      <c r="F5590" s="103">
        <v>19</v>
      </c>
      <c r="G5590" s="104">
        <v>16.187889999999999</v>
      </c>
    </row>
    <row r="5591" spans="1:7" s="139" customFormat="1" ht="25.2" customHeight="1" x14ac:dyDescent="0.35">
      <c r="A5591" s="367" t="s">
        <v>454</v>
      </c>
      <c r="B5591" s="219" t="s">
        <v>650</v>
      </c>
      <c r="C5591" s="100">
        <v>2022</v>
      </c>
      <c r="D5591" s="134">
        <v>0.4</v>
      </c>
      <c r="E5591" s="103">
        <v>1</v>
      </c>
      <c r="F5591" s="103">
        <v>50</v>
      </c>
      <c r="G5591" s="104">
        <v>32.472709999999999</v>
      </c>
    </row>
    <row r="5592" spans="1:7" s="63" customFormat="1" ht="25.2" customHeight="1" x14ac:dyDescent="0.35">
      <c r="A5592" s="367" t="s">
        <v>454</v>
      </c>
      <c r="B5592" s="87" t="s">
        <v>651</v>
      </c>
      <c r="C5592" s="69">
        <v>2022</v>
      </c>
      <c r="D5592" s="134">
        <v>0.4</v>
      </c>
      <c r="E5592" s="71">
        <v>1</v>
      </c>
      <c r="F5592" s="71">
        <v>30</v>
      </c>
      <c r="G5592" s="73">
        <v>24.617909999999998</v>
      </c>
    </row>
    <row r="5593" spans="1:7" s="63" customFormat="1" ht="25.2" customHeight="1" x14ac:dyDescent="0.35">
      <c r="A5593" s="367" t="s">
        <v>454</v>
      </c>
      <c r="B5593" s="87" t="s">
        <v>651</v>
      </c>
      <c r="C5593" s="69">
        <v>2022</v>
      </c>
      <c r="D5593" s="134">
        <v>0.4</v>
      </c>
      <c r="E5593" s="71">
        <v>1</v>
      </c>
      <c r="F5593" s="71">
        <v>68</v>
      </c>
      <c r="G5593" s="73">
        <v>19.929220000000001</v>
      </c>
    </row>
    <row r="5594" spans="1:7" s="63" customFormat="1" ht="25.2" customHeight="1" x14ac:dyDescent="0.35">
      <c r="A5594" s="367" t="s">
        <v>454</v>
      </c>
      <c r="B5594" s="87" t="s">
        <v>651</v>
      </c>
      <c r="C5594" s="69">
        <v>2022</v>
      </c>
      <c r="D5594" s="134">
        <v>0.4</v>
      </c>
      <c r="E5594" s="71">
        <v>1</v>
      </c>
      <c r="F5594" s="71">
        <v>25</v>
      </c>
      <c r="G5594" s="73">
        <v>14.47762</v>
      </c>
    </row>
    <row r="5595" spans="1:7" s="63" customFormat="1" ht="25.2" customHeight="1" x14ac:dyDescent="0.35">
      <c r="A5595" s="367" t="s">
        <v>454</v>
      </c>
      <c r="B5595" s="87" t="s">
        <v>651</v>
      </c>
      <c r="C5595" s="69">
        <v>2022</v>
      </c>
      <c r="D5595" s="134">
        <v>0.4</v>
      </c>
      <c r="E5595" s="71">
        <v>1</v>
      </c>
      <c r="F5595" s="71">
        <v>70</v>
      </c>
      <c r="G5595" s="73">
        <v>9.4764999999999997</v>
      </c>
    </row>
    <row r="5596" spans="1:7" s="63" customFormat="1" ht="25.2" customHeight="1" x14ac:dyDescent="0.35">
      <c r="A5596" s="367" t="s">
        <v>454</v>
      </c>
      <c r="B5596" s="87" t="s">
        <v>651</v>
      </c>
      <c r="C5596" s="69">
        <v>2022</v>
      </c>
      <c r="D5596" s="134">
        <v>0.4</v>
      </c>
      <c r="E5596" s="71">
        <v>1</v>
      </c>
      <c r="F5596" s="71">
        <v>36</v>
      </c>
      <c r="G5596" s="73">
        <v>20.11553</v>
      </c>
    </row>
    <row r="5597" spans="1:7" s="63" customFormat="1" ht="25.2" customHeight="1" x14ac:dyDescent="0.35">
      <c r="A5597" s="367" t="s">
        <v>454</v>
      </c>
      <c r="B5597" s="87" t="s">
        <v>651</v>
      </c>
      <c r="C5597" s="69">
        <v>2022</v>
      </c>
      <c r="D5597" s="134">
        <v>0.4</v>
      </c>
      <c r="E5597" s="71">
        <v>1</v>
      </c>
      <c r="F5597" s="71">
        <v>50</v>
      </c>
      <c r="G5597" s="73">
        <v>20.11553</v>
      </c>
    </row>
    <row r="5598" spans="1:7" s="63" customFormat="1" ht="25.2" customHeight="1" x14ac:dyDescent="0.35">
      <c r="A5598" s="367" t="s">
        <v>454</v>
      </c>
      <c r="B5598" s="87" t="s">
        <v>651</v>
      </c>
      <c r="C5598" s="69">
        <v>2022</v>
      </c>
      <c r="D5598" s="134">
        <v>0.4</v>
      </c>
      <c r="E5598" s="71">
        <v>1</v>
      </c>
      <c r="F5598" s="71">
        <v>25</v>
      </c>
      <c r="G5598" s="73">
        <v>13.117369999999999</v>
      </c>
    </row>
    <row r="5599" spans="1:7" s="63" customFormat="1" ht="25.2" customHeight="1" x14ac:dyDescent="0.35">
      <c r="A5599" s="367" t="s">
        <v>454</v>
      </c>
      <c r="B5599" s="87" t="s">
        <v>651</v>
      </c>
      <c r="C5599" s="69">
        <v>2022</v>
      </c>
      <c r="D5599" s="134">
        <v>0.4</v>
      </c>
      <c r="E5599" s="71">
        <v>1</v>
      </c>
      <c r="F5599" s="71">
        <v>50</v>
      </c>
      <c r="G5599" s="73">
        <v>20.167169999999999</v>
      </c>
    </row>
    <row r="5600" spans="1:7" s="63" customFormat="1" ht="25.2" customHeight="1" x14ac:dyDescent="0.35">
      <c r="A5600" s="367" t="s">
        <v>454</v>
      </c>
      <c r="B5600" s="87" t="s">
        <v>651</v>
      </c>
      <c r="C5600" s="69">
        <v>2022</v>
      </c>
      <c r="D5600" s="134">
        <v>0.4</v>
      </c>
      <c r="E5600" s="71">
        <v>1</v>
      </c>
      <c r="F5600" s="71">
        <v>20</v>
      </c>
      <c r="G5600" s="73">
        <v>2.4736899999999999</v>
      </c>
    </row>
    <row r="5601" spans="1:7" s="63" customFormat="1" ht="25.2" customHeight="1" x14ac:dyDescent="0.35">
      <c r="A5601" s="367" t="s">
        <v>454</v>
      </c>
      <c r="B5601" s="87" t="s">
        <v>651</v>
      </c>
      <c r="C5601" s="69">
        <v>2022</v>
      </c>
      <c r="D5601" s="134">
        <v>0.4</v>
      </c>
      <c r="E5601" s="71">
        <v>1</v>
      </c>
      <c r="F5601" s="71">
        <v>30</v>
      </c>
      <c r="G5601" s="73">
        <v>14.55072</v>
      </c>
    </row>
    <row r="5602" spans="1:7" s="63" customFormat="1" ht="25.2" customHeight="1" x14ac:dyDescent="0.35">
      <c r="A5602" s="367" t="s">
        <v>454</v>
      </c>
      <c r="B5602" s="87" t="s">
        <v>651</v>
      </c>
      <c r="C5602" s="69">
        <v>2022</v>
      </c>
      <c r="D5602" s="134">
        <v>0.4</v>
      </c>
      <c r="E5602" s="71">
        <v>1</v>
      </c>
      <c r="F5602" s="71">
        <v>100</v>
      </c>
      <c r="G5602" s="73">
        <v>24.651009999999999</v>
      </c>
    </row>
    <row r="5603" spans="1:7" s="139" customFormat="1" ht="25.2" customHeight="1" x14ac:dyDescent="0.35">
      <c r="A5603" s="367" t="s">
        <v>454</v>
      </c>
      <c r="B5603" s="118" t="s">
        <v>652</v>
      </c>
      <c r="C5603" s="100">
        <v>2022</v>
      </c>
      <c r="D5603" s="134">
        <v>0.4</v>
      </c>
      <c r="E5603" s="103">
        <v>4</v>
      </c>
      <c r="F5603" s="102">
        <v>150</v>
      </c>
      <c r="G5603" s="104">
        <f>45.30936+35.67235+35.73989+35.65064</f>
        <v>152.37224000000001</v>
      </c>
    </row>
    <row r="5604" spans="1:7" s="139" customFormat="1" ht="25.2" customHeight="1" x14ac:dyDescent="0.35">
      <c r="A5604" s="367" t="s">
        <v>454</v>
      </c>
      <c r="B5604" s="219" t="s">
        <v>653</v>
      </c>
      <c r="C5604" s="100">
        <v>2022</v>
      </c>
      <c r="D5604" s="134">
        <v>0.4</v>
      </c>
      <c r="E5604" s="103">
        <v>1</v>
      </c>
      <c r="F5604" s="103">
        <v>19</v>
      </c>
      <c r="G5604" s="104">
        <v>35.377769999999998</v>
      </c>
    </row>
    <row r="5605" spans="1:7" s="139" customFormat="1" ht="25.2" customHeight="1" x14ac:dyDescent="0.35">
      <c r="A5605" s="367" t="s">
        <v>454</v>
      </c>
      <c r="B5605" s="118" t="s">
        <v>654</v>
      </c>
      <c r="C5605" s="100">
        <v>2022</v>
      </c>
      <c r="D5605" s="134">
        <v>0.4</v>
      </c>
      <c r="E5605" s="103">
        <v>1</v>
      </c>
      <c r="F5605" s="103">
        <v>45</v>
      </c>
      <c r="G5605" s="104">
        <v>6.9581400000000002</v>
      </c>
    </row>
    <row r="5606" spans="1:7" s="139" customFormat="1" ht="25.2" customHeight="1" x14ac:dyDescent="0.35">
      <c r="A5606" s="367" t="s">
        <v>454</v>
      </c>
      <c r="B5606" s="118" t="s">
        <v>654</v>
      </c>
      <c r="C5606" s="100">
        <v>2022</v>
      </c>
      <c r="D5606" s="134">
        <v>0.4</v>
      </c>
      <c r="E5606" s="103">
        <v>1</v>
      </c>
      <c r="F5606" s="103">
        <v>31</v>
      </c>
      <c r="G5606" s="104">
        <v>16.03754</v>
      </c>
    </row>
    <row r="5607" spans="1:7" s="139" customFormat="1" ht="25.2" customHeight="1" x14ac:dyDescent="0.35">
      <c r="A5607" s="367" t="s">
        <v>454</v>
      </c>
      <c r="B5607" s="219" t="s">
        <v>655</v>
      </c>
      <c r="C5607" s="100">
        <v>2022</v>
      </c>
      <c r="D5607" s="134">
        <v>0.4</v>
      </c>
      <c r="E5607" s="103">
        <v>1</v>
      </c>
      <c r="F5607" s="102">
        <v>7.5</v>
      </c>
      <c r="G5607" s="104">
        <v>36.087159999999997</v>
      </c>
    </row>
    <row r="5608" spans="1:7" s="139" customFormat="1" ht="25.2" customHeight="1" collapsed="1" x14ac:dyDescent="0.35">
      <c r="A5608" s="367" t="s">
        <v>454</v>
      </c>
      <c r="B5608" s="118" t="s">
        <v>656</v>
      </c>
      <c r="C5608" s="100">
        <v>2022</v>
      </c>
      <c r="D5608" s="169" t="s">
        <v>100</v>
      </c>
      <c r="E5608" s="103">
        <v>1</v>
      </c>
      <c r="F5608" s="103">
        <v>15</v>
      </c>
      <c r="G5608" s="104">
        <f>10.28756</f>
        <v>10.287559999999999</v>
      </c>
    </row>
    <row r="5609" spans="1:7" s="139" customFormat="1" ht="25.2" customHeight="1" x14ac:dyDescent="0.35">
      <c r="A5609" s="367" t="s">
        <v>454</v>
      </c>
      <c r="B5609" s="118" t="s">
        <v>656</v>
      </c>
      <c r="C5609" s="100">
        <v>2022</v>
      </c>
      <c r="D5609" s="169" t="s">
        <v>100</v>
      </c>
      <c r="E5609" s="103">
        <v>1</v>
      </c>
      <c r="F5609" s="103">
        <v>15</v>
      </c>
      <c r="G5609" s="104">
        <f>10.28756</f>
        <v>10.287559999999999</v>
      </c>
    </row>
    <row r="5610" spans="1:7" s="139" customFormat="1" ht="25.2" customHeight="1" x14ac:dyDescent="0.35">
      <c r="A5610" s="367" t="s">
        <v>454</v>
      </c>
      <c r="B5610" s="118" t="s">
        <v>656</v>
      </c>
      <c r="C5610" s="100">
        <v>2022</v>
      </c>
      <c r="D5610" s="169" t="s">
        <v>100</v>
      </c>
      <c r="E5610" s="103">
        <v>1</v>
      </c>
      <c r="F5610" s="103">
        <v>15</v>
      </c>
      <c r="G5610" s="104">
        <f>10.28756</f>
        <v>10.287559999999999</v>
      </c>
    </row>
    <row r="5611" spans="1:7" s="139" customFormat="1" ht="25.2" customHeight="1" x14ac:dyDescent="0.35">
      <c r="A5611" s="367" t="s">
        <v>454</v>
      </c>
      <c r="B5611" s="118" t="s">
        <v>656</v>
      </c>
      <c r="C5611" s="100">
        <v>2022</v>
      </c>
      <c r="D5611" s="169" t="s">
        <v>100</v>
      </c>
      <c r="E5611" s="103">
        <v>1</v>
      </c>
      <c r="F5611" s="103">
        <v>15</v>
      </c>
      <c r="G5611" s="104">
        <f>10.28756</f>
        <v>10.287559999999999</v>
      </c>
    </row>
    <row r="5612" spans="1:7" s="139" customFormat="1" ht="25.2" customHeight="1" x14ac:dyDescent="0.35">
      <c r="A5612" s="367" t="s">
        <v>454</v>
      </c>
      <c r="B5612" s="118" t="s">
        <v>656</v>
      </c>
      <c r="C5612" s="100">
        <v>2022</v>
      </c>
      <c r="D5612" s="169" t="s">
        <v>100</v>
      </c>
      <c r="E5612" s="103">
        <v>1</v>
      </c>
      <c r="F5612" s="103">
        <v>15</v>
      </c>
      <c r="G5612" s="104">
        <v>10.28754</v>
      </c>
    </row>
    <row r="5613" spans="1:7" s="139" customFormat="1" ht="25.2" customHeight="1" x14ac:dyDescent="0.35">
      <c r="A5613" s="367" t="s">
        <v>454</v>
      </c>
      <c r="B5613" s="118" t="s">
        <v>656</v>
      </c>
      <c r="C5613" s="100">
        <v>2022</v>
      </c>
      <c r="D5613" s="169" t="s">
        <v>100</v>
      </c>
      <c r="E5613" s="103">
        <v>1</v>
      </c>
      <c r="F5613" s="103">
        <v>15</v>
      </c>
      <c r="G5613" s="104">
        <v>24.833770000000001</v>
      </c>
    </row>
    <row r="5614" spans="1:7" s="139" customFormat="1" ht="25.2" customHeight="1" x14ac:dyDescent="0.35">
      <c r="A5614" s="367" t="s">
        <v>454</v>
      </c>
      <c r="B5614" s="118" t="s">
        <v>656</v>
      </c>
      <c r="C5614" s="100">
        <v>2022</v>
      </c>
      <c r="D5614" s="169" t="s">
        <v>100</v>
      </c>
      <c r="E5614" s="103">
        <v>1</v>
      </c>
      <c r="F5614" s="103">
        <v>15</v>
      </c>
      <c r="G5614" s="104">
        <v>24.833770000000001</v>
      </c>
    </row>
    <row r="5615" spans="1:7" s="139" customFormat="1" ht="25.2" customHeight="1" collapsed="1" x14ac:dyDescent="0.35">
      <c r="A5615" s="367" t="s">
        <v>454</v>
      </c>
      <c r="B5615" s="118" t="s">
        <v>657</v>
      </c>
      <c r="C5615" s="100">
        <v>2022</v>
      </c>
      <c r="D5615" s="169" t="s">
        <v>100</v>
      </c>
      <c r="E5615" s="103">
        <v>1</v>
      </c>
      <c r="F5615" s="103">
        <v>15</v>
      </c>
      <c r="G5615" s="104">
        <v>5.9056000000000006</v>
      </c>
    </row>
    <row r="5616" spans="1:7" s="139" customFormat="1" ht="25.2" customHeight="1" x14ac:dyDescent="0.35">
      <c r="A5616" s="367" t="s">
        <v>454</v>
      </c>
      <c r="B5616" s="118" t="s">
        <v>657</v>
      </c>
      <c r="C5616" s="100">
        <v>2022</v>
      </c>
      <c r="D5616" s="169" t="s">
        <v>100</v>
      </c>
      <c r="E5616" s="103">
        <v>1</v>
      </c>
      <c r="F5616" s="103">
        <f>15</f>
        <v>15</v>
      </c>
      <c r="G5616" s="104">
        <f>5.90559</f>
        <v>5.9055900000000001</v>
      </c>
    </row>
    <row r="5617" spans="1:7" s="139" customFormat="1" ht="25.2" customHeight="1" x14ac:dyDescent="0.35">
      <c r="A5617" s="367" t="s">
        <v>454</v>
      </c>
      <c r="B5617" s="118" t="s">
        <v>657</v>
      </c>
      <c r="C5617" s="100">
        <v>2022</v>
      </c>
      <c r="D5617" s="169" t="s">
        <v>100</v>
      </c>
      <c r="E5617" s="103">
        <v>1</v>
      </c>
      <c r="F5617" s="103">
        <v>15</v>
      </c>
      <c r="G5617" s="104">
        <v>5.9055900000000001</v>
      </c>
    </row>
    <row r="5618" spans="1:7" s="139" customFormat="1" ht="25.2" customHeight="1" x14ac:dyDescent="0.35">
      <c r="A5618" s="367" t="s">
        <v>454</v>
      </c>
      <c r="B5618" s="118" t="s">
        <v>657</v>
      </c>
      <c r="C5618" s="100">
        <v>2022</v>
      </c>
      <c r="D5618" s="169" t="s">
        <v>100</v>
      </c>
      <c r="E5618" s="103">
        <v>1</v>
      </c>
      <c r="F5618" s="103">
        <v>15</v>
      </c>
      <c r="G5618" s="104">
        <v>5.9055900000000001</v>
      </c>
    </row>
    <row r="5619" spans="1:7" s="139" customFormat="1" ht="25.2" customHeight="1" x14ac:dyDescent="0.35">
      <c r="A5619" s="367" t="s">
        <v>454</v>
      </c>
      <c r="B5619" s="118" t="s">
        <v>657</v>
      </c>
      <c r="C5619" s="100">
        <v>2022</v>
      </c>
      <c r="D5619" s="169" t="s">
        <v>100</v>
      </c>
      <c r="E5619" s="103">
        <v>1</v>
      </c>
      <c r="F5619" s="103">
        <v>15</v>
      </c>
      <c r="G5619" s="104">
        <v>5.9055900000000001</v>
      </c>
    </row>
    <row r="5620" spans="1:7" s="139" customFormat="1" ht="25.2" customHeight="1" x14ac:dyDescent="0.35">
      <c r="A5620" s="367" t="s">
        <v>454</v>
      </c>
      <c r="B5620" s="118" t="s">
        <v>657</v>
      </c>
      <c r="C5620" s="100">
        <v>2022</v>
      </c>
      <c r="D5620" s="169" t="s">
        <v>100</v>
      </c>
      <c r="E5620" s="103">
        <v>1</v>
      </c>
      <c r="F5620" s="103">
        <v>15</v>
      </c>
      <c r="G5620" s="104">
        <v>5.9055900000000001</v>
      </c>
    </row>
    <row r="5621" spans="1:7" s="139" customFormat="1" ht="25.2" customHeight="1" x14ac:dyDescent="0.35">
      <c r="A5621" s="367" t="s">
        <v>454</v>
      </c>
      <c r="B5621" s="118" t="s">
        <v>657</v>
      </c>
      <c r="C5621" s="100">
        <v>2022</v>
      </c>
      <c r="D5621" s="169" t="s">
        <v>100</v>
      </c>
      <c r="E5621" s="103">
        <v>1</v>
      </c>
      <c r="F5621" s="103">
        <v>15</v>
      </c>
      <c r="G5621" s="104">
        <v>5.9055900000000001</v>
      </c>
    </row>
    <row r="5622" spans="1:7" s="139" customFormat="1" ht="25.2" customHeight="1" x14ac:dyDescent="0.35">
      <c r="A5622" s="367" t="s">
        <v>454</v>
      </c>
      <c r="B5622" s="118" t="s">
        <v>657</v>
      </c>
      <c r="C5622" s="100">
        <v>2022</v>
      </c>
      <c r="D5622" s="169" t="s">
        <v>100</v>
      </c>
      <c r="E5622" s="103">
        <v>1</v>
      </c>
      <c r="F5622" s="103">
        <v>15</v>
      </c>
      <c r="G5622" s="104">
        <v>5.9055900000000001</v>
      </c>
    </row>
    <row r="5623" spans="1:7" s="139" customFormat="1" ht="25.2" customHeight="1" x14ac:dyDescent="0.35">
      <c r="A5623" s="367" t="s">
        <v>454</v>
      </c>
      <c r="B5623" s="118" t="s">
        <v>657</v>
      </c>
      <c r="C5623" s="100">
        <v>2022</v>
      </c>
      <c r="D5623" s="169" t="s">
        <v>100</v>
      </c>
      <c r="E5623" s="103">
        <v>1</v>
      </c>
      <c r="F5623" s="103">
        <v>15</v>
      </c>
      <c r="G5623" s="104">
        <v>5.9055900000000001</v>
      </c>
    </row>
    <row r="5624" spans="1:7" s="139" customFormat="1" ht="25.2" customHeight="1" x14ac:dyDescent="0.35">
      <c r="A5624" s="367" t="s">
        <v>454</v>
      </c>
      <c r="B5624" s="118" t="s">
        <v>657</v>
      </c>
      <c r="C5624" s="100">
        <v>2022</v>
      </c>
      <c r="D5624" s="169" t="s">
        <v>100</v>
      </c>
      <c r="E5624" s="103">
        <v>1</v>
      </c>
      <c r="F5624" s="103">
        <v>15</v>
      </c>
      <c r="G5624" s="104">
        <v>5.9055900000000001</v>
      </c>
    </row>
    <row r="5625" spans="1:7" s="139" customFormat="1" ht="25.2" customHeight="1" x14ac:dyDescent="0.35">
      <c r="A5625" s="367" t="s">
        <v>454</v>
      </c>
      <c r="B5625" s="118" t="s">
        <v>657</v>
      </c>
      <c r="C5625" s="100">
        <v>2022</v>
      </c>
      <c r="D5625" s="169" t="s">
        <v>100</v>
      </c>
      <c r="E5625" s="103">
        <v>1</v>
      </c>
      <c r="F5625" s="103">
        <v>15</v>
      </c>
      <c r="G5625" s="104">
        <v>5.9055900000000001</v>
      </c>
    </row>
    <row r="5626" spans="1:7" s="139" customFormat="1" ht="25.2" customHeight="1" x14ac:dyDescent="0.35">
      <c r="A5626" s="367" t="s">
        <v>454</v>
      </c>
      <c r="B5626" s="118" t="s">
        <v>657</v>
      </c>
      <c r="C5626" s="100">
        <v>2022</v>
      </c>
      <c r="D5626" s="169" t="s">
        <v>100</v>
      </c>
      <c r="E5626" s="103">
        <v>1</v>
      </c>
      <c r="F5626" s="103">
        <v>15</v>
      </c>
      <c r="G5626" s="104">
        <v>5.9055900000000001</v>
      </c>
    </row>
    <row r="5627" spans="1:7" s="139" customFormat="1" ht="25.2" customHeight="1" x14ac:dyDescent="0.35">
      <c r="A5627" s="367" t="s">
        <v>454</v>
      </c>
      <c r="B5627" s="118" t="s">
        <v>657</v>
      </c>
      <c r="C5627" s="100">
        <v>2022</v>
      </c>
      <c r="D5627" s="169" t="s">
        <v>100</v>
      </c>
      <c r="E5627" s="103">
        <v>1</v>
      </c>
      <c r="F5627" s="103">
        <v>15</v>
      </c>
      <c r="G5627" s="104">
        <v>5.9055900000000001</v>
      </c>
    </row>
    <row r="5628" spans="1:7" s="139" customFormat="1" ht="25.2" customHeight="1" x14ac:dyDescent="0.35">
      <c r="A5628" s="367" t="s">
        <v>454</v>
      </c>
      <c r="B5628" s="118" t="s">
        <v>657</v>
      </c>
      <c r="C5628" s="100">
        <v>2022</v>
      </c>
      <c r="D5628" s="169" t="s">
        <v>100</v>
      </c>
      <c r="E5628" s="103">
        <v>1</v>
      </c>
      <c r="F5628" s="103">
        <v>15</v>
      </c>
      <c r="G5628" s="104">
        <v>5.9055900000000001</v>
      </c>
    </row>
    <row r="5629" spans="1:7" s="139" customFormat="1" ht="25.2" customHeight="1" x14ac:dyDescent="0.35">
      <c r="A5629" s="367" t="s">
        <v>454</v>
      </c>
      <c r="B5629" s="118" t="s">
        <v>657</v>
      </c>
      <c r="C5629" s="100">
        <v>2022</v>
      </c>
      <c r="D5629" s="169" t="s">
        <v>100</v>
      </c>
      <c r="E5629" s="103">
        <v>1</v>
      </c>
      <c r="F5629" s="103">
        <v>15</v>
      </c>
      <c r="G5629" s="104">
        <v>7.3336199999999998</v>
      </c>
    </row>
    <row r="5630" spans="1:7" s="139" customFormat="1" ht="25.2" customHeight="1" x14ac:dyDescent="0.35">
      <c r="A5630" s="367" t="s">
        <v>454</v>
      </c>
      <c r="B5630" s="118" t="s">
        <v>657</v>
      </c>
      <c r="C5630" s="100">
        <v>2022</v>
      </c>
      <c r="D5630" s="169" t="s">
        <v>100</v>
      </c>
      <c r="E5630" s="103">
        <v>1</v>
      </c>
      <c r="F5630" s="103">
        <v>15</v>
      </c>
      <c r="G5630" s="104">
        <v>7.3335800000000004</v>
      </c>
    </row>
    <row r="5631" spans="1:7" s="139" customFormat="1" ht="25.2" customHeight="1" x14ac:dyDescent="0.35">
      <c r="A5631" s="367" t="s">
        <v>454</v>
      </c>
      <c r="B5631" s="118" t="s">
        <v>657</v>
      </c>
      <c r="C5631" s="100">
        <v>2022</v>
      </c>
      <c r="D5631" s="169" t="s">
        <v>100</v>
      </c>
      <c r="E5631" s="103">
        <v>1</v>
      </c>
      <c r="F5631" s="103">
        <v>15</v>
      </c>
      <c r="G5631" s="104">
        <v>7.3335800000000004</v>
      </c>
    </row>
    <row r="5632" spans="1:7" s="139" customFormat="1" ht="25.2" customHeight="1" x14ac:dyDescent="0.35">
      <c r="A5632" s="367" t="s">
        <v>454</v>
      </c>
      <c r="B5632" s="118" t="s">
        <v>657</v>
      </c>
      <c r="C5632" s="100">
        <v>2022</v>
      </c>
      <c r="D5632" s="169" t="s">
        <v>100</v>
      </c>
      <c r="E5632" s="103">
        <v>1</v>
      </c>
      <c r="F5632" s="103">
        <v>15</v>
      </c>
      <c r="G5632" s="104">
        <v>7.3335800000000004</v>
      </c>
    </row>
    <row r="5633" spans="1:8" s="139" customFormat="1" ht="25.2" customHeight="1" x14ac:dyDescent="0.35">
      <c r="A5633" s="367" t="s">
        <v>454</v>
      </c>
      <c r="B5633" s="118" t="s">
        <v>657</v>
      </c>
      <c r="C5633" s="100">
        <v>2022</v>
      </c>
      <c r="D5633" s="169" t="s">
        <v>100</v>
      </c>
      <c r="E5633" s="103">
        <v>1</v>
      </c>
      <c r="F5633" s="103">
        <v>15</v>
      </c>
      <c r="G5633" s="104">
        <v>7.3335800000000004</v>
      </c>
    </row>
    <row r="5634" spans="1:8" s="139" customFormat="1" ht="25.2" customHeight="1" x14ac:dyDescent="0.35">
      <c r="A5634" s="367" t="s">
        <v>454</v>
      </c>
      <c r="B5634" s="118" t="s">
        <v>657</v>
      </c>
      <c r="C5634" s="100">
        <v>2022</v>
      </c>
      <c r="D5634" s="169" t="s">
        <v>100</v>
      </c>
      <c r="E5634" s="103">
        <v>1</v>
      </c>
      <c r="F5634" s="103">
        <v>15</v>
      </c>
      <c r="G5634" s="104">
        <v>7.3335800000000004</v>
      </c>
    </row>
    <row r="5635" spans="1:8" s="139" customFormat="1" ht="25.2" customHeight="1" x14ac:dyDescent="0.35">
      <c r="A5635" s="367" t="s">
        <v>454</v>
      </c>
      <c r="B5635" s="118" t="s">
        <v>657</v>
      </c>
      <c r="C5635" s="100">
        <v>2022</v>
      </c>
      <c r="D5635" s="169" t="s">
        <v>100</v>
      </c>
      <c r="E5635" s="103">
        <v>1</v>
      </c>
      <c r="F5635" s="103">
        <v>15</v>
      </c>
      <c r="G5635" s="104">
        <v>7.3335800000000004</v>
      </c>
    </row>
    <row r="5636" spans="1:8" s="139" customFormat="1" ht="25.2" customHeight="1" x14ac:dyDescent="0.35">
      <c r="A5636" s="367" t="s">
        <v>454</v>
      </c>
      <c r="B5636" s="118" t="s">
        <v>657</v>
      </c>
      <c r="C5636" s="100">
        <v>2022</v>
      </c>
      <c r="D5636" s="169" t="s">
        <v>100</v>
      </c>
      <c r="E5636" s="103">
        <v>1</v>
      </c>
      <c r="F5636" s="103">
        <v>15</v>
      </c>
      <c r="G5636" s="104">
        <v>7.3335800000000004</v>
      </c>
    </row>
    <row r="5637" spans="1:8" s="139" customFormat="1" ht="25.2" customHeight="1" x14ac:dyDescent="0.35">
      <c r="A5637" s="367" t="s">
        <v>454</v>
      </c>
      <c r="B5637" s="118" t="s">
        <v>657</v>
      </c>
      <c r="C5637" s="100">
        <v>2022</v>
      </c>
      <c r="D5637" s="169" t="s">
        <v>100</v>
      </c>
      <c r="E5637" s="103">
        <v>1</v>
      </c>
      <c r="F5637" s="103">
        <v>15</v>
      </c>
      <c r="G5637" s="104">
        <v>7.3335800000000004</v>
      </c>
    </row>
    <row r="5638" spans="1:8" s="139" customFormat="1" ht="25.2" customHeight="1" x14ac:dyDescent="0.35">
      <c r="A5638" s="367" t="s">
        <v>454</v>
      </c>
      <c r="B5638" s="118" t="s">
        <v>657</v>
      </c>
      <c r="C5638" s="100">
        <v>2022</v>
      </c>
      <c r="D5638" s="169" t="s">
        <v>100</v>
      </c>
      <c r="E5638" s="103">
        <v>1</v>
      </c>
      <c r="F5638" s="103">
        <v>15</v>
      </c>
      <c r="G5638" s="104">
        <v>7.3335800000000004</v>
      </c>
    </row>
    <row r="5639" spans="1:8" s="139" customFormat="1" ht="25.2" customHeight="1" x14ac:dyDescent="0.35">
      <c r="A5639" s="367" t="s">
        <v>454</v>
      </c>
      <c r="B5639" s="118" t="s">
        <v>658</v>
      </c>
      <c r="C5639" s="100">
        <v>2022</v>
      </c>
      <c r="D5639" s="169" t="s">
        <v>100</v>
      </c>
      <c r="E5639" s="103">
        <v>1</v>
      </c>
      <c r="F5639" s="103">
        <v>600</v>
      </c>
      <c r="G5639" s="104">
        <v>30.983599999999999</v>
      </c>
    </row>
    <row r="5640" spans="1:8" s="139" customFormat="1" ht="25.2" customHeight="1" x14ac:dyDescent="0.35">
      <c r="A5640" s="367" t="s">
        <v>454</v>
      </c>
      <c r="B5640" s="118" t="s">
        <v>658</v>
      </c>
      <c r="C5640" s="100">
        <v>2022</v>
      </c>
      <c r="D5640" s="169" t="s">
        <v>100</v>
      </c>
      <c r="E5640" s="103">
        <v>1</v>
      </c>
      <c r="F5640" s="103">
        <v>160</v>
      </c>
      <c r="G5640" s="104">
        <f>30.9836+8.6125</f>
        <v>39.5961</v>
      </c>
    </row>
    <row r="5641" spans="1:8" s="139" customFormat="1" ht="25.2" customHeight="1" x14ac:dyDescent="0.35">
      <c r="A5641" s="367" t="s">
        <v>454</v>
      </c>
      <c r="B5641" s="118" t="s">
        <v>658</v>
      </c>
      <c r="C5641" s="100">
        <v>2022</v>
      </c>
      <c r="D5641" s="169" t="s">
        <v>100</v>
      </c>
      <c r="E5641" s="103">
        <v>1</v>
      </c>
      <c r="F5641" s="103">
        <v>450</v>
      </c>
      <c r="G5641" s="104">
        <v>193.29150000000001</v>
      </c>
    </row>
    <row r="5642" spans="1:8" s="139" customFormat="1" ht="25.2" customHeight="1" x14ac:dyDescent="0.35">
      <c r="A5642" s="367" t="s">
        <v>454</v>
      </c>
      <c r="B5642" s="118" t="s">
        <v>658</v>
      </c>
      <c r="C5642" s="100">
        <v>2022</v>
      </c>
      <c r="D5642" s="169" t="s">
        <v>100</v>
      </c>
      <c r="E5642" s="103">
        <v>1</v>
      </c>
      <c r="F5642" s="103" t="s">
        <v>456</v>
      </c>
      <c r="G5642" s="104">
        <v>193.29151999999999</v>
      </c>
    </row>
    <row r="5643" spans="1:8" s="139" customFormat="1" ht="25.2" customHeight="1" x14ac:dyDescent="0.35">
      <c r="A5643" s="367" t="s">
        <v>454</v>
      </c>
      <c r="B5643" s="118" t="s">
        <v>658</v>
      </c>
      <c r="C5643" s="100">
        <v>2022</v>
      </c>
      <c r="D5643" s="169" t="s">
        <v>100</v>
      </c>
      <c r="E5643" s="103">
        <v>1</v>
      </c>
      <c r="F5643" s="103">
        <v>650</v>
      </c>
      <c r="G5643" s="104">
        <v>211.77370000000002</v>
      </c>
    </row>
    <row r="5644" spans="1:8" s="32" customFormat="1" ht="105" customHeight="1" x14ac:dyDescent="0.35">
      <c r="A5644" s="367" t="s">
        <v>454</v>
      </c>
      <c r="B5644" s="94" t="s">
        <v>554</v>
      </c>
      <c r="C5644" s="34">
        <v>2023</v>
      </c>
      <c r="D5644" s="46">
        <v>10</v>
      </c>
      <c r="E5644" s="36">
        <v>1</v>
      </c>
      <c r="F5644" s="36">
        <v>1250</v>
      </c>
      <c r="G5644" s="37">
        <v>533.16822999999999</v>
      </c>
      <c r="H5644" s="167">
        <f>SUM(E5644:E7124)</f>
        <v>1530</v>
      </c>
    </row>
    <row r="5645" spans="1:8" s="32" customFormat="1" ht="82.95" customHeight="1" x14ac:dyDescent="0.35">
      <c r="A5645" s="367" t="s">
        <v>454</v>
      </c>
      <c r="B5645" s="93" t="s">
        <v>1336</v>
      </c>
      <c r="C5645" s="25">
        <v>2023</v>
      </c>
      <c r="D5645" s="26">
        <v>0.4</v>
      </c>
      <c r="E5645" s="39">
        <v>2</v>
      </c>
      <c r="F5645" s="43">
        <v>42</v>
      </c>
      <c r="G5645" s="40">
        <v>56.014159999999997</v>
      </c>
    </row>
    <row r="5646" spans="1:8" s="32" customFormat="1" ht="105" customHeight="1" x14ac:dyDescent="0.35">
      <c r="A5646" s="367" t="s">
        <v>454</v>
      </c>
      <c r="B5646" s="94" t="s">
        <v>1299</v>
      </c>
      <c r="C5646" s="25">
        <v>2023</v>
      </c>
      <c r="D5646" s="26">
        <v>0.4</v>
      </c>
      <c r="E5646" s="39">
        <v>1</v>
      </c>
      <c r="F5646" s="39">
        <v>150</v>
      </c>
      <c r="G5646" s="40">
        <v>89.825959999999995</v>
      </c>
    </row>
    <row r="5647" spans="1:8" s="32" customFormat="1" ht="105" customHeight="1" x14ac:dyDescent="0.35">
      <c r="A5647" s="367" t="s">
        <v>454</v>
      </c>
      <c r="B5647" s="94" t="s">
        <v>1250</v>
      </c>
      <c r="C5647" s="25">
        <v>2023</v>
      </c>
      <c r="D5647" s="26">
        <v>0.4</v>
      </c>
      <c r="E5647" s="39">
        <v>1</v>
      </c>
      <c r="F5647" s="39">
        <v>15</v>
      </c>
      <c r="G5647" s="40">
        <v>89.825959999999995</v>
      </c>
    </row>
    <row r="5648" spans="1:8" s="32" customFormat="1" ht="105" customHeight="1" x14ac:dyDescent="0.35">
      <c r="A5648" s="367" t="s">
        <v>454</v>
      </c>
      <c r="B5648" s="94" t="s">
        <v>1350</v>
      </c>
      <c r="C5648" s="25">
        <v>2023</v>
      </c>
      <c r="D5648" s="26">
        <v>0.4</v>
      </c>
      <c r="E5648" s="39">
        <v>1</v>
      </c>
      <c r="F5648" s="39">
        <v>120</v>
      </c>
      <c r="G5648" s="40">
        <v>88.226470000000006</v>
      </c>
    </row>
    <row r="5649" spans="1:7" s="32" customFormat="1" ht="105" customHeight="1" x14ac:dyDescent="0.35">
      <c r="A5649" s="367" t="s">
        <v>454</v>
      </c>
      <c r="B5649" s="94" t="s">
        <v>1036</v>
      </c>
      <c r="C5649" s="25">
        <v>2023</v>
      </c>
      <c r="D5649" s="26">
        <v>0.4</v>
      </c>
      <c r="E5649" s="39">
        <v>1</v>
      </c>
      <c r="F5649" s="39">
        <v>70</v>
      </c>
      <c r="G5649" s="40">
        <v>34.047049999999999</v>
      </c>
    </row>
    <row r="5650" spans="1:7" s="32" customFormat="1" ht="105" customHeight="1" x14ac:dyDescent="0.35">
      <c r="A5650" s="367" t="s">
        <v>454</v>
      </c>
      <c r="B5650" s="94" t="s">
        <v>1038</v>
      </c>
      <c r="C5650" s="25">
        <v>2023</v>
      </c>
      <c r="D5650" s="26">
        <v>0.4</v>
      </c>
      <c r="E5650" s="39">
        <v>1</v>
      </c>
      <c r="F5650" s="39">
        <v>80</v>
      </c>
      <c r="G5650" s="40">
        <v>34.575560000000003</v>
      </c>
    </row>
    <row r="5651" spans="1:7" s="32" customFormat="1" ht="88.2" customHeight="1" x14ac:dyDescent="0.35">
      <c r="A5651" s="367" t="s">
        <v>454</v>
      </c>
      <c r="B5651" s="94" t="s">
        <v>1351</v>
      </c>
      <c r="C5651" s="25">
        <v>2023</v>
      </c>
      <c r="D5651" s="26">
        <v>0.4</v>
      </c>
      <c r="E5651" s="39">
        <v>1</v>
      </c>
      <c r="F5651" s="27">
        <v>15</v>
      </c>
      <c r="G5651" s="40">
        <v>34.723570000000002</v>
      </c>
    </row>
    <row r="5652" spans="1:7" s="32" customFormat="1" ht="81" customHeight="1" x14ac:dyDescent="0.35">
      <c r="A5652" s="367" t="s">
        <v>454</v>
      </c>
      <c r="B5652" s="94" t="s">
        <v>1267</v>
      </c>
      <c r="C5652" s="34">
        <v>2023</v>
      </c>
      <c r="D5652" s="26">
        <v>0.4</v>
      </c>
      <c r="E5652" s="39">
        <v>1</v>
      </c>
      <c r="F5652" s="27">
        <v>50</v>
      </c>
      <c r="G5652" s="40">
        <v>47.347209999999997</v>
      </c>
    </row>
    <row r="5653" spans="1:7" s="32" customFormat="1" ht="87" customHeight="1" x14ac:dyDescent="0.35">
      <c r="A5653" s="367" t="s">
        <v>454</v>
      </c>
      <c r="B5653" s="94" t="s">
        <v>955</v>
      </c>
      <c r="C5653" s="42">
        <v>2023</v>
      </c>
      <c r="D5653" s="282" t="s">
        <v>100</v>
      </c>
      <c r="E5653" s="283">
        <v>10</v>
      </c>
      <c r="F5653" s="49">
        <v>150</v>
      </c>
      <c r="G5653" s="50">
        <f>336.28105+17.34756</f>
        <v>353.62860999999998</v>
      </c>
    </row>
    <row r="5654" spans="1:7" s="32" customFormat="1" ht="105" customHeight="1" x14ac:dyDescent="0.35">
      <c r="A5654" s="367" t="s">
        <v>454</v>
      </c>
      <c r="B5654" s="168" t="s">
        <v>986</v>
      </c>
      <c r="C5654" s="25">
        <v>2023</v>
      </c>
      <c r="D5654" s="284" t="s">
        <v>100</v>
      </c>
      <c r="E5654" s="39">
        <v>1</v>
      </c>
      <c r="F5654" s="27">
        <v>15</v>
      </c>
      <c r="G5654" s="40">
        <v>10.30395</v>
      </c>
    </row>
    <row r="5655" spans="1:7" s="32" customFormat="1" ht="105" customHeight="1" x14ac:dyDescent="0.35">
      <c r="A5655" s="367" t="s">
        <v>454</v>
      </c>
      <c r="B5655" s="168" t="s">
        <v>659</v>
      </c>
      <c r="C5655" s="301">
        <v>2023</v>
      </c>
      <c r="D5655" s="282" t="s">
        <v>100</v>
      </c>
      <c r="E5655" s="283">
        <v>1</v>
      </c>
      <c r="F5655" s="49">
        <v>350</v>
      </c>
      <c r="G5655" s="50">
        <v>24.645990000000001</v>
      </c>
    </row>
    <row r="5656" spans="1:7" s="63" customFormat="1" ht="70.95" customHeight="1" x14ac:dyDescent="0.35">
      <c r="A5656" s="367" t="s">
        <v>454</v>
      </c>
      <c r="B5656" s="222" t="s">
        <v>1352</v>
      </c>
      <c r="C5656" s="69">
        <v>2023</v>
      </c>
      <c r="D5656" s="174" t="s">
        <v>100</v>
      </c>
      <c r="E5656" s="71">
        <v>1</v>
      </c>
      <c r="F5656" s="71">
        <v>14</v>
      </c>
      <c r="G5656" s="73">
        <v>41.171700000000001</v>
      </c>
    </row>
    <row r="5657" spans="1:7" s="63" customFormat="1" ht="105" customHeight="1" x14ac:dyDescent="0.35">
      <c r="A5657" s="367" t="s">
        <v>454</v>
      </c>
      <c r="B5657" s="222" t="s">
        <v>1089</v>
      </c>
      <c r="C5657" s="69">
        <v>2023</v>
      </c>
      <c r="D5657" s="174" t="s">
        <v>100</v>
      </c>
      <c r="E5657" s="71">
        <v>1</v>
      </c>
      <c r="F5657" s="71">
        <v>50</v>
      </c>
      <c r="G5657" s="73">
        <v>29.165400000000002</v>
      </c>
    </row>
    <row r="5658" spans="1:7" s="63" customFormat="1" ht="112.95" customHeight="1" x14ac:dyDescent="0.35">
      <c r="A5658" s="367" t="s">
        <v>454</v>
      </c>
      <c r="B5658" s="222" t="s">
        <v>1307</v>
      </c>
      <c r="C5658" s="69">
        <v>2023</v>
      </c>
      <c r="D5658" s="174" t="s">
        <v>100</v>
      </c>
      <c r="E5658" s="71">
        <v>1</v>
      </c>
      <c r="F5658" s="71">
        <v>30</v>
      </c>
      <c r="G5658" s="73">
        <v>34.010829999999999</v>
      </c>
    </row>
    <row r="5659" spans="1:7" s="63" customFormat="1" ht="105" customHeight="1" x14ac:dyDescent="0.35">
      <c r="A5659" s="367" t="s">
        <v>454</v>
      </c>
      <c r="B5659" s="84" t="s">
        <v>525</v>
      </c>
      <c r="C5659" s="69">
        <v>2023</v>
      </c>
      <c r="D5659" s="81">
        <v>10</v>
      </c>
      <c r="E5659" s="71">
        <v>7</v>
      </c>
      <c r="F5659" s="71">
        <v>98</v>
      </c>
      <c r="G5659" s="73">
        <v>295.29228999999998</v>
      </c>
    </row>
    <row r="5660" spans="1:7" s="63" customFormat="1" ht="117" customHeight="1" x14ac:dyDescent="0.35">
      <c r="A5660" s="367" t="s">
        <v>454</v>
      </c>
      <c r="B5660" s="222" t="s">
        <v>535</v>
      </c>
      <c r="C5660" s="69">
        <v>2023</v>
      </c>
      <c r="D5660" s="81">
        <v>10</v>
      </c>
      <c r="E5660" s="71">
        <v>34</v>
      </c>
      <c r="F5660" s="71">
        <v>555</v>
      </c>
      <c r="G5660" s="73">
        <v>979.69618000000003</v>
      </c>
    </row>
    <row r="5661" spans="1:7" s="63" customFormat="1" ht="18" customHeight="1" x14ac:dyDescent="0.35">
      <c r="A5661" s="367" t="s">
        <v>454</v>
      </c>
      <c r="B5661" s="406" t="s">
        <v>660</v>
      </c>
      <c r="C5661" s="195">
        <v>2023</v>
      </c>
      <c r="D5661" s="244" t="s">
        <v>661</v>
      </c>
      <c r="E5661" s="245">
        <v>1</v>
      </c>
      <c r="F5661" s="245">
        <v>16</v>
      </c>
      <c r="G5661" s="196">
        <v>33.65625</v>
      </c>
    </row>
    <row r="5662" spans="1:7" s="63" customFormat="1" ht="64.95" customHeight="1" x14ac:dyDescent="0.35">
      <c r="A5662" s="367" t="s">
        <v>454</v>
      </c>
      <c r="B5662" s="407"/>
      <c r="C5662" s="195">
        <v>2023</v>
      </c>
      <c r="D5662" s="244" t="s">
        <v>661</v>
      </c>
      <c r="E5662" s="245">
        <v>1</v>
      </c>
      <c r="F5662" s="245">
        <v>19</v>
      </c>
      <c r="G5662" s="196">
        <v>36.347299999999997</v>
      </c>
    </row>
    <row r="5663" spans="1:7" s="63" customFormat="1" ht="36" customHeight="1" x14ac:dyDescent="0.35">
      <c r="A5663" s="367" t="s">
        <v>454</v>
      </c>
      <c r="B5663" s="406" t="s">
        <v>662</v>
      </c>
      <c r="C5663" s="195">
        <v>2023</v>
      </c>
      <c r="D5663" s="244" t="s">
        <v>661</v>
      </c>
      <c r="E5663" s="245">
        <v>1</v>
      </c>
      <c r="F5663" s="245">
        <v>15</v>
      </c>
      <c r="G5663" s="196">
        <v>26.11797</v>
      </c>
    </row>
    <row r="5664" spans="1:7" s="63" customFormat="1" ht="28.95" customHeight="1" x14ac:dyDescent="0.35">
      <c r="A5664" s="367" t="s">
        <v>454</v>
      </c>
      <c r="B5664" s="407"/>
      <c r="C5664" s="195">
        <v>2023</v>
      </c>
      <c r="D5664" s="244" t="s">
        <v>661</v>
      </c>
      <c r="E5664" s="245">
        <v>1</v>
      </c>
      <c r="F5664" s="245">
        <v>15</v>
      </c>
      <c r="G5664" s="196">
        <v>30.839220000000001</v>
      </c>
    </row>
    <row r="5665" spans="1:7" s="63" customFormat="1" ht="60" customHeight="1" x14ac:dyDescent="0.35">
      <c r="A5665" s="367" t="s">
        <v>454</v>
      </c>
      <c r="B5665" s="402" t="s">
        <v>606</v>
      </c>
      <c r="C5665" s="195">
        <v>2023</v>
      </c>
      <c r="D5665" s="244" t="s">
        <v>661</v>
      </c>
      <c r="E5665" s="245">
        <v>1</v>
      </c>
      <c r="F5665" s="245">
        <v>15</v>
      </c>
      <c r="G5665" s="196">
        <v>33.931339999999999</v>
      </c>
    </row>
    <row r="5666" spans="1:7" s="63" customFormat="1" ht="18" customHeight="1" x14ac:dyDescent="0.35">
      <c r="A5666" s="367" t="s">
        <v>454</v>
      </c>
      <c r="B5666" s="403"/>
      <c r="C5666" s="195">
        <v>2023</v>
      </c>
      <c r="D5666" s="244" t="s">
        <v>661</v>
      </c>
      <c r="E5666" s="245">
        <v>1</v>
      </c>
      <c r="F5666" s="245">
        <v>15</v>
      </c>
      <c r="G5666" s="196">
        <v>33.931339999999999</v>
      </c>
    </row>
    <row r="5667" spans="1:7" s="63" customFormat="1" ht="18" customHeight="1" x14ac:dyDescent="0.35">
      <c r="A5667" s="367" t="s">
        <v>454</v>
      </c>
      <c r="B5667" s="403"/>
      <c r="C5667" s="195">
        <v>2023</v>
      </c>
      <c r="D5667" s="244" t="s">
        <v>661</v>
      </c>
      <c r="E5667" s="245">
        <v>1</v>
      </c>
      <c r="F5667" s="245">
        <v>15</v>
      </c>
      <c r="G5667" s="196">
        <v>33.931339999999999</v>
      </c>
    </row>
    <row r="5668" spans="1:7" s="63" customFormat="1" ht="18" customHeight="1" x14ac:dyDescent="0.35">
      <c r="A5668" s="367" t="s">
        <v>454</v>
      </c>
      <c r="B5668" s="403"/>
      <c r="C5668" s="195">
        <v>2023</v>
      </c>
      <c r="D5668" s="244" t="s">
        <v>661</v>
      </c>
      <c r="E5668" s="245">
        <v>1</v>
      </c>
      <c r="F5668" s="245">
        <v>15</v>
      </c>
      <c r="G5668" s="196">
        <v>33.931339999999999</v>
      </c>
    </row>
    <row r="5669" spans="1:7" s="63" customFormat="1" ht="18" customHeight="1" x14ac:dyDescent="0.35">
      <c r="A5669" s="367" t="s">
        <v>454</v>
      </c>
      <c r="B5669" s="403"/>
      <c r="C5669" s="195">
        <v>2023</v>
      </c>
      <c r="D5669" s="244" t="s">
        <v>661</v>
      </c>
      <c r="E5669" s="245">
        <v>1</v>
      </c>
      <c r="F5669" s="245">
        <v>15</v>
      </c>
      <c r="G5669" s="196">
        <v>33.931339999999999</v>
      </c>
    </row>
    <row r="5670" spans="1:7" s="63" customFormat="1" ht="18" customHeight="1" x14ac:dyDescent="0.35">
      <c r="A5670" s="367" t="s">
        <v>454</v>
      </c>
      <c r="B5670" s="403"/>
      <c r="C5670" s="195">
        <v>2023</v>
      </c>
      <c r="D5670" s="244" t="s">
        <v>661</v>
      </c>
      <c r="E5670" s="245">
        <v>1</v>
      </c>
      <c r="F5670" s="245">
        <v>15</v>
      </c>
      <c r="G5670" s="196">
        <v>33.931339999999999</v>
      </c>
    </row>
    <row r="5671" spans="1:7" s="63" customFormat="1" ht="18" customHeight="1" x14ac:dyDescent="0.35">
      <c r="A5671" s="367" t="s">
        <v>454</v>
      </c>
      <c r="B5671" s="403"/>
      <c r="C5671" s="195">
        <v>2023</v>
      </c>
      <c r="D5671" s="244" t="s">
        <v>661</v>
      </c>
      <c r="E5671" s="245">
        <v>1</v>
      </c>
      <c r="F5671" s="245">
        <v>15</v>
      </c>
      <c r="G5671" s="196">
        <v>33.931339999999999</v>
      </c>
    </row>
    <row r="5672" spans="1:7" s="63" customFormat="1" ht="18" customHeight="1" x14ac:dyDescent="0.35">
      <c r="A5672" s="367" t="s">
        <v>454</v>
      </c>
      <c r="B5672" s="403"/>
      <c r="C5672" s="195">
        <v>2023</v>
      </c>
      <c r="D5672" s="244" t="s">
        <v>661</v>
      </c>
      <c r="E5672" s="245">
        <v>1</v>
      </c>
      <c r="F5672" s="245">
        <v>15</v>
      </c>
      <c r="G5672" s="196">
        <v>33.931339999999999</v>
      </c>
    </row>
    <row r="5673" spans="1:7" s="63" customFormat="1" ht="18" customHeight="1" x14ac:dyDescent="0.35">
      <c r="A5673" s="367" t="s">
        <v>454</v>
      </c>
      <c r="B5673" s="403"/>
      <c r="C5673" s="195">
        <v>2023</v>
      </c>
      <c r="D5673" s="244" t="s">
        <v>661</v>
      </c>
      <c r="E5673" s="245">
        <v>1</v>
      </c>
      <c r="F5673" s="245">
        <v>15</v>
      </c>
      <c r="G5673" s="196">
        <v>33.931330000000003</v>
      </c>
    </row>
    <row r="5674" spans="1:7" s="63" customFormat="1" ht="18" customHeight="1" x14ac:dyDescent="0.35">
      <c r="A5674" s="367" t="s">
        <v>454</v>
      </c>
      <c r="B5674" s="403"/>
      <c r="C5674" s="195">
        <v>2023</v>
      </c>
      <c r="D5674" s="244" t="s">
        <v>661</v>
      </c>
      <c r="E5674" s="245">
        <v>1</v>
      </c>
      <c r="F5674" s="245">
        <v>15</v>
      </c>
      <c r="G5674" s="196">
        <v>33.931339999999999</v>
      </c>
    </row>
    <row r="5675" spans="1:7" s="63" customFormat="1" ht="18" customHeight="1" x14ac:dyDescent="0.35">
      <c r="A5675" s="367" t="s">
        <v>454</v>
      </c>
      <c r="B5675" s="403"/>
      <c r="C5675" s="195">
        <v>2023</v>
      </c>
      <c r="D5675" s="244" t="s">
        <v>661</v>
      </c>
      <c r="E5675" s="245">
        <v>1</v>
      </c>
      <c r="F5675" s="245">
        <v>15</v>
      </c>
      <c r="G5675" s="196">
        <v>33.931339999999999</v>
      </c>
    </row>
    <row r="5676" spans="1:7" s="63" customFormat="1" ht="18" customHeight="1" x14ac:dyDescent="0.35">
      <c r="A5676" s="367" t="s">
        <v>454</v>
      </c>
      <c r="B5676" s="403"/>
      <c r="C5676" s="195">
        <v>2023</v>
      </c>
      <c r="D5676" s="244" t="s">
        <v>661</v>
      </c>
      <c r="E5676" s="245">
        <v>1</v>
      </c>
      <c r="F5676" s="245">
        <v>10</v>
      </c>
      <c r="G5676" s="196">
        <v>33.931339999999999</v>
      </c>
    </row>
    <row r="5677" spans="1:7" s="63" customFormat="1" ht="18" customHeight="1" x14ac:dyDescent="0.35">
      <c r="A5677" s="367" t="s">
        <v>454</v>
      </c>
      <c r="B5677" s="403"/>
      <c r="C5677" s="195">
        <v>2023</v>
      </c>
      <c r="D5677" s="244" t="s">
        <v>661</v>
      </c>
      <c r="E5677" s="245">
        <v>1</v>
      </c>
      <c r="F5677" s="245">
        <v>15</v>
      </c>
      <c r="G5677" s="196">
        <v>33.931339999999999</v>
      </c>
    </row>
    <row r="5678" spans="1:7" s="63" customFormat="1" ht="18" customHeight="1" x14ac:dyDescent="0.35">
      <c r="A5678" s="367" t="s">
        <v>454</v>
      </c>
      <c r="B5678" s="403"/>
      <c r="C5678" s="195">
        <v>2023</v>
      </c>
      <c r="D5678" s="244" t="s">
        <v>661</v>
      </c>
      <c r="E5678" s="245">
        <v>1</v>
      </c>
      <c r="F5678" s="245">
        <v>15</v>
      </c>
      <c r="G5678" s="196">
        <v>32.567909999999998</v>
      </c>
    </row>
    <row r="5679" spans="1:7" s="63" customFormat="1" ht="18" customHeight="1" x14ac:dyDescent="0.35">
      <c r="A5679" s="367" t="s">
        <v>454</v>
      </c>
      <c r="B5679" s="403"/>
      <c r="C5679" s="195">
        <v>2023</v>
      </c>
      <c r="D5679" s="244" t="s">
        <v>661</v>
      </c>
      <c r="E5679" s="245">
        <v>1</v>
      </c>
      <c r="F5679" s="245">
        <v>15</v>
      </c>
      <c r="G5679" s="196">
        <v>32.567909999999998</v>
      </c>
    </row>
    <row r="5680" spans="1:7" s="63" customFormat="1" ht="18" customHeight="1" x14ac:dyDescent="0.35">
      <c r="A5680" s="367" t="s">
        <v>454</v>
      </c>
      <c r="B5680" s="403"/>
      <c r="C5680" s="195">
        <v>2023</v>
      </c>
      <c r="D5680" s="244" t="s">
        <v>661</v>
      </c>
      <c r="E5680" s="245">
        <v>1</v>
      </c>
      <c r="F5680" s="245">
        <v>15</v>
      </c>
      <c r="G5680" s="196">
        <v>32.567909999999998</v>
      </c>
    </row>
    <row r="5681" spans="1:7" s="63" customFormat="1" ht="18" customHeight="1" x14ac:dyDescent="0.35">
      <c r="A5681" s="367" t="s">
        <v>454</v>
      </c>
      <c r="B5681" s="403"/>
      <c r="C5681" s="195">
        <v>2023</v>
      </c>
      <c r="D5681" s="244" t="s">
        <v>661</v>
      </c>
      <c r="E5681" s="245">
        <v>1</v>
      </c>
      <c r="F5681" s="245">
        <v>15</v>
      </c>
      <c r="G5681" s="196">
        <v>32.567909999999998</v>
      </c>
    </row>
    <row r="5682" spans="1:7" s="63" customFormat="1" ht="18" customHeight="1" x14ac:dyDescent="0.35">
      <c r="A5682" s="367" t="s">
        <v>454</v>
      </c>
      <c r="B5682" s="403"/>
      <c r="C5682" s="195">
        <v>2023</v>
      </c>
      <c r="D5682" s="244" t="s">
        <v>661</v>
      </c>
      <c r="E5682" s="245">
        <v>1</v>
      </c>
      <c r="F5682" s="245">
        <v>15</v>
      </c>
      <c r="G5682" s="196">
        <v>32.567909999999998</v>
      </c>
    </row>
    <row r="5683" spans="1:7" s="91" customFormat="1" ht="18" customHeight="1" x14ac:dyDescent="0.35">
      <c r="A5683" s="367" t="s">
        <v>454</v>
      </c>
      <c r="B5683" s="403"/>
      <c r="C5683" s="195">
        <v>2023</v>
      </c>
      <c r="D5683" s="244" t="s">
        <v>661</v>
      </c>
      <c r="E5683" s="245">
        <v>1</v>
      </c>
      <c r="F5683" s="245">
        <v>5</v>
      </c>
      <c r="G5683" s="196">
        <v>33.914949999999997</v>
      </c>
    </row>
    <row r="5684" spans="1:7" s="91" customFormat="1" ht="18" customHeight="1" x14ac:dyDescent="0.35">
      <c r="A5684" s="367" t="s">
        <v>454</v>
      </c>
      <c r="B5684" s="403"/>
      <c r="C5684" s="195">
        <v>2023</v>
      </c>
      <c r="D5684" s="244" t="s">
        <v>661</v>
      </c>
      <c r="E5684" s="245">
        <v>1</v>
      </c>
      <c r="F5684" s="245">
        <v>6</v>
      </c>
      <c r="G5684" s="196">
        <v>32.876530000000002</v>
      </c>
    </row>
    <row r="5685" spans="1:7" s="91" customFormat="1" ht="18" customHeight="1" x14ac:dyDescent="0.35">
      <c r="A5685" s="367" t="s">
        <v>454</v>
      </c>
      <c r="B5685" s="403"/>
      <c r="C5685" s="195">
        <v>2023</v>
      </c>
      <c r="D5685" s="244" t="s">
        <v>661</v>
      </c>
      <c r="E5685" s="245">
        <v>1</v>
      </c>
      <c r="F5685" s="242">
        <v>7.5</v>
      </c>
      <c r="G5685" s="196">
        <v>33.914949999999997</v>
      </c>
    </row>
    <row r="5686" spans="1:7" s="91" customFormat="1" ht="18" customHeight="1" x14ac:dyDescent="0.35">
      <c r="A5686" s="367" t="s">
        <v>454</v>
      </c>
      <c r="B5686" s="403"/>
      <c r="C5686" s="195">
        <v>2023</v>
      </c>
      <c r="D5686" s="244" t="s">
        <v>661</v>
      </c>
      <c r="E5686" s="245">
        <v>1</v>
      </c>
      <c r="F5686" s="245">
        <v>8</v>
      </c>
      <c r="G5686" s="196">
        <v>32.876530000000002</v>
      </c>
    </row>
    <row r="5687" spans="1:7" s="91" customFormat="1" ht="18" customHeight="1" x14ac:dyDescent="0.35">
      <c r="A5687" s="367" t="s">
        <v>454</v>
      </c>
      <c r="B5687" s="403"/>
      <c r="C5687" s="195">
        <v>2023</v>
      </c>
      <c r="D5687" s="244" t="s">
        <v>661</v>
      </c>
      <c r="E5687" s="245">
        <v>1</v>
      </c>
      <c r="F5687" s="245">
        <v>10</v>
      </c>
      <c r="G5687" s="196">
        <v>32.876530000000002</v>
      </c>
    </row>
    <row r="5688" spans="1:7" s="91" customFormat="1" ht="18" customHeight="1" x14ac:dyDescent="0.35">
      <c r="A5688" s="367" t="s">
        <v>454</v>
      </c>
      <c r="B5688" s="403"/>
      <c r="C5688" s="195">
        <v>2023</v>
      </c>
      <c r="D5688" s="244" t="s">
        <v>661</v>
      </c>
      <c r="E5688" s="245">
        <v>1</v>
      </c>
      <c r="F5688" s="245">
        <v>15</v>
      </c>
      <c r="G5688" s="196">
        <v>33.914949999999997</v>
      </c>
    </row>
    <row r="5689" spans="1:7" s="91" customFormat="1" ht="18" customHeight="1" x14ac:dyDescent="0.35">
      <c r="A5689" s="367" t="s">
        <v>454</v>
      </c>
      <c r="B5689" s="403"/>
      <c r="C5689" s="195">
        <v>2023</v>
      </c>
      <c r="D5689" s="244" t="s">
        <v>661</v>
      </c>
      <c r="E5689" s="245">
        <v>1</v>
      </c>
      <c r="F5689" s="245">
        <v>15</v>
      </c>
      <c r="G5689" s="196">
        <v>33.914949999999997</v>
      </c>
    </row>
    <row r="5690" spans="1:7" s="91" customFormat="1" ht="18" customHeight="1" x14ac:dyDescent="0.35">
      <c r="A5690" s="367" t="s">
        <v>454</v>
      </c>
      <c r="B5690" s="404"/>
      <c r="C5690" s="195">
        <v>2023</v>
      </c>
      <c r="D5690" s="244" t="s">
        <v>661</v>
      </c>
      <c r="E5690" s="245">
        <v>1</v>
      </c>
      <c r="F5690" s="245">
        <v>15</v>
      </c>
      <c r="G5690" s="196">
        <v>23.784490000000002</v>
      </c>
    </row>
    <row r="5691" spans="1:7" s="91" customFormat="1" ht="60" customHeight="1" x14ac:dyDescent="0.35">
      <c r="A5691" s="367" t="s">
        <v>454</v>
      </c>
      <c r="B5691" s="402" t="s">
        <v>603</v>
      </c>
      <c r="C5691" s="195">
        <v>2023</v>
      </c>
      <c r="D5691" s="244" t="s">
        <v>661</v>
      </c>
      <c r="E5691" s="245">
        <v>1</v>
      </c>
      <c r="F5691" s="245">
        <v>15</v>
      </c>
      <c r="G5691" s="196">
        <v>29.341159999999999</v>
      </c>
    </row>
    <row r="5692" spans="1:7" s="91" customFormat="1" ht="18" customHeight="1" x14ac:dyDescent="0.35">
      <c r="A5692" s="367" t="s">
        <v>454</v>
      </c>
      <c r="B5692" s="403"/>
      <c r="C5692" s="195">
        <v>2023</v>
      </c>
      <c r="D5692" s="244" t="s">
        <v>661</v>
      </c>
      <c r="E5692" s="245">
        <v>1</v>
      </c>
      <c r="F5692" s="245">
        <v>7</v>
      </c>
      <c r="G5692" s="196">
        <v>29.341159999999999</v>
      </c>
    </row>
    <row r="5693" spans="1:7" s="91" customFormat="1" ht="18" customHeight="1" x14ac:dyDescent="0.35">
      <c r="A5693" s="367" t="s">
        <v>454</v>
      </c>
      <c r="B5693" s="403"/>
      <c r="C5693" s="195">
        <v>2023</v>
      </c>
      <c r="D5693" s="244" t="s">
        <v>661</v>
      </c>
      <c r="E5693" s="245">
        <v>1</v>
      </c>
      <c r="F5693" s="245">
        <v>15</v>
      </c>
      <c r="G5693" s="196">
        <v>29.341159999999999</v>
      </c>
    </row>
    <row r="5694" spans="1:7" s="91" customFormat="1" ht="18" customHeight="1" x14ac:dyDescent="0.35">
      <c r="A5694" s="367" t="s">
        <v>454</v>
      </c>
      <c r="B5694" s="403"/>
      <c r="C5694" s="195">
        <v>2023</v>
      </c>
      <c r="D5694" s="244" t="s">
        <v>661</v>
      </c>
      <c r="E5694" s="245">
        <v>1</v>
      </c>
      <c r="F5694" s="245">
        <v>15</v>
      </c>
      <c r="G5694" s="196">
        <v>29.341159999999999</v>
      </c>
    </row>
    <row r="5695" spans="1:7" s="91" customFormat="1" ht="18" customHeight="1" x14ac:dyDescent="0.35">
      <c r="A5695" s="367" t="s">
        <v>454</v>
      </c>
      <c r="B5695" s="403"/>
      <c r="C5695" s="195">
        <v>2023</v>
      </c>
      <c r="D5695" s="244" t="s">
        <v>661</v>
      </c>
      <c r="E5695" s="245">
        <v>1</v>
      </c>
      <c r="F5695" s="245">
        <v>15</v>
      </c>
      <c r="G5695" s="196">
        <v>29.341159999999999</v>
      </c>
    </row>
    <row r="5696" spans="1:7" s="91" customFormat="1" ht="18" customHeight="1" x14ac:dyDescent="0.35">
      <c r="A5696" s="367" t="s">
        <v>454</v>
      </c>
      <c r="B5696" s="403"/>
      <c r="C5696" s="195">
        <v>2023</v>
      </c>
      <c r="D5696" s="244" t="s">
        <v>661</v>
      </c>
      <c r="E5696" s="245">
        <v>1</v>
      </c>
      <c r="F5696" s="245">
        <v>15</v>
      </c>
      <c r="G5696" s="196">
        <v>29.341159999999999</v>
      </c>
    </row>
    <row r="5697" spans="1:7" s="91" customFormat="1" ht="18" customHeight="1" x14ac:dyDescent="0.35">
      <c r="A5697" s="367" t="s">
        <v>454</v>
      </c>
      <c r="B5697" s="403"/>
      <c r="C5697" s="195">
        <v>2023</v>
      </c>
      <c r="D5697" s="244" t="s">
        <v>661</v>
      </c>
      <c r="E5697" s="245">
        <v>1</v>
      </c>
      <c r="F5697" s="245">
        <v>10</v>
      </c>
      <c r="G5697" s="196">
        <v>30.379580000000001</v>
      </c>
    </row>
    <row r="5698" spans="1:7" s="91" customFormat="1" ht="18" customHeight="1" x14ac:dyDescent="0.35">
      <c r="A5698" s="367" t="s">
        <v>454</v>
      </c>
      <c r="B5698" s="403"/>
      <c r="C5698" s="195">
        <v>2023</v>
      </c>
      <c r="D5698" s="244" t="s">
        <v>661</v>
      </c>
      <c r="E5698" s="245">
        <v>1</v>
      </c>
      <c r="F5698" s="245">
        <v>15</v>
      </c>
      <c r="G5698" s="196">
        <v>29.341159999999999</v>
      </c>
    </row>
    <row r="5699" spans="1:7" s="91" customFormat="1" ht="18" customHeight="1" x14ac:dyDescent="0.35">
      <c r="A5699" s="367" t="s">
        <v>454</v>
      </c>
      <c r="B5699" s="403"/>
      <c r="C5699" s="195">
        <v>2023</v>
      </c>
      <c r="D5699" s="244" t="s">
        <v>661</v>
      </c>
      <c r="E5699" s="245">
        <v>1</v>
      </c>
      <c r="F5699" s="245">
        <v>7</v>
      </c>
      <c r="G5699" s="196">
        <v>29.341159999999999</v>
      </c>
    </row>
    <row r="5700" spans="1:7" s="91" customFormat="1" ht="18" customHeight="1" x14ac:dyDescent="0.35">
      <c r="A5700" s="367" t="s">
        <v>454</v>
      </c>
      <c r="B5700" s="404"/>
      <c r="C5700" s="195">
        <v>2023</v>
      </c>
      <c r="D5700" s="244" t="s">
        <v>661</v>
      </c>
      <c r="E5700" s="245">
        <v>1</v>
      </c>
      <c r="F5700" s="245">
        <v>10</v>
      </c>
      <c r="G5700" s="196">
        <v>29.341159999999999</v>
      </c>
    </row>
    <row r="5701" spans="1:7" s="91" customFormat="1" ht="18" customHeight="1" x14ac:dyDescent="0.35">
      <c r="A5701" s="367" t="s">
        <v>454</v>
      </c>
      <c r="B5701" s="402" t="s">
        <v>602</v>
      </c>
      <c r="C5701" s="195">
        <v>2023</v>
      </c>
      <c r="D5701" s="244" t="s">
        <v>661</v>
      </c>
      <c r="E5701" s="245">
        <v>1</v>
      </c>
      <c r="F5701" s="245">
        <v>10</v>
      </c>
      <c r="G5701" s="196">
        <v>32.46611</v>
      </c>
    </row>
    <row r="5702" spans="1:7" s="91" customFormat="1" ht="18" customHeight="1" x14ac:dyDescent="0.35">
      <c r="A5702" s="367" t="s">
        <v>454</v>
      </c>
      <c r="B5702" s="403"/>
      <c r="C5702" s="195">
        <v>2023</v>
      </c>
      <c r="D5702" s="244" t="s">
        <v>661</v>
      </c>
      <c r="E5702" s="245">
        <v>1</v>
      </c>
      <c r="F5702" s="245">
        <v>7</v>
      </c>
      <c r="G5702" s="196">
        <v>32.46611</v>
      </c>
    </row>
    <row r="5703" spans="1:7" s="91" customFormat="1" ht="18" customHeight="1" x14ac:dyDescent="0.35">
      <c r="A5703" s="367" t="s">
        <v>454</v>
      </c>
      <c r="B5703" s="403"/>
      <c r="C5703" s="195">
        <v>2023</v>
      </c>
      <c r="D5703" s="244" t="s">
        <v>661</v>
      </c>
      <c r="E5703" s="245">
        <v>1</v>
      </c>
      <c r="F5703" s="245">
        <v>10</v>
      </c>
      <c r="G5703" s="196">
        <v>25.05001</v>
      </c>
    </row>
    <row r="5704" spans="1:7" s="91" customFormat="1" ht="18" customHeight="1" x14ac:dyDescent="0.35">
      <c r="A5704" s="367" t="s">
        <v>454</v>
      </c>
      <c r="B5704" s="403"/>
      <c r="C5704" s="195">
        <v>2023</v>
      </c>
      <c r="D5704" s="244" t="s">
        <v>661</v>
      </c>
      <c r="E5704" s="245">
        <v>1</v>
      </c>
      <c r="F5704" s="245">
        <v>8</v>
      </c>
      <c r="G5704" s="196">
        <v>25.05011</v>
      </c>
    </row>
    <row r="5705" spans="1:7" s="91" customFormat="1" ht="18" customHeight="1" x14ac:dyDescent="0.35">
      <c r="A5705" s="367" t="s">
        <v>454</v>
      </c>
      <c r="B5705" s="403"/>
      <c r="C5705" s="195">
        <v>2023</v>
      </c>
      <c r="D5705" s="244" t="s">
        <v>661</v>
      </c>
      <c r="E5705" s="245">
        <v>1</v>
      </c>
      <c r="F5705" s="245">
        <v>15</v>
      </c>
      <c r="G5705" s="196">
        <v>25.05001</v>
      </c>
    </row>
    <row r="5706" spans="1:7" s="91" customFormat="1" ht="18" customHeight="1" x14ac:dyDescent="0.35">
      <c r="A5706" s="367" t="s">
        <v>454</v>
      </c>
      <c r="B5706" s="403"/>
      <c r="C5706" s="195">
        <v>2023</v>
      </c>
      <c r="D5706" s="244" t="s">
        <v>661</v>
      </c>
      <c r="E5706" s="245">
        <v>1</v>
      </c>
      <c r="F5706" s="245">
        <v>15</v>
      </c>
      <c r="G5706" s="196">
        <v>25.05001</v>
      </c>
    </row>
    <row r="5707" spans="1:7" s="91" customFormat="1" ht="18" customHeight="1" x14ac:dyDescent="0.35">
      <c r="A5707" s="367" t="s">
        <v>454</v>
      </c>
      <c r="B5707" s="403"/>
      <c r="C5707" s="195">
        <v>2023</v>
      </c>
      <c r="D5707" s="244" t="s">
        <v>661</v>
      </c>
      <c r="E5707" s="245">
        <v>1</v>
      </c>
      <c r="F5707" s="245">
        <v>15</v>
      </c>
      <c r="G5707" s="178">
        <v>32.697560000000003</v>
      </c>
    </row>
    <row r="5708" spans="1:7" s="91" customFormat="1" ht="18" customHeight="1" x14ac:dyDescent="0.35">
      <c r="A5708" s="367" t="s">
        <v>454</v>
      </c>
      <c r="B5708" s="403"/>
      <c r="C5708" s="195">
        <v>2023</v>
      </c>
      <c r="D5708" s="244" t="s">
        <v>661</v>
      </c>
      <c r="E5708" s="245">
        <v>1</v>
      </c>
      <c r="F5708" s="245">
        <v>15</v>
      </c>
      <c r="G5708" s="178">
        <v>32.697560000000003</v>
      </c>
    </row>
    <row r="5709" spans="1:7" s="91" customFormat="1" ht="18" customHeight="1" x14ac:dyDescent="0.35">
      <c r="A5709" s="367" t="s">
        <v>454</v>
      </c>
      <c r="B5709" s="403"/>
      <c r="C5709" s="195">
        <v>2023</v>
      </c>
      <c r="D5709" s="244" t="s">
        <v>661</v>
      </c>
      <c r="E5709" s="245">
        <v>1</v>
      </c>
      <c r="F5709" s="242">
        <v>7.5</v>
      </c>
      <c r="G5709" s="178">
        <v>32.697560000000003</v>
      </c>
    </row>
    <row r="5710" spans="1:7" s="91" customFormat="1" ht="18" customHeight="1" x14ac:dyDescent="0.35">
      <c r="A5710" s="367" t="s">
        <v>454</v>
      </c>
      <c r="B5710" s="403"/>
      <c r="C5710" s="195">
        <v>2023</v>
      </c>
      <c r="D5710" s="244" t="s">
        <v>661</v>
      </c>
      <c r="E5710" s="245">
        <v>1</v>
      </c>
      <c r="F5710" s="245">
        <v>15</v>
      </c>
      <c r="G5710" s="178">
        <v>32.697560000000003</v>
      </c>
    </row>
    <row r="5711" spans="1:7" s="91" customFormat="1" ht="18" customHeight="1" x14ac:dyDescent="0.35">
      <c r="A5711" s="367" t="s">
        <v>454</v>
      </c>
      <c r="B5711" s="403"/>
      <c r="C5711" s="195">
        <v>2023</v>
      </c>
      <c r="D5711" s="244" t="s">
        <v>661</v>
      </c>
      <c r="E5711" s="245">
        <v>1</v>
      </c>
      <c r="F5711" s="245">
        <v>15</v>
      </c>
      <c r="G5711" s="178">
        <v>32.697560000000003</v>
      </c>
    </row>
    <row r="5712" spans="1:7" s="91" customFormat="1" ht="18" customHeight="1" x14ac:dyDescent="0.35">
      <c r="A5712" s="367" t="s">
        <v>454</v>
      </c>
      <c r="B5712" s="403"/>
      <c r="C5712" s="195">
        <v>2023</v>
      </c>
      <c r="D5712" s="244" t="s">
        <v>661</v>
      </c>
      <c r="E5712" s="245">
        <v>1</v>
      </c>
      <c r="F5712" s="245">
        <v>10</v>
      </c>
      <c r="G5712" s="178">
        <v>22.897729999999999</v>
      </c>
    </row>
    <row r="5713" spans="1:7" s="91" customFormat="1" ht="18" customHeight="1" x14ac:dyDescent="0.35">
      <c r="A5713" s="367" t="s">
        <v>454</v>
      </c>
      <c r="B5713" s="403"/>
      <c r="C5713" s="195">
        <v>2023</v>
      </c>
      <c r="D5713" s="244" t="s">
        <v>661</v>
      </c>
      <c r="E5713" s="245">
        <v>1</v>
      </c>
      <c r="F5713" s="245">
        <v>15</v>
      </c>
      <c r="G5713" s="196">
        <v>31.91394</v>
      </c>
    </row>
    <row r="5714" spans="1:7" s="91" customFormat="1" ht="18" customHeight="1" x14ac:dyDescent="0.35">
      <c r="A5714" s="367" t="s">
        <v>454</v>
      </c>
      <c r="B5714" s="403"/>
      <c r="C5714" s="195">
        <v>2023</v>
      </c>
      <c r="D5714" s="244" t="s">
        <v>661</v>
      </c>
      <c r="E5714" s="245">
        <v>1</v>
      </c>
      <c r="F5714" s="245">
        <v>7</v>
      </c>
      <c r="G5714" s="196">
        <v>31.913930000000001</v>
      </c>
    </row>
    <row r="5715" spans="1:7" s="91" customFormat="1" ht="18" customHeight="1" x14ac:dyDescent="0.35">
      <c r="A5715" s="367" t="s">
        <v>454</v>
      </c>
      <c r="B5715" s="403"/>
      <c r="C5715" s="195">
        <v>2023</v>
      </c>
      <c r="D5715" s="244" t="s">
        <v>661</v>
      </c>
      <c r="E5715" s="245">
        <v>1</v>
      </c>
      <c r="F5715" s="245">
        <v>7</v>
      </c>
      <c r="G5715" s="196">
        <v>31.913930000000001</v>
      </c>
    </row>
    <row r="5716" spans="1:7" s="91" customFormat="1" ht="18" customHeight="1" x14ac:dyDescent="0.35">
      <c r="A5716" s="367" t="s">
        <v>454</v>
      </c>
      <c r="B5716" s="403"/>
      <c r="C5716" s="195">
        <v>2023</v>
      </c>
      <c r="D5716" s="244" t="s">
        <v>661</v>
      </c>
      <c r="E5716" s="245">
        <v>1</v>
      </c>
      <c r="F5716" s="245">
        <v>10</v>
      </c>
      <c r="G5716" s="196">
        <v>31.913930000000001</v>
      </c>
    </row>
    <row r="5717" spans="1:7" s="91" customFormat="1" ht="18" customHeight="1" x14ac:dyDescent="0.35">
      <c r="A5717" s="367" t="s">
        <v>454</v>
      </c>
      <c r="B5717" s="403"/>
      <c r="C5717" s="195">
        <v>2023</v>
      </c>
      <c r="D5717" s="244" t="s">
        <v>661</v>
      </c>
      <c r="E5717" s="245">
        <v>1</v>
      </c>
      <c r="F5717" s="245">
        <v>15</v>
      </c>
      <c r="G5717" s="178">
        <v>32.208849999999998</v>
      </c>
    </row>
    <row r="5718" spans="1:7" s="91" customFormat="1" ht="18" customHeight="1" x14ac:dyDescent="0.35">
      <c r="A5718" s="367" t="s">
        <v>454</v>
      </c>
      <c r="B5718" s="403"/>
      <c r="C5718" s="195">
        <v>2023</v>
      </c>
      <c r="D5718" s="244" t="s">
        <v>661</v>
      </c>
      <c r="E5718" s="245">
        <v>1</v>
      </c>
      <c r="F5718" s="245">
        <v>15</v>
      </c>
      <c r="G5718" s="178">
        <v>32.208849999999998</v>
      </c>
    </row>
    <row r="5719" spans="1:7" s="91" customFormat="1" ht="18" customHeight="1" x14ac:dyDescent="0.35">
      <c r="A5719" s="367" t="s">
        <v>454</v>
      </c>
      <c r="B5719" s="403"/>
      <c r="C5719" s="195">
        <v>2023</v>
      </c>
      <c r="D5719" s="244" t="s">
        <v>661</v>
      </c>
      <c r="E5719" s="245">
        <v>1</v>
      </c>
      <c r="F5719" s="245">
        <v>10</v>
      </c>
      <c r="G5719" s="178">
        <v>32.208849999999998</v>
      </c>
    </row>
    <row r="5720" spans="1:7" s="91" customFormat="1" ht="18" customHeight="1" x14ac:dyDescent="0.35">
      <c r="A5720" s="367" t="s">
        <v>454</v>
      </c>
      <c r="B5720" s="403"/>
      <c r="C5720" s="195">
        <v>2023</v>
      </c>
      <c r="D5720" s="244" t="s">
        <v>661</v>
      </c>
      <c r="E5720" s="245">
        <v>1</v>
      </c>
      <c r="F5720" s="245">
        <v>15</v>
      </c>
      <c r="G5720" s="178">
        <v>32.208849999999998</v>
      </c>
    </row>
    <row r="5721" spans="1:7" s="91" customFormat="1" ht="18" customHeight="1" x14ac:dyDescent="0.35">
      <c r="A5721" s="367" t="s">
        <v>454</v>
      </c>
      <c r="B5721" s="403"/>
      <c r="C5721" s="195">
        <v>2023</v>
      </c>
      <c r="D5721" s="244" t="s">
        <v>661</v>
      </c>
      <c r="E5721" s="245">
        <v>1</v>
      </c>
      <c r="F5721" s="245">
        <v>10</v>
      </c>
      <c r="G5721" s="178">
        <v>23.64433</v>
      </c>
    </row>
    <row r="5722" spans="1:7" s="91" customFormat="1" ht="18" customHeight="1" x14ac:dyDescent="0.35">
      <c r="A5722" s="367" t="s">
        <v>454</v>
      </c>
      <c r="B5722" s="403"/>
      <c r="C5722" s="195">
        <v>2023</v>
      </c>
      <c r="D5722" s="244" t="s">
        <v>661</v>
      </c>
      <c r="E5722" s="245">
        <v>1</v>
      </c>
      <c r="F5722" s="245">
        <v>5</v>
      </c>
      <c r="G5722" s="178">
        <v>21.271070000000002</v>
      </c>
    </row>
    <row r="5723" spans="1:7" s="91" customFormat="1" ht="18" customHeight="1" x14ac:dyDescent="0.35">
      <c r="A5723" s="367" t="s">
        <v>454</v>
      </c>
      <c r="B5723" s="403"/>
      <c r="C5723" s="195">
        <v>2023</v>
      </c>
      <c r="D5723" s="244" t="s">
        <v>661</v>
      </c>
      <c r="E5723" s="245">
        <v>1</v>
      </c>
      <c r="F5723" s="245">
        <v>5</v>
      </c>
      <c r="G5723" s="178">
        <v>21.271070000000002</v>
      </c>
    </row>
    <row r="5724" spans="1:7" s="91" customFormat="1" ht="18" customHeight="1" x14ac:dyDescent="0.35">
      <c r="A5724" s="367" t="s">
        <v>454</v>
      </c>
      <c r="B5724" s="403"/>
      <c r="C5724" s="195">
        <v>2023</v>
      </c>
      <c r="D5724" s="244" t="s">
        <v>661</v>
      </c>
      <c r="E5724" s="245">
        <v>1</v>
      </c>
      <c r="F5724" s="242">
        <v>7.5</v>
      </c>
      <c r="G5724" s="178">
        <v>21.271070000000002</v>
      </c>
    </row>
    <row r="5725" spans="1:7" s="91" customFormat="1" ht="18" customHeight="1" x14ac:dyDescent="0.35">
      <c r="A5725" s="367" t="s">
        <v>454</v>
      </c>
      <c r="B5725" s="403"/>
      <c r="C5725" s="195">
        <v>2023</v>
      </c>
      <c r="D5725" s="244" t="s">
        <v>661</v>
      </c>
      <c r="E5725" s="245">
        <v>1</v>
      </c>
      <c r="F5725" s="245">
        <v>15</v>
      </c>
      <c r="G5725" s="178">
        <v>7.9577900000000001</v>
      </c>
    </row>
    <row r="5726" spans="1:7" s="91" customFormat="1" ht="18" customHeight="1" x14ac:dyDescent="0.35">
      <c r="A5726" s="367" t="s">
        <v>454</v>
      </c>
      <c r="B5726" s="403"/>
      <c r="C5726" s="195">
        <v>2023</v>
      </c>
      <c r="D5726" s="244" t="s">
        <v>661</v>
      </c>
      <c r="E5726" s="245">
        <v>1</v>
      </c>
      <c r="F5726" s="245">
        <v>15</v>
      </c>
      <c r="G5726" s="178">
        <v>7.9578100000000003</v>
      </c>
    </row>
    <row r="5727" spans="1:7" s="91" customFormat="1" ht="18" customHeight="1" x14ac:dyDescent="0.35">
      <c r="A5727" s="367" t="s">
        <v>454</v>
      </c>
      <c r="B5727" s="403"/>
      <c r="C5727" s="195">
        <v>2023</v>
      </c>
      <c r="D5727" s="244" t="s">
        <v>661</v>
      </c>
      <c r="E5727" s="245">
        <v>1</v>
      </c>
      <c r="F5727" s="245">
        <v>15</v>
      </c>
      <c r="G5727" s="178">
        <v>7.9577900000000001</v>
      </c>
    </row>
    <row r="5728" spans="1:7" s="91" customFormat="1" ht="18" customHeight="1" x14ac:dyDescent="0.35">
      <c r="A5728" s="367" t="s">
        <v>454</v>
      </c>
      <c r="B5728" s="403"/>
      <c r="C5728" s="195">
        <v>2023</v>
      </c>
      <c r="D5728" s="244" t="s">
        <v>661</v>
      </c>
      <c r="E5728" s="245">
        <v>1</v>
      </c>
      <c r="F5728" s="245">
        <v>15</v>
      </c>
      <c r="G5728" s="178">
        <v>7.9577900000000001</v>
      </c>
    </row>
    <row r="5729" spans="1:7" s="91" customFormat="1" ht="18" customHeight="1" x14ac:dyDescent="0.35">
      <c r="A5729" s="367" t="s">
        <v>454</v>
      </c>
      <c r="B5729" s="403"/>
      <c r="C5729" s="195">
        <v>2023</v>
      </c>
      <c r="D5729" s="244" t="s">
        <v>661</v>
      </c>
      <c r="E5729" s="245">
        <v>1</v>
      </c>
      <c r="F5729" s="245">
        <v>8</v>
      </c>
      <c r="G5729" s="178">
        <v>21.421849999999999</v>
      </c>
    </row>
    <row r="5730" spans="1:7" s="91" customFormat="1" ht="18" customHeight="1" x14ac:dyDescent="0.35">
      <c r="A5730" s="367" t="s">
        <v>454</v>
      </c>
      <c r="B5730" s="403"/>
      <c r="C5730" s="195">
        <v>2023</v>
      </c>
      <c r="D5730" s="244" t="s">
        <v>661</v>
      </c>
      <c r="E5730" s="245">
        <v>1</v>
      </c>
      <c r="F5730" s="245">
        <v>25</v>
      </c>
      <c r="G5730" s="178">
        <v>22.208729999999999</v>
      </c>
    </row>
    <row r="5731" spans="1:7" s="91" customFormat="1" ht="18" customHeight="1" x14ac:dyDescent="0.35">
      <c r="A5731" s="367" t="s">
        <v>454</v>
      </c>
      <c r="B5731" s="403"/>
      <c r="C5731" s="195">
        <v>2023</v>
      </c>
      <c r="D5731" s="244" t="s">
        <v>661</v>
      </c>
      <c r="E5731" s="245">
        <v>1</v>
      </c>
      <c r="F5731" s="245">
        <v>14</v>
      </c>
      <c r="G5731" s="178">
        <v>31.003039999999999</v>
      </c>
    </row>
    <row r="5732" spans="1:7" s="91" customFormat="1" ht="18" customHeight="1" x14ac:dyDescent="0.35">
      <c r="A5732" s="367" t="s">
        <v>454</v>
      </c>
      <c r="B5732" s="403"/>
      <c r="C5732" s="195">
        <v>2023</v>
      </c>
      <c r="D5732" s="244" t="s">
        <v>661</v>
      </c>
      <c r="E5732" s="245">
        <v>1</v>
      </c>
      <c r="F5732" s="245">
        <v>7</v>
      </c>
      <c r="G5732" s="178">
        <v>31.003039999999999</v>
      </c>
    </row>
    <row r="5733" spans="1:7" s="91" customFormat="1" ht="18" customHeight="1" x14ac:dyDescent="0.35">
      <c r="A5733" s="367" t="s">
        <v>454</v>
      </c>
      <c r="B5733" s="403"/>
      <c r="C5733" s="195">
        <v>2023</v>
      </c>
      <c r="D5733" s="244" t="s">
        <v>661</v>
      </c>
      <c r="E5733" s="245">
        <v>1</v>
      </c>
      <c r="F5733" s="242">
        <v>14.9</v>
      </c>
      <c r="G5733" s="178">
        <v>31.003039999999999</v>
      </c>
    </row>
    <row r="5734" spans="1:7" s="91" customFormat="1" ht="18" customHeight="1" x14ac:dyDescent="0.35">
      <c r="A5734" s="367" t="s">
        <v>454</v>
      </c>
      <c r="B5734" s="403"/>
      <c r="C5734" s="195">
        <v>2023</v>
      </c>
      <c r="D5734" s="244" t="s">
        <v>661</v>
      </c>
      <c r="E5734" s="245">
        <v>1</v>
      </c>
      <c r="F5734" s="245">
        <v>10</v>
      </c>
      <c r="G5734" s="178">
        <v>31.003039999999999</v>
      </c>
    </row>
    <row r="5735" spans="1:7" s="91" customFormat="1" ht="18" customHeight="1" x14ac:dyDescent="0.35">
      <c r="A5735" s="367" t="s">
        <v>454</v>
      </c>
      <c r="B5735" s="403"/>
      <c r="C5735" s="195">
        <v>2023</v>
      </c>
      <c r="D5735" s="244" t="s">
        <v>661</v>
      </c>
      <c r="E5735" s="245">
        <v>1</v>
      </c>
      <c r="F5735" s="245">
        <v>5</v>
      </c>
      <c r="G5735" s="178">
        <v>31.003039999999999</v>
      </c>
    </row>
    <row r="5736" spans="1:7" s="91" customFormat="1" ht="18" customHeight="1" x14ac:dyDescent="0.35">
      <c r="A5736" s="367" t="s">
        <v>454</v>
      </c>
      <c r="B5736" s="403"/>
      <c r="C5736" s="195">
        <v>2023</v>
      </c>
      <c r="D5736" s="244" t="s">
        <v>661</v>
      </c>
      <c r="E5736" s="245">
        <v>1</v>
      </c>
      <c r="F5736" s="245">
        <v>15</v>
      </c>
      <c r="G5736" s="178">
        <v>31.003039999999999</v>
      </c>
    </row>
    <row r="5737" spans="1:7" s="91" customFormat="1" ht="18" customHeight="1" x14ac:dyDescent="0.35">
      <c r="A5737" s="367" t="s">
        <v>454</v>
      </c>
      <c r="B5737" s="403"/>
      <c r="C5737" s="195">
        <v>2023</v>
      </c>
      <c r="D5737" s="244" t="s">
        <v>661</v>
      </c>
      <c r="E5737" s="245">
        <v>1</v>
      </c>
      <c r="F5737" s="245">
        <v>20</v>
      </c>
      <c r="G5737" s="178">
        <v>31.00309</v>
      </c>
    </row>
    <row r="5738" spans="1:7" s="91" customFormat="1" ht="18" customHeight="1" x14ac:dyDescent="0.35">
      <c r="A5738" s="367" t="s">
        <v>454</v>
      </c>
      <c r="B5738" s="403"/>
      <c r="C5738" s="195">
        <v>2023</v>
      </c>
      <c r="D5738" s="244" t="s">
        <v>661</v>
      </c>
      <c r="E5738" s="245">
        <v>1</v>
      </c>
      <c r="F5738" s="245">
        <v>7</v>
      </c>
      <c r="G5738" s="178">
        <v>22.720490000000002</v>
      </c>
    </row>
    <row r="5739" spans="1:7" s="91" customFormat="1" ht="18" customHeight="1" x14ac:dyDescent="0.35">
      <c r="A5739" s="367" t="s">
        <v>454</v>
      </c>
      <c r="B5739" s="403"/>
      <c r="C5739" s="195">
        <v>2023</v>
      </c>
      <c r="D5739" s="244" t="s">
        <v>661</v>
      </c>
      <c r="E5739" s="245">
        <v>1</v>
      </c>
      <c r="F5739" s="245">
        <v>7</v>
      </c>
      <c r="G5739" s="178">
        <v>22.720490000000002</v>
      </c>
    </row>
    <row r="5740" spans="1:7" s="91" customFormat="1" ht="18" customHeight="1" x14ac:dyDescent="0.35">
      <c r="A5740" s="367" t="s">
        <v>454</v>
      </c>
      <c r="B5740" s="404"/>
      <c r="C5740" s="195">
        <v>2023</v>
      </c>
      <c r="D5740" s="244" t="s">
        <v>661</v>
      </c>
      <c r="E5740" s="245">
        <v>1</v>
      </c>
      <c r="F5740" s="245">
        <v>9</v>
      </c>
      <c r="G5740" s="196">
        <v>31.822769999999998</v>
      </c>
    </row>
    <row r="5741" spans="1:7" s="91" customFormat="1" ht="18" customHeight="1" x14ac:dyDescent="0.35">
      <c r="A5741" s="367" t="s">
        <v>454</v>
      </c>
      <c r="B5741" s="402" t="s">
        <v>604</v>
      </c>
      <c r="C5741" s="195">
        <v>2023</v>
      </c>
      <c r="D5741" s="244" t="s">
        <v>661</v>
      </c>
      <c r="E5741" s="245">
        <v>1</v>
      </c>
      <c r="F5741" s="245">
        <v>10</v>
      </c>
      <c r="G5741" s="196">
        <v>29.65756</v>
      </c>
    </row>
    <row r="5742" spans="1:7" s="91" customFormat="1" ht="18" customHeight="1" x14ac:dyDescent="0.35">
      <c r="A5742" s="367" t="s">
        <v>454</v>
      </c>
      <c r="B5742" s="403"/>
      <c r="C5742" s="195">
        <v>2023</v>
      </c>
      <c r="D5742" s="244" t="s">
        <v>661</v>
      </c>
      <c r="E5742" s="245">
        <v>1</v>
      </c>
      <c r="F5742" s="245">
        <v>12</v>
      </c>
      <c r="G5742" s="196">
        <v>29.65756</v>
      </c>
    </row>
    <row r="5743" spans="1:7" s="91" customFormat="1" ht="18" customHeight="1" x14ac:dyDescent="0.35">
      <c r="A5743" s="367" t="s">
        <v>454</v>
      </c>
      <c r="B5743" s="403"/>
      <c r="C5743" s="195">
        <v>2023</v>
      </c>
      <c r="D5743" s="244" t="s">
        <v>661</v>
      </c>
      <c r="E5743" s="245">
        <v>1</v>
      </c>
      <c r="F5743" s="245">
        <v>5</v>
      </c>
      <c r="G5743" s="196">
        <v>29.65756</v>
      </c>
    </row>
    <row r="5744" spans="1:7" s="91" customFormat="1" ht="18" customHeight="1" x14ac:dyDescent="0.35">
      <c r="A5744" s="367" t="s">
        <v>454</v>
      </c>
      <c r="B5744" s="403"/>
      <c r="C5744" s="195">
        <v>2023</v>
      </c>
      <c r="D5744" s="244" t="s">
        <v>661</v>
      </c>
      <c r="E5744" s="245">
        <v>1</v>
      </c>
      <c r="F5744" s="245">
        <v>5</v>
      </c>
      <c r="G5744" s="196">
        <v>29.65756</v>
      </c>
    </row>
    <row r="5745" spans="1:7" s="91" customFormat="1" ht="18" customHeight="1" x14ac:dyDescent="0.35">
      <c r="A5745" s="367" t="s">
        <v>454</v>
      </c>
      <c r="B5745" s="403"/>
      <c r="C5745" s="195">
        <v>2023</v>
      </c>
      <c r="D5745" s="244" t="s">
        <v>661</v>
      </c>
      <c r="E5745" s="245">
        <v>1</v>
      </c>
      <c r="F5745" s="245">
        <v>4</v>
      </c>
      <c r="G5745" s="196">
        <v>29.65756</v>
      </c>
    </row>
    <row r="5746" spans="1:7" s="91" customFormat="1" ht="18" customHeight="1" x14ac:dyDescent="0.35">
      <c r="A5746" s="367" t="s">
        <v>454</v>
      </c>
      <c r="B5746" s="403"/>
      <c r="C5746" s="195">
        <v>2023</v>
      </c>
      <c r="D5746" s="244" t="s">
        <v>661</v>
      </c>
      <c r="E5746" s="245">
        <v>1</v>
      </c>
      <c r="F5746" s="245">
        <v>9</v>
      </c>
      <c r="G5746" s="196">
        <v>29.65756</v>
      </c>
    </row>
    <row r="5747" spans="1:7" s="91" customFormat="1" ht="18" customHeight="1" x14ac:dyDescent="0.35">
      <c r="A5747" s="367" t="s">
        <v>454</v>
      </c>
      <c r="B5747" s="403"/>
      <c r="C5747" s="195">
        <v>2023</v>
      </c>
      <c r="D5747" s="244" t="s">
        <v>661</v>
      </c>
      <c r="E5747" s="245">
        <v>1</v>
      </c>
      <c r="F5747" s="245">
        <v>10</v>
      </c>
      <c r="G5747" s="196">
        <v>29.65756</v>
      </c>
    </row>
    <row r="5748" spans="1:7" s="91" customFormat="1" ht="18" customHeight="1" x14ac:dyDescent="0.35">
      <c r="A5748" s="367" t="s">
        <v>454</v>
      </c>
      <c r="B5748" s="403"/>
      <c r="C5748" s="195">
        <v>2023</v>
      </c>
      <c r="D5748" s="244" t="s">
        <v>661</v>
      </c>
      <c r="E5748" s="245">
        <v>1</v>
      </c>
      <c r="F5748" s="245">
        <v>5</v>
      </c>
      <c r="G5748" s="196">
        <v>29.65756</v>
      </c>
    </row>
    <row r="5749" spans="1:7" s="91" customFormat="1" ht="18" customHeight="1" x14ac:dyDescent="0.35">
      <c r="A5749" s="367" t="s">
        <v>454</v>
      </c>
      <c r="B5749" s="403"/>
      <c r="C5749" s="195">
        <v>2023</v>
      </c>
      <c r="D5749" s="244" t="s">
        <v>661</v>
      </c>
      <c r="E5749" s="245">
        <v>1</v>
      </c>
      <c r="F5749" s="245">
        <v>5</v>
      </c>
      <c r="G5749" s="196">
        <v>29.65756</v>
      </c>
    </row>
    <row r="5750" spans="1:7" s="91" customFormat="1" ht="18" customHeight="1" x14ac:dyDescent="0.35">
      <c r="A5750" s="367" t="s">
        <v>454</v>
      </c>
      <c r="B5750" s="403"/>
      <c r="C5750" s="195">
        <v>2023</v>
      </c>
      <c r="D5750" s="244" t="s">
        <v>661</v>
      </c>
      <c r="E5750" s="245">
        <v>1</v>
      </c>
      <c r="F5750" s="245">
        <v>10</v>
      </c>
      <c r="G5750" s="196">
        <v>29.65756</v>
      </c>
    </row>
    <row r="5751" spans="1:7" s="91" customFormat="1" ht="18" customHeight="1" x14ac:dyDescent="0.35">
      <c r="A5751" s="367" t="s">
        <v>454</v>
      </c>
      <c r="B5751" s="403"/>
      <c r="C5751" s="195">
        <v>2023</v>
      </c>
      <c r="D5751" s="244" t="s">
        <v>661</v>
      </c>
      <c r="E5751" s="245">
        <v>1</v>
      </c>
      <c r="F5751" s="245">
        <v>10</v>
      </c>
      <c r="G5751" s="196">
        <v>29.65756</v>
      </c>
    </row>
    <row r="5752" spans="1:7" s="91" customFormat="1" ht="18" customHeight="1" x14ac:dyDescent="0.35">
      <c r="A5752" s="367" t="s">
        <v>454</v>
      </c>
      <c r="B5752" s="404"/>
      <c r="C5752" s="195">
        <v>2023</v>
      </c>
      <c r="D5752" s="244" t="s">
        <v>661</v>
      </c>
      <c r="E5752" s="245">
        <v>1</v>
      </c>
      <c r="F5752" s="245">
        <v>10</v>
      </c>
      <c r="G5752" s="196">
        <v>30.696069999999999</v>
      </c>
    </row>
    <row r="5753" spans="1:7" s="63" customFormat="1" ht="18" customHeight="1" x14ac:dyDescent="0.35">
      <c r="A5753" s="367" t="s">
        <v>454</v>
      </c>
      <c r="B5753" s="402" t="s">
        <v>607</v>
      </c>
      <c r="C5753" s="195">
        <v>2023</v>
      </c>
      <c r="D5753" s="244" t="s">
        <v>661</v>
      </c>
      <c r="E5753" s="245">
        <v>1</v>
      </c>
      <c r="F5753" s="245">
        <v>15</v>
      </c>
      <c r="G5753" s="178">
        <v>30.90605</v>
      </c>
    </row>
    <row r="5754" spans="1:7" s="63" customFormat="1" ht="18" customHeight="1" x14ac:dyDescent="0.35">
      <c r="A5754" s="367" t="s">
        <v>454</v>
      </c>
      <c r="B5754" s="403"/>
      <c r="C5754" s="195">
        <v>2023</v>
      </c>
      <c r="D5754" s="244" t="s">
        <v>661</v>
      </c>
      <c r="E5754" s="245">
        <v>1</v>
      </c>
      <c r="F5754" s="245">
        <v>15</v>
      </c>
      <c r="G5754" s="178">
        <v>30.90605</v>
      </c>
    </row>
    <row r="5755" spans="1:7" s="63" customFormat="1" ht="18" customHeight="1" x14ac:dyDescent="0.35">
      <c r="A5755" s="367" t="s">
        <v>454</v>
      </c>
      <c r="B5755" s="403"/>
      <c r="C5755" s="195">
        <v>2023</v>
      </c>
      <c r="D5755" s="244" t="s">
        <v>661</v>
      </c>
      <c r="E5755" s="245">
        <v>1</v>
      </c>
      <c r="F5755" s="245">
        <v>15</v>
      </c>
      <c r="G5755" s="178">
        <v>30.90605</v>
      </c>
    </row>
    <row r="5756" spans="1:7" s="63" customFormat="1" ht="18" customHeight="1" x14ac:dyDescent="0.35">
      <c r="A5756" s="367" t="s">
        <v>454</v>
      </c>
      <c r="B5756" s="403"/>
      <c r="C5756" s="195">
        <v>2023</v>
      </c>
      <c r="D5756" s="244" t="s">
        <v>661</v>
      </c>
      <c r="E5756" s="245">
        <v>1</v>
      </c>
      <c r="F5756" s="245">
        <v>15</v>
      </c>
      <c r="G5756" s="178">
        <v>30.90605</v>
      </c>
    </row>
    <row r="5757" spans="1:7" s="63" customFormat="1" ht="18" customHeight="1" x14ac:dyDescent="0.35">
      <c r="A5757" s="367" t="s">
        <v>454</v>
      </c>
      <c r="B5757" s="403"/>
      <c r="C5757" s="195">
        <v>2023</v>
      </c>
      <c r="D5757" s="244" t="s">
        <v>661</v>
      </c>
      <c r="E5757" s="245">
        <v>1</v>
      </c>
      <c r="F5757" s="245">
        <v>15</v>
      </c>
      <c r="G5757" s="196">
        <v>29.867619999999999</v>
      </c>
    </row>
    <row r="5758" spans="1:7" s="63" customFormat="1" ht="18" customHeight="1" x14ac:dyDescent="0.35">
      <c r="A5758" s="367" t="s">
        <v>454</v>
      </c>
      <c r="B5758" s="403"/>
      <c r="C5758" s="195">
        <v>2023</v>
      </c>
      <c r="D5758" s="244" t="s">
        <v>661</v>
      </c>
      <c r="E5758" s="245">
        <v>1</v>
      </c>
      <c r="F5758" s="245">
        <v>15</v>
      </c>
      <c r="G5758" s="196">
        <v>29.867619999999999</v>
      </c>
    </row>
    <row r="5759" spans="1:7" s="63" customFormat="1" ht="17.25" customHeight="1" x14ac:dyDescent="0.35">
      <c r="A5759" s="367" t="s">
        <v>454</v>
      </c>
      <c r="B5759" s="403"/>
      <c r="C5759" s="195">
        <v>2023</v>
      </c>
      <c r="D5759" s="244" t="s">
        <v>661</v>
      </c>
      <c r="E5759" s="245">
        <v>1</v>
      </c>
      <c r="F5759" s="245">
        <v>15</v>
      </c>
      <c r="G5759" s="196">
        <v>29.867619999999999</v>
      </c>
    </row>
    <row r="5760" spans="1:7" s="63" customFormat="1" ht="18" customHeight="1" x14ac:dyDescent="0.35">
      <c r="A5760" s="367" t="s">
        <v>454</v>
      </c>
      <c r="B5760" s="403"/>
      <c r="C5760" s="195">
        <v>2023</v>
      </c>
      <c r="D5760" s="244" t="s">
        <v>661</v>
      </c>
      <c r="E5760" s="245">
        <v>1</v>
      </c>
      <c r="F5760" s="245">
        <v>15</v>
      </c>
      <c r="G5760" s="196">
        <v>29.867619999999999</v>
      </c>
    </row>
    <row r="5761" spans="1:7" s="63" customFormat="1" ht="18" customHeight="1" x14ac:dyDescent="0.35">
      <c r="A5761" s="367" t="s">
        <v>454</v>
      </c>
      <c r="B5761" s="403"/>
      <c r="C5761" s="195">
        <v>2023</v>
      </c>
      <c r="D5761" s="244" t="s">
        <v>661</v>
      </c>
      <c r="E5761" s="245">
        <v>1</v>
      </c>
      <c r="F5761" s="245">
        <v>15</v>
      </c>
      <c r="G5761" s="196">
        <v>29.867619999999999</v>
      </c>
    </row>
    <row r="5762" spans="1:7" s="63" customFormat="1" ht="18" customHeight="1" x14ac:dyDescent="0.35">
      <c r="A5762" s="367" t="s">
        <v>454</v>
      </c>
      <c r="B5762" s="403"/>
      <c r="C5762" s="195">
        <v>2023</v>
      </c>
      <c r="D5762" s="244" t="s">
        <v>661</v>
      </c>
      <c r="E5762" s="245">
        <v>1</v>
      </c>
      <c r="F5762" s="245">
        <v>15</v>
      </c>
      <c r="G5762" s="196">
        <v>29.867619999999999</v>
      </c>
    </row>
    <row r="5763" spans="1:7" s="63" customFormat="1" ht="18" customHeight="1" x14ac:dyDescent="0.35">
      <c r="A5763" s="367" t="s">
        <v>454</v>
      </c>
      <c r="B5763" s="403"/>
      <c r="C5763" s="195">
        <v>2023</v>
      </c>
      <c r="D5763" s="244" t="s">
        <v>661</v>
      </c>
      <c r="E5763" s="245">
        <v>1</v>
      </c>
      <c r="F5763" s="245">
        <v>15</v>
      </c>
      <c r="G5763" s="196">
        <v>29.867619999999999</v>
      </c>
    </row>
    <row r="5764" spans="1:7" s="63" customFormat="1" ht="18" customHeight="1" x14ac:dyDescent="0.35">
      <c r="A5764" s="367" t="s">
        <v>454</v>
      </c>
      <c r="B5764" s="403"/>
      <c r="C5764" s="195">
        <v>2023</v>
      </c>
      <c r="D5764" s="244" t="s">
        <v>661</v>
      </c>
      <c r="E5764" s="245">
        <v>1</v>
      </c>
      <c r="F5764" s="245">
        <v>15</v>
      </c>
      <c r="G5764" s="196">
        <v>29.867619999999999</v>
      </c>
    </row>
    <row r="5765" spans="1:7" s="63" customFormat="1" ht="18" customHeight="1" x14ac:dyDescent="0.35">
      <c r="A5765" s="367" t="s">
        <v>454</v>
      </c>
      <c r="B5765" s="403"/>
      <c r="C5765" s="195">
        <v>2023</v>
      </c>
      <c r="D5765" s="244" t="s">
        <v>661</v>
      </c>
      <c r="E5765" s="245">
        <v>1</v>
      </c>
      <c r="F5765" s="245">
        <v>15</v>
      </c>
      <c r="G5765" s="196">
        <v>29.867619999999999</v>
      </c>
    </row>
    <row r="5766" spans="1:7" s="63" customFormat="1" ht="18" customHeight="1" x14ac:dyDescent="0.35">
      <c r="A5766" s="367" t="s">
        <v>454</v>
      </c>
      <c r="B5766" s="403"/>
      <c r="C5766" s="195">
        <v>2023</v>
      </c>
      <c r="D5766" s="244" t="s">
        <v>661</v>
      </c>
      <c r="E5766" s="245">
        <v>1</v>
      </c>
      <c r="F5766" s="245">
        <v>15</v>
      </c>
      <c r="G5766" s="196">
        <v>29.867619999999999</v>
      </c>
    </row>
    <row r="5767" spans="1:7" s="63" customFormat="1" ht="18" customHeight="1" x14ac:dyDescent="0.35">
      <c r="A5767" s="367" t="s">
        <v>454</v>
      </c>
      <c r="B5767" s="403"/>
      <c r="C5767" s="195">
        <v>2023</v>
      </c>
      <c r="D5767" s="244" t="s">
        <v>661</v>
      </c>
      <c r="E5767" s="245">
        <v>1</v>
      </c>
      <c r="F5767" s="245">
        <v>15</v>
      </c>
      <c r="G5767" s="196">
        <v>29.867619999999999</v>
      </c>
    </row>
    <row r="5768" spans="1:7" s="63" customFormat="1" ht="18" customHeight="1" x14ac:dyDescent="0.35">
      <c r="A5768" s="367" t="s">
        <v>454</v>
      </c>
      <c r="B5768" s="403"/>
      <c r="C5768" s="195">
        <v>2023</v>
      </c>
      <c r="D5768" s="244" t="s">
        <v>661</v>
      </c>
      <c r="E5768" s="245">
        <v>1</v>
      </c>
      <c r="F5768" s="245">
        <v>15</v>
      </c>
      <c r="G5768" s="196">
        <v>29.867619999999999</v>
      </c>
    </row>
    <row r="5769" spans="1:7" s="63" customFormat="1" ht="17.25" customHeight="1" x14ac:dyDescent="0.35">
      <c r="A5769" s="367" t="s">
        <v>454</v>
      </c>
      <c r="B5769" s="403"/>
      <c r="C5769" s="195">
        <v>2023</v>
      </c>
      <c r="D5769" s="244" t="s">
        <v>661</v>
      </c>
      <c r="E5769" s="245">
        <v>1</v>
      </c>
      <c r="F5769" s="245">
        <v>15</v>
      </c>
      <c r="G5769" s="196">
        <v>29.867619999999999</v>
      </c>
    </row>
    <row r="5770" spans="1:7" s="63" customFormat="1" ht="18" customHeight="1" x14ac:dyDescent="0.35">
      <c r="A5770" s="367" t="s">
        <v>454</v>
      </c>
      <c r="B5770" s="403"/>
      <c r="C5770" s="195">
        <v>2023</v>
      </c>
      <c r="D5770" s="244" t="s">
        <v>661</v>
      </c>
      <c r="E5770" s="245">
        <v>1</v>
      </c>
      <c r="F5770" s="245">
        <v>15</v>
      </c>
      <c r="G5770" s="196">
        <v>29.867619999999999</v>
      </c>
    </row>
    <row r="5771" spans="1:7" s="63" customFormat="1" ht="18" customHeight="1" x14ac:dyDescent="0.35">
      <c r="A5771" s="367" t="s">
        <v>454</v>
      </c>
      <c r="B5771" s="403"/>
      <c r="C5771" s="195">
        <v>2023</v>
      </c>
      <c r="D5771" s="244" t="s">
        <v>661</v>
      </c>
      <c r="E5771" s="245">
        <v>1</v>
      </c>
      <c r="F5771" s="245">
        <v>15</v>
      </c>
      <c r="G5771" s="196">
        <v>29.867619999999999</v>
      </c>
    </row>
    <row r="5772" spans="1:7" s="63" customFormat="1" ht="18" customHeight="1" x14ac:dyDescent="0.35">
      <c r="A5772" s="367" t="s">
        <v>454</v>
      </c>
      <c r="B5772" s="403"/>
      <c r="C5772" s="195">
        <v>2023</v>
      </c>
      <c r="D5772" s="244" t="s">
        <v>661</v>
      </c>
      <c r="E5772" s="245">
        <v>1</v>
      </c>
      <c r="F5772" s="245">
        <v>15</v>
      </c>
      <c r="G5772" s="196">
        <v>29.867619999999999</v>
      </c>
    </row>
    <row r="5773" spans="1:7" s="63" customFormat="1" ht="18" customHeight="1" x14ac:dyDescent="0.35">
      <c r="A5773" s="367" t="s">
        <v>454</v>
      </c>
      <c r="B5773" s="403"/>
      <c r="C5773" s="195">
        <v>2023</v>
      </c>
      <c r="D5773" s="244" t="s">
        <v>661</v>
      </c>
      <c r="E5773" s="245">
        <v>1</v>
      </c>
      <c r="F5773" s="245">
        <v>15</v>
      </c>
      <c r="G5773" s="196">
        <v>29.867619999999999</v>
      </c>
    </row>
    <row r="5774" spans="1:7" s="63" customFormat="1" ht="18" customHeight="1" x14ac:dyDescent="0.35">
      <c r="A5774" s="367" t="s">
        <v>454</v>
      </c>
      <c r="B5774" s="403"/>
      <c r="C5774" s="195">
        <v>2023</v>
      </c>
      <c r="D5774" s="244" t="s">
        <v>661</v>
      </c>
      <c r="E5774" s="245">
        <v>1</v>
      </c>
      <c r="F5774" s="245">
        <v>15</v>
      </c>
      <c r="G5774" s="196">
        <v>29.867619999999999</v>
      </c>
    </row>
    <row r="5775" spans="1:7" s="63" customFormat="1" ht="18" customHeight="1" x14ac:dyDescent="0.35">
      <c r="A5775" s="367" t="s">
        <v>454</v>
      </c>
      <c r="B5775" s="403"/>
      <c r="C5775" s="195">
        <v>2023</v>
      </c>
      <c r="D5775" s="244" t="s">
        <v>661</v>
      </c>
      <c r="E5775" s="245">
        <v>1</v>
      </c>
      <c r="F5775" s="245">
        <v>15</v>
      </c>
      <c r="G5775" s="196">
        <v>29.867619999999999</v>
      </c>
    </row>
    <row r="5776" spans="1:7" s="63" customFormat="1" ht="18" customHeight="1" x14ac:dyDescent="0.35">
      <c r="A5776" s="367" t="s">
        <v>454</v>
      </c>
      <c r="B5776" s="404"/>
      <c r="C5776" s="195">
        <v>2023</v>
      </c>
      <c r="D5776" s="244" t="s">
        <v>661</v>
      </c>
      <c r="E5776" s="245">
        <v>1</v>
      </c>
      <c r="F5776" s="245">
        <v>15</v>
      </c>
      <c r="G5776" s="196">
        <v>29.867619999999999</v>
      </c>
    </row>
    <row r="5777" spans="1:7" s="63" customFormat="1" ht="18" customHeight="1" x14ac:dyDescent="0.35">
      <c r="A5777" s="367" t="s">
        <v>454</v>
      </c>
      <c r="B5777" s="402" t="s">
        <v>608</v>
      </c>
      <c r="C5777" s="195">
        <v>2023</v>
      </c>
      <c r="D5777" s="195">
        <v>0.38</v>
      </c>
      <c r="E5777" s="195">
        <v>1</v>
      </c>
      <c r="F5777" s="195">
        <v>15</v>
      </c>
      <c r="G5777" s="196">
        <v>31.223289999999999</v>
      </c>
    </row>
    <row r="5778" spans="1:7" s="63" customFormat="1" ht="18" customHeight="1" x14ac:dyDescent="0.35">
      <c r="A5778" s="367" t="s">
        <v>454</v>
      </c>
      <c r="B5778" s="403"/>
      <c r="C5778" s="195">
        <v>2023</v>
      </c>
      <c r="D5778" s="195">
        <v>0.38</v>
      </c>
      <c r="E5778" s="195">
        <v>1</v>
      </c>
      <c r="F5778" s="195">
        <v>15</v>
      </c>
      <c r="G5778" s="196">
        <v>31.223289999999999</v>
      </c>
    </row>
    <row r="5779" spans="1:7" s="63" customFormat="1" ht="17.25" customHeight="1" x14ac:dyDescent="0.35">
      <c r="A5779" s="367" t="s">
        <v>454</v>
      </c>
      <c r="B5779" s="403"/>
      <c r="C5779" s="195">
        <v>2023</v>
      </c>
      <c r="D5779" s="195">
        <v>0.38</v>
      </c>
      <c r="E5779" s="195">
        <v>1</v>
      </c>
      <c r="F5779" s="195">
        <v>15</v>
      </c>
      <c r="G5779" s="196">
        <v>31.223289999999999</v>
      </c>
    </row>
    <row r="5780" spans="1:7" s="63" customFormat="1" ht="18" customHeight="1" x14ac:dyDescent="0.35">
      <c r="A5780" s="367" t="s">
        <v>454</v>
      </c>
      <c r="B5780" s="403"/>
      <c r="C5780" s="195">
        <v>2023</v>
      </c>
      <c r="D5780" s="195">
        <v>0.38</v>
      </c>
      <c r="E5780" s="195">
        <v>1</v>
      </c>
      <c r="F5780" s="195">
        <v>15</v>
      </c>
      <c r="G5780" s="196">
        <v>31.223289999999999</v>
      </c>
    </row>
    <row r="5781" spans="1:7" s="63" customFormat="1" ht="18" customHeight="1" x14ac:dyDescent="0.35">
      <c r="A5781" s="367" t="s">
        <v>454</v>
      </c>
      <c r="B5781" s="403"/>
      <c r="C5781" s="195">
        <v>2023</v>
      </c>
      <c r="D5781" s="195">
        <v>0.38</v>
      </c>
      <c r="E5781" s="195">
        <v>1</v>
      </c>
      <c r="F5781" s="195">
        <v>15</v>
      </c>
      <c r="G5781" s="196">
        <v>31.223289999999999</v>
      </c>
    </row>
    <row r="5782" spans="1:7" s="63" customFormat="1" ht="18" customHeight="1" x14ac:dyDescent="0.35">
      <c r="A5782" s="367" t="s">
        <v>454</v>
      </c>
      <c r="B5782" s="403"/>
      <c r="C5782" s="195">
        <v>2023</v>
      </c>
      <c r="D5782" s="195">
        <v>0.38</v>
      </c>
      <c r="E5782" s="195">
        <v>1</v>
      </c>
      <c r="F5782" s="195">
        <v>15</v>
      </c>
      <c r="G5782" s="196">
        <v>31.223289999999999</v>
      </c>
    </row>
    <row r="5783" spans="1:7" s="63" customFormat="1" ht="18" customHeight="1" x14ac:dyDescent="0.35">
      <c r="A5783" s="367" t="s">
        <v>454</v>
      </c>
      <c r="B5783" s="403"/>
      <c r="C5783" s="195">
        <v>2023</v>
      </c>
      <c r="D5783" s="195">
        <v>0.38</v>
      </c>
      <c r="E5783" s="195">
        <v>1</v>
      </c>
      <c r="F5783" s="195">
        <v>15</v>
      </c>
      <c r="G5783" s="196">
        <v>31.223289999999999</v>
      </c>
    </row>
    <row r="5784" spans="1:7" s="63" customFormat="1" ht="18" customHeight="1" x14ac:dyDescent="0.35">
      <c r="A5784" s="367" t="s">
        <v>454</v>
      </c>
      <c r="B5784" s="403"/>
      <c r="C5784" s="195">
        <v>2023</v>
      </c>
      <c r="D5784" s="195">
        <v>0.38</v>
      </c>
      <c r="E5784" s="195">
        <v>1</v>
      </c>
      <c r="F5784" s="195">
        <v>15</v>
      </c>
      <c r="G5784" s="196">
        <v>31.223289999999999</v>
      </c>
    </row>
    <row r="5785" spans="1:7" s="63" customFormat="1" ht="18" customHeight="1" x14ac:dyDescent="0.35">
      <c r="A5785" s="367" t="s">
        <v>454</v>
      </c>
      <c r="B5785" s="403"/>
      <c r="C5785" s="195">
        <v>2023</v>
      </c>
      <c r="D5785" s="195">
        <v>0.38</v>
      </c>
      <c r="E5785" s="195">
        <v>1</v>
      </c>
      <c r="F5785" s="195">
        <v>15</v>
      </c>
      <c r="G5785" s="196">
        <v>30.184899999999999</v>
      </c>
    </row>
    <row r="5786" spans="1:7" s="63" customFormat="1" ht="18" customHeight="1" x14ac:dyDescent="0.35">
      <c r="A5786" s="367" t="s">
        <v>454</v>
      </c>
      <c r="B5786" s="403"/>
      <c r="C5786" s="195">
        <v>2023</v>
      </c>
      <c r="D5786" s="195">
        <v>0.38</v>
      </c>
      <c r="E5786" s="195">
        <v>1</v>
      </c>
      <c r="F5786" s="195">
        <v>15</v>
      </c>
      <c r="G5786" s="196">
        <v>30.184899999999999</v>
      </c>
    </row>
    <row r="5787" spans="1:7" s="63" customFormat="1" ht="18" customHeight="1" x14ac:dyDescent="0.35">
      <c r="A5787" s="367" t="s">
        <v>454</v>
      </c>
      <c r="B5787" s="403"/>
      <c r="C5787" s="195">
        <v>2023</v>
      </c>
      <c r="D5787" s="195">
        <v>0.38</v>
      </c>
      <c r="E5787" s="195">
        <v>1</v>
      </c>
      <c r="F5787" s="195">
        <v>15</v>
      </c>
      <c r="G5787" s="196">
        <v>30.184899999999999</v>
      </c>
    </row>
    <row r="5788" spans="1:7" s="63" customFormat="1" ht="18" customHeight="1" x14ac:dyDescent="0.35">
      <c r="A5788" s="367" t="s">
        <v>454</v>
      </c>
      <c r="B5788" s="403"/>
      <c r="C5788" s="195">
        <v>2023</v>
      </c>
      <c r="D5788" s="195">
        <v>0.38</v>
      </c>
      <c r="E5788" s="195">
        <v>1</v>
      </c>
      <c r="F5788" s="195">
        <v>15</v>
      </c>
      <c r="G5788" s="196">
        <v>30.184899999999999</v>
      </c>
    </row>
    <row r="5789" spans="1:7" s="63" customFormat="1" ht="17.25" customHeight="1" x14ac:dyDescent="0.35">
      <c r="A5789" s="367" t="s">
        <v>454</v>
      </c>
      <c r="B5789" s="403"/>
      <c r="C5789" s="195">
        <v>2023</v>
      </c>
      <c r="D5789" s="195">
        <v>0.38</v>
      </c>
      <c r="E5789" s="195">
        <v>1</v>
      </c>
      <c r="F5789" s="195">
        <v>15</v>
      </c>
      <c r="G5789" s="196">
        <v>31.223289999999999</v>
      </c>
    </row>
    <row r="5790" spans="1:7" s="63" customFormat="1" ht="18" customHeight="1" x14ac:dyDescent="0.35">
      <c r="A5790" s="367" t="s">
        <v>454</v>
      </c>
      <c r="B5790" s="403"/>
      <c r="C5790" s="195">
        <v>2023</v>
      </c>
      <c r="D5790" s="195">
        <v>0.38</v>
      </c>
      <c r="E5790" s="195">
        <v>1</v>
      </c>
      <c r="F5790" s="195">
        <v>15</v>
      </c>
      <c r="G5790" s="196">
        <v>30.184899999999999</v>
      </c>
    </row>
    <row r="5791" spans="1:7" s="63" customFormat="1" ht="18" customHeight="1" x14ac:dyDescent="0.35">
      <c r="A5791" s="367" t="s">
        <v>454</v>
      </c>
      <c r="B5791" s="403"/>
      <c r="C5791" s="195">
        <v>2023</v>
      </c>
      <c r="D5791" s="195">
        <v>0.38</v>
      </c>
      <c r="E5791" s="195">
        <v>1</v>
      </c>
      <c r="F5791" s="195">
        <v>15</v>
      </c>
      <c r="G5791" s="196">
        <v>31.223289999999999</v>
      </c>
    </row>
    <row r="5792" spans="1:7" s="63" customFormat="1" ht="18" customHeight="1" x14ac:dyDescent="0.35">
      <c r="A5792" s="367" t="s">
        <v>454</v>
      </c>
      <c r="B5792" s="403"/>
      <c r="C5792" s="195">
        <v>2023</v>
      </c>
      <c r="D5792" s="244" t="s">
        <v>661</v>
      </c>
      <c r="E5792" s="245">
        <v>1</v>
      </c>
      <c r="F5792" s="245">
        <v>15</v>
      </c>
      <c r="G5792" s="196">
        <v>32.446980000000003</v>
      </c>
    </row>
    <row r="5793" spans="1:7" s="63" customFormat="1" ht="18" customHeight="1" x14ac:dyDescent="0.35">
      <c r="A5793" s="367" t="s">
        <v>454</v>
      </c>
      <c r="B5793" s="403"/>
      <c r="C5793" s="195">
        <v>2023</v>
      </c>
      <c r="D5793" s="244" t="s">
        <v>661</v>
      </c>
      <c r="E5793" s="245">
        <v>1</v>
      </c>
      <c r="F5793" s="245">
        <v>15</v>
      </c>
      <c r="G5793" s="196">
        <v>46.898780000000002</v>
      </c>
    </row>
    <row r="5794" spans="1:7" s="63" customFormat="1" ht="18" customHeight="1" x14ac:dyDescent="0.35">
      <c r="A5794" s="367" t="s">
        <v>454</v>
      </c>
      <c r="B5794" s="403"/>
      <c r="C5794" s="195">
        <v>2023</v>
      </c>
      <c r="D5794" s="244" t="s">
        <v>661</v>
      </c>
      <c r="E5794" s="245">
        <v>1</v>
      </c>
      <c r="F5794" s="245">
        <v>15</v>
      </c>
      <c r="G5794" s="196">
        <v>29.857949999999999</v>
      </c>
    </row>
    <row r="5795" spans="1:7" s="63" customFormat="1" ht="18" customHeight="1" x14ac:dyDescent="0.35">
      <c r="A5795" s="367" t="s">
        <v>454</v>
      </c>
      <c r="B5795" s="403"/>
      <c r="C5795" s="195">
        <v>2023</v>
      </c>
      <c r="D5795" s="244" t="s">
        <v>661</v>
      </c>
      <c r="E5795" s="245">
        <v>1</v>
      </c>
      <c r="F5795" s="245">
        <v>15</v>
      </c>
      <c r="G5795" s="196">
        <v>29.857949999999999</v>
      </c>
    </row>
    <row r="5796" spans="1:7" s="63" customFormat="1" ht="18" customHeight="1" x14ac:dyDescent="0.35">
      <c r="A5796" s="367" t="s">
        <v>454</v>
      </c>
      <c r="B5796" s="403"/>
      <c r="C5796" s="195">
        <v>2023</v>
      </c>
      <c r="D5796" s="244" t="s">
        <v>661</v>
      </c>
      <c r="E5796" s="245">
        <v>1</v>
      </c>
      <c r="F5796" s="245">
        <v>15</v>
      </c>
      <c r="G5796" s="196">
        <v>29.857949999999999</v>
      </c>
    </row>
    <row r="5797" spans="1:7" s="63" customFormat="1" ht="18" customHeight="1" x14ac:dyDescent="0.35">
      <c r="A5797" s="367" t="s">
        <v>454</v>
      </c>
      <c r="B5797" s="403"/>
      <c r="C5797" s="195">
        <v>2023</v>
      </c>
      <c r="D5797" s="244" t="s">
        <v>661</v>
      </c>
      <c r="E5797" s="245">
        <v>1</v>
      </c>
      <c r="F5797" s="245">
        <v>15</v>
      </c>
      <c r="G5797" s="196">
        <v>29.857949999999999</v>
      </c>
    </row>
    <row r="5798" spans="1:7" s="63" customFormat="1" ht="18" customHeight="1" x14ac:dyDescent="0.35">
      <c r="A5798" s="367" t="s">
        <v>454</v>
      </c>
      <c r="B5798" s="403"/>
      <c r="C5798" s="195">
        <v>2023</v>
      </c>
      <c r="D5798" s="244" t="s">
        <v>661</v>
      </c>
      <c r="E5798" s="245">
        <v>1</v>
      </c>
      <c r="F5798" s="245">
        <v>25.341999999999999</v>
      </c>
      <c r="G5798" s="196">
        <v>29.857949999999999</v>
      </c>
    </row>
    <row r="5799" spans="1:7" s="63" customFormat="1" ht="18" customHeight="1" x14ac:dyDescent="0.35">
      <c r="A5799" s="367" t="s">
        <v>454</v>
      </c>
      <c r="B5799" s="403"/>
      <c r="C5799" s="195">
        <v>2023</v>
      </c>
      <c r="D5799" s="244" t="s">
        <v>661</v>
      </c>
      <c r="E5799" s="245">
        <v>1</v>
      </c>
      <c r="F5799" s="245">
        <v>25</v>
      </c>
      <c r="G5799" s="196">
        <v>29.857949999999999</v>
      </c>
    </row>
    <row r="5800" spans="1:7" s="63" customFormat="1" ht="18" customHeight="1" x14ac:dyDescent="0.35">
      <c r="A5800" s="367" t="s">
        <v>454</v>
      </c>
      <c r="B5800" s="403"/>
      <c r="C5800" s="195">
        <v>2023</v>
      </c>
      <c r="D5800" s="244" t="s">
        <v>661</v>
      </c>
      <c r="E5800" s="245">
        <v>1</v>
      </c>
      <c r="F5800" s="245">
        <v>15</v>
      </c>
      <c r="G5800" s="196">
        <v>29.857949999999999</v>
      </c>
    </row>
    <row r="5801" spans="1:7" s="63" customFormat="1" ht="18" customHeight="1" x14ac:dyDescent="0.35">
      <c r="A5801" s="367" t="s">
        <v>454</v>
      </c>
      <c r="B5801" s="403"/>
      <c r="C5801" s="195">
        <v>2023</v>
      </c>
      <c r="D5801" s="244" t="s">
        <v>661</v>
      </c>
      <c r="E5801" s="245">
        <v>1</v>
      </c>
      <c r="F5801" s="245">
        <v>15</v>
      </c>
      <c r="G5801" s="196">
        <v>29.857949999999999</v>
      </c>
    </row>
    <row r="5802" spans="1:7" s="63" customFormat="1" ht="18" customHeight="1" x14ac:dyDescent="0.35">
      <c r="A5802" s="367" t="s">
        <v>454</v>
      </c>
      <c r="B5802" s="403"/>
      <c r="C5802" s="195">
        <v>2023</v>
      </c>
      <c r="D5802" s="244" t="s">
        <v>661</v>
      </c>
      <c r="E5802" s="245">
        <v>1</v>
      </c>
      <c r="F5802" s="245">
        <v>15</v>
      </c>
      <c r="G5802" s="196">
        <v>29.857949999999999</v>
      </c>
    </row>
    <row r="5803" spans="1:7" s="63" customFormat="1" ht="18" customHeight="1" x14ac:dyDescent="0.35">
      <c r="A5803" s="367" t="s">
        <v>454</v>
      </c>
      <c r="B5803" s="403"/>
      <c r="C5803" s="195">
        <v>2023</v>
      </c>
      <c r="D5803" s="244" t="s">
        <v>661</v>
      </c>
      <c r="E5803" s="245">
        <v>1</v>
      </c>
      <c r="F5803" s="245">
        <v>15</v>
      </c>
      <c r="G5803" s="196">
        <v>29.857949999999999</v>
      </c>
    </row>
    <row r="5804" spans="1:7" s="63" customFormat="1" ht="18" customHeight="1" x14ac:dyDescent="0.35">
      <c r="A5804" s="367" t="s">
        <v>454</v>
      </c>
      <c r="B5804" s="403"/>
      <c r="C5804" s="195">
        <v>2023</v>
      </c>
      <c r="D5804" s="244" t="s">
        <v>661</v>
      </c>
      <c r="E5804" s="245">
        <v>1</v>
      </c>
      <c r="F5804" s="245">
        <v>15</v>
      </c>
      <c r="G5804" s="196">
        <v>30.896370000000001</v>
      </c>
    </row>
    <row r="5805" spans="1:7" s="63" customFormat="1" ht="18" customHeight="1" x14ac:dyDescent="0.35">
      <c r="A5805" s="367" t="s">
        <v>454</v>
      </c>
      <c r="B5805" s="403"/>
      <c r="C5805" s="195">
        <v>2023</v>
      </c>
      <c r="D5805" s="244" t="s">
        <v>661</v>
      </c>
      <c r="E5805" s="245">
        <v>1</v>
      </c>
      <c r="F5805" s="245">
        <v>15</v>
      </c>
      <c r="G5805" s="196">
        <v>30.896370000000001</v>
      </c>
    </row>
    <row r="5806" spans="1:7" s="63" customFormat="1" ht="18" customHeight="1" x14ac:dyDescent="0.35">
      <c r="A5806" s="367" t="s">
        <v>454</v>
      </c>
      <c r="B5806" s="403"/>
      <c r="C5806" s="195">
        <v>2023</v>
      </c>
      <c r="D5806" s="244" t="s">
        <v>661</v>
      </c>
      <c r="E5806" s="245">
        <v>1</v>
      </c>
      <c r="F5806" s="245">
        <v>15</v>
      </c>
      <c r="G5806" s="196">
        <v>29.857949999999999</v>
      </c>
    </row>
    <row r="5807" spans="1:7" s="63" customFormat="1" ht="18" customHeight="1" x14ac:dyDescent="0.35">
      <c r="A5807" s="367" t="s">
        <v>454</v>
      </c>
      <c r="B5807" s="403"/>
      <c r="C5807" s="195">
        <v>2023</v>
      </c>
      <c r="D5807" s="244" t="s">
        <v>661</v>
      </c>
      <c r="E5807" s="245">
        <v>1</v>
      </c>
      <c r="F5807" s="245">
        <v>15</v>
      </c>
      <c r="G5807" s="196">
        <v>30.896370000000001</v>
      </c>
    </row>
    <row r="5808" spans="1:7" s="63" customFormat="1" ht="18" customHeight="1" x14ac:dyDescent="0.35">
      <c r="A5808" s="367" t="s">
        <v>454</v>
      </c>
      <c r="B5808" s="403"/>
      <c r="C5808" s="195">
        <v>2023</v>
      </c>
      <c r="D5808" s="244" t="s">
        <v>661</v>
      </c>
      <c r="E5808" s="245">
        <v>1</v>
      </c>
      <c r="F5808" s="245">
        <v>15</v>
      </c>
      <c r="G5808" s="196">
        <v>30.896370000000001</v>
      </c>
    </row>
    <row r="5809" spans="1:7" s="63" customFormat="1" ht="18" customHeight="1" x14ac:dyDescent="0.35">
      <c r="A5809" s="367" t="s">
        <v>454</v>
      </c>
      <c r="B5809" s="403"/>
      <c r="C5809" s="195">
        <v>2023</v>
      </c>
      <c r="D5809" s="244" t="s">
        <v>661</v>
      </c>
      <c r="E5809" s="245">
        <v>1</v>
      </c>
      <c r="F5809" s="245">
        <v>15</v>
      </c>
      <c r="G5809" s="196">
        <v>29.857949999999999</v>
      </c>
    </row>
    <row r="5810" spans="1:7" s="63" customFormat="1" ht="18" customHeight="1" x14ac:dyDescent="0.35">
      <c r="A5810" s="367" t="s">
        <v>454</v>
      </c>
      <c r="B5810" s="403"/>
      <c r="C5810" s="195">
        <v>2023</v>
      </c>
      <c r="D5810" s="244" t="s">
        <v>661</v>
      </c>
      <c r="E5810" s="245">
        <v>1</v>
      </c>
      <c r="F5810" s="245">
        <v>15</v>
      </c>
      <c r="G5810" s="196">
        <v>30.896370000000001</v>
      </c>
    </row>
    <row r="5811" spans="1:7" s="63" customFormat="1" ht="18" customHeight="1" x14ac:dyDescent="0.35">
      <c r="A5811" s="367" t="s">
        <v>454</v>
      </c>
      <c r="B5811" s="403"/>
      <c r="C5811" s="195">
        <v>2023</v>
      </c>
      <c r="D5811" s="244" t="s">
        <v>661</v>
      </c>
      <c r="E5811" s="245">
        <v>1</v>
      </c>
      <c r="F5811" s="245">
        <v>15</v>
      </c>
      <c r="G5811" s="196">
        <v>30.896370000000001</v>
      </c>
    </row>
    <row r="5812" spans="1:7" s="63" customFormat="1" ht="18" customHeight="1" x14ac:dyDescent="0.35">
      <c r="A5812" s="367" t="s">
        <v>454</v>
      </c>
      <c r="B5812" s="403"/>
      <c r="C5812" s="195">
        <v>2023</v>
      </c>
      <c r="D5812" s="244" t="s">
        <v>661</v>
      </c>
      <c r="E5812" s="245">
        <v>1</v>
      </c>
      <c r="F5812" s="245">
        <v>15</v>
      </c>
      <c r="G5812" s="196">
        <v>30.896370000000001</v>
      </c>
    </row>
    <row r="5813" spans="1:7" s="63" customFormat="1" ht="18" customHeight="1" x14ac:dyDescent="0.35">
      <c r="A5813" s="367" t="s">
        <v>454</v>
      </c>
      <c r="B5813" s="403"/>
      <c r="C5813" s="195">
        <v>2023</v>
      </c>
      <c r="D5813" s="244" t="s">
        <v>661</v>
      </c>
      <c r="E5813" s="245">
        <v>1</v>
      </c>
      <c r="F5813" s="245">
        <v>15</v>
      </c>
      <c r="G5813" s="196">
        <v>30.896370000000001</v>
      </c>
    </row>
    <row r="5814" spans="1:7" s="63" customFormat="1" ht="18" customHeight="1" x14ac:dyDescent="0.35">
      <c r="A5814" s="367" t="s">
        <v>454</v>
      </c>
      <c r="B5814" s="403"/>
      <c r="C5814" s="195">
        <v>2023</v>
      </c>
      <c r="D5814" s="244" t="s">
        <v>661</v>
      </c>
      <c r="E5814" s="245">
        <v>1</v>
      </c>
      <c r="F5814" s="245">
        <v>15</v>
      </c>
      <c r="G5814" s="196">
        <v>29.857949999999999</v>
      </c>
    </row>
    <row r="5815" spans="1:7" s="63" customFormat="1" ht="18" customHeight="1" x14ac:dyDescent="0.35">
      <c r="A5815" s="367" t="s">
        <v>454</v>
      </c>
      <c r="B5815" s="403"/>
      <c r="C5815" s="195">
        <v>2023</v>
      </c>
      <c r="D5815" s="244" t="s">
        <v>661</v>
      </c>
      <c r="E5815" s="245">
        <v>1</v>
      </c>
      <c r="F5815" s="245">
        <v>15</v>
      </c>
      <c r="G5815" s="196">
        <v>32.440019999999997</v>
      </c>
    </row>
    <row r="5816" spans="1:7" s="63" customFormat="1" ht="18" customHeight="1" x14ac:dyDescent="0.35">
      <c r="A5816" s="367" t="s">
        <v>454</v>
      </c>
      <c r="B5816" s="403"/>
      <c r="C5816" s="195">
        <v>2023</v>
      </c>
      <c r="D5816" s="244" t="s">
        <v>661</v>
      </c>
      <c r="E5816" s="245">
        <v>1</v>
      </c>
      <c r="F5816" s="245">
        <v>15</v>
      </c>
      <c r="G5816" s="196">
        <v>32.440019999999997</v>
      </c>
    </row>
    <row r="5817" spans="1:7" s="63" customFormat="1" ht="18" customHeight="1" x14ac:dyDescent="0.35">
      <c r="A5817" s="367" t="s">
        <v>454</v>
      </c>
      <c r="B5817" s="403"/>
      <c r="C5817" s="195">
        <v>2023</v>
      </c>
      <c r="D5817" s="244" t="s">
        <v>661</v>
      </c>
      <c r="E5817" s="245">
        <v>1</v>
      </c>
      <c r="F5817" s="245">
        <v>15</v>
      </c>
      <c r="G5817" s="196">
        <v>32.440019999999997</v>
      </c>
    </row>
    <row r="5818" spans="1:7" s="63" customFormat="1" ht="18" customHeight="1" x14ac:dyDescent="0.35">
      <c r="A5818" s="367" t="s">
        <v>454</v>
      </c>
      <c r="B5818" s="403"/>
      <c r="C5818" s="195">
        <v>2023</v>
      </c>
      <c r="D5818" s="244" t="s">
        <v>661</v>
      </c>
      <c r="E5818" s="245">
        <v>1</v>
      </c>
      <c r="F5818" s="245">
        <v>15</v>
      </c>
      <c r="G5818" s="196">
        <v>32.440019999999997</v>
      </c>
    </row>
    <row r="5819" spans="1:7" s="63" customFormat="1" ht="18" customHeight="1" x14ac:dyDescent="0.35">
      <c r="A5819" s="367" t="s">
        <v>454</v>
      </c>
      <c r="B5819" s="404"/>
      <c r="C5819" s="195">
        <v>2023</v>
      </c>
      <c r="D5819" s="244" t="s">
        <v>661</v>
      </c>
      <c r="E5819" s="245">
        <v>1</v>
      </c>
      <c r="F5819" s="245">
        <v>15</v>
      </c>
      <c r="G5819" s="196">
        <v>32.440019999999997</v>
      </c>
    </row>
    <row r="5820" spans="1:7" s="63" customFormat="1" ht="18" customHeight="1" x14ac:dyDescent="0.35">
      <c r="A5820" s="367" t="s">
        <v>454</v>
      </c>
      <c r="B5820" s="402" t="s">
        <v>609</v>
      </c>
      <c r="C5820" s="195">
        <v>2023</v>
      </c>
      <c r="D5820" s="244" t="s">
        <v>661</v>
      </c>
      <c r="E5820" s="245">
        <v>1</v>
      </c>
      <c r="F5820" s="245">
        <v>6</v>
      </c>
      <c r="G5820" s="196">
        <v>30.77994</v>
      </c>
    </row>
    <row r="5821" spans="1:7" s="63" customFormat="1" ht="18" customHeight="1" x14ac:dyDescent="0.35">
      <c r="A5821" s="367" t="s">
        <v>454</v>
      </c>
      <c r="B5821" s="403"/>
      <c r="C5821" s="195">
        <v>2023</v>
      </c>
      <c r="D5821" s="244" t="s">
        <v>661</v>
      </c>
      <c r="E5821" s="245">
        <v>1</v>
      </c>
      <c r="F5821" s="243">
        <v>4</v>
      </c>
      <c r="G5821" s="196">
        <v>28.387899999999998</v>
      </c>
    </row>
    <row r="5822" spans="1:7" s="63" customFormat="1" ht="18" customHeight="1" x14ac:dyDescent="0.35">
      <c r="A5822" s="367" t="s">
        <v>454</v>
      </c>
      <c r="B5822" s="403"/>
      <c r="C5822" s="195">
        <v>2023</v>
      </c>
      <c r="D5822" s="244" t="s">
        <v>661</v>
      </c>
      <c r="E5822" s="245">
        <v>1</v>
      </c>
      <c r="F5822" s="146">
        <v>15</v>
      </c>
      <c r="G5822" s="178">
        <v>4.10243</v>
      </c>
    </row>
    <row r="5823" spans="1:7" s="63" customFormat="1" ht="18" customHeight="1" x14ac:dyDescent="0.35">
      <c r="A5823" s="367" t="s">
        <v>454</v>
      </c>
      <c r="B5823" s="403"/>
      <c r="C5823" s="195">
        <v>2023</v>
      </c>
      <c r="D5823" s="244" t="s">
        <v>661</v>
      </c>
      <c r="E5823" s="245">
        <v>1</v>
      </c>
      <c r="F5823" s="146">
        <v>15</v>
      </c>
      <c r="G5823" s="178">
        <v>4.10243</v>
      </c>
    </row>
    <row r="5824" spans="1:7" s="63" customFormat="1" ht="18" customHeight="1" x14ac:dyDescent="0.35">
      <c r="A5824" s="367" t="s">
        <v>454</v>
      </c>
      <c r="B5824" s="403"/>
      <c r="C5824" s="195">
        <v>2023</v>
      </c>
      <c r="D5824" s="244" t="s">
        <v>661</v>
      </c>
      <c r="E5824" s="245">
        <v>1</v>
      </c>
      <c r="F5824" s="146">
        <v>15</v>
      </c>
      <c r="G5824" s="178">
        <v>4.10243</v>
      </c>
    </row>
    <row r="5825" spans="1:7" s="63" customFormat="1" ht="18" customHeight="1" x14ac:dyDescent="0.35">
      <c r="A5825" s="367" t="s">
        <v>454</v>
      </c>
      <c r="B5825" s="403"/>
      <c r="C5825" s="195">
        <v>2023</v>
      </c>
      <c r="D5825" s="244" t="s">
        <v>661</v>
      </c>
      <c r="E5825" s="245">
        <v>1</v>
      </c>
      <c r="F5825" s="146">
        <v>10</v>
      </c>
      <c r="G5825" s="178">
        <v>4.10243</v>
      </c>
    </row>
    <row r="5826" spans="1:7" s="63" customFormat="1" ht="18" customHeight="1" x14ac:dyDescent="0.35">
      <c r="A5826" s="367" t="s">
        <v>454</v>
      </c>
      <c r="B5826" s="403"/>
      <c r="C5826" s="195">
        <v>2023</v>
      </c>
      <c r="D5826" s="244" t="s">
        <v>661</v>
      </c>
      <c r="E5826" s="245">
        <v>1</v>
      </c>
      <c r="F5826" s="146">
        <v>5</v>
      </c>
      <c r="G5826" s="178">
        <v>4.10243</v>
      </c>
    </row>
    <row r="5827" spans="1:7" s="63" customFormat="1" ht="18" customHeight="1" x14ac:dyDescent="0.35">
      <c r="A5827" s="367" t="s">
        <v>454</v>
      </c>
      <c r="B5827" s="403"/>
      <c r="C5827" s="195">
        <v>2023</v>
      </c>
      <c r="D5827" s="244" t="s">
        <v>661</v>
      </c>
      <c r="E5827" s="245">
        <v>1</v>
      </c>
      <c r="F5827" s="146">
        <v>15</v>
      </c>
      <c r="G5827" s="178">
        <v>4.10243</v>
      </c>
    </row>
    <row r="5828" spans="1:7" s="63" customFormat="1" ht="18" customHeight="1" x14ac:dyDescent="0.35">
      <c r="A5828" s="367" t="s">
        <v>454</v>
      </c>
      <c r="B5828" s="403"/>
      <c r="C5828" s="195">
        <v>2023</v>
      </c>
      <c r="D5828" s="244" t="s">
        <v>661</v>
      </c>
      <c r="E5828" s="245">
        <v>1</v>
      </c>
      <c r="F5828" s="146">
        <v>15</v>
      </c>
      <c r="G5828" s="178">
        <v>4.10243</v>
      </c>
    </row>
    <row r="5829" spans="1:7" s="63" customFormat="1" ht="18" customHeight="1" x14ac:dyDescent="0.35">
      <c r="A5829" s="367" t="s">
        <v>454</v>
      </c>
      <c r="B5829" s="403"/>
      <c r="C5829" s="195">
        <v>2023</v>
      </c>
      <c r="D5829" s="244" t="s">
        <v>661</v>
      </c>
      <c r="E5829" s="245">
        <v>1</v>
      </c>
      <c r="F5829" s="146">
        <v>15</v>
      </c>
      <c r="G5829" s="178">
        <v>4.10243</v>
      </c>
    </row>
    <row r="5830" spans="1:7" s="63" customFormat="1" ht="18" customHeight="1" x14ac:dyDescent="0.35">
      <c r="A5830" s="367" t="s">
        <v>454</v>
      </c>
      <c r="B5830" s="403"/>
      <c r="C5830" s="195">
        <v>2023</v>
      </c>
      <c r="D5830" s="244" t="s">
        <v>661</v>
      </c>
      <c r="E5830" s="245">
        <v>1</v>
      </c>
      <c r="F5830" s="146">
        <v>15</v>
      </c>
      <c r="G5830" s="178">
        <v>4.10243</v>
      </c>
    </row>
    <row r="5831" spans="1:7" s="63" customFormat="1" ht="18" customHeight="1" x14ac:dyDescent="0.35">
      <c r="A5831" s="367" t="s">
        <v>454</v>
      </c>
      <c r="B5831" s="403"/>
      <c r="C5831" s="195">
        <v>2023</v>
      </c>
      <c r="D5831" s="244" t="s">
        <v>661</v>
      </c>
      <c r="E5831" s="245">
        <v>1</v>
      </c>
      <c r="F5831" s="146">
        <v>15</v>
      </c>
      <c r="G5831" s="178">
        <v>4.10243</v>
      </c>
    </row>
    <row r="5832" spans="1:7" s="63" customFormat="1" ht="18" customHeight="1" x14ac:dyDescent="0.35">
      <c r="A5832" s="367" t="s">
        <v>454</v>
      </c>
      <c r="B5832" s="403"/>
      <c r="C5832" s="195">
        <v>2023</v>
      </c>
      <c r="D5832" s="244" t="s">
        <v>661</v>
      </c>
      <c r="E5832" s="245">
        <v>1</v>
      </c>
      <c r="F5832" s="146">
        <v>15</v>
      </c>
      <c r="G5832" s="178">
        <v>4.10243</v>
      </c>
    </row>
    <row r="5833" spans="1:7" s="63" customFormat="1" ht="18" customHeight="1" x14ac:dyDescent="0.35">
      <c r="A5833" s="367" t="s">
        <v>454</v>
      </c>
      <c r="B5833" s="403"/>
      <c r="C5833" s="195">
        <v>2023</v>
      </c>
      <c r="D5833" s="244" t="s">
        <v>661</v>
      </c>
      <c r="E5833" s="245">
        <v>1</v>
      </c>
      <c r="F5833" s="146">
        <v>15</v>
      </c>
      <c r="G5833" s="178">
        <v>4.10243</v>
      </c>
    </row>
    <row r="5834" spans="1:7" s="63" customFormat="1" ht="18" customHeight="1" x14ac:dyDescent="0.35">
      <c r="A5834" s="367" t="s">
        <v>454</v>
      </c>
      <c r="B5834" s="403"/>
      <c r="C5834" s="195">
        <v>2023</v>
      </c>
      <c r="D5834" s="244" t="s">
        <v>661</v>
      </c>
      <c r="E5834" s="245">
        <v>1</v>
      </c>
      <c r="F5834" s="146">
        <v>6</v>
      </c>
      <c r="G5834" s="178">
        <v>4.10243</v>
      </c>
    </row>
    <row r="5835" spans="1:7" s="63" customFormat="1" ht="18" customHeight="1" x14ac:dyDescent="0.35">
      <c r="A5835" s="367" t="s">
        <v>454</v>
      </c>
      <c r="B5835" s="403"/>
      <c r="C5835" s="195">
        <v>2023</v>
      </c>
      <c r="D5835" s="244" t="s">
        <v>661</v>
      </c>
      <c r="E5835" s="245">
        <v>1</v>
      </c>
      <c r="F5835" s="146">
        <v>15</v>
      </c>
      <c r="G5835" s="178">
        <v>4.10243</v>
      </c>
    </row>
    <row r="5836" spans="1:7" s="63" customFormat="1" ht="18" customHeight="1" x14ac:dyDescent="0.35">
      <c r="A5836" s="367" t="s">
        <v>454</v>
      </c>
      <c r="B5836" s="403"/>
      <c r="C5836" s="195">
        <v>2023</v>
      </c>
      <c r="D5836" s="244" t="s">
        <v>661</v>
      </c>
      <c r="E5836" s="245">
        <v>1</v>
      </c>
      <c r="F5836" s="146">
        <v>15</v>
      </c>
      <c r="G5836" s="178">
        <v>4.10243</v>
      </c>
    </row>
    <row r="5837" spans="1:7" s="63" customFormat="1" ht="18" customHeight="1" x14ac:dyDescent="0.35">
      <c r="A5837" s="367" t="s">
        <v>454</v>
      </c>
      <c r="B5837" s="403"/>
      <c r="C5837" s="195">
        <v>2023</v>
      </c>
      <c r="D5837" s="244" t="s">
        <v>661</v>
      </c>
      <c r="E5837" s="245">
        <v>1</v>
      </c>
      <c r="F5837" s="146">
        <v>10</v>
      </c>
      <c r="G5837" s="178">
        <v>4.10243</v>
      </c>
    </row>
    <row r="5838" spans="1:7" s="63" customFormat="1" ht="18" customHeight="1" x14ac:dyDescent="0.35">
      <c r="A5838" s="367" t="s">
        <v>454</v>
      </c>
      <c r="B5838" s="403"/>
      <c r="C5838" s="195">
        <v>2023</v>
      </c>
      <c r="D5838" s="244" t="s">
        <v>661</v>
      </c>
      <c r="E5838" s="245">
        <v>1</v>
      </c>
      <c r="F5838" s="146">
        <v>15</v>
      </c>
      <c r="G5838" s="178">
        <v>4.10243</v>
      </c>
    </row>
    <row r="5839" spans="1:7" s="63" customFormat="1" ht="18" customHeight="1" x14ac:dyDescent="0.35">
      <c r="A5839" s="367" t="s">
        <v>454</v>
      </c>
      <c r="B5839" s="403"/>
      <c r="C5839" s="195">
        <v>2023</v>
      </c>
      <c r="D5839" s="244" t="s">
        <v>661</v>
      </c>
      <c r="E5839" s="245">
        <v>1</v>
      </c>
      <c r="F5839" s="146">
        <v>15</v>
      </c>
      <c r="G5839" s="178">
        <v>4.10243</v>
      </c>
    </row>
    <row r="5840" spans="1:7" s="63" customFormat="1" ht="18" customHeight="1" x14ac:dyDescent="0.35">
      <c r="A5840" s="367" t="s">
        <v>454</v>
      </c>
      <c r="B5840" s="403"/>
      <c r="C5840" s="195">
        <v>2023</v>
      </c>
      <c r="D5840" s="244" t="s">
        <v>661</v>
      </c>
      <c r="E5840" s="245">
        <v>1</v>
      </c>
      <c r="F5840" s="146">
        <v>15</v>
      </c>
      <c r="G5840" s="178">
        <v>4.10243</v>
      </c>
    </row>
    <row r="5841" spans="1:7" s="63" customFormat="1" ht="18" customHeight="1" x14ac:dyDescent="0.35">
      <c r="A5841" s="367" t="s">
        <v>454</v>
      </c>
      <c r="B5841" s="403"/>
      <c r="C5841" s="195">
        <v>2023</v>
      </c>
      <c r="D5841" s="244" t="s">
        <v>661</v>
      </c>
      <c r="E5841" s="245">
        <v>1</v>
      </c>
      <c r="F5841" s="146">
        <v>15</v>
      </c>
      <c r="G5841" s="196">
        <v>28.828530000000001</v>
      </c>
    </row>
    <row r="5842" spans="1:7" s="63" customFormat="1" ht="18" customHeight="1" x14ac:dyDescent="0.35">
      <c r="A5842" s="367" t="s">
        <v>454</v>
      </c>
      <c r="B5842" s="403"/>
      <c r="C5842" s="195">
        <v>2023</v>
      </c>
      <c r="D5842" s="244" t="s">
        <v>661</v>
      </c>
      <c r="E5842" s="245">
        <v>1</v>
      </c>
      <c r="F5842" s="146">
        <v>15</v>
      </c>
      <c r="G5842" s="196">
        <v>28.828530000000001</v>
      </c>
    </row>
    <row r="5843" spans="1:7" s="63" customFormat="1" ht="18" customHeight="1" x14ac:dyDescent="0.35">
      <c r="A5843" s="367" t="s">
        <v>454</v>
      </c>
      <c r="B5843" s="403"/>
      <c r="C5843" s="195">
        <v>2023</v>
      </c>
      <c r="D5843" s="244" t="s">
        <v>661</v>
      </c>
      <c r="E5843" s="245">
        <v>1</v>
      </c>
      <c r="F5843" s="146">
        <v>15</v>
      </c>
      <c r="G5843" s="196">
        <v>28.828530000000001</v>
      </c>
    </row>
    <row r="5844" spans="1:7" s="63" customFormat="1" ht="18" customHeight="1" x14ac:dyDescent="0.35">
      <c r="A5844" s="367" t="s">
        <v>454</v>
      </c>
      <c r="B5844" s="403"/>
      <c r="C5844" s="195">
        <v>2023</v>
      </c>
      <c r="D5844" s="244" t="s">
        <v>661</v>
      </c>
      <c r="E5844" s="245">
        <v>1</v>
      </c>
      <c r="F5844" s="146">
        <v>15</v>
      </c>
      <c r="G5844" s="178">
        <v>4.10243</v>
      </c>
    </row>
    <row r="5845" spans="1:7" s="63" customFormat="1" ht="18" customHeight="1" x14ac:dyDescent="0.35">
      <c r="A5845" s="367" t="s">
        <v>454</v>
      </c>
      <c r="B5845" s="403"/>
      <c r="C5845" s="195">
        <v>2023</v>
      </c>
      <c r="D5845" s="244" t="s">
        <v>661</v>
      </c>
      <c r="E5845" s="245">
        <v>1</v>
      </c>
      <c r="F5845" s="146">
        <v>15</v>
      </c>
      <c r="G5845" s="196">
        <v>28.828530000000001</v>
      </c>
    </row>
    <row r="5846" spans="1:7" s="63" customFormat="1" ht="18" customHeight="1" x14ac:dyDescent="0.35">
      <c r="A5846" s="367" t="s">
        <v>454</v>
      </c>
      <c r="B5846" s="403"/>
      <c r="C5846" s="195">
        <v>2023</v>
      </c>
      <c r="D5846" s="244" t="s">
        <v>661</v>
      </c>
      <c r="E5846" s="245">
        <v>1</v>
      </c>
      <c r="F5846" s="146">
        <v>15</v>
      </c>
      <c r="G5846" s="196">
        <v>28.828530000000001</v>
      </c>
    </row>
    <row r="5847" spans="1:7" s="63" customFormat="1" ht="18" customHeight="1" x14ac:dyDescent="0.35">
      <c r="A5847" s="367" t="s">
        <v>454</v>
      </c>
      <c r="B5847" s="403"/>
      <c r="C5847" s="195">
        <v>2023</v>
      </c>
      <c r="D5847" s="244" t="s">
        <v>661</v>
      </c>
      <c r="E5847" s="245">
        <v>1</v>
      </c>
      <c r="F5847" s="146">
        <v>15</v>
      </c>
      <c r="G5847" s="196">
        <v>28.828530000000001</v>
      </c>
    </row>
    <row r="5848" spans="1:7" s="63" customFormat="1" ht="18" customHeight="1" x14ac:dyDescent="0.35">
      <c r="A5848" s="367" t="s">
        <v>454</v>
      </c>
      <c r="B5848" s="403"/>
      <c r="C5848" s="195">
        <v>2023</v>
      </c>
      <c r="D5848" s="244" t="s">
        <v>661</v>
      </c>
      <c r="E5848" s="245">
        <v>1</v>
      </c>
      <c r="F5848" s="146">
        <v>15</v>
      </c>
      <c r="G5848" s="178">
        <v>4.10243</v>
      </c>
    </row>
    <row r="5849" spans="1:7" s="63" customFormat="1" ht="18" customHeight="1" x14ac:dyDescent="0.35">
      <c r="A5849" s="367" t="s">
        <v>454</v>
      </c>
      <c r="B5849" s="403"/>
      <c r="C5849" s="195">
        <v>2023</v>
      </c>
      <c r="D5849" s="244" t="s">
        <v>661</v>
      </c>
      <c r="E5849" s="245">
        <v>1</v>
      </c>
      <c r="F5849" s="146">
        <v>15</v>
      </c>
      <c r="G5849" s="196">
        <v>28.828530000000001</v>
      </c>
    </row>
    <row r="5850" spans="1:7" s="63" customFormat="1" ht="18" customHeight="1" x14ac:dyDescent="0.35">
      <c r="A5850" s="367" t="s">
        <v>454</v>
      </c>
      <c r="B5850" s="403"/>
      <c r="C5850" s="195">
        <v>2023</v>
      </c>
      <c r="D5850" s="244" t="s">
        <v>661</v>
      </c>
      <c r="E5850" s="245">
        <v>1</v>
      </c>
      <c r="F5850" s="146">
        <v>15</v>
      </c>
      <c r="G5850" s="196">
        <v>28.828530000000001</v>
      </c>
    </row>
    <row r="5851" spans="1:7" s="63" customFormat="1" ht="18" customHeight="1" x14ac:dyDescent="0.35">
      <c r="A5851" s="367" t="s">
        <v>454</v>
      </c>
      <c r="B5851" s="403"/>
      <c r="C5851" s="195">
        <v>2023</v>
      </c>
      <c r="D5851" s="244" t="s">
        <v>661</v>
      </c>
      <c r="E5851" s="245">
        <v>1</v>
      </c>
      <c r="F5851" s="243">
        <v>5</v>
      </c>
      <c r="G5851" s="196">
        <v>28.445440000000001</v>
      </c>
    </row>
    <row r="5852" spans="1:7" s="63" customFormat="1" ht="18" customHeight="1" x14ac:dyDescent="0.35">
      <c r="A5852" s="367" t="s">
        <v>454</v>
      </c>
      <c r="B5852" s="403"/>
      <c r="C5852" s="195">
        <v>2023</v>
      </c>
      <c r="D5852" s="244" t="s">
        <v>661</v>
      </c>
      <c r="E5852" s="245">
        <v>1</v>
      </c>
      <c r="F5852" s="243">
        <v>15</v>
      </c>
      <c r="G5852" s="196">
        <v>28.445440000000001</v>
      </c>
    </row>
    <row r="5853" spans="1:7" s="63" customFormat="1" ht="18" customHeight="1" x14ac:dyDescent="0.35">
      <c r="A5853" s="367" t="s">
        <v>454</v>
      </c>
      <c r="B5853" s="403"/>
      <c r="C5853" s="195">
        <v>2023</v>
      </c>
      <c r="D5853" s="244" t="s">
        <v>661</v>
      </c>
      <c r="E5853" s="245">
        <v>1</v>
      </c>
      <c r="F5853" s="243">
        <v>10</v>
      </c>
      <c r="G5853" s="196">
        <v>28.445440000000001</v>
      </c>
    </row>
    <row r="5854" spans="1:7" s="63" customFormat="1" ht="18" customHeight="1" x14ac:dyDescent="0.35">
      <c r="A5854" s="367" t="s">
        <v>454</v>
      </c>
      <c r="B5854" s="403"/>
      <c r="C5854" s="195">
        <v>2023</v>
      </c>
      <c r="D5854" s="244" t="s">
        <v>661</v>
      </c>
      <c r="E5854" s="245">
        <v>1</v>
      </c>
      <c r="F5854" s="243">
        <v>5</v>
      </c>
      <c r="G5854" s="196">
        <v>28.445440000000001</v>
      </c>
    </row>
    <row r="5855" spans="1:7" s="63" customFormat="1" ht="18" customHeight="1" x14ac:dyDescent="0.35">
      <c r="A5855" s="367" t="s">
        <v>454</v>
      </c>
      <c r="B5855" s="403"/>
      <c r="C5855" s="195">
        <v>2023</v>
      </c>
      <c r="D5855" s="244" t="s">
        <v>661</v>
      </c>
      <c r="E5855" s="245">
        <v>1</v>
      </c>
      <c r="F5855" s="243">
        <v>10</v>
      </c>
      <c r="G5855" s="196">
        <v>28.445440000000001</v>
      </c>
    </row>
    <row r="5856" spans="1:7" s="63" customFormat="1" ht="18" customHeight="1" x14ac:dyDescent="0.35">
      <c r="A5856" s="367" t="s">
        <v>454</v>
      </c>
      <c r="B5856" s="403"/>
      <c r="C5856" s="195">
        <v>2023</v>
      </c>
      <c r="D5856" s="244" t="s">
        <v>661</v>
      </c>
      <c r="E5856" s="245">
        <v>1</v>
      </c>
      <c r="F5856" s="243">
        <v>8</v>
      </c>
      <c r="G5856" s="196">
        <v>28.445440000000001</v>
      </c>
    </row>
    <row r="5857" spans="1:7" s="63" customFormat="1" ht="18" customHeight="1" x14ac:dyDescent="0.35">
      <c r="A5857" s="367" t="s">
        <v>454</v>
      </c>
      <c r="B5857" s="403"/>
      <c r="C5857" s="195">
        <v>2023</v>
      </c>
      <c r="D5857" s="244" t="s">
        <v>661</v>
      </c>
      <c r="E5857" s="245">
        <v>1</v>
      </c>
      <c r="F5857" s="243">
        <v>15</v>
      </c>
      <c r="G5857" s="196">
        <v>28.445440000000001</v>
      </c>
    </row>
    <row r="5858" spans="1:7" s="63" customFormat="1" ht="18" customHeight="1" x14ac:dyDescent="0.35">
      <c r="A5858" s="367" t="s">
        <v>454</v>
      </c>
      <c r="B5858" s="403"/>
      <c r="C5858" s="195">
        <v>2023</v>
      </c>
      <c r="D5858" s="244" t="s">
        <v>661</v>
      </c>
      <c r="E5858" s="245">
        <v>1</v>
      </c>
      <c r="F5858" s="243">
        <v>5</v>
      </c>
      <c r="G5858" s="196">
        <v>28.445440000000001</v>
      </c>
    </row>
    <row r="5859" spans="1:7" s="63" customFormat="1" ht="18" customHeight="1" x14ac:dyDescent="0.35">
      <c r="A5859" s="367" t="s">
        <v>454</v>
      </c>
      <c r="B5859" s="403"/>
      <c r="C5859" s="195">
        <v>2023</v>
      </c>
      <c r="D5859" s="244" t="s">
        <v>661</v>
      </c>
      <c r="E5859" s="245">
        <v>1</v>
      </c>
      <c r="F5859" s="243">
        <v>15</v>
      </c>
      <c r="G5859" s="196">
        <v>28.445440000000001</v>
      </c>
    </row>
    <row r="5860" spans="1:7" s="63" customFormat="1" ht="18" customHeight="1" x14ac:dyDescent="0.35">
      <c r="A5860" s="367" t="s">
        <v>454</v>
      </c>
      <c r="B5860" s="403"/>
      <c r="C5860" s="195">
        <v>2023</v>
      </c>
      <c r="D5860" s="244" t="s">
        <v>661</v>
      </c>
      <c r="E5860" s="245">
        <v>1</v>
      </c>
      <c r="F5860" s="243">
        <v>15</v>
      </c>
      <c r="G5860" s="196">
        <v>28.445440000000001</v>
      </c>
    </row>
    <row r="5861" spans="1:7" s="63" customFormat="1" ht="18" customHeight="1" x14ac:dyDescent="0.35">
      <c r="A5861" s="367" t="s">
        <v>454</v>
      </c>
      <c r="B5861" s="403"/>
      <c r="C5861" s="195">
        <v>2023</v>
      </c>
      <c r="D5861" s="244" t="s">
        <v>661</v>
      </c>
      <c r="E5861" s="245">
        <v>1</v>
      </c>
      <c r="F5861" s="243">
        <v>10</v>
      </c>
      <c r="G5861" s="196">
        <v>28.445440000000001</v>
      </c>
    </row>
    <row r="5862" spans="1:7" s="63" customFormat="1" ht="18" customHeight="1" x14ac:dyDescent="0.35">
      <c r="A5862" s="367" t="s">
        <v>454</v>
      </c>
      <c r="B5862" s="403"/>
      <c r="C5862" s="195">
        <v>2023</v>
      </c>
      <c r="D5862" s="244" t="s">
        <v>661</v>
      </c>
      <c r="E5862" s="245">
        <v>1</v>
      </c>
      <c r="F5862" s="243">
        <v>15</v>
      </c>
      <c r="G5862" s="196">
        <v>3.7193299999999998</v>
      </c>
    </row>
    <row r="5863" spans="1:7" s="63" customFormat="1" ht="18" customHeight="1" x14ac:dyDescent="0.35">
      <c r="A5863" s="367" t="s">
        <v>454</v>
      </c>
      <c r="B5863" s="403"/>
      <c r="C5863" s="195">
        <v>2023</v>
      </c>
      <c r="D5863" s="244" t="s">
        <v>661</v>
      </c>
      <c r="E5863" s="245">
        <v>1</v>
      </c>
      <c r="F5863" s="243">
        <v>5</v>
      </c>
      <c r="G5863" s="196">
        <v>28.445440000000001</v>
      </c>
    </row>
    <row r="5864" spans="1:7" s="63" customFormat="1" ht="18" customHeight="1" x14ac:dyDescent="0.35">
      <c r="A5864" s="367" t="s">
        <v>454</v>
      </c>
      <c r="B5864" s="403"/>
      <c r="C5864" s="195">
        <v>2023</v>
      </c>
      <c r="D5864" s="244" t="s">
        <v>661</v>
      </c>
      <c r="E5864" s="245">
        <v>1</v>
      </c>
      <c r="F5864" s="243">
        <v>4</v>
      </c>
      <c r="G5864" s="196">
        <v>29.483899999999998</v>
      </c>
    </row>
    <row r="5865" spans="1:7" s="63" customFormat="1" ht="18" customHeight="1" x14ac:dyDescent="0.35">
      <c r="A5865" s="367" t="s">
        <v>454</v>
      </c>
      <c r="B5865" s="403"/>
      <c r="C5865" s="195">
        <v>2023</v>
      </c>
      <c r="D5865" s="244" t="s">
        <v>661</v>
      </c>
      <c r="E5865" s="245">
        <v>1</v>
      </c>
      <c r="F5865" s="243">
        <v>15</v>
      </c>
      <c r="G5865" s="196">
        <v>28.445440000000001</v>
      </c>
    </row>
    <row r="5866" spans="1:7" s="63" customFormat="1" ht="18" customHeight="1" x14ac:dyDescent="0.35">
      <c r="A5866" s="367" t="s">
        <v>454</v>
      </c>
      <c r="B5866" s="403"/>
      <c r="C5866" s="195">
        <v>2023</v>
      </c>
      <c r="D5866" s="244" t="s">
        <v>661</v>
      </c>
      <c r="E5866" s="245">
        <v>1</v>
      </c>
      <c r="F5866" s="243">
        <v>15</v>
      </c>
      <c r="G5866" s="196">
        <v>28.445440000000001</v>
      </c>
    </row>
    <row r="5867" spans="1:7" s="63" customFormat="1" ht="18" customHeight="1" x14ac:dyDescent="0.35">
      <c r="A5867" s="367" t="s">
        <v>454</v>
      </c>
      <c r="B5867" s="403"/>
      <c r="C5867" s="195">
        <v>2023</v>
      </c>
      <c r="D5867" s="244" t="s">
        <v>661</v>
      </c>
      <c r="E5867" s="245">
        <v>1</v>
      </c>
      <c r="F5867" s="243">
        <v>15</v>
      </c>
      <c r="G5867" s="196">
        <v>28.445440000000001</v>
      </c>
    </row>
    <row r="5868" spans="1:7" s="63" customFormat="1" ht="18" customHeight="1" x14ac:dyDescent="0.35">
      <c r="A5868" s="367" t="s">
        <v>454</v>
      </c>
      <c r="B5868" s="403"/>
      <c r="C5868" s="195">
        <v>2023</v>
      </c>
      <c r="D5868" s="244" t="s">
        <v>661</v>
      </c>
      <c r="E5868" s="245">
        <v>1</v>
      </c>
      <c r="F5868" s="243">
        <v>5</v>
      </c>
      <c r="G5868" s="196">
        <v>29.483899999999998</v>
      </c>
    </row>
    <row r="5869" spans="1:7" s="63" customFormat="1" ht="18" customHeight="1" x14ac:dyDescent="0.35">
      <c r="A5869" s="367" t="s">
        <v>454</v>
      </c>
      <c r="B5869" s="403"/>
      <c r="C5869" s="195">
        <v>2023</v>
      </c>
      <c r="D5869" s="244" t="s">
        <v>661</v>
      </c>
      <c r="E5869" s="245">
        <v>1</v>
      </c>
      <c r="F5869" s="243">
        <v>15</v>
      </c>
      <c r="G5869" s="196">
        <v>29.483899999999998</v>
      </c>
    </row>
    <row r="5870" spans="1:7" s="63" customFormat="1" ht="18" customHeight="1" x14ac:dyDescent="0.35">
      <c r="A5870" s="367" t="s">
        <v>454</v>
      </c>
      <c r="B5870" s="403"/>
      <c r="C5870" s="195">
        <v>2023</v>
      </c>
      <c r="D5870" s="244" t="s">
        <v>661</v>
      </c>
      <c r="E5870" s="245">
        <v>1</v>
      </c>
      <c r="F5870" s="243">
        <v>15</v>
      </c>
      <c r="G5870" s="196">
        <v>29.483809999999998</v>
      </c>
    </row>
    <row r="5871" spans="1:7" s="63" customFormat="1" ht="18" customHeight="1" x14ac:dyDescent="0.35">
      <c r="A5871" s="367" t="s">
        <v>454</v>
      </c>
      <c r="B5871" s="403"/>
      <c r="C5871" s="195">
        <v>2023</v>
      </c>
      <c r="D5871" s="244" t="s">
        <v>661</v>
      </c>
      <c r="E5871" s="245">
        <v>1</v>
      </c>
      <c r="F5871" s="243">
        <v>15</v>
      </c>
      <c r="G5871" s="196">
        <v>28.445440000000001</v>
      </c>
    </row>
    <row r="5872" spans="1:7" s="63" customFormat="1" ht="18" customHeight="1" x14ac:dyDescent="0.35">
      <c r="A5872" s="367" t="s">
        <v>454</v>
      </c>
      <c r="B5872" s="403"/>
      <c r="C5872" s="195">
        <v>2023</v>
      </c>
      <c r="D5872" s="244" t="s">
        <v>661</v>
      </c>
      <c r="E5872" s="245">
        <v>1</v>
      </c>
      <c r="F5872" s="243">
        <v>15</v>
      </c>
      <c r="G5872" s="196">
        <v>28.445440000000001</v>
      </c>
    </row>
    <row r="5873" spans="1:7" s="63" customFormat="1" ht="18" customHeight="1" x14ac:dyDescent="0.35">
      <c r="A5873" s="367" t="s">
        <v>454</v>
      </c>
      <c r="B5873" s="403"/>
      <c r="C5873" s="195">
        <v>2023</v>
      </c>
      <c r="D5873" s="244" t="s">
        <v>661</v>
      </c>
      <c r="E5873" s="245">
        <v>1</v>
      </c>
      <c r="F5873" s="146">
        <v>15</v>
      </c>
      <c r="G5873" s="178">
        <v>8.4534199999999995</v>
      </c>
    </row>
    <row r="5874" spans="1:7" s="63" customFormat="1" ht="18" customHeight="1" x14ac:dyDescent="0.35">
      <c r="A5874" s="367" t="s">
        <v>454</v>
      </c>
      <c r="B5874" s="403"/>
      <c r="C5874" s="195">
        <v>2023</v>
      </c>
      <c r="D5874" s="244" t="s">
        <v>661</v>
      </c>
      <c r="E5874" s="245">
        <v>1</v>
      </c>
      <c r="F5874" s="146">
        <v>15</v>
      </c>
      <c r="G5874" s="178">
        <v>8.4534199999999995</v>
      </c>
    </row>
    <row r="5875" spans="1:7" s="63" customFormat="1" ht="18" customHeight="1" x14ac:dyDescent="0.35">
      <c r="A5875" s="367" t="s">
        <v>454</v>
      </c>
      <c r="B5875" s="403"/>
      <c r="C5875" s="195">
        <v>2023</v>
      </c>
      <c r="D5875" s="244" t="s">
        <v>661</v>
      </c>
      <c r="E5875" s="245">
        <v>1</v>
      </c>
      <c r="F5875" s="146">
        <v>10</v>
      </c>
      <c r="G5875" s="178">
        <v>28.976140000000001</v>
      </c>
    </row>
    <row r="5876" spans="1:7" s="63" customFormat="1" ht="18" customHeight="1" x14ac:dyDescent="0.35">
      <c r="A5876" s="367" t="s">
        <v>454</v>
      </c>
      <c r="B5876" s="403"/>
      <c r="C5876" s="195">
        <v>2023</v>
      </c>
      <c r="D5876" s="244" t="s">
        <v>661</v>
      </c>
      <c r="E5876" s="245">
        <v>1</v>
      </c>
      <c r="F5876" s="146">
        <v>15</v>
      </c>
      <c r="G5876" s="178">
        <v>28.976140000000001</v>
      </c>
    </row>
    <row r="5877" spans="1:7" s="63" customFormat="1" ht="18" customHeight="1" x14ac:dyDescent="0.35">
      <c r="A5877" s="367" t="s">
        <v>454</v>
      </c>
      <c r="B5877" s="403"/>
      <c r="C5877" s="195">
        <v>2023</v>
      </c>
      <c r="D5877" s="244" t="s">
        <v>661</v>
      </c>
      <c r="E5877" s="245">
        <v>1</v>
      </c>
      <c r="F5877" s="146">
        <v>10</v>
      </c>
      <c r="G5877" s="196">
        <v>30.014600000000002</v>
      </c>
    </row>
    <row r="5878" spans="1:7" s="63" customFormat="1" ht="18" customHeight="1" x14ac:dyDescent="0.35">
      <c r="A5878" s="367" t="s">
        <v>454</v>
      </c>
      <c r="B5878" s="403"/>
      <c r="C5878" s="195">
        <v>2023</v>
      </c>
      <c r="D5878" s="244" t="s">
        <v>661</v>
      </c>
      <c r="E5878" s="245">
        <v>1</v>
      </c>
      <c r="F5878" s="146">
        <v>15</v>
      </c>
      <c r="G5878" s="196">
        <v>30.014600000000002</v>
      </c>
    </row>
    <row r="5879" spans="1:7" s="63" customFormat="1" ht="18" customHeight="1" x14ac:dyDescent="0.35">
      <c r="A5879" s="367" t="s">
        <v>454</v>
      </c>
      <c r="B5879" s="403"/>
      <c r="C5879" s="195">
        <v>2023</v>
      </c>
      <c r="D5879" s="244" t="s">
        <v>661</v>
      </c>
      <c r="E5879" s="245">
        <v>1</v>
      </c>
      <c r="F5879" s="146">
        <v>15</v>
      </c>
      <c r="G5879" s="196">
        <v>30.014600000000002</v>
      </c>
    </row>
    <row r="5880" spans="1:7" s="63" customFormat="1" ht="18" customHeight="1" x14ac:dyDescent="0.35">
      <c r="A5880" s="367" t="s">
        <v>454</v>
      </c>
      <c r="B5880" s="403"/>
      <c r="C5880" s="195">
        <v>2023</v>
      </c>
      <c r="D5880" s="244" t="s">
        <v>661</v>
      </c>
      <c r="E5880" s="245">
        <v>1</v>
      </c>
      <c r="F5880" s="146">
        <v>15</v>
      </c>
      <c r="G5880" s="178">
        <v>28.976140000000001</v>
      </c>
    </row>
    <row r="5881" spans="1:7" s="63" customFormat="1" ht="18" customHeight="1" x14ac:dyDescent="0.35">
      <c r="A5881" s="367" t="s">
        <v>454</v>
      </c>
      <c r="B5881" s="403"/>
      <c r="C5881" s="195">
        <v>2023</v>
      </c>
      <c r="D5881" s="244" t="s">
        <v>661</v>
      </c>
      <c r="E5881" s="245">
        <v>1</v>
      </c>
      <c r="F5881" s="146">
        <v>15</v>
      </c>
      <c r="G5881" s="196">
        <v>30.014600000000002</v>
      </c>
    </row>
    <row r="5882" spans="1:7" s="63" customFormat="1" ht="18" customHeight="1" x14ac:dyDescent="0.35">
      <c r="A5882" s="367" t="s">
        <v>454</v>
      </c>
      <c r="B5882" s="403"/>
      <c r="C5882" s="195">
        <v>2023</v>
      </c>
      <c r="D5882" s="244" t="s">
        <v>661</v>
      </c>
      <c r="E5882" s="245">
        <v>1</v>
      </c>
      <c r="F5882" s="146">
        <v>10</v>
      </c>
      <c r="G5882" s="178">
        <v>28.976140000000001</v>
      </c>
    </row>
    <row r="5883" spans="1:7" s="63" customFormat="1" ht="18" customHeight="1" x14ac:dyDescent="0.35">
      <c r="A5883" s="367" t="s">
        <v>454</v>
      </c>
      <c r="B5883" s="403"/>
      <c r="C5883" s="195">
        <v>2023</v>
      </c>
      <c r="D5883" s="244" t="s">
        <v>661</v>
      </c>
      <c r="E5883" s="245">
        <v>1</v>
      </c>
      <c r="F5883" s="146">
        <v>15</v>
      </c>
      <c r="G5883" s="178">
        <v>28.976140000000001</v>
      </c>
    </row>
    <row r="5884" spans="1:7" s="63" customFormat="1" ht="18" customHeight="1" x14ac:dyDescent="0.35">
      <c r="A5884" s="367" t="s">
        <v>454</v>
      </c>
      <c r="B5884" s="403"/>
      <c r="C5884" s="195">
        <v>2023</v>
      </c>
      <c r="D5884" s="244" t="s">
        <v>661</v>
      </c>
      <c r="E5884" s="245">
        <v>1</v>
      </c>
      <c r="F5884" s="146">
        <v>15</v>
      </c>
      <c r="G5884" s="178">
        <v>28.976140000000001</v>
      </c>
    </row>
    <row r="5885" spans="1:7" s="63" customFormat="1" ht="18" customHeight="1" x14ac:dyDescent="0.35">
      <c r="A5885" s="367" t="s">
        <v>454</v>
      </c>
      <c r="B5885" s="403"/>
      <c r="C5885" s="195">
        <v>2023</v>
      </c>
      <c r="D5885" s="244" t="s">
        <v>661</v>
      </c>
      <c r="E5885" s="245">
        <v>1</v>
      </c>
      <c r="F5885" s="146">
        <v>15</v>
      </c>
      <c r="G5885" s="178">
        <v>28.976140000000001</v>
      </c>
    </row>
    <row r="5886" spans="1:7" s="63" customFormat="1" ht="18" customHeight="1" x14ac:dyDescent="0.35">
      <c r="A5886" s="367" t="s">
        <v>454</v>
      </c>
      <c r="B5886" s="403"/>
      <c r="C5886" s="195">
        <v>2023</v>
      </c>
      <c r="D5886" s="244" t="s">
        <v>661</v>
      </c>
      <c r="E5886" s="245">
        <v>1</v>
      </c>
      <c r="F5886" s="146">
        <v>15</v>
      </c>
      <c r="G5886" s="178">
        <v>28.976140000000001</v>
      </c>
    </row>
    <row r="5887" spans="1:7" s="63" customFormat="1" ht="18" customHeight="1" x14ac:dyDescent="0.35">
      <c r="A5887" s="367" t="s">
        <v>454</v>
      </c>
      <c r="B5887" s="403"/>
      <c r="C5887" s="195">
        <v>2023</v>
      </c>
      <c r="D5887" s="244" t="s">
        <v>661</v>
      </c>
      <c r="E5887" s="245">
        <v>1</v>
      </c>
      <c r="F5887" s="146">
        <v>15</v>
      </c>
      <c r="G5887" s="178">
        <v>28.976140000000001</v>
      </c>
    </row>
    <row r="5888" spans="1:7" s="63" customFormat="1" ht="18" customHeight="1" x14ac:dyDescent="0.35">
      <c r="A5888" s="367" t="s">
        <v>454</v>
      </c>
      <c r="B5888" s="403"/>
      <c r="C5888" s="195">
        <v>2023</v>
      </c>
      <c r="D5888" s="244" t="s">
        <v>661</v>
      </c>
      <c r="E5888" s="245">
        <v>1</v>
      </c>
      <c r="F5888" s="243">
        <v>15</v>
      </c>
      <c r="G5888" s="178">
        <v>28.976140000000001</v>
      </c>
    </row>
    <row r="5889" spans="1:7" s="63" customFormat="1" ht="18" customHeight="1" x14ac:dyDescent="0.35">
      <c r="A5889" s="367" t="s">
        <v>454</v>
      </c>
      <c r="B5889" s="403"/>
      <c r="C5889" s="195">
        <v>2023</v>
      </c>
      <c r="D5889" s="244" t="s">
        <v>661</v>
      </c>
      <c r="E5889" s="245">
        <v>1</v>
      </c>
      <c r="F5889" s="146">
        <v>10</v>
      </c>
      <c r="G5889" s="196">
        <v>30.014600000000002</v>
      </c>
    </row>
    <row r="5890" spans="1:7" s="63" customFormat="1" ht="18" customHeight="1" x14ac:dyDescent="0.35">
      <c r="A5890" s="367" t="s">
        <v>454</v>
      </c>
      <c r="B5890" s="403"/>
      <c r="C5890" s="195">
        <v>2023</v>
      </c>
      <c r="D5890" s="244" t="s">
        <v>661</v>
      </c>
      <c r="E5890" s="245">
        <v>1</v>
      </c>
      <c r="F5890" s="146">
        <v>10</v>
      </c>
      <c r="G5890" s="196">
        <v>30.014600000000002</v>
      </c>
    </row>
    <row r="5891" spans="1:7" s="63" customFormat="1" ht="18" customHeight="1" x14ac:dyDescent="0.35">
      <c r="A5891" s="367" t="s">
        <v>454</v>
      </c>
      <c r="B5891" s="403"/>
      <c r="C5891" s="195">
        <v>2023</v>
      </c>
      <c r="D5891" s="244" t="s">
        <v>661</v>
      </c>
      <c r="E5891" s="245">
        <v>1</v>
      </c>
      <c r="F5891" s="146">
        <v>15</v>
      </c>
      <c r="G5891" s="178">
        <v>28.976040000000001</v>
      </c>
    </row>
    <row r="5892" spans="1:7" s="63" customFormat="1" ht="18" customHeight="1" x14ac:dyDescent="0.35">
      <c r="A5892" s="367" t="s">
        <v>454</v>
      </c>
      <c r="B5892" s="403"/>
      <c r="C5892" s="195">
        <v>2023</v>
      </c>
      <c r="D5892" s="244" t="s">
        <v>661</v>
      </c>
      <c r="E5892" s="245">
        <v>1</v>
      </c>
      <c r="F5892" s="146">
        <v>8</v>
      </c>
      <c r="G5892" s="178">
        <v>28.976040000000001</v>
      </c>
    </row>
    <row r="5893" spans="1:7" s="63" customFormat="1" ht="18" customHeight="1" x14ac:dyDescent="0.35">
      <c r="A5893" s="367" t="s">
        <v>454</v>
      </c>
      <c r="B5893" s="403"/>
      <c r="C5893" s="195">
        <v>2023</v>
      </c>
      <c r="D5893" s="244" t="s">
        <v>661</v>
      </c>
      <c r="E5893" s="245">
        <v>1</v>
      </c>
      <c r="F5893" s="146">
        <v>15</v>
      </c>
      <c r="G5893" s="178">
        <v>28.976140000000001</v>
      </c>
    </row>
    <row r="5894" spans="1:7" s="63" customFormat="1" ht="18" customHeight="1" x14ac:dyDescent="0.35">
      <c r="A5894" s="367" t="s">
        <v>454</v>
      </c>
      <c r="B5894" s="403"/>
      <c r="C5894" s="195">
        <v>2023</v>
      </c>
      <c r="D5894" s="244" t="s">
        <v>661</v>
      </c>
      <c r="E5894" s="245">
        <v>1</v>
      </c>
      <c r="F5894" s="146">
        <v>15</v>
      </c>
      <c r="G5894" s="178">
        <v>28.976140000000001</v>
      </c>
    </row>
    <row r="5895" spans="1:7" s="63" customFormat="1" ht="18" customHeight="1" x14ac:dyDescent="0.35">
      <c r="A5895" s="367" t="s">
        <v>454</v>
      </c>
      <c r="B5895" s="403"/>
      <c r="C5895" s="195">
        <v>2023</v>
      </c>
      <c r="D5895" s="244" t="s">
        <v>661</v>
      </c>
      <c r="E5895" s="245">
        <v>1</v>
      </c>
      <c r="F5895" s="243">
        <v>14</v>
      </c>
      <c r="G5895" s="196">
        <v>30.350439999999999</v>
      </c>
    </row>
    <row r="5896" spans="1:7" s="63" customFormat="1" ht="18" customHeight="1" x14ac:dyDescent="0.35">
      <c r="A5896" s="367" t="s">
        <v>454</v>
      </c>
      <c r="B5896" s="403"/>
      <c r="C5896" s="195">
        <v>2023</v>
      </c>
      <c r="D5896" s="244" t="s">
        <v>661</v>
      </c>
      <c r="E5896" s="245">
        <v>1</v>
      </c>
      <c r="F5896" s="243">
        <v>5</v>
      </c>
      <c r="G5896" s="196">
        <v>30.350439999999999</v>
      </c>
    </row>
    <row r="5897" spans="1:7" s="63" customFormat="1" ht="18" customHeight="1" x14ac:dyDescent="0.35">
      <c r="A5897" s="367" t="s">
        <v>454</v>
      </c>
      <c r="B5897" s="403"/>
      <c r="C5897" s="195">
        <v>2023</v>
      </c>
      <c r="D5897" s="244" t="s">
        <v>661</v>
      </c>
      <c r="E5897" s="245">
        <v>1</v>
      </c>
      <c r="F5897" s="243">
        <v>8</v>
      </c>
      <c r="G5897" s="196">
        <v>30.350439999999999</v>
      </c>
    </row>
    <row r="5898" spans="1:7" s="63" customFormat="1" ht="18" customHeight="1" x14ac:dyDescent="0.35">
      <c r="A5898" s="367" t="s">
        <v>454</v>
      </c>
      <c r="B5898" s="403"/>
      <c r="C5898" s="195">
        <v>2023</v>
      </c>
      <c r="D5898" s="244" t="s">
        <v>661</v>
      </c>
      <c r="E5898" s="245">
        <v>1</v>
      </c>
      <c r="F5898" s="243">
        <v>15</v>
      </c>
      <c r="G5898" s="196">
        <v>30.350439999999999</v>
      </c>
    </row>
    <row r="5899" spans="1:7" s="63" customFormat="1" ht="18" customHeight="1" x14ac:dyDescent="0.35">
      <c r="A5899" s="367" t="s">
        <v>454</v>
      </c>
      <c r="B5899" s="403"/>
      <c r="C5899" s="195">
        <v>2023</v>
      </c>
      <c r="D5899" s="244" t="s">
        <v>661</v>
      </c>
      <c r="E5899" s="245">
        <v>1</v>
      </c>
      <c r="F5899" s="243">
        <v>15</v>
      </c>
      <c r="G5899" s="196">
        <v>30.350439999999999</v>
      </c>
    </row>
    <row r="5900" spans="1:7" s="63" customFormat="1" ht="18" customHeight="1" x14ac:dyDescent="0.35">
      <c r="A5900" s="367" t="s">
        <v>454</v>
      </c>
      <c r="B5900" s="403"/>
      <c r="C5900" s="195">
        <v>2023</v>
      </c>
      <c r="D5900" s="244" t="s">
        <v>661</v>
      </c>
      <c r="E5900" s="245">
        <v>1</v>
      </c>
      <c r="F5900" s="243">
        <v>15</v>
      </c>
      <c r="G5900" s="196">
        <v>25.629190000000001</v>
      </c>
    </row>
    <row r="5901" spans="1:7" s="63" customFormat="1" ht="18" customHeight="1" x14ac:dyDescent="0.35">
      <c r="A5901" s="367" t="s">
        <v>454</v>
      </c>
      <c r="B5901" s="403"/>
      <c r="C5901" s="195">
        <v>2023</v>
      </c>
      <c r="D5901" s="244" t="s">
        <v>661</v>
      </c>
      <c r="E5901" s="245">
        <v>1</v>
      </c>
      <c r="F5901" s="243">
        <v>15</v>
      </c>
      <c r="G5901" s="196">
        <v>30.350439999999999</v>
      </c>
    </row>
    <row r="5902" spans="1:7" s="63" customFormat="1" ht="18" customHeight="1" x14ac:dyDescent="0.35">
      <c r="A5902" s="367" t="s">
        <v>454</v>
      </c>
      <c r="B5902" s="403"/>
      <c r="C5902" s="195">
        <v>2023</v>
      </c>
      <c r="D5902" s="244" t="s">
        <v>661</v>
      </c>
      <c r="E5902" s="245">
        <v>1</v>
      </c>
      <c r="F5902" s="243">
        <v>15</v>
      </c>
      <c r="G5902" s="196">
        <v>30.350439999999999</v>
      </c>
    </row>
    <row r="5903" spans="1:7" s="63" customFormat="1" ht="18" customHeight="1" x14ac:dyDescent="0.35">
      <c r="A5903" s="367" t="s">
        <v>454</v>
      </c>
      <c r="B5903" s="403"/>
      <c r="C5903" s="195">
        <v>2023</v>
      </c>
      <c r="D5903" s="244" t="s">
        <v>661</v>
      </c>
      <c r="E5903" s="245">
        <v>1</v>
      </c>
      <c r="F5903" s="243">
        <v>5</v>
      </c>
      <c r="G5903" s="196">
        <v>30.350439999999999</v>
      </c>
    </row>
    <row r="5904" spans="1:7" s="63" customFormat="1" ht="18" customHeight="1" x14ac:dyDescent="0.35">
      <c r="A5904" s="367" t="s">
        <v>454</v>
      </c>
      <c r="B5904" s="403"/>
      <c r="C5904" s="195">
        <v>2023</v>
      </c>
      <c r="D5904" s="244" t="s">
        <v>661</v>
      </c>
      <c r="E5904" s="245">
        <v>1</v>
      </c>
      <c r="F5904" s="243">
        <v>15</v>
      </c>
      <c r="G5904" s="196">
        <v>30.350439999999999</v>
      </c>
    </row>
    <row r="5905" spans="1:7" s="63" customFormat="1" ht="18" customHeight="1" x14ac:dyDescent="0.35">
      <c r="A5905" s="367" t="s">
        <v>454</v>
      </c>
      <c r="B5905" s="403"/>
      <c r="C5905" s="195">
        <v>2023</v>
      </c>
      <c r="D5905" s="244" t="s">
        <v>661</v>
      </c>
      <c r="E5905" s="245">
        <v>1</v>
      </c>
      <c r="F5905" s="243">
        <v>10</v>
      </c>
      <c r="G5905" s="196">
        <v>30.350439999999999</v>
      </c>
    </row>
    <row r="5906" spans="1:7" s="63" customFormat="1" ht="18" customHeight="1" x14ac:dyDescent="0.35">
      <c r="A5906" s="367" t="s">
        <v>454</v>
      </c>
      <c r="B5906" s="403"/>
      <c r="C5906" s="195">
        <v>2023</v>
      </c>
      <c r="D5906" s="244" t="s">
        <v>661</v>
      </c>
      <c r="E5906" s="245">
        <v>1</v>
      </c>
      <c r="F5906" s="243">
        <v>15</v>
      </c>
      <c r="G5906" s="196">
        <v>30.350439999999999</v>
      </c>
    </row>
    <row r="5907" spans="1:7" s="63" customFormat="1" ht="18" customHeight="1" x14ac:dyDescent="0.35">
      <c r="A5907" s="367" t="s">
        <v>454</v>
      </c>
      <c r="B5907" s="403"/>
      <c r="C5907" s="195">
        <v>2023</v>
      </c>
      <c r="D5907" s="244" t="s">
        <v>661</v>
      </c>
      <c r="E5907" s="245">
        <v>1</v>
      </c>
      <c r="F5907" s="243">
        <v>5</v>
      </c>
      <c r="G5907" s="196">
        <v>30.350439999999999</v>
      </c>
    </row>
    <row r="5908" spans="1:7" s="63" customFormat="1" ht="18" customHeight="1" x14ac:dyDescent="0.35">
      <c r="A5908" s="367" t="s">
        <v>454</v>
      </c>
      <c r="B5908" s="403"/>
      <c r="C5908" s="195">
        <v>2023</v>
      </c>
      <c r="D5908" s="244" t="s">
        <v>661</v>
      </c>
      <c r="E5908" s="245">
        <v>1</v>
      </c>
      <c r="F5908" s="243">
        <v>5</v>
      </c>
      <c r="G5908" s="196">
        <v>30.350439999999999</v>
      </c>
    </row>
    <row r="5909" spans="1:7" s="63" customFormat="1" ht="18" customHeight="1" x14ac:dyDescent="0.35">
      <c r="A5909" s="367" t="s">
        <v>454</v>
      </c>
      <c r="B5909" s="403"/>
      <c r="C5909" s="195">
        <v>2023</v>
      </c>
      <c r="D5909" s="244" t="s">
        <v>661</v>
      </c>
      <c r="E5909" s="245">
        <v>1</v>
      </c>
      <c r="F5909" s="243">
        <v>15</v>
      </c>
      <c r="G5909" s="196">
        <v>30.350439999999999</v>
      </c>
    </row>
    <row r="5910" spans="1:7" s="63" customFormat="1" ht="18" customHeight="1" x14ac:dyDescent="0.35">
      <c r="A5910" s="367" t="s">
        <v>454</v>
      </c>
      <c r="B5910" s="403"/>
      <c r="C5910" s="195">
        <v>2023</v>
      </c>
      <c r="D5910" s="244" t="s">
        <v>661</v>
      </c>
      <c r="E5910" s="245">
        <v>1</v>
      </c>
      <c r="F5910" s="243">
        <v>12</v>
      </c>
      <c r="G5910" s="196">
        <v>30.350439999999999</v>
      </c>
    </row>
    <row r="5911" spans="1:7" s="63" customFormat="1" ht="18" customHeight="1" x14ac:dyDescent="0.35">
      <c r="A5911" s="367" t="s">
        <v>454</v>
      </c>
      <c r="B5911" s="403"/>
      <c r="C5911" s="195">
        <v>2023</v>
      </c>
      <c r="D5911" s="244" t="s">
        <v>661</v>
      </c>
      <c r="E5911" s="245">
        <v>1</v>
      </c>
      <c r="F5911" s="243">
        <v>8</v>
      </c>
      <c r="G5911" s="196">
        <v>30.350439999999999</v>
      </c>
    </row>
    <row r="5912" spans="1:7" s="63" customFormat="1" ht="18" customHeight="1" x14ac:dyDescent="0.35">
      <c r="A5912" s="367" t="s">
        <v>454</v>
      </c>
      <c r="B5912" s="403"/>
      <c r="C5912" s="195">
        <v>2023</v>
      </c>
      <c r="D5912" s="244" t="s">
        <v>661</v>
      </c>
      <c r="E5912" s="245">
        <v>1</v>
      </c>
      <c r="F5912" s="243">
        <v>15</v>
      </c>
      <c r="G5912" s="196">
        <v>30.350439999999999</v>
      </c>
    </row>
    <row r="5913" spans="1:7" s="63" customFormat="1" ht="18" customHeight="1" x14ac:dyDescent="0.35">
      <c r="A5913" s="367" t="s">
        <v>454</v>
      </c>
      <c r="B5913" s="403"/>
      <c r="C5913" s="195">
        <v>2023</v>
      </c>
      <c r="D5913" s="244" t="s">
        <v>661</v>
      </c>
      <c r="E5913" s="245">
        <v>1</v>
      </c>
      <c r="F5913" s="243">
        <v>15</v>
      </c>
      <c r="G5913" s="196">
        <v>30.350439999999999</v>
      </c>
    </row>
    <row r="5914" spans="1:7" s="63" customFormat="1" ht="18" customHeight="1" x14ac:dyDescent="0.35">
      <c r="A5914" s="367" t="s">
        <v>454</v>
      </c>
      <c r="B5914" s="403"/>
      <c r="C5914" s="195">
        <v>2023</v>
      </c>
      <c r="D5914" s="244" t="s">
        <v>661</v>
      </c>
      <c r="E5914" s="245">
        <v>1</v>
      </c>
      <c r="F5914" s="243">
        <v>15</v>
      </c>
      <c r="G5914" s="196">
        <v>30.350439999999999</v>
      </c>
    </row>
    <row r="5915" spans="1:7" s="63" customFormat="1" ht="18" customHeight="1" x14ac:dyDescent="0.35">
      <c r="A5915" s="367" t="s">
        <v>454</v>
      </c>
      <c r="B5915" s="403"/>
      <c r="C5915" s="195">
        <v>2023</v>
      </c>
      <c r="D5915" s="244" t="s">
        <v>661</v>
      </c>
      <c r="E5915" s="245">
        <v>1</v>
      </c>
      <c r="F5915" s="243">
        <v>10</v>
      </c>
      <c r="G5915" s="196">
        <v>30.350439999999999</v>
      </c>
    </row>
    <row r="5916" spans="1:7" s="63" customFormat="1" ht="18" customHeight="1" x14ac:dyDescent="0.35">
      <c r="A5916" s="367" t="s">
        <v>454</v>
      </c>
      <c r="B5916" s="403"/>
      <c r="C5916" s="195">
        <v>2023</v>
      </c>
      <c r="D5916" s="244" t="s">
        <v>661</v>
      </c>
      <c r="E5916" s="245">
        <v>1</v>
      </c>
      <c r="F5916" s="243">
        <v>15</v>
      </c>
      <c r="G5916" s="196">
        <v>30.350439999999999</v>
      </c>
    </row>
    <row r="5917" spans="1:7" s="63" customFormat="1" ht="18" customHeight="1" x14ac:dyDescent="0.35">
      <c r="A5917" s="367" t="s">
        <v>454</v>
      </c>
      <c r="B5917" s="403"/>
      <c r="C5917" s="195">
        <v>2023</v>
      </c>
      <c r="D5917" s="244" t="s">
        <v>661</v>
      </c>
      <c r="E5917" s="245">
        <v>1</v>
      </c>
      <c r="F5917" s="243">
        <v>5</v>
      </c>
      <c r="G5917" s="196">
        <v>30.350439999999999</v>
      </c>
    </row>
    <row r="5918" spans="1:7" s="63" customFormat="1" ht="18" customHeight="1" x14ac:dyDescent="0.35">
      <c r="A5918" s="367" t="s">
        <v>454</v>
      </c>
      <c r="B5918" s="403"/>
      <c r="C5918" s="195">
        <v>2023</v>
      </c>
      <c r="D5918" s="244" t="s">
        <v>661</v>
      </c>
      <c r="E5918" s="245">
        <v>1</v>
      </c>
      <c r="F5918" s="243">
        <v>15</v>
      </c>
      <c r="G5918" s="196">
        <v>30.350439999999999</v>
      </c>
    </row>
    <row r="5919" spans="1:7" s="63" customFormat="1" ht="18" customHeight="1" x14ac:dyDescent="0.35">
      <c r="A5919" s="367" t="s">
        <v>454</v>
      </c>
      <c r="B5919" s="403"/>
      <c r="C5919" s="195">
        <v>2023</v>
      </c>
      <c r="D5919" s="244" t="s">
        <v>661</v>
      </c>
      <c r="E5919" s="245">
        <v>1</v>
      </c>
      <c r="F5919" s="243">
        <v>8</v>
      </c>
      <c r="G5919" s="196">
        <v>30.350439999999999</v>
      </c>
    </row>
    <row r="5920" spans="1:7" s="63" customFormat="1" ht="18" customHeight="1" x14ac:dyDescent="0.35">
      <c r="A5920" s="367" t="s">
        <v>454</v>
      </c>
      <c r="B5920" s="403"/>
      <c r="C5920" s="195">
        <v>2023</v>
      </c>
      <c r="D5920" s="244" t="s">
        <v>661</v>
      </c>
      <c r="E5920" s="245">
        <v>1</v>
      </c>
      <c r="F5920" s="243">
        <v>15</v>
      </c>
      <c r="G5920" s="196">
        <v>30.350439999999999</v>
      </c>
    </row>
    <row r="5921" spans="1:7" s="63" customFormat="1" ht="18" customHeight="1" x14ac:dyDescent="0.35">
      <c r="A5921" s="367" t="s">
        <v>454</v>
      </c>
      <c r="B5921" s="403"/>
      <c r="C5921" s="195">
        <v>2023</v>
      </c>
      <c r="D5921" s="244" t="s">
        <v>661</v>
      </c>
      <c r="E5921" s="245">
        <v>1</v>
      </c>
      <c r="F5921" s="243">
        <v>15</v>
      </c>
      <c r="G5921" s="196">
        <v>30.350439999999999</v>
      </c>
    </row>
    <row r="5922" spans="1:7" s="63" customFormat="1" ht="18" customHeight="1" x14ac:dyDescent="0.35">
      <c r="A5922" s="367" t="s">
        <v>454</v>
      </c>
      <c r="B5922" s="403"/>
      <c r="C5922" s="195">
        <v>2023</v>
      </c>
      <c r="D5922" s="244" t="s">
        <v>661</v>
      </c>
      <c r="E5922" s="245">
        <v>1</v>
      </c>
      <c r="F5922" s="243">
        <v>14</v>
      </c>
      <c r="G5922" s="196">
        <v>29.603860000000001</v>
      </c>
    </row>
    <row r="5923" spans="1:7" s="63" customFormat="1" ht="18" customHeight="1" x14ac:dyDescent="0.35">
      <c r="A5923" s="367" t="s">
        <v>454</v>
      </c>
      <c r="B5923" s="403"/>
      <c r="C5923" s="195">
        <v>2023</v>
      </c>
      <c r="D5923" s="244" t="s">
        <v>661</v>
      </c>
      <c r="E5923" s="245">
        <v>1</v>
      </c>
      <c r="F5923" s="243">
        <v>10</v>
      </c>
      <c r="G5923" s="196">
        <v>29.603860000000001</v>
      </c>
    </row>
    <row r="5924" spans="1:7" s="63" customFormat="1" ht="18" customHeight="1" x14ac:dyDescent="0.35">
      <c r="A5924" s="367" t="s">
        <v>454</v>
      </c>
      <c r="B5924" s="403"/>
      <c r="C5924" s="195">
        <v>2023</v>
      </c>
      <c r="D5924" s="244" t="s">
        <v>661</v>
      </c>
      <c r="E5924" s="245">
        <v>1</v>
      </c>
      <c r="F5924" s="243">
        <v>7</v>
      </c>
      <c r="G5924" s="196">
        <v>29.603860000000001</v>
      </c>
    </row>
    <row r="5925" spans="1:7" s="63" customFormat="1" ht="18" customHeight="1" x14ac:dyDescent="0.35">
      <c r="A5925" s="367" t="s">
        <v>454</v>
      </c>
      <c r="B5925" s="403"/>
      <c r="C5925" s="195">
        <v>2023</v>
      </c>
      <c r="D5925" s="244" t="s">
        <v>661</v>
      </c>
      <c r="E5925" s="245">
        <v>1</v>
      </c>
      <c r="F5925" s="243">
        <v>4</v>
      </c>
      <c r="G5925" s="196">
        <v>29.603860000000001</v>
      </c>
    </row>
    <row r="5926" spans="1:7" s="63" customFormat="1" ht="18" customHeight="1" x14ac:dyDescent="0.35">
      <c r="A5926" s="367" t="s">
        <v>454</v>
      </c>
      <c r="B5926" s="403"/>
      <c r="C5926" s="195">
        <v>2023</v>
      </c>
      <c r="D5926" s="244" t="s">
        <v>661</v>
      </c>
      <c r="E5926" s="245">
        <v>1</v>
      </c>
      <c r="F5926" s="243">
        <v>5</v>
      </c>
      <c r="G5926" s="196">
        <v>29.603860000000001</v>
      </c>
    </row>
    <row r="5927" spans="1:7" s="63" customFormat="1" ht="18" customHeight="1" x14ac:dyDescent="0.35">
      <c r="A5927" s="367" t="s">
        <v>454</v>
      </c>
      <c r="B5927" s="403"/>
      <c r="C5927" s="195">
        <v>2023</v>
      </c>
      <c r="D5927" s="244" t="s">
        <v>661</v>
      </c>
      <c r="E5927" s="245">
        <v>1</v>
      </c>
      <c r="F5927" s="243">
        <v>5</v>
      </c>
      <c r="G5927" s="196">
        <v>30.64228</v>
      </c>
    </row>
    <row r="5928" spans="1:7" s="63" customFormat="1" ht="18" customHeight="1" x14ac:dyDescent="0.35">
      <c r="A5928" s="367" t="s">
        <v>454</v>
      </c>
      <c r="B5928" s="403"/>
      <c r="C5928" s="195">
        <v>2023</v>
      </c>
      <c r="D5928" s="244" t="s">
        <v>661</v>
      </c>
      <c r="E5928" s="245">
        <v>1</v>
      </c>
      <c r="F5928" s="279">
        <v>7.5</v>
      </c>
      <c r="G5928" s="196">
        <v>30.64228</v>
      </c>
    </row>
    <row r="5929" spans="1:7" s="63" customFormat="1" ht="18" customHeight="1" x14ac:dyDescent="0.35">
      <c r="A5929" s="367" t="s">
        <v>454</v>
      </c>
      <c r="B5929" s="403"/>
      <c r="C5929" s="195">
        <v>2023</v>
      </c>
      <c r="D5929" s="244" t="s">
        <v>661</v>
      </c>
      <c r="E5929" s="245">
        <v>1</v>
      </c>
      <c r="F5929" s="243">
        <v>5</v>
      </c>
      <c r="G5929" s="196">
        <v>30.64228</v>
      </c>
    </row>
    <row r="5930" spans="1:7" s="63" customFormat="1" ht="18" customHeight="1" x14ac:dyDescent="0.35">
      <c r="A5930" s="367" t="s">
        <v>454</v>
      </c>
      <c r="B5930" s="403"/>
      <c r="C5930" s="195">
        <v>2023</v>
      </c>
      <c r="D5930" s="244" t="s">
        <v>661</v>
      </c>
      <c r="E5930" s="245">
        <v>1</v>
      </c>
      <c r="F5930" s="243">
        <v>10</v>
      </c>
      <c r="G5930" s="196">
        <v>29.603860000000001</v>
      </c>
    </row>
    <row r="5931" spans="1:7" s="63" customFormat="1" ht="18" customHeight="1" x14ac:dyDescent="0.35">
      <c r="A5931" s="367" t="s">
        <v>454</v>
      </c>
      <c r="B5931" s="403"/>
      <c r="C5931" s="195">
        <v>2023</v>
      </c>
      <c r="D5931" s="244" t="s">
        <v>661</v>
      </c>
      <c r="E5931" s="245">
        <v>1</v>
      </c>
      <c r="F5931" s="146">
        <v>7</v>
      </c>
      <c r="G5931" s="178">
        <v>30.64228</v>
      </c>
    </row>
    <row r="5932" spans="1:7" s="63" customFormat="1" ht="18" customHeight="1" x14ac:dyDescent="0.35">
      <c r="A5932" s="367" t="s">
        <v>454</v>
      </c>
      <c r="B5932" s="403"/>
      <c r="C5932" s="195">
        <v>2023</v>
      </c>
      <c r="D5932" s="244" t="s">
        <v>661</v>
      </c>
      <c r="E5932" s="245">
        <v>1</v>
      </c>
      <c r="F5932" s="146">
        <v>7</v>
      </c>
      <c r="G5932" s="178">
        <v>30.64228</v>
      </c>
    </row>
    <row r="5933" spans="1:7" s="63" customFormat="1" ht="18" customHeight="1" x14ac:dyDescent="0.35">
      <c r="A5933" s="367" t="s">
        <v>454</v>
      </c>
      <c r="B5933" s="403"/>
      <c r="C5933" s="195">
        <v>2023</v>
      </c>
      <c r="D5933" s="244" t="s">
        <v>661</v>
      </c>
      <c r="E5933" s="245">
        <v>1</v>
      </c>
      <c r="F5933" s="146">
        <v>7</v>
      </c>
      <c r="G5933" s="178">
        <v>30.64228</v>
      </c>
    </row>
    <row r="5934" spans="1:7" s="63" customFormat="1" ht="18" customHeight="1" x14ac:dyDescent="0.35">
      <c r="A5934" s="367" t="s">
        <v>454</v>
      </c>
      <c r="B5934" s="403"/>
      <c r="C5934" s="195">
        <v>2023</v>
      </c>
      <c r="D5934" s="244" t="s">
        <v>661</v>
      </c>
      <c r="E5934" s="245">
        <v>1</v>
      </c>
      <c r="F5934" s="146">
        <v>7</v>
      </c>
      <c r="G5934" s="178">
        <v>30.64228</v>
      </c>
    </row>
    <row r="5935" spans="1:7" s="63" customFormat="1" ht="18" customHeight="1" x14ac:dyDescent="0.35">
      <c r="A5935" s="367" t="s">
        <v>454</v>
      </c>
      <c r="B5935" s="403"/>
      <c r="C5935" s="195">
        <v>2023</v>
      </c>
      <c r="D5935" s="244" t="s">
        <v>661</v>
      </c>
      <c r="E5935" s="245">
        <v>1</v>
      </c>
      <c r="F5935" s="146">
        <v>7</v>
      </c>
      <c r="G5935" s="178">
        <v>30.64228</v>
      </c>
    </row>
    <row r="5936" spans="1:7" s="63" customFormat="1" ht="18" customHeight="1" x14ac:dyDescent="0.35">
      <c r="A5936" s="367" t="s">
        <v>454</v>
      </c>
      <c r="B5936" s="403"/>
      <c r="C5936" s="195">
        <v>2023</v>
      </c>
      <c r="D5936" s="244" t="s">
        <v>661</v>
      </c>
      <c r="E5936" s="245">
        <v>1</v>
      </c>
      <c r="F5936" s="146">
        <v>7</v>
      </c>
      <c r="G5936" s="178">
        <v>30.64228</v>
      </c>
    </row>
    <row r="5937" spans="1:7" s="63" customFormat="1" ht="18" customHeight="1" x14ac:dyDescent="0.35">
      <c r="A5937" s="367" t="s">
        <v>454</v>
      </c>
      <c r="B5937" s="403"/>
      <c r="C5937" s="195">
        <v>2023</v>
      </c>
      <c r="D5937" s="244" t="s">
        <v>661</v>
      </c>
      <c r="E5937" s="245">
        <v>1</v>
      </c>
      <c r="F5937" s="146">
        <v>7</v>
      </c>
      <c r="G5937" s="178">
        <v>30.64228</v>
      </c>
    </row>
    <row r="5938" spans="1:7" s="63" customFormat="1" ht="18" customHeight="1" x14ac:dyDescent="0.35">
      <c r="A5938" s="367" t="s">
        <v>454</v>
      </c>
      <c r="B5938" s="403"/>
      <c r="C5938" s="195">
        <v>2023</v>
      </c>
      <c r="D5938" s="244" t="s">
        <v>661</v>
      </c>
      <c r="E5938" s="245">
        <v>1</v>
      </c>
      <c r="F5938" s="146">
        <v>5</v>
      </c>
      <c r="G5938" s="178">
        <v>30.64228</v>
      </c>
    </row>
    <row r="5939" spans="1:7" s="63" customFormat="1" ht="18" customHeight="1" x14ac:dyDescent="0.35">
      <c r="A5939" s="367" t="s">
        <v>454</v>
      </c>
      <c r="B5939" s="404"/>
      <c r="C5939" s="195">
        <v>2023</v>
      </c>
      <c r="D5939" s="244" t="s">
        <v>661</v>
      </c>
      <c r="E5939" s="245">
        <v>1</v>
      </c>
      <c r="F5939" s="146">
        <v>4</v>
      </c>
      <c r="G5939" s="178">
        <v>30.64228</v>
      </c>
    </row>
    <row r="5940" spans="1:7" s="91" customFormat="1" ht="87.6" customHeight="1" x14ac:dyDescent="0.35">
      <c r="A5940" s="367" t="s">
        <v>454</v>
      </c>
      <c r="B5940" s="219" t="s">
        <v>471</v>
      </c>
      <c r="C5940" s="100">
        <v>2023</v>
      </c>
      <c r="D5940" s="101">
        <v>0.4</v>
      </c>
      <c r="E5940" s="103">
        <v>1</v>
      </c>
      <c r="F5940" s="103">
        <v>15</v>
      </c>
      <c r="G5940" s="104">
        <v>29.071269999999998</v>
      </c>
    </row>
    <row r="5941" spans="1:7" s="91" customFormat="1" ht="87.45" customHeight="1" x14ac:dyDescent="0.35">
      <c r="A5941" s="367" t="s">
        <v>454</v>
      </c>
      <c r="B5941" s="219" t="s">
        <v>471</v>
      </c>
      <c r="C5941" s="100">
        <v>2023</v>
      </c>
      <c r="D5941" s="169">
        <v>0.4</v>
      </c>
      <c r="E5941" s="103">
        <v>1</v>
      </c>
      <c r="F5941" s="103">
        <v>15</v>
      </c>
      <c r="G5941" s="104">
        <v>29.640429999999999</v>
      </c>
    </row>
    <row r="5942" spans="1:7" s="91" customFormat="1" ht="87.45" customHeight="1" x14ac:dyDescent="0.35">
      <c r="A5942" s="367" t="s">
        <v>454</v>
      </c>
      <c r="B5942" s="219" t="s">
        <v>471</v>
      </c>
      <c r="C5942" s="100">
        <v>2023</v>
      </c>
      <c r="D5942" s="169">
        <v>0.4</v>
      </c>
      <c r="E5942" s="103">
        <v>1</v>
      </c>
      <c r="F5942" s="103">
        <v>15</v>
      </c>
      <c r="G5942" s="104">
        <v>32.276339999999998</v>
      </c>
    </row>
    <row r="5943" spans="1:7" s="91" customFormat="1" ht="87.45" customHeight="1" x14ac:dyDescent="0.35">
      <c r="A5943" s="367" t="s">
        <v>454</v>
      </c>
      <c r="B5943" s="219" t="s">
        <v>471</v>
      </c>
      <c r="C5943" s="100">
        <v>2023</v>
      </c>
      <c r="D5943" s="169">
        <v>0.4</v>
      </c>
      <c r="E5943" s="103">
        <v>1</v>
      </c>
      <c r="F5943" s="103">
        <v>15</v>
      </c>
      <c r="G5943" s="104">
        <v>31.373100000000001</v>
      </c>
    </row>
    <row r="5944" spans="1:7" s="91" customFormat="1" ht="87.45" customHeight="1" x14ac:dyDescent="0.35">
      <c r="A5944" s="367" t="s">
        <v>454</v>
      </c>
      <c r="B5944" s="219" t="s">
        <v>471</v>
      </c>
      <c r="C5944" s="100">
        <v>2023</v>
      </c>
      <c r="D5944" s="169">
        <v>0.4</v>
      </c>
      <c r="E5944" s="103">
        <v>1</v>
      </c>
      <c r="F5944" s="103">
        <v>15</v>
      </c>
      <c r="G5944" s="104">
        <v>32.276350000000001</v>
      </c>
    </row>
    <row r="5945" spans="1:7" s="91" customFormat="1" ht="87.45" customHeight="1" x14ac:dyDescent="0.35">
      <c r="A5945" s="367" t="s">
        <v>454</v>
      </c>
      <c r="B5945" s="219" t="s">
        <v>471</v>
      </c>
      <c r="C5945" s="100">
        <v>2023</v>
      </c>
      <c r="D5945" s="169">
        <v>0.4</v>
      </c>
      <c r="E5945" s="103">
        <v>1</v>
      </c>
      <c r="F5945" s="103">
        <v>15</v>
      </c>
      <c r="G5945" s="104">
        <v>31.634740000000001</v>
      </c>
    </row>
    <row r="5946" spans="1:7" s="91" customFormat="1" ht="87.45" customHeight="1" x14ac:dyDescent="0.35">
      <c r="A5946" s="367" t="s">
        <v>454</v>
      </c>
      <c r="B5946" s="219" t="s">
        <v>471</v>
      </c>
      <c r="C5946" s="100">
        <v>2023</v>
      </c>
      <c r="D5946" s="169">
        <v>0.4</v>
      </c>
      <c r="E5946" s="103">
        <v>1</v>
      </c>
      <c r="F5946" s="103">
        <v>5</v>
      </c>
      <c r="G5946" s="104">
        <v>30.780149999999999</v>
      </c>
    </row>
    <row r="5947" spans="1:7" s="91" customFormat="1" ht="87.45" customHeight="1" x14ac:dyDescent="0.35">
      <c r="A5947" s="367" t="s">
        <v>454</v>
      </c>
      <c r="B5947" s="219" t="s">
        <v>471</v>
      </c>
      <c r="C5947" s="100">
        <v>2023</v>
      </c>
      <c r="D5947" s="169">
        <v>0.4</v>
      </c>
      <c r="E5947" s="103">
        <v>1</v>
      </c>
      <c r="F5947" s="103">
        <v>15</v>
      </c>
      <c r="G5947" s="104">
        <v>32.276339999999998</v>
      </c>
    </row>
    <row r="5948" spans="1:7" s="91" customFormat="1" ht="87.45" customHeight="1" x14ac:dyDescent="0.35">
      <c r="A5948" s="367" t="s">
        <v>454</v>
      </c>
      <c r="B5948" s="219" t="s">
        <v>471</v>
      </c>
      <c r="C5948" s="100">
        <v>2023</v>
      </c>
      <c r="D5948" s="169">
        <v>0.4</v>
      </c>
      <c r="E5948" s="103">
        <v>1</v>
      </c>
      <c r="F5948" s="103">
        <v>5</v>
      </c>
      <c r="G5948" s="104">
        <v>29.92717</v>
      </c>
    </row>
    <row r="5949" spans="1:7" s="91" customFormat="1" ht="87.45" customHeight="1" x14ac:dyDescent="0.35">
      <c r="A5949" s="367" t="s">
        <v>454</v>
      </c>
      <c r="B5949" s="219" t="s">
        <v>471</v>
      </c>
      <c r="C5949" s="100">
        <v>2023</v>
      </c>
      <c r="D5949" s="169">
        <v>0.4</v>
      </c>
      <c r="E5949" s="103">
        <v>1</v>
      </c>
      <c r="F5949" s="103">
        <v>10</v>
      </c>
      <c r="G5949" s="104">
        <v>33.475180000000002</v>
      </c>
    </row>
    <row r="5950" spans="1:7" s="91" customFormat="1" ht="87.45" customHeight="1" x14ac:dyDescent="0.35">
      <c r="A5950" s="367" t="s">
        <v>454</v>
      </c>
      <c r="B5950" s="219" t="s">
        <v>471</v>
      </c>
      <c r="C5950" s="100">
        <v>2023</v>
      </c>
      <c r="D5950" s="169">
        <v>0.4</v>
      </c>
      <c r="E5950" s="103">
        <v>1</v>
      </c>
      <c r="F5950" s="103">
        <v>10</v>
      </c>
      <c r="G5950" s="104">
        <v>33.475169999999999</v>
      </c>
    </row>
    <row r="5951" spans="1:7" s="91" customFormat="1" ht="87.45" customHeight="1" x14ac:dyDescent="0.35">
      <c r="A5951" s="367" t="s">
        <v>454</v>
      </c>
      <c r="B5951" s="219" t="s">
        <v>471</v>
      </c>
      <c r="C5951" s="100">
        <v>2023</v>
      </c>
      <c r="D5951" s="169">
        <v>0.4</v>
      </c>
      <c r="E5951" s="103">
        <v>1</v>
      </c>
      <c r="F5951" s="103">
        <v>8</v>
      </c>
      <c r="G5951" s="104">
        <v>33.475200000000001</v>
      </c>
    </row>
    <row r="5952" spans="1:7" s="91" customFormat="1" ht="87.45" customHeight="1" x14ac:dyDescent="0.35">
      <c r="A5952" s="367" t="s">
        <v>454</v>
      </c>
      <c r="B5952" s="219" t="s">
        <v>471</v>
      </c>
      <c r="C5952" s="100">
        <v>2023</v>
      </c>
      <c r="D5952" s="169">
        <v>0.4</v>
      </c>
      <c r="E5952" s="103">
        <v>1</v>
      </c>
      <c r="F5952" s="103">
        <v>15</v>
      </c>
      <c r="G5952" s="104">
        <v>33.832689999999999</v>
      </c>
    </row>
    <row r="5953" spans="1:7" s="91" customFormat="1" ht="87.45" customHeight="1" x14ac:dyDescent="0.35">
      <c r="A5953" s="367" t="s">
        <v>454</v>
      </c>
      <c r="B5953" s="219" t="s">
        <v>471</v>
      </c>
      <c r="C5953" s="100">
        <v>2023</v>
      </c>
      <c r="D5953" s="169">
        <v>0.4</v>
      </c>
      <c r="E5953" s="103">
        <v>1</v>
      </c>
      <c r="F5953" s="103">
        <v>8</v>
      </c>
      <c r="G5953" s="104">
        <v>33.903379999999999</v>
      </c>
    </row>
    <row r="5954" spans="1:7" s="91" customFormat="1" ht="87.45" customHeight="1" x14ac:dyDescent="0.35">
      <c r="A5954" s="367" t="s">
        <v>454</v>
      </c>
      <c r="B5954" s="219" t="s">
        <v>471</v>
      </c>
      <c r="C5954" s="100">
        <v>2023</v>
      </c>
      <c r="D5954" s="169">
        <v>0.4</v>
      </c>
      <c r="E5954" s="103">
        <v>1</v>
      </c>
      <c r="F5954" s="103">
        <v>15</v>
      </c>
      <c r="G5954" s="104">
        <v>33.832680000000003</v>
      </c>
    </row>
    <row r="5955" spans="1:7" s="91" customFormat="1" ht="87.45" customHeight="1" x14ac:dyDescent="0.35">
      <c r="A5955" s="367" t="s">
        <v>454</v>
      </c>
      <c r="B5955" s="219" t="s">
        <v>471</v>
      </c>
      <c r="C5955" s="100">
        <v>2023</v>
      </c>
      <c r="D5955" s="169">
        <v>0.4</v>
      </c>
      <c r="E5955" s="103">
        <v>1</v>
      </c>
      <c r="F5955" s="103">
        <v>15</v>
      </c>
      <c r="G5955" s="104">
        <v>31.396709999999999</v>
      </c>
    </row>
    <row r="5956" spans="1:7" s="91" customFormat="1" ht="87.45" customHeight="1" x14ac:dyDescent="0.35">
      <c r="A5956" s="367" t="s">
        <v>454</v>
      </c>
      <c r="B5956" s="219" t="s">
        <v>471</v>
      </c>
      <c r="C5956" s="100">
        <v>2023</v>
      </c>
      <c r="D5956" s="169">
        <v>0.4</v>
      </c>
      <c r="E5956" s="103">
        <v>1</v>
      </c>
      <c r="F5956" s="103">
        <v>10</v>
      </c>
      <c r="G5956" s="104">
        <v>31.396709999999999</v>
      </c>
    </row>
    <row r="5957" spans="1:7" s="91" customFormat="1" ht="87.45" customHeight="1" x14ac:dyDescent="0.35">
      <c r="A5957" s="367" t="s">
        <v>454</v>
      </c>
      <c r="B5957" s="219" t="s">
        <v>471</v>
      </c>
      <c r="C5957" s="100">
        <v>2023</v>
      </c>
      <c r="D5957" s="169">
        <v>0.4</v>
      </c>
      <c r="E5957" s="103">
        <v>1</v>
      </c>
      <c r="F5957" s="103">
        <v>15</v>
      </c>
      <c r="G5957" s="104">
        <v>32.99409</v>
      </c>
    </row>
    <row r="5958" spans="1:7" s="91" customFormat="1" ht="87.45" customHeight="1" x14ac:dyDescent="0.35">
      <c r="A5958" s="367" t="s">
        <v>454</v>
      </c>
      <c r="B5958" s="219" t="s">
        <v>471</v>
      </c>
      <c r="C5958" s="100">
        <v>2023</v>
      </c>
      <c r="D5958" s="169">
        <v>0.4</v>
      </c>
      <c r="E5958" s="103">
        <v>1</v>
      </c>
      <c r="F5958" s="103">
        <v>5</v>
      </c>
      <c r="G5958" s="104">
        <v>32.99409</v>
      </c>
    </row>
    <row r="5959" spans="1:7" s="91" customFormat="1" ht="87.45" customHeight="1" x14ac:dyDescent="0.35">
      <c r="A5959" s="367" t="s">
        <v>454</v>
      </c>
      <c r="B5959" s="219" t="s">
        <v>471</v>
      </c>
      <c r="C5959" s="100">
        <v>2023</v>
      </c>
      <c r="D5959" s="169">
        <v>0.4</v>
      </c>
      <c r="E5959" s="103">
        <v>1</v>
      </c>
      <c r="F5959" s="103">
        <v>8</v>
      </c>
      <c r="G5959" s="104">
        <v>32.994100000000003</v>
      </c>
    </row>
    <row r="5960" spans="1:7" s="91" customFormat="1" ht="87.45" customHeight="1" x14ac:dyDescent="0.35">
      <c r="A5960" s="367" t="s">
        <v>454</v>
      </c>
      <c r="B5960" s="219" t="s">
        <v>471</v>
      </c>
      <c r="C5960" s="100">
        <v>2023</v>
      </c>
      <c r="D5960" s="169">
        <v>0.4</v>
      </c>
      <c r="E5960" s="103">
        <v>1</v>
      </c>
      <c r="F5960" s="103">
        <v>7.5</v>
      </c>
      <c r="G5960" s="104">
        <v>31.396709999999999</v>
      </c>
    </row>
    <row r="5961" spans="1:7" s="91" customFormat="1" ht="87.45" customHeight="1" x14ac:dyDescent="0.35">
      <c r="A5961" s="367" t="s">
        <v>454</v>
      </c>
      <c r="B5961" s="219" t="s">
        <v>471</v>
      </c>
      <c r="C5961" s="100">
        <v>2023</v>
      </c>
      <c r="D5961" s="169">
        <v>0.4</v>
      </c>
      <c r="E5961" s="103">
        <v>1</v>
      </c>
      <c r="F5961" s="103">
        <v>1</v>
      </c>
      <c r="G5961" s="104">
        <v>32.994100000000003</v>
      </c>
    </row>
    <row r="5962" spans="1:7" s="91" customFormat="1" ht="87.45" customHeight="1" x14ac:dyDescent="0.35">
      <c r="A5962" s="367" t="s">
        <v>454</v>
      </c>
      <c r="B5962" s="219" t="s">
        <v>471</v>
      </c>
      <c r="C5962" s="100">
        <v>2023</v>
      </c>
      <c r="D5962" s="169">
        <v>0.4</v>
      </c>
      <c r="E5962" s="103">
        <v>1</v>
      </c>
      <c r="F5962" s="103">
        <v>7</v>
      </c>
      <c r="G5962" s="104">
        <v>34.104199999999999</v>
      </c>
    </row>
    <row r="5963" spans="1:7" s="91" customFormat="1" ht="87.45" customHeight="1" x14ac:dyDescent="0.35">
      <c r="A5963" s="367" t="s">
        <v>454</v>
      </c>
      <c r="B5963" s="219" t="s">
        <v>471</v>
      </c>
      <c r="C5963" s="100">
        <v>2023</v>
      </c>
      <c r="D5963" s="169">
        <v>0.4</v>
      </c>
      <c r="E5963" s="103">
        <v>1</v>
      </c>
      <c r="F5963" s="103">
        <v>15</v>
      </c>
      <c r="G5963" s="104">
        <v>34.104199999999999</v>
      </c>
    </row>
    <row r="5964" spans="1:7" s="91" customFormat="1" ht="87.45" customHeight="1" x14ac:dyDescent="0.35">
      <c r="A5964" s="367" t="s">
        <v>454</v>
      </c>
      <c r="B5964" s="219" t="s">
        <v>471</v>
      </c>
      <c r="C5964" s="100">
        <v>2023</v>
      </c>
      <c r="D5964" s="169">
        <v>0.4</v>
      </c>
      <c r="E5964" s="103">
        <v>1</v>
      </c>
      <c r="F5964" s="103">
        <v>1</v>
      </c>
      <c r="G5964" s="104">
        <v>34.104210000000002</v>
      </c>
    </row>
    <row r="5965" spans="1:7" s="91" customFormat="1" ht="87.45" customHeight="1" x14ac:dyDescent="0.35">
      <c r="A5965" s="367" t="s">
        <v>454</v>
      </c>
      <c r="B5965" s="219" t="s">
        <v>471</v>
      </c>
      <c r="C5965" s="100">
        <v>2023</v>
      </c>
      <c r="D5965" s="169">
        <v>0.4</v>
      </c>
      <c r="E5965" s="103">
        <v>1</v>
      </c>
      <c r="F5965" s="103">
        <v>15</v>
      </c>
      <c r="G5965" s="104">
        <v>34.104210000000002</v>
      </c>
    </row>
    <row r="5966" spans="1:7" s="91" customFormat="1" ht="87.45" customHeight="1" x14ac:dyDescent="0.35">
      <c r="A5966" s="367" t="s">
        <v>454</v>
      </c>
      <c r="B5966" s="219" t="s">
        <v>471</v>
      </c>
      <c r="C5966" s="100">
        <v>2023</v>
      </c>
      <c r="D5966" s="169">
        <v>0.4</v>
      </c>
      <c r="E5966" s="103">
        <v>1</v>
      </c>
      <c r="F5966" s="103">
        <v>2</v>
      </c>
      <c r="G5966" s="104">
        <v>34.104199999999999</v>
      </c>
    </row>
    <row r="5967" spans="1:7" s="91" customFormat="1" ht="87.45" customHeight="1" x14ac:dyDescent="0.35">
      <c r="A5967" s="367" t="s">
        <v>454</v>
      </c>
      <c r="B5967" s="219" t="s">
        <v>471</v>
      </c>
      <c r="C5967" s="100">
        <v>2023</v>
      </c>
      <c r="D5967" s="169">
        <v>0.4</v>
      </c>
      <c r="E5967" s="103">
        <v>1</v>
      </c>
      <c r="F5967" s="103">
        <v>5</v>
      </c>
      <c r="G5967" s="104">
        <v>34.104199999999999</v>
      </c>
    </row>
    <row r="5968" spans="1:7" s="91" customFormat="1" ht="87.45" customHeight="1" x14ac:dyDescent="0.35">
      <c r="A5968" s="367" t="s">
        <v>454</v>
      </c>
      <c r="B5968" s="219" t="s">
        <v>471</v>
      </c>
      <c r="C5968" s="100">
        <v>2023</v>
      </c>
      <c r="D5968" s="169">
        <v>0.4</v>
      </c>
      <c r="E5968" s="103">
        <v>1</v>
      </c>
      <c r="F5968" s="103">
        <v>15</v>
      </c>
      <c r="G5968" s="104">
        <v>34.104199999999999</v>
      </c>
    </row>
    <row r="5969" spans="1:7" s="91" customFormat="1" ht="87.45" customHeight="1" x14ac:dyDescent="0.35">
      <c r="A5969" s="367" t="s">
        <v>454</v>
      </c>
      <c r="B5969" s="219" t="s">
        <v>471</v>
      </c>
      <c r="C5969" s="100">
        <v>2023</v>
      </c>
      <c r="D5969" s="169">
        <v>0.4</v>
      </c>
      <c r="E5969" s="103">
        <v>1</v>
      </c>
      <c r="F5969" s="103">
        <v>5</v>
      </c>
      <c r="G5969" s="104">
        <v>34.457250000000002</v>
      </c>
    </row>
    <row r="5970" spans="1:7" s="91" customFormat="1" ht="87.45" customHeight="1" x14ac:dyDescent="0.35">
      <c r="A5970" s="367" t="s">
        <v>454</v>
      </c>
      <c r="B5970" s="219" t="s">
        <v>471</v>
      </c>
      <c r="C5970" s="100">
        <v>2023</v>
      </c>
      <c r="D5970" s="169">
        <v>0.4</v>
      </c>
      <c r="E5970" s="103">
        <v>1</v>
      </c>
      <c r="F5970" s="103">
        <v>7</v>
      </c>
      <c r="G5970" s="104">
        <v>34.457149999999999</v>
      </c>
    </row>
    <row r="5971" spans="1:7" s="91" customFormat="1" ht="87.45" customHeight="1" x14ac:dyDescent="0.35">
      <c r="A5971" s="367" t="s">
        <v>454</v>
      </c>
      <c r="B5971" s="219" t="s">
        <v>471</v>
      </c>
      <c r="C5971" s="100">
        <v>2023</v>
      </c>
      <c r="D5971" s="169">
        <v>0.4</v>
      </c>
      <c r="E5971" s="103">
        <v>1</v>
      </c>
      <c r="F5971" s="103">
        <v>5</v>
      </c>
      <c r="G5971" s="104">
        <v>31.396709999999999</v>
      </c>
    </row>
    <row r="5972" spans="1:7" s="91" customFormat="1" ht="87.45" customHeight="1" x14ac:dyDescent="0.35">
      <c r="A5972" s="367" t="s">
        <v>454</v>
      </c>
      <c r="B5972" s="219" t="s">
        <v>471</v>
      </c>
      <c r="C5972" s="100">
        <v>2023</v>
      </c>
      <c r="D5972" s="169">
        <v>0.4</v>
      </c>
      <c r="E5972" s="103">
        <v>1</v>
      </c>
      <c r="F5972" s="103">
        <v>15</v>
      </c>
      <c r="G5972" s="104">
        <v>31.396719999999998</v>
      </c>
    </row>
    <row r="5973" spans="1:7" s="91" customFormat="1" ht="87.45" customHeight="1" x14ac:dyDescent="0.35">
      <c r="A5973" s="367" t="s">
        <v>454</v>
      </c>
      <c r="B5973" s="219" t="s">
        <v>471</v>
      </c>
      <c r="C5973" s="100">
        <v>2023</v>
      </c>
      <c r="D5973" s="169">
        <v>0.4</v>
      </c>
      <c r="E5973" s="103">
        <v>1</v>
      </c>
      <c r="F5973" s="103">
        <v>15</v>
      </c>
      <c r="G5973" s="104">
        <v>31.396719999999998</v>
      </c>
    </row>
    <row r="5974" spans="1:7" s="91" customFormat="1" ht="87.45" customHeight="1" x14ac:dyDescent="0.35">
      <c r="A5974" s="367" t="s">
        <v>454</v>
      </c>
      <c r="B5974" s="219" t="s">
        <v>471</v>
      </c>
      <c r="C5974" s="100">
        <v>2023</v>
      </c>
      <c r="D5974" s="169">
        <v>0.4</v>
      </c>
      <c r="E5974" s="103">
        <v>1</v>
      </c>
      <c r="F5974" s="103">
        <v>10</v>
      </c>
      <c r="G5974" s="104">
        <v>31.544029999999999</v>
      </c>
    </row>
    <row r="5975" spans="1:7" s="91" customFormat="1" ht="87.45" customHeight="1" x14ac:dyDescent="0.35">
      <c r="A5975" s="367" t="s">
        <v>454</v>
      </c>
      <c r="B5975" s="219" t="s">
        <v>471</v>
      </c>
      <c r="C5975" s="100">
        <v>2023</v>
      </c>
      <c r="D5975" s="169">
        <v>0.4</v>
      </c>
      <c r="E5975" s="103">
        <v>1</v>
      </c>
      <c r="F5975" s="103">
        <v>9</v>
      </c>
      <c r="G5975" s="104">
        <v>31.544029999999999</v>
      </c>
    </row>
    <row r="5976" spans="1:7" s="91" customFormat="1" ht="87.45" customHeight="1" x14ac:dyDescent="0.35">
      <c r="A5976" s="367" t="s">
        <v>454</v>
      </c>
      <c r="B5976" s="219" t="s">
        <v>471</v>
      </c>
      <c r="C5976" s="100">
        <v>2023</v>
      </c>
      <c r="D5976" s="169">
        <v>0.4</v>
      </c>
      <c r="E5976" s="103">
        <v>1</v>
      </c>
      <c r="F5976" s="103">
        <v>15</v>
      </c>
      <c r="G5976" s="104">
        <v>31.544029999999999</v>
      </c>
    </row>
    <row r="5977" spans="1:7" s="91" customFormat="1" ht="87.45" customHeight="1" x14ac:dyDescent="0.35">
      <c r="A5977" s="367" t="s">
        <v>454</v>
      </c>
      <c r="B5977" s="219" t="s">
        <v>471</v>
      </c>
      <c r="C5977" s="100">
        <v>2023</v>
      </c>
      <c r="D5977" s="169">
        <v>0.4</v>
      </c>
      <c r="E5977" s="103">
        <v>1</v>
      </c>
      <c r="F5977" s="103">
        <v>5</v>
      </c>
      <c r="G5977" s="104">
        <v>31.544029999999999</v>
      </c>
    </row>
    <row r="5978" spans="1:7" s="91" customFormat="1" ht="87.45" customHeight="1" x14ac:dyDescent="0.35">
      <c r="A5978" s="367" t="s">
        <v>454</v>
      </c>
      <c r="B5978" s="219" t="s">
        <v>471</v>
      </c>
      <c r="C5978" s="100">
        <v>2023</v>
      </c>
      <c r="D5978" s="169">
        <v>0.4</v>
      </c>
      <c r="E5978" s="103">
        <v>1</v>
      </c>
      <c r="F5978" s="103">
        <v>5</v>
      </c>
      <c r="G5978" s="104">
        <v>32.503819999999997</v>
      </c>
    </row>
    <row r="5979" spans="1:7" s="91" customFormat="1" ht="87.45" customHeight="1" x14ac:dyDescent="0.35">
      <c r="A5979" s="367" t="s">
        <v>454</v>
      </c>
      <c r="B5979" s="219" t="s">
        <v>471</v>
      </c>
      <c r="C5979" s="100">
        <v>2023</v>
      </c>
      <c r="D5979" s="169">
        <v>0.4</v>
      </c>
      <c r="E5979" s="103">
        <v>1</v>
      </c>
      <c r="F5979" s="103">
        <v>15</v>
      </c>
      <c r="G5979" s="104">
        <v>31.54402</v>
      </c>
    </row>
    <row r="5980" spans="1:7" s="91" customFormat="1" ht="87.45" customHeight="1" x14ac:dyDescent="0.35">
      <c r="A5980" s="367" t="s">
        <v>454</v>
      </c>
      <c r="B5980" s="219" t="s">
        <v>471</v>
      </c>
      <c r="C5980" s="100">
        <v>2023</v>
      </c>
      <c r="D5980" s="169">
        <v>0.4</v>
      </c>
      <c r="E5980" s="103">
        <v>1</v>
      </c>
      <c r="F5980" s="103">
        <v>5</v>
      </c>
      <c r="G5980" s="104">
        <v>31.54402</v>
      </c>
    </row>
    <row r="5981" spans="1:7" s="91" customFormat="1" ht="87.45" customHeight="1" x14ac:dyDescent="0.35">
      <c r="A5981" s="367" t="s">
        <v>454</v>
      </c>
      <c r="B5981" s="219" t="s">
        <v>471</v>
      </c>
      <c r="C5981" s="100">
        <v>2023</v>
      </c>
      <c r="D5981" s="169">
        <v>0.4</v>
      </c>
      <c r="E5981" s="103">
        <v>1</v>
      </c>
      <c r="F5981" s="103">
        <v>14</v>
      </c>
      <c r="G5981" s="104">
        <v>32.503839999999997</v>
      </c>
    </row>
    <row r="5982" spans="1:7" s="91" customFormat="1" ht="87.45" customHeight="1" x14ac:dyDescent="0.35">
      <c r="A5982" s="367" t="s">
        <v>454</v>
      </c>
      <c r="B5982" s="219" t="s">
        <v>471</v>
      </c>
      <c r="C5982" s="100">
        <v>2023</v>
      </c>
      <c r="D5982" s="169">
        <v>0.4</v>
      </c>
      <c r="E5982" s="103">
        <v>1</v>
      </c>
      <c r="F5982" s="103">
        <v>15</v>
      </c>
      <c r="G5982" s="104">
        <v>32.037950000000002</v>
      </c>
    </row>
    <row r="5983" spans="1:7" s="91" customFormat="1" ht="87.45" customHeight="1" x14ac:dyDescent="0.35">
      <c r="A5983" s="367" t="s">
        <v>454</v>
      </c>
      <c r="B5983" s="219" t="s">
        <v>471</v>
      </c>
      <c r="C5983" s="100">
        <v>2023</v>
      </c>
      <c r="D5983" s="169">
        <v>0.4</v>
      </c>
      <c r="E5983" s="103">
        <v>1</v>
      </c>
      <c r="F5983" s="103">
        <v>7</v>
      </c>
      <c r="G5983" s="104">
        <v>31.54402</v>
      </c>
    </row>
    <row r="5984" spans="1:7" s="91" customFormat="1" ht="87.45" customHeight="1" x14ac:dyDescent="0.35">
      <c r="A5984" s="367" t="s">
        <v>454</v>
      </c>
      <c r="B5984" s="219" t="s">
        <v>471</v>
      </c>
      <c r="C5984" s="100">
        <v>2023</v>
      </c>
      <c r="D5984" s="169">
        <v>0.4</v>
      </c>
      <c r="E5984" s="103">
        <v>1</v>
      </c>
      <c r="F5984" s="103">
        <v>15</v>
      </c>
      <c r="G5984" s="104">
        <v>31.543990000000001</v>
      </c>
    </row>
    <row r="5985" spans="1:7" s="91" customFormat="1" ht="87.45" customHeight="1" x14ac:dyDescent="0.35">
      <c r="A5985" s="367" t="s">
        <v>454</v>
      </c>
      <c r="B5985" s="219" t="s">
        <v>471</v>
      </c>
      <c r="C5985" s="100">
        <v>2023</v>
      </c>
      <c r="D5985" s="169">
        <v>0.4</v>
      </c>
      <c r="E5985" s="103">
        <v>1</v>
      </c>
      <c r="F5985" s="103">
        <v>10</v>
      </c>
      <c r="G5985" s="104">
        <v>31.543990000000001</v>
      </c>
    </row>
    <row r="5986" spans="1:7" s="91" customFormat="1" ht="87.45" customHeight="1" x14ac:dyDescent="0.35">
      <c r="A5986" s="367" t="s">
        <v>454</v>
      </c>
      <c r="B5986" s="219" t="s">
        <v>471</v>
      </c>
      <c r="C5986" s="100">
        <v>2023</v>
      </c>
      <c r="D5986" s="169">
        <v>0.4</v>
      </c>
      <c r="E5986" s="103">
        <v>1</v>
      </c>
      <c r="F5986" s="103">
        <v>10</v>
      </c>
      <c r="G5986" s="104">
        <v>31.543990000000001</v>
      </c>
    </row>
    <row r="5987" spans="1:7" s="91" customFormat="1" ht="87.45" customHeight="1" x14ac:dyDescent="0.35">
      <c r="A5987" s="367" t="s">
        <v>454</v>
      </c>
      <c r="B5987" s="219" t="s">
        <v>471</v>
      </c>
      <c r="C5987" s="100">
        <v>2023</v>
      </c>
      <c r="D5987" s="169">
        <v>0.4</v>
      </c>
      <c r="E5987" s="103">
        <v>1</v>
      </c>
      <c r="F5987" s="103">
        <v>15</v>
      </c>
      <c r="G5987" s="104">
        <v>32.503819999999997</v>
      </c>
    </row>
    <row r="5988" spans="1:7" s="91" customFormat="1" ht="87.45" customHeight="1" x14ac:dyDescent="0.35">
      <c r="A5988" s="367" t="s">
        <v>454</v>
      </c>
      <c r="B5988" s="219" t="s">
        <v>471</v>
      </c>
      <c r="C5988" s="100">
        <v>2023</v>
      </c>
      <c r="D5988" s="169">
        <v>0.4</v>
      </c>
      <c r="E5988" s="103">
        <v>1</v>
      </c>
      <c r="F5988" s="103">
        <v>10</v>
      </c>
      <c r="G5988" s="104">
        <v>31.544029999999999</v>
      </c>
    </row>
    <row r="5989" spans="1:7" s="91" customFormat="1" ht="87.45" customHeight="1" x14ac:dyDescent="0.35">
      <c r="A5989" s="367" t="s">
        <v>454</v>
      </c>
      <c r="B5989" s="219" t="s">
        <v>471</v>
      </c>
      <c r="C5989" s="100">
        <v>2023</v>
      </c>
      <c r="D5989" s="169">
        <v>0.4</v>
      </c>
      <c r="E5989" s="103">
        <v>1</v>
      </c>
      <c r="F5989" s="103">
        <v>15</v>
      </c>
      <c r="G5989" s="104">
        <v>32.503819999999997</v>
      </c>
    </row>
    <row r="5990" spans="1:7" s="91" customFormat="1" ht="87.45" customHeight="1" x14ac:dyDescent="0.35">
      <c r="A5990" s="367" t="s">
        <v>454</v>
      </c>
      <c r="B5990" s="219" t="s">
        <v>471</v>
      </c>
      <c r="C5990" s="100">
        <v>2023</v>
      </c>
      <c r="D5990" s="169">
        <v>0.4</v>
      </c>
      <c r="E5990" s="103">
        <v>1</v>
      </c>
      <c r="F5990" s="103">
        <v>2</v>
      </c>
      <c r="G5990" s="104">
        <v>31.54402</v>
      </c>
    </row>
    <row r="5991" spans="1:7" s="91" customFormat="1" ht="87.45" customHeight="1" x14ac:dyDescent="0.35">
      <c r="A5991" s="367" t="s">
        <v>454</v>
      </c>
      <c r="B5991" s="219" t="s">
        <v>471</v>
      </c>
      <c r="C5991" s="100">
        <v>2023</v>
      </c>
      <c r="D5991" s="169">
        <v>0.4</v>
      </c>
      <c r="E5991" s="103">
        <v>1</v>
      </c>
      <c r="F5991" s="103">
        <v>10</v>
      </c>
      <c r="G5991" s="104">
        <v>31.54401</v>
      </c>
    </row>
    <row r="5992" spans="1:7" s="91" customFormat="1" ht="87.45" customHeight="1" x14ac:dyDescent="0.35">
      <c r="A5992" s="367" t="s">
        <v>454</v>
      </c>
      <c r="B5992" s="219" t="s">
        <v>471</v>
      </c>
      <c r="C5992" s="100">
        <v>2023</v>
      </c>
      <c r="D5992" s="169">
        <v>0.4</v>
      </c>
      <c r="E5992" s="103">
        <v>1</v>
      </c>
      <c r="F5992" s="103">
        <v>5</v>
      </c>
      <c r="G5992" s="104">
        <v>22.645980000000002</v>
      </c>
    </row>
    <row r="5993" spans="1:7" s="91" customFormat="1" ht="87.45" customHeight="1" x14ac:dyDescent="0.35">
      <c r="A5993" s="367" t="s">
        <v>454</v>
      </c>
      <c r="B5993" s="219" t="s">
        <v>471</v>
      </c>
      <c r="C5993" s="100">
        <v>2023</v>
      </c>
      <c r="D5993" s="169">
        <v>0.4</v>
      </c>
      <c r="E5993" s="103">
        <v>1</v>
      </c>
      <c r="F5993" s="103">
        <v>15</v>
      </c>
      <c r="G5993" s="104">
        <v>22.744990000000001</v>
      </c>
    </row>
    <row r="5994" spans="1:7" s="91" customFormat="1" ht="87.45" customHeight="1" x14ac:dyDescent="0.35">
      <c r="A5994" s="367" t="s">
        <v>454</v>
      </c>
      <c r="B5994" s="219" t="s">
        <v>471</v>
      </c>
      <c r="C5994" s="100">
        <v>2023</v>
      </c>
      <c r="D5994" s="169">
        <v>0.4</v>
      </c>
      <c r="E5994" s="103">
        <v>1</v>
      </c>
      <c r="F5994" s="103">
        <v>15</v>
      </c>
      <c r="G5994" s="104">
        <v>22.744990000000001</v>
      </c>
    </row>
    <row r="5995" spans="1:7" s="91" customFormat="1" ht="87.45" customHeight="1" x14ac:dyDescent="0.35">
      <c r="A5995" s="367" t="s">
        <v>454</v>
      </c>
      <c r="B5995" s="219" t="s">
        <v>471</v>
      </c>
      <c r="C5995" s="100">
        <v>2023</v>
      </c>
      <c r="D5995" s="169">
        <v>0.4</v>
      </c>
      <c r="E5995" s="103">
        <v>1</v>
      </c>
      <c r="F5995" s="103">
        <v>15</v>
      </c>
      <c r="G5995" s="104">
        <v>22.745000000000001</v>
      </c>
    </row>
    <row r="5996" spans="1:7" s="91" customFormat="1" ht="87.45" customHeight="1" x14ac:dyDescent="0.35">
      <c r="A5996" s="367" t="s">
        <v>454</v>
      </c>
      <c r="B5996" s="219" t="s">
        <v>471</v>
      </c>
      <c r="C5996" s="100">
        <v>2023</v>
      </c>
      <c r="D5996" s="169">
        <v>0.4</v>
      </c>
      <c r="E5996" s="103">
        <v>1</v>
      </c>
      <c r="F5996" s="103">
        <v>15</v>
      </c>
      <c r="G5996" s="104">
        <v>22.645980000000002</v>
      </c>
    </row>
    <row r="5997" spans="1:7" s="91" customFormat="1" ht="87.45" customHeight="1" x14ac:dyDescent="0.35">
      <c r="A5997" s="367" t="s">
        <v>454</v>
      </c>
      <c r="B5997" s="219" t="s">
        <v>471</v>
      </c>
      <c r="C5997" s="100">
        <v>2023</v>
      </c>
      <c r="D5997" s="169">
        <v>0.4</v>
      </c>
      <c r="E5997" s="103">
        <v>1</v>
      </c>
      <c r="F5997" s="103">
        <v>5</v>
      </c>
      <c r="G5997" s="104">
        <v>22.572099999999999</v>
      </c>
    </row>
    <row r="5998" spans="1:7" s="91" customFormat="1" ht="87.45" customHeight="1" x14ac:dyDescent="0.35">
      <c r="A5998" s="367" t="s">
        <v>454</v>
      </c>
      <c r="B5998" s="219" t="s">
        <v>471</v>
      </c>
      <c r="C5998" s="100">
        <v>2023</v>
      </c>
      <c r="D5998" s="169">
        <v>0.4</v>
      </c>
      <c r="E5998" s="103">
        <v>1</v>
      </c>
      <c r="F5998" s="103">
        <v>10</v>
      </c>
      <c r="G5998" s="104">
        <v>22.541419999999999</v>
      </c>
    </row>
    <row r="5999" spans="1:7" s="91" customFormat="1" ht="87.45" customHeight="1" x14ac:dyDescent="0.35">
      <c r="A5999" s="367" t="s">
        <v>454</v>
      </c>
      <c r="B5999" s="219" t="s">
        <v>471</v>
      </c>
      <c r="C5999" s="100">
        <v>2023</v>
      </c>
      <c r="D5999" s="169">
        <v>0.4</v>
      </c>
      <c r="E5999" s="103">
        <v>1</v>
      </c>
      <c r="F5999" s="103">
        <v>15</v>
      </c>
      <c r="G5999" s="104">
        <v>22.755279999999999</v>
      </c>
    </row>
    <row r="6000" spans="1:7" s="91" customFormat="1" ht="87.45" customHeight="1" x14ac:dyDescent="0.35">
      <c r="A6000" s="367" t="s">
        <v>454</v>
      </c>
      <c r="B6000" s="219" t="s">
        <v>471</v>
      </c>
      <c r="C6000" s="100">
        <v>2023</v>
      </c>
      <c r="D6000" s="169">
        <v>0.4</v>
      </c>
      <c r="E6000" s="103">
        <v>1</v>
      </c>
      <c r="F6000" s="103">
        <v>10</v>
      </c>
      <c r="G6000" s="104">
        <v>22.744969999999999</v>
      </c>
    </row>
    <row r="6001" spans="1:7" s="91" customFormat="1" ht="87.45" customHeight="1" x14ac:dyDescent="0.35">
      <c r="A6001" s="367" t="s">
        <v>454</v>
      </c>
      <c r="B6001" s="219" t="s">
        <v>471</v>
      </c>
      <c r="C6001" s="100">
        <v>2023</v>
      </c>
      <c r="D6001" s="169">
        <v>0.4</v>
      </c>
      <c r="E6001" s="103">
        <v>1</v>
      </c>
      <c r="F6001" s="103">
        <v>2</v>
      </c>
      <c r="G6001" s="104">
        <v>22.645949999999999</v>
      </c>
    </row>
    <row r="6002" spans="1:7" s="91" customFormat="1" ht="87.45" customHeight="1" x14ac:dyDescent="0.35">
      <c r="A6002" s="367" t="s">
        <v>454</v>
      </c>
      <c r="B6002" s="219" t="s">
        <v>471</v>
      </c>
      <c r="C6002" s="100">
        <v>2023</v>
      </c>
      <c r="D6002" s="169">
        <v>0.4</v>
      </c>
      <c r="E6002" s="103">
        <v>1</v>
      </c>
      <c r="F6002" s="103">
        <v>5</v>
      </c>
      <c r="G6002" s="104">
        <v>22.645959999999999</v>
      </c>
    </row>
    <row r="6003" spans="1:7" s="91" customFormat="1" ht="87.45" customHeight="1" x14ac:dyDescent="0.35">
      <c r="A6003" s="367" t="s">
        <v>454</v>
      </c>
      <c r="B6003" s="219" t="s">
        <v>471</v>
      </c>
      <c r="C6003" s="100">
        <v>2023</v>
      </c>
      <c r="D6003" s="169">
        <v>0.4</v>
      </c>
      <c r="E6003" s="103">
        <v>1</v>
      </c>
      <c r="F6003" s="103">
        <v>15</v>
      </c>
      <c r="G6003" s="104">
        <v>23.70824</v>
      </c>
    </row>
    <row r="6004" spans="1:7" s="91" customFormat="1" ht="87.45" customHeight="1" x14ac:dyDescent="0.35">
      <c r="A6004" s="367" t="s">
        <v>454</v>
      </c>
      <c r="B6004" s="219" t="s">
        <v>471</v>
      </c>
      <c r="C6004" s="100">
        <v>2023</v>
      </c>
      <c r="D6004" s="169">
        <v>0.4</v>
      </c>
      <c r="E6004" s="103">
        <v>1</v>
      </c>
      <c r="F6004" s="103">
        <v>15</v>
      </c>
      <c r="G6004" s="104">
        <v>23.84019</v>
      </c>
    </row>
    <row r="6005" spans="1:7" s="91" customFormat="1" ht="87.45" customHeight="1" x14ac:dyDescent="0.35">
      <c r="A6005" s="367" t="s">
        <v>454</v>
      </c>
      <c r="B6005" s="219" t="s">
        <v>471</v>
      </c>
      <c r="C6005" s="100">
        <v>2023</v>
      </c>
      <c r="D6005" s="169">
        <v>0.4</v>
      </c>
      <c r="E6005" s="103">
        <v>1</v>
      </c>
      <c r="F6005" s="103">
        <v>5</v>
      </c>
      <c r="G6005" s="104">
        <v>35.495229999999999</v>
      </c>
    </row>
    <row r="6006" spans="1:7" s="91" customFormat="1" ht="87.45" customHeight="1" x14ac:dyDescent="0.35">
      <c r="A6006" s="367" t="s">
        <v>454</v>
      </c>
      <c r="B6006" s="219" t="s">
        <v>471</v>
      </c>
      <c r="C6006" s="100">
        <v>2023</v>
      </c>
      <c r="D6006" s="169">
        <v>0.4</v>
      </c>
      <c r="E6006" s="103">
        <v>1</v>
      </c>
      <c r="F6006" s="103">
        <v>15</v>
      </c>
      <c r="G6006" s="104">
        <v>35.50056</v>
      </c>
    </row>
    <row r="6007" spans="1:7" s="91" customFormat="1" ht="87.45" customHeight="1" x14ac:dyDescent="0.35">
      <c r="A6007" s="367" t="s">
        <v>454</v>
      </c>
      <c r="B6007" s="219" t="s">
        <v>471</v>
      </c>
      <c r="C6007" s="100">
        <v>2023</v>
      </c>
      <c r="D6007" s="169">
        <v>0.4</v>
      </c>
      <c r="E6007" s="103">
        <v>1</v>
      </c>
      <c r="F6007" s="103">
        <v>15</v>
      </c>
      <c r="G6007" s="104">
        <v>35.495220000000003</v>
      </c>
    </row>
    <row r="6008" spans="1:7" s="91" customFormat="1" ht="87.45" customHeight="1" x14ac:dyDescent="0.35">
      <c r="A6008" s="367" t="s">
        <v>454</v>
      </c>
      <c r="B6008" s="219" t="s">
        <v>471</v>
      </c>
      <c r="C6008" s="100">
        <v>2023</v>
      </c>
      <c r="D6008" s="169">
        <v>0.4</v>
      </c>
      <c r="E6008" s="103">
        <v>1</v>
      </c>
      <c r="F6008" s="103">
        <v>15</v>
      </c>
      <c r="G6008" s="104">
        <v>31.977900000000002</v>
      </c>
    </row>
    <row r="6009" spans="1:7" s="91" customFormat="1" ht="87.45" customHeight="1" x14ac:dyDescent="0.35">
      <c r="A6009" s="367" t="s">
        <v>454</v>
      </c>
      <c r="B6009" s="219" t="s">
        <v>471</v>
      </c>
      <c r="C6009" s="100">
        <v>2023</v>
      </c>
      <c r="D6009" s="169">
        <v>0.4</v>
      </c>
      <c r="E6009" s="103">
        <v>1</v>
      </c>
      <c r="F6009" s="103">
        <v>15</v>
      </c>
      <c r="G6009" s="104">
        <v>31.63456</v>
      </c>
    </row>
    <row r="6010" spans="1:7" s="91" customFormat="1" ht="87.45" customHeight="1" x14ac:dyDescent="0.35">
      <c r="A6010" s="367" t="s">
        <v>454</v>
      </c>
      <c r="B6010" s="219" t="s">
        <v>471</v>
      </c>
      <c r="C6010" s="100">
        <v>2023</v>
      </c>
      <c r="D6010" s="169">
        <v>0.4</v>
      </c>
      <c r="E6010" s="103">
        <v>1</v>
      </c>
      <c r="F6010" s="103">
        <v>15</v>
      </c>
      <c r="G6010" s="104">
        <v>32.803310000000003</v>
      </c>
    </row>
    <row r="6011" spans="1:7" s="91" customFormat="1" ht="87.45" customHeight="1" x14ac:dyDescent="0.35">
      <c r="A6011" s="367" t="s">
        <v>454</v>
      </c>
      <c r="B6011" s="219" t="s">
        <v>471</v>
      </c>
      <c r="C6011" s="100">
        <v>2023</v>
      </c>
      <c r="D6011" s="169">
        <v>0.4</v>
      </c>
      <c r="E6011" s="103">
        <v>1</v>
      </c>
      <c r="F6011" s="103">
        <v>2</v>
      </c>
      <c r="G6011" s="104">
        <v>31.977879999999999</v>
      </c>
    </row>
    <row r="6012" spans="1:7" s="91" customFormat="1" ht="87.45" customHeight="1" x14ac:dyDescent="0.35">
      <c r="A6012" s="367" t="s">
        <v>454</v>
      </c>
      <c r="B6012" s="219" t="s">
        <v>471</v>
      </c>
      <c r="C6012" s="100">
        <v>2023</v>
      </c>
      <c r="D6012" s="169">
        <v>0.4</v>
      </c>
      <c r="E6012" s="103">
        <v>1</v>
      </c>
      <c r="F6012" s="103">
        <v>15</v>
      </c>
      <c r="G6012" s="104">
        <v>32.036180000000002</v>
      </c>
    </row>
    <row r="6013" spans="1:7" s="91" customFormat="1" ht="87.45" customHeight="1" x14ac:dyDescent="0.35">
      <c r="A6013" s="367" t="s">
        <v>454</v>
      </c>
      <c r="B6013" s="219" t="s">
        <v>471</v>
      </c>
      <c r="C6013" s="100">
        <v>2023</v>
      </c>
      <c r="D6013" s="169">
        <v>0.4</v>
      </c>
      <c r="E6013" s="103">
        <v>1</v>
      </c>
      <c r="F6013" s="103">
        <v>15</v>
      </c>
      <c r="G6013" s="104">
        <v>31.951689999999999</v>
      </c>
    </row>
    <row r="6014" spans="1:7" s="91" customFormat="1" ht="87.45" customHeight="1" x14ac:dyDescent="0.35">
      <c r="A6014" s="367" t="s">
        <v>454</v>
      </c>
      <c r="B6014" s="219" t="s">
        <v>471</v>
      </c>
      <c r="C6014" s="100">
        <v>2023</v>
      </c>
      <c r="D6014" s="169">
        <v>0.4</v>
      </c>
      <c r="E6014" s="103">
        <v>1</v>
      </c>
      <c r="F6014" s="103">
        <v>5</v>
      </c>
      <c r="G6014" s="104">
        <v>32.803339999999999</v>
      </c>
    </row>
    <row r="6015" spans="1:7" s="91" customFormat="1" ht="87.45" customHeight="1" x14ac:dyDescent="0.35">
      <c r="A6015" s="367" t="s">
        <v>454</v>
      </c>
      <c r="B6015" s="219" t="s">
        <v>471</v>
      </c>
      <c r="C6015" s="100">
        <v>2023</v>
      </c>
      <c r="D6015" s="169">
        <v>0.4</v>
      </c>
      <c r="E6015" s="103">
        <v>1</v>
      </c>
      <c r="F6015" s="103">
        <v>10</v>
      </c>
      <c r="G6015" s="104">
        <v>31.743819999999999</v>
      </c>
    </row>
    <row r="6016" spans="1:7" s="91" customFormat="1" ht="87.45" customHeight="1" x14ac:dyDescent="0.35">
      <c r="A6016" s="367" t="s">
        <v>454</v>
      </c>
      <c r="B6016" s="219" t="s">
        <v>471</v>
      </c>
      <c r="C6016" s="100">
        <v>2023</v>
      </c>
      <c r="D6016" s="169">
        <v>0.4</v>
      </c>
      <c r="E6016" s="103">
        <v>1</v>
      </c>
      <c r="F6016" s="103">
        <v>5</v>
      </c>
      <c r="G6016" s="104">
        <v>32.412500000000001</v>
      </c>
    </row>
    <row r="6017" spans="1:7" s="91" customFormat="1" ht="87.45" customHeight="1" x14ac:dyDescent="0.35">
      <c r="A6017" s="367" t="s">
        <v>454</v>
      </c>
      <c r="B6017" s="219" t="s">
        <v>471</v>
      </c>
      <c r="C6017" s="100">
        <v>2023</v>
      </c>
      <c r="D6017" s="169">
        <v>0.4</v>
      </c>
      <c r="E6017" s="103">
        <v>1</v>
      </c>
      <c r="F6017" s="103">
        <v>15</v>
      </c>
      <c r="G6017" s="104">
        <v>31.634530000000002</v>
      </c>
    </row>
    <row r="6018" spans="1:7" s="91" customFormat="1" ht="87.45" customHeight="1" x14ac:dyDescent="0.35">
      <c r="A6018" s="367" t="s">
        <v>454</v>
      </c>
      <c r="B6018" s="219" t="s">
        <v>471</v>
      </c>
      <c r="C6018" s="100">
        <v>2023</v>
      </c>
      <c r="D6018" s="169">
        <v>0.4</v>
      </c>
      <c r="E6018" s="103">
        <v>1</v>
      </c>
      <c r="F6018" s="103">
        <v>15</v>
      </c>
      <c r="G6018" s="104">
        <v>31.57629</v>
      </c>
    </row>
    <row r="6019" spans="1:7" s="91" customFormat="1" ht="87.45" customHeight="1" x14ac:dyDescent="0.35">
      <c r="A6019" s="367" t="s">
        <v>454</v>
      </c>
      <c r="B6019" s="219" t="s">
        <v>471</v>
      </c>
      <c r="C6019" s="100">
        <v>2023</v>
      </c>
      <c r="D6019" s="169">
        <v>0.4</v>
      </c>
      <c r="E6019" s="103">
        <v>1</v>
      </c>
      <c r="F6019" s="103">
        <v>15</v>
      </c>
      <c r="G6019" s="104">
        <v>31.983219999999999</v>
      </c>
    </row>
    <row r="6020" spans="1:7" s="91" customFormat="1" ht="87.45" customHeight="1" x14ac:dyDescent="0.35">
      <c r="A6020" s="367" t="s">
        <v>454</v>
      </c>
      <c r="B6020" s="219" t="s">
        <v>471</v>
      </c>
      <c r="C6020" s="100">
        <v>2023</v>
      </c>
      <c r="D6020" s="169">
        <v>0.4</v>
      </c>
      <c r="E6020" s="103">
        <v>1</v>
      </c>
      <c r="F6020" s="103">
        <v>15</v>
      </c>
      <c r="G6020" s="104">
        <v>31.576270000000001</v>
      </c>
    </row>
    <row r="6021" spans="1:7" s="91" customFormat="1" ht="87.45" customHeight="1" x14ac:dyDescent="0.35">
      <c r="A6021" s="367" t="s">
        <v>454</v>
      </c>
      <c r="B6021" s="219" t="s">
        <v>462</v>
      </c>
      <c r="C6021" s="100">
        <v>2023</v>
      </c>
      <c r="D6021" s="169">
        <v>0.4</v>
      </c>
      <c r="E6021" s="103">
        <v>1</v>
      </c>
      <c r="F6021" s="103">
        <v>20</v>
      </c>
      <c r="G6021" s="104">
        <v>33.501609999999999</v>
      </c>
    </row>
    <row r="6022" spans="1:7" s="91" customFormat="1" ht="87.45" customHeight="1" x14ac:dyDescent="0.35">
      <c r="A6022" s="367" t="s">
        <v>454</v>
      </c>
      <c r="B6022" s="219" t="s">
        <v>462</v>
      </c>
      <c r="C6022" s="100">
        <v>2023</v>
      </c>
      <c r="D6022" s="169">
        <v>0.4</v>
      </c>
      <c r="E6022" s="103">
        <v>1</v>
      </c>
      <c r="F6022" s="103">
        <v>20</v>
      </c>
      <c r="G6022" s="104">
        <v>30.542539999999999</v>
      </c>
    </row>
    <row r="6023" spans="1:7" s="91" customFormat="1" ht="87.45" customHeight="1" x14ac:dyDescent="0.35">
      <c r="A6023" s="367" t="s">
        <v>454</v>
      </c>
      <c r="B6023" s="219" t="s">
        <v>464</v>
      </c>
      <c r="C6023" s="100">
        <v>2023</v>
      </c>
      <c r="D6023" s="169">
        <v>0.4</v>
      </c>
      <c r="E6023" s="103">
        <v>1</v>
      </c>
      <c r="F6023" s="103">
        <v>15</v>
      </c>
      <c r="G6023" s="104">
        <v>35.016379999999998</v>
      </c>
    </row>
    <row r="6024" spans="1:7" s="91" customFormat="1" ht="87.45" customHeight="1" x14ac:dyDescent="0.35">
      <c r="A6024" s="367" t="s">
        <v>454</v>
      </c>
      <c r="B6024" s="219" t="s">
        <v>464</v>
      </c>
      <c r="C6024" s="100">
        <v>2023</v>
      </c>
      <c r="D6024" s="169">
        <v>0.4</v>
      </c>
      <c r="E6024" s="103">
        <v>1</v>
      </c>
      <c r="F6024" s="103">
        <v>8</v>
      </c>
      <c r="G6024" s="104">
        <v>34.267919999999997</v>
      </c>
    </row>
    <row r="6025" spans="1:7" s="91" customFormat="1" ht="87.45" customHeight="1" x14ac:dyDescent="0.35">
      <c r="A6025" s="367" t="s">
        <v>454</v>
      </c>
      <c r="B6025" s="219" t="s">
        <v>464</v>
      </c>
      <c r="C6025" s="100">
        <v>2023</v>
      </c>
      <c r="D6025" s="169">
        <v>0.4</v>
      </c>
      <c r="E6025" s="103">
        <v>1</v>
      </c>
      <c r="F6025" s="103">
        <v>8</v>
      </c>
      <c r="G6025" s="104">
        <v>31.98733</v>
      </c>
    </row>
    <row r="6026" spans="1:7" s="91" customFormat="1" ht="87.45" customHeight="1" x14ac:dyDescent="0.35">
      <c r="A6026" s="367" t="s">
        <v>454</v>
      </c>
      <c r="B6026" s="219" t="s">
        <v>464</v>
      </c>
      <c r="C6026" s="100">
        <v>2023</v>
      </c>
      <c r="D6026" s="169">
        <v>0.4</v>
      </c>
      <c r="E6026" s="103">
        <v>1</v>
      </c>
      <c r="F6026" s="103">
        <v>15</v>
      </c>
      <c r="G6026" s="104">
        <v>36.921379999999999</v>
      </c>
    </row>
    <row r="6027" spans="1:7" s="91" customFormat="1" ht="87.45" customHeight="1" x14ac:dyDescent="0.35">
      <c r="A6027" s="367" t="s">
        <v>454</v>
      </c>
      <c r="B6027" s="219" t="s">
        <v>464</v>
      </c>
      <c r="C6027" s="100">
        <v>2023</v>
      </c>
      <c r="D6027" s="169">
        <v>0.4</v>
      </c>
      <c r="E6027" s="103">
        <v>1</v>
      </c>
      <c r="F6027" s="103">
        <v>10</v>
      </c>
      <c r="G6027" s="104">
        <v>36.738520000000001</v>
      </c>
    </row>
    <row r="6028" spans="1:7" s="91" customFormat="1" ht="87.45" customHeight="1" x14ac:dyDescent="0.35">
      <c r="A6028" s="367" t="s">
        <v>454</v>
      </c>
      <c r="B6028" s="219" t="s">
        <v>464</v>
      </c>
      <c r="C6028" s="100">
        <v>2023</v>
      </c>
      <c r="D6028" s="169">
        <v>0.4</v>
      </c>
      <c r="E6028" s="103">
        <v>1</v>
      </c>
      <c r="F6028" s="103">
        <v>15</v>
      </c>
      <c r="G6028" s="104">
        <v>36.719290000000001</v>
      </c>
    </row>
    <row r="6029" spans="1:7" s="91" customFormat="1" ht="87.45" customHeight="1" x14ac:dyDescent="0.35">
      <c r="A6029" s="367" t="s">
        <v>454</v>
      </c>
      <c r="B6029" s="219" t="s">
        <v>464</v>
      </c>
      <c r="C6029" s="100">
        <v>2023</v>
      </c>
      <c r="D6029" s="169">
        <v>0.4</v>
      </c>
      <c r="E6029" s="103">
        <v>1</v>
      </c>
      <c r="F6029" s="103">
        <v>15</v>
      </c>
      <c r="G6029" s="104">
        <v>37.531410000000001</v>
      </c>
    </row>
    <row r="6030" spans="1:7" s="91" customFormat="1" ht="87.45" customHeight="1" x14ac:dyDescent="0.35">
      <c r="A6030" s="367" t="s">
        <v>454</v>
      </c>
      <c r="B6030" s="219" t="s">
        <v>464</v>
      </c>
      <c r="C6030" s="100">
        <v>2023</v>
      </c>
      <c r="D6030" s="169">
        <v>0.4</v>
      </c>
      <c r="E6030" s="103">
        <v>1</v>
      </c>
      <c r="F6030" s="103">
        <v>7</v>
      </c>
      <c r="G6030" s="104">
        <v>38.182270000000003</v>
      </c>
    </row>
    <row r="6031" spans="1:7" s="91" customFormat="1" ht="87.45" customHeight="1" x14ac:dyDescent="0.35">
      <c r="A6031" s="367" t="s">
        <v>454</v>
      </c>
      <c r="B6031" s="219" t="s">
        <v>464</v>
      </c>
      <c r="C6031" s="100">
        <v>2023</v>
      </c>
      <c r="D6031" s="169">
        <v>0.4</v>
      </c>
      <c r="E6031" s="103">
        <v>1</v>
      </c>
      <c r="F6031" s="103">
        <v>15</v>
      </c>
      <c r="G6031" s="104">
        <v>33.968940000000003</v>
      </c>
    </row>
    <row r="6032" spans="1:7" s="91" customFormat="1" ht="87.45" customHeight="1" x14ac:dyDescent="0.35">
      <c r="A6032" s="367" t="s">
        <v>454</v>
      </c>
      <c r="B6032" s="219" t="s">
        <v>464</v>
      </c>
      <c r="C6032" s="100">
        <v>2023</v>
      </c>
      <c r="D6032" s="169">
        <v>0.4</v>
      </c>
      <c r="E6032" s="103">
        <v>1</v>
      </c>
      <c r="F6032" s="103">
        <v>15</v>
      </c>
      <c r="G6032" s="104">
        <v>35.429540000000003</v>
      </c>
    </row>
    <row r="6033" spans="1:7" s="91" customFormat="1" ht="87.45" customHeight="1" x14ac:dyDescent="0.35">
      <c r="A6033" s="367" t="s">
        <v>454</v>
      </c>
      <c r="B6033" s="219" t="s">
        <v>464</v>
      </c>
      <c r="C6033" s="100">
        <v>2023</v>
      </c>
      <c r="D6033" s="169">
        <v>0.4</v>
      </c>
      <c r="E6033" s="103">
        <v>1</v>
      </c>
      <c r="F6033" s="103">
        <v>10</v>
      </c>
      <c r="G6033" s="104">
        <v>24.455590000000001</v>
      </c>
    </row>
    <row r="6034" spans="1:7" s="91" customFormat="1" ht="87.45" customHeight="1" x14ac:dyDescent="0.35">
      <c r="A6034" s="367" t="s">
        <v>454</v>
      </c>
      <c r="B6034" s="219" t="s">
        <v>464</v>
      </c>
      <c r="C6034" s="100">
        <v>2023</v>
      </c>
      <c r="D6034" s="169">
        <v>0.4</v>
      </c>
      <c r="E6034" s="103">
        <v>1</v>
      </c>
      <c r="F6034" s="103">
        <v>15</v>
      </c>
      <c r="G6034" s="104">
        <v>23.345500000000001</v>
      </c>
    </row>
    <row r="6035" spans="1:7" s="91" customFormat="1" ht="87.45" customHeight="1" x14ac:dyDescent="0.35">
      <c r="A6035" s="367" t="s">
        <v>454</v>
      </c>
      <c r="B6035" s="219" t="s">
        <v>464</v>
      </c>
      <c r="C6035" s="100">
        <v>2023</v>
      </c>
      <c r="D6035" s="169">
        <v>0.4</v>
      </c>
      <c r="E6035" s="103">
        <v>1</v>
      </c>
      <c r="F6035" s="103">
        <v>5</v>
      </c>
      <c r="G6035" s="104">
        <v>26.007239999999999</v>
      </c>
    </row>
    <row r="6036" spans="1:7" s="91" customFormat="1" ht="87.45" customHeight="1" x14ac:dyDescent="0.35">
      <c r="A6036" s="367" t="s">
        <v>454</v>
      </c>
      <c r="B6036" s="219" t="s">
        <v>464</v>
      </c>
      <c r="C6036" s="100">
        <v>2023</v>
      </c>
      <c r="D6036" s="169">
        <v>0.4</v>
      </c>
      <c r="E6036" s="103">
        <v>1</v>
      </c>
      <c r="F6036" s="103">
        <v>7</v>
      </c>
      <c r="G6036" s="104">
        <v>40.331119999999999</v>
      </c>
    </row>
    <row r="6037" spans="1:7" s="91" customFormat="1" ht="87.45" customHeight="1" x14ac:dyDescent="0.35">
      <c r="A6037" s="367" t="s">
        <v>454</v>
      </c>
      <c r="B6037" s="219" t="s">
        <v>464</v>
      </c>
      <c r="C6037" s="100">
        <v>2023</v>
      </c>
      <c r="D6037" s="169">
        <v>0.4</v>
      </c>
      <c r="E6037" s="103">
        <v>1</v>
      </c>
      <c r="F6037" s="103">
        <v>15</v>
      </c>
      <c r="G6037" s="104">
        <v>32.991169999999997</v>
      </c>
    </row>
    <row r="6038" spans="1:7" s="91" customFormat="1" ht="87.45" customHeight="1" x14ac:dyDescent="0.35">
      <c r="A6038" s="367" t="s">
        <v>454</v>
      </c>
      <c r="B6038" s="219" t="s">
        <v>464</v>
      </c>
      <c r="C6038" s="100">
        <v>2023</v>
      </c>
      <c r="D6038" s="169">
        <v>0.4</v>
      </c>
      <c r="E6038" s="103">
        <v>1</v>
      </c>
      <c r="F6038" s="103">
        <v>14</v>
      </c>
      <c r="G6038" s="104">
        <v>34.816749999999999</v>
      </c>
    </row>
    <row r="6039" spans="1:7" s="91" customFormat="1" ht="87.45" customHeight="1" x14ac:dyDescent="0.35">
      <c r="A6039" s="367" t="s">
        <v>454</v>
      </c>
      <c r="B6039" s="219" t="s">
        <v>470</v>
      </c>
      <c r="C6039" s="100">
        <v>2023</v>
      </c>
      <c r="D6039" s="169">
        <v>0.4</v>
      </c>
      <c r="E6039" s="103">
        <v>1</v>
      </c>
      <c r="F6039" s="103">
        <v>15</v>
      </c>
      <c r="G6039" s="104">
        <v>29.718830000000001</v>
      </c>
    </row>
    <row r="6040" spans="1:7" s="91" customFormat="1" ht="87.45" customHeight="1" x14ac:dyDescent="0.35">
      <c r="A6040" s="367" t="s">
        <v>454</v>
      </c>
      <c r="B6040" s="219" t="s">
        <v>470</v>
      </c>
      <c r="C6040" s="100">
        <v>2023</v>
      </c>
      <c r="D6040" s="169">
        <v>0.4</v>
      </c>
      <c r="E6040" s="103">
        <v>1</v>
      </c>
      <c r="F6040" s="103">
        <v>15</v>
      </c>
      <c r="G6040" s="104">
        <v>29.718830000000001</v>
      </c>
    </row>
    <row r="6041" spans="1:7" s="91" customFormat="1" ht="87.45" customHeight="1" x14ac:dyDescent="0.35">
      <c r="A6041" s="367" t="s">
        <v>454</v>
      </c>
      <c r="B6041" s="219" t="s">
        <v>470</v>
      </c>
      <c r="C6041" s="100">
        <v>2023</v>
      </c>
      <c r="D6041" s="169">
        <v>0.4</v>
      </c>
      <c r="E6041" s="103">
        <v>1</v>
      </c>
      <c r="F6041" s="103">
        <v>15</v>
      </c>
      <c r="G6041" s="104">
        <v>29.718830000000001</v>
      </c>
    </row>
    <row r="6042" spans="1:7" s="91" customFormat="1" ht="87.45" customHeight="1" x14ac:dyDescent="0.35">
      <c r="A6042" s="367" t="s">
        <v>454</v>
      </c>
      <c r="B6042" s="219" t="s">
        <v>470</v>
      </c>
      <c r="C6042" s="100">
        <v>2023</v>
      </c>
      <c r="D6042" s="169">
        <v>0.4</v>
      </c>
      <c r="E6042" s="103">
        <v>1</v>
      </c>
      <c r="F6042" s="103">
        <v>15</v>
      </c>
      <c r="G6042" s="104">
        <v>29.718830000000001</v>
      </c>
    </row>
    <row r="6043" spans="1:7" s="91" customFormat="1" ht="87.45" customHeight="1" x14ac:dyDescent="0.35">
      <c r="A6043" s="367" t="s">
        <v>454</v>
      </c>
      <c r="B6043" s="219" t="s">
        <v>470</v>
      </c>
      <c r="C6043" s="100">
        <v>2023</v>
      </c>
      <c r="D6043" s="169">
        <v>0.4</v>
      </c>
      <c r="E6043" s="103">
        <v>1</v>
      </c>
      <c r="F6043" s="103">
        <v>15</v>
      </c>
      <c r="G6043" s="104">
        <v>29.718830000000001</v>
      </c>
    </row>
    <row r="6044" spans="1:7" s="91" customFormat="1" ht="87.45" customHeight="1" x14ac:dyDescent="0.35">
      <c r="A6044" s="367" t="s">
        <v>454</v>
      </c>
      <c r="B6044" s="219" t="s">
        <v>470</v>
      </c>
      <c r="C6044" s="100">
        <v>2023</v>
      </c>
      <c r="D6044" s="169">
        <v>0.4</v>
      </c>
      <c r="E6044" s="103">
        <v>1</v>
      </c>
      <c r="F6044" s="103">
        <v>7</v>
      </c>
      <c r="G6044" s="104">
        <v>32.088549999999998</v>
      </c>
    </row>
    <row r="6045" spans="1:7" s="91" customFormat="1" ht="87.45" customHeight="1" x14ac:dyDescent="0.35">
      <c r="A6045" s="367" t="s">
        <v>454</v>
      </c>
      <c r="B6045" s="219" t="s">
        <v>470</v>
      </c>
      <c r="C6045" s="100">
        <v>2023</v>
      </c>
      <c r="D6045" s="169">
        <v>0.4</v>
      </c>
      <c r="E6045" s="103">
        <v>1</v>
      </c>
      <c r="F6045" s="103">
        <v>7</v>
      </c>
      <c r="G6045" s="104">
        <v>34.621380000000002</v>
      </c>
    </row>
    <row r="6046" spans="1:7" s="91" customFormat="1" ht="87.45" customHeight="1" x14ac:dyDescent="0.35">
      <c r="A6046" s="367" t="s">
        <v>454</v>
      </c>
      <c r="B6046" s="219" t="s">
        <v>470</v>
      </c>
      <c r="C6046" s="100">
        <v>2023</v>
      </c>
      <c r="D6046" s="169">
        <v>0.4</v>
      </c>
      <c r="E6046" s="103">
        <v>1</v>
      </c>
      <c r="F6046" s="103">
        <v>7</v>
      </c>
      <c r="G6046" s="104">
        <v>31.191929999999999</v>
      </c>
    </row>
    <row r="6047" spans="1:7" s="91" customFormat="1" ht="87.45" customHeight="1" x14ac:dyDescent="0.35">
      <c r="A6047" s="367" t="s">
        <v>454</v>
      </c>
      <c r="B6047" s="219" t="s">
        <v>470</v>
      </c>
      <c r="C6047" s="100">
        <v>2023</v>
      </c>
      <c r="D6047" s="169">
        <v>0.4</v>
      </c>
      <c r="E6047" s="103">
        <v>1</v>
      </c>
      <c r="F6047" s="103">
        <v>6</v>
      </c>
      <c r="G6047" s="104">
        <v>33.602249999999998</v>
      </c>
    </row>
    <row r="6048" spans="1:7" s="91" customFormat="1" ht="87.45" customHeight="1" x14ac:dyDescent="0.35">
      <c r="A6048" s="367" t="s">
        <v>454</v>
      </c>
      <c r="B6048" s="219" t="s">
        <v>470</v>
      </c>
      <c r="C6048" s="100">
        <v>2023</v>
      </c>
      <c r="D6048" s="169">
        <v>0.4</v>
      </c>
      <c r="E6048" s="103">
        <v>1</v>
      </c>
      <c r="F6048" s="103">
        <v>13</v>
      </c>
      <c r="G6048" s="104">
        <v>30.117819999999998</v>
      </c>
    </row>
    <row r="6049" spans="1:7" s="91" customFormat="1" ht="87.45" customHeight="1" x14ac:dyDescent="0.35">
      <c r="A6049" s="367" t="s">
        <v>454</v>
      </c>
      <c r="B6049" s="219" t="s">
        <v>470</v>
      </c>
      <c r="C6049" s="100">
        <v>2023</v>
      </c>
      <c r="D6049" s="169">
        <v>0.4</v>
      </c>
      <c r="E6049" s="103">
        <v>1</v>
      </c>
      <c r="F6049" s="103">
        <v>10</v>
      </c>
      <c r="G6049" s="104">
        <v>29.833649999999999</v>
      </c>
    </row>
    <row r="6050" spans="1:7" s="91" customFormat="1" ht="87.45" customHeight="1" x14ac:dyDescent="0.35">
      <c r="A6050" s="367" t="s">
        <v>454</v>
      </c>
      <c r="B6050" s="219" t="s">
        <v>470</v>
      </c>
      <c r="C6050" s="100">
        <v>2023</v>
      </c>
      <c r="D6050" s="169">
        <v>0.4</v>
      </c>
      <c r="E6050" s="103">
        <v>1</v>
      </c>
      <c r="F6050" s="103">
        <v>14</v>
      </c>
      <c r="G6050" s="104">
        <v>32.229669999999999</v>
      </c>
    </row>
    <row r="6051" spans="1:7" s="91" customFormat="1" ht="87.45" customHeight="1" x14ac:dyDescent="0.35">
      <c r="A6051" s="367" t="s">
        <v>454</v>
      </c>
      <c r="B6051" s="219" t="s">
        <v>470</v>
      </c>
      <c r="C6051" s="100">
        <v>2023</v>
      </c>
      <c r="D6051" s="169">
        <v>0.4</v>
      </c>
      <c r="E6051" s="103">
        <v>1</v>
      </c>
      <c r="F6051" s="103">
        <v>14</v>
      </c>
      <c r="G6051" s="104">
        <v>30.399100000000001</v>
      </c>
    </row>
    <row r="6052" spans="1:7" s="91" customFormat="1" ht="87.45" customHeight="1" x14ac:dyDescent="0.35">
      <c r="A6052" s="367" t="s">
        <v>454</v>
      </c>
      <c r="B6052" s="219" t="s">
        <v>470</v>
      </c>
      <c r="C6052" s="100">
        <v>2023</v>
      </c>
      <c r="D6052" s="169">
        <v>0.4</v>
      </c>
      <c r="E6052" s="103">
        <v>1</v>
      </c>
      <c r="F6052" s="103">
        <v>10</v>
      </c>
      <c r="G6052" s="104">
        <v>33.901679999999999</v>
      </c>
    </row>
    <row r="6053" spans="1:7" s="91" customFormat="1" ht="87.45" customHeight="1" x14ac:dyDescent="0.35">
      <c r="A6053" s="367" t="s">
        <v>454</v>
      </c>
      <c r="B6053" s="219" t="s">
        <v>470</v>
      </c>
      <c r="C6053" s="100">
        <v>2023</v>
      </c>
      <c r="D6053" s="169" t="s">
        <v>100</v>
      </c>
      <c r="E6053" s="103">
        <v>1</v>
      </c>
      <c r="F6053" s="103">
        <v>4</v>
      </c>
      <c r="G6053" s="104">
        <v>40.478110000000001</v>
      </c>
    </row>
    <row r="6054" spans="1:7" s="91" customFormat="1" ht="87.45" customHeight="1" x14ac:dyDescent="0.35">
      <c r="A6054" s="367" t="s">
        <v>454</v>
      </c>
      <c r="B6054" s="219" t="s">
        <v>470</v>
      </c>
      <c r="C6054" s="100">
        <v>2023</v>
      </c>
      <c r="D6054" s="169">
        <v>0.4</v>
      </c>
      <c r="E6054" s="103">
        <v>1</v>
      </c>
      <c r="F6054" s="103">
        <v>15</v>
      </c>
      <c r="G6054" s="104">
        <v>32.949399999999997</v>
      </c>
    </row>
    <row r="6055" spans="1:7" s="91" customFormat="1" ht="87.45" customHeight="1" x14ac:dyDescent="0.35">
      <c r="A6055" s="367" t="s">
        <v>454</v>
      </c>
      <c r="B6055" s="219" t="s">
        <v>470</v>
      </c>
      <c r="C6055" s="100">
        <v>2023</v>
      </c>
      <c r="D6055" s="169">
        <v>0.4</v>
      </c>
      <c r="E6055" s="103">
        <v>1</v>
      </c>
      <c r="F6055" s="103">
        <v>15</v>
      </c>
      <c r="G6055" s="104">
        <v>32.148060000000001</v>
      </c>
    </row>
    <row r="6056" spans="1:7" s="91" customFormat="1" ht="87.45" customHeight="1" x14ac:dyDescent="0.35">
      <c r="A6056" s="367" t="s">
        <v>454</v>
      </c>
      <c r="B6056" s="219" t="s">
        <v>470</v>
      </c>
      <c r="C6056" s="100">
        <v>2023</v>
      </c>
      <c r="D6056" s="169">
        <v>0.4</v>
      </c>
      <c r="E6056" s="103">
        <v>1</v>
      </c>
      <c r="F6056" s="103">
        <v>7.5</v>
      </c>
      <c r="G6056" s="104">
        <v>38.229640000000003</v>
      </c>
    </row>
    <row r="6057" spans="1:7" s="91" customFormat="1" ht="87.45" customHeight="1" x14ac:dyDescent="0.35">
      <c r="A6057" s="367" t="s">
        <v>454</v>
      </c>
      <c r="B6057" s="219" t="s">
        <v>470</v>
      </c>
      <c r="C6057" s="100">
        <v>2023</v>
      </c>
      <c r="D6057" s="169">
        <v>0.4</v>
      </c>
      <c r="E6057" s="103">
        <v>1</v>
      </c>
      <c r="F6057" s="103">
        <v>15</v>
      </c>
      <c r="G6057" s="104">
        <v>37.2042</v>
      </c>
    </row>
    <row r="6058" spans="1:7" s="91" customFormat="1" ht="87.45" customHeight="1" x14ac:dyDescent="0.35">
      <c r="A6058" s="367" t="s">
        <v>454</v>
      </c>
      <c r="B6058" s="219" t="s">
        <v>470</v>
      </c>
      <c r="C6058" s="100">
        <v>2023</v>
      </c>
      <c r="D6058" s="169">
        <v>0.4</v>
      </c>
      <c r="E6058" s="103">
        <v>1</v>
      </c>
      <c r="F6058" s="103">
        <v>15</v>
      </c>
      <c r="G6058" s="104">
        <v>36.404800000000002</v>
      </c>
    </row>
    <row r="6059" spans="1:7" s="91" customFormat="1" ht="87.45" customHeight="1" x14ac:dyDescent="0.35">
      <c r="A6059" s="367" t="s">
        <v>454</v>
      </c>
      <c r="B6059" s="219" t="s">
        <v>470</v>
      </c>
      <c r="C6059" s="100">
        <v>2023</v>
      </c>
      <c r="D6059" s="169">
        <v>0.4</v>
      </c>
      <c r="E6059" s="103">
        <v>1</v>
      </c>
      <c r="F6059" s="103">
        <v>14</v>
      </c>
      <c r="G6059" s="104">
        <v>35.501690000000004</v>
      </c>
    </row>
    <row r="6060" spans="1:7" s="91" customFormat="1" ht="87.45" customHeight="1" x14ac:dyDescent="0.35">
      <c r="A6060" s="367" t="s">
        <v>454</v>
      </c>
      <c r="B6060" s="219" t="s">
        <v>470</v>
      </c>
      <c r="C6060" s="100">
        <v>2023</v>
      </c>
      <c r="D6060" s="169">
        <v>0.4</v>
      </c>
      <c r="E6060" s="103">
        <v>1</v>
      </c>
      <c r="F6060" s="103">
        <v>10</v>
      </c>
      <c r="G6060" s="104">
        <v>35.329979999999999</v>
      </c>
    </row>
    <row r="6061" spans="1:7" s="91" customFormat="1" ht="87.45" customHeight="1" x14ac:dyDescent="0.35">
      <c r="A6061" s="367" t="s">
        <v>454</v>
      </c>
      <c r="B6061" s="219" t="s">
        <v>470</v>
      </c>
      <c r="C6061" s="100">
        <v>2023</v>
      </c>
      <c r="D6061" s="169">
        <v>0.4</v>
      </c>
      <c r="E6061" s="103">
        <v>1</v>
      </c>
      <c r="F6061" s="103">
        <v>10</v>
      </c>
      <c r="G6061" s="104">
        <v>33.330719999999999</v>
      </c>
    </row>
    <row r="6062" spans="1:7" s="91" customFormat="1" ht="87.45" customHeight="1" x14ac:dyDescent="0.35">
      <c r="A6062" s="367" t="s">
        <v>454</v>
      </c>
      <c r="B6062" s="219" t="s">
        <v>470</v>
      </c>
      <c r="C6062" s="100">
        <v>2023</v>
      </c>
      <c r="D6062" s="169">
        <v>0.4</v>
      </c>
      <c r="E6062" s="103">
        <v>1</v>
      </c>
      <c r="F6062" s="103">
        <v>6</v>
      </c>
      <c r="G6062" s="104">
        <v>37.63062</v>
      </c>
    </row>
    <row r="6063" spans="1:7" s="91" customFormat="1" ht="87.45" customHeight="1" x14ac:dyDescent="0.35">
      <c r="A6063" s="367" t="s">
        <v>454</v>
      </c>
      <c r="B6063" s="219" t="s">
        <v>470</v>
      </c>
      <c r="C6063" s="100">
        <v>2023</v>
      </c>
      <c r="D6063" s="169">
        <v>0.4</v>
      </c>
      <c r="E6063" s="103">
        <v>1</v>
      </c>
      <c r="F6063" s="103">
        <v>6</v>
      </c>
      <c r="G6063" s="104">
        <v>36.798929999999999</v>
      </c>
    </row>
    <row r="6064" spans="1:7" s="91" customFormat="1" ht="87.45" customHeight="1" x14ac:dyDescent="0.35">
      <c r="A6064" s="367" t="s">
        <v>454</v>
      </c>
      <c r="B6064" s="219" t="s">
        <v>470</v>
      </c>
      <c r="C6064" s="100">
        <v>2023</v>
      </c>
      <c r="D6064" s="169">
        <v>0.4</v>
      </c>
      <c r="E6064" s="103">
        <v>1</v>
      </c>
      <c r="F6064" s="103">
        <v>15</v>
      </c>
      <c r="G6064" s="104">
        <v>41.269559999999998</v>
      </c>
    </row>
    <row r="6065" spans="1:7" s="91" customFormat="1" ht="87.45" customHeight="1" x14ac:dyDescent="0.35">
      <c r="A6065" s="367" t="s">
        <v>454</v>
      </c>
      <c r="B6065" s="219" t="s">
        <v>470</v>
      </c>
      <c r="C6065" s="100">
        <v>2023</v>
      </c>
      <c r="D6065" s="169">
        <v>0.4</v>
      </c>
      <c r="E6065" s="103">
        <v>1</v>
      </c>
      <c r="F6065" s="103">
        <v>15</v>
      </c>
      <c r="G6065" s="104">
        <v>39.442889999999998</v>
      </c>
    </row>
    <row r="6066" spans="1:7" s="91" customFormat="1" ht="87.45" customHeight="1" x14ac:dyDescent="0.35">
      <c r="A6066" s="367" t="s">
        <v>454</v>
      </c>
      <c r="B6066" s="219" t="s">
        <v>470</v>
      </c>
      <c r="C6066" s="100">
        <v>2023</v>
      </c>
      <c r="D6066" s="169">
        <v>0.4</v>
      </c>
      <c r="E6066" s="103">
        <v>1</v>
      </c>
      <c r="F6066" s="103">
        <v>15</v>
      </c>
      <c r="G6066" s="104">
        <v>34.499420000000001</v>
      </c>
    </row>
    <row r="6067" spans="1:7" s="91" customFormat="1" ht="87.45" customHeight="1" x14ac:dyDescent="0.35">
      <c r="A6067" s="367" t="s">
        <v>454</v>
      </c>
      <c r="B6067" s="219" t="s">
        <v>470</v>
      </c>
      <c r="C6067" s="100">
        <v>2023</v>
      </c>
      <c r="D6067" s="169">
        <v>0.4</v>
      </c>
      <c r="E6067" s="103">
        <v>1</v>
      </c>
      <c r="F6067" s="103">
        <v>15</v>
      </c>
      <c r="G6067" s="104">
        <v>34.499420000000001</v>
      </c>
    </row>
    <row r="6068" spans="1:7" s="91" customFormat="1" ht="87.45" customHeight="1" x14ac:dyDescent="0.35">
      <c r="A6068" s="367" t="s">
        <v>454</v>
      </c>
      <c r="B6068" s="219" t="s">
        <v>470</v>
      </c>
      <c r="C6068" s="100">
        <v>2023</v>
      </c>
      <c r="D6068" s="169">
        <v>0.4</v>
      </c>
      <c r="E6068" s="103">
        <v>1</v>
      </c>
      <c r="F6068" s="103">
        <v>10</v>
      </c>
      <c r="G6068" s="104">
        <v>33.813319999999997</v>
      </c>
    </row>
    <row r="6069" spans="1:7" s="91" customFormat="1" ht="87.45" customHeight="1" x14ac:dyDescent="0.35">
      <c r="A6069" s="367" t="s">
        <v>454</v>
      </c>
      <c r="B6069" s="219" t="s">
        <v>470</v>
      </c>
      <c r="C6069" s="100">
        <v>2023</v>
      </c>
      <c r="D6069" s="169">
        <v>0.4</v>
      </c>
      <c r="E6069" s="103">
        <v>1</v>
      </c>
      <c r="F6069" s="103">
        <v>15</v>
      </c>
      <c r="G6069" s="104">
        <v>33.095190000000002</v>
      </c>
    </row>
    <row r="6070" spans="1:7" s="91" customFormat="1" ht="87.45" customHeight="1" x14ac:dyDescent="0.35">
      <c r="A6070" s="367" t="s">
        <v>454</v>
      </c>
      <c r="B6070" s="219" t="s">
        <v>470</v>
      </c>
      <c r="C6070" s="100">
        <v>2023</v>
      </c>
      <c r="D6070" s="169">
        <v>0.4</v>
      </c>
      <c r="E6070" s="103">
        <v>1</v>
      </c>
      <c r="F6070" s="103">
        <v>10</v>
      </c>
      <c r="G6070" s="104">
        <v>33.813319999999997</v>
      </c>
    </row>
    <row r="6071" spans="1:7" s="91" customFormat="1" ht="87.45" customHeight="1" x14ac:dyDescent="0.35">
      <c r="A6071" s="367" t="s">
        <v>454</v>
      </c>
      <c r="B6071" s="219" t="s">
        <v>470</v>
      </c>
      <c r="C6071" s="100">
        <v>2023</v>
      </c>
      <c r="D6071" s="169">
        <v>0.4</v>
      </c>
      <c r="E6071" s="103">
        <v>1</v>
      </c>
      <c r="F6071" s="103">
        <v>15</v>
      </c>
      <c r="G6071" s="104">
        <v>36.951099999999997</v>
      </c>
    </row>
    <row r="6072" spans="1:7" s="91" customFormat="1" ht="87.45" customHeight="1" x14ac:dyDescent="0.35">
      <c r="A6072" s="367" t="s">
        <v>454</v>
      </c>
      <c r="B6072" s="219" t="s">
        <v>470</v>
      </c>
      <c r="C6072" s="100">
        <v>2023</v>
      </c>
      <c r="D6072" s="169">
        <v>0.4</v>
      </c>
      <c r="E6072" s="103">
        <v>1</v>
      </c>
      <c r="F6072" s="103">
        <v>15</v>
      </c>
      <c r="G6072" s="104">
        <v>32.273699999999998</v>
      </c>
    </row>
    <row r="6073" spans="1:7" s="91" customFormat="1" ht="87.45" customHeight="1" x14ac:dyDescent="0.35">
      <c r="A6073" s="367" t="s">
        <v>454</v>
      </c>
      <c r="B6073" s="219" t="s">
        <v>470</v>
      </c>
      <c r="C6073" s="100">
        <v>2023</v>
      </c>
      <c r="D6073" s="169">
        <v>0.4</v>
      </c>
      <c r="E6073" s="103">
        <v>1</v>
      </c>
      <c r="F6073" s="103">
        <v>15</v>
      </c>
      <c r="G6073" s="104">
        <v>34.156979999999997</v>
      </c>
    </row>
    <row r="6074" spans="1:7" s="91" customFormat="1" ht="87.45" customHeight="1" x14ac:dyDescent="0.35">
      <c r="A6074" s="367" t="s">
        <v>454</v>
      </c>
      <c r="B6074" s="219" t="s">
        <v>470</v>
      </c>
      <c r="C6074" s="100">
        <v>2023</v>
      </c>
      <c r="D6074" s="169">
        <v>0.4</v>
      </c>
      <c r="E6074" s="103">
        <v>1</v>
      </c>
      <c r="F6074" s="103">
        <v>7.5</v>
      </c>
      <c r="G6074" s="104">
        <v>26.707599999999999</v>
      </c>
    </row>
    <row r="6075" spans="1:7" s="91" customFormat="1" ht="87.45" customHeight="1" x14ac:dyDescent="0.35">
      <c r="A6075" s="367" t="s">
        <v>454</v>
      </c>
      <c r="B6075" s="219" t="s">
        <v>470</v>
      </c>
      <c r="C6075" s="100">
        <v>2023</v>
      </c>
      <c r="D6075" s="169">
        <v>0.4</v>
      </c>
      <c r="E6075" s="103">
        <v>1</v>
      </c>
      <c r="F6075" s="103">
        <v>5</v>
      </c>
      <c r="G6075" s="104">
        <v>28.02196</v>
      </c>
    </row>
    <row r="6076" spans="1:7" s="91" customFormat="1" ht="87.45" customHeight="1" x14ac:dyDescent="0.35">
      <c r="A6076" s="367" t="s">
        <v>454</v>
      </c>
      <c r="B6076" s="219" t="s">
        <v>470</v>
      </c>
      <c r="C6076" s="100">
        <v>2023</v>
      </c>
      <c r="D6076" s="169">
        <v>0.4</v>
      </c>
      <c r="E6076" s="103">
        <v>1</v>
      </c>
      <c r="F6076" s="103">
        <v>10</v>
      </c>
      <c r="G6076" s="104">
        <v>24.59244</v>
      </c>
    </row>
    <row r="6077" spans="1:7" s="91" customFormat="1" ht="87.45" customHeight="1" x14ac:dyDescent="0.35">
      <c r="A6077" s="367" t="s">
        <v>454</v>
      </c>
      <c r="B6077" s="219" t="s">
        <v>470</v>
      </c>
      <c r="C6077" s="100">
        <v>2023</v>
      </c>
      <c r="D6077" s="169" t="s">
        <v>100</v>
      </c>
      <c r="E6077" s="103">
        <v>1</v>
      </c>
      <c r="F6077" s="103">
        <v>15</v>
      </c>
      <c r="G6077" s="104">
        <v>40.98836</v>
      </c>
    </row>
    <row r="6078" spans="1:7" s="91" customFormat="1" ht="87.45" customHeight="1" x14ac:dyDescent="0.35">
      <c r="A6078" s="367" t="s">
        <v>454</v>
      </c>
      <c r="B6078" s="219" t="s">
        <v>470</v>
      </c>
      <c r="C6078" s="100">
        <v>2023</v>
      </c>
      <c r="D6078" s="169">
        <v>0.4</v>
      </c>
      <c r="E6078" s="103">
        <v>1</v>
      </c>
      <c r="F6078" s="103">
        <v>15</v>
      </c>
      <c r="G6078" s="104">
        <v>40.988379999999999</v>
      </c>
    </row>
    <row r="6079" spans="1:7" s="91" customFormat="1" ht="87.45" customHeight="1" x14ac:dyDescent="0.35">
      <c r="A6079" s="367" t="s">
        <v>454</v>
      </c>
      <c r="B6079" s="219" t="s">
        <v>470</v>
      </c>
      <c r="C6079" s="100">
        <v>2023</v>
      </c>
      <c r="D6079" s="169">
        <v>0.4</v>
      </c>
      <c r="E6079" s="103">
        <v>1</v>
      </c>
      <c r="F6079" s="103">
        <v>15</v>
      </c>
      <c r="G6079" s="104">
        <v>26.803830000000001</v>
      </c>
    </row>
    <row r="6080" spans="1:7" s="91" customFormat="1" ht="87.45" customHeight="1" x14ac:dyDescent="0.35">
      <c r="A6080" s="367" t="s">
        <v>454</v>
      </c>
      <c r="B6080" s="219" t="s">
        <v>470</v>
      </c>
      <c r="C6080" s="100">
        <v>2023</v>
      </c>
      <c r="D6080" s="169">
        <v>0.4</v>
      </c>
      <c r="E6080" s="103">
        <v>1</v>
      </c>
      <c r="F6080" s="103">
        <v>15</v>
      </c>
      <c r="G6080" s="104">
        <v>28.145910000000001</v>
      </c>
    </row>
    <row r="6081" spans="1:7" s="91" customFormat="1" ht="87.45" customHeight="1" x14ac:dyDescent="0.35">
      <c r="A6081" s="367" t="s">
        <v>454</v>
      </c>
      <c r="B6081" s="219" t="s">
        <v>470</v>
      </c>
      <c r="C6081" s="100">
        <v>2023</v>
      </c>
      <c r="D6081" s="169">
        <v>0.4</v>
      </c>
      <c r="E6081" s="103">
        <v>1</v>
      </c>
      <c r="F6081" s="103">
        <v>15</v>
      </c>
      <c r="G6081" s="104">
        <v>40.042490000000001</v>
      </c>
    </row>
    <row r="6082" spans="1:7" s="91" customFormat="1" ht="87.45" customHeight="1" x14ac:dyDescent="0.35">
      <c r="A6082" s="367" t="s">
        <v>454</v>
      </c>
      <c r="B6082" s="219" t="s">
        <v>470</v>
      </c>
      <c r="C6082" s="100">
        <v>2023</v>
      </c>
      <c r="D6082" s="169">
        <v>0.4</v>
      </c>
      <c r="E6082" s="103">
        <v>1</v>
      </c>
      <c r="F6082" s="103">
        <v>10</v>
      </c>
      <c r="G6082" s="104">
        <v>33.424750000000003</v>
      </c>
    </row>
    <row r="6083" spans="1:7" s="91" customFormat="1" ht="87.45" customHeight="1" x14ac:dyDescent="0.35">
      <c r="A6083" s="367" t="s">
        <v>454</v>
      </c>
      <c r="B6083" s="219" t="s">
        <v>470</v>
      </c>
      <c r="C6083" s="100">
        <v>2023</v>
      </c>
      <c r="D6083" s="169">
        <v>0.4</v>
      </c>
      <c r="E6083" s="103">
        <v>1</v>
      </c>
      <c r="F6083" s="103">
        <v>5</v>
      </c>
      <c r="G6083" s="104">
        <v>34.981099999999998</v>
      </c>
    </row>
    <row r="6084" spans="1:7" s="91" customFormat="1" ht="87.45" customHeight="1" x14ac:dyDescent="0.35">
      <c r="A6084" s="367" t="s">
        <v>454</v>
      </c>
      <c r="B6084" s="219" t="s">
        <v>470</v>
      </c>
      <c r="C6084" s="100">
        <v>2023</v>
      </c>
      <c r="D6084" s="169">
        <v>0.4</v>
      </c>
      <c r="E6084" s="103">
        <v>1</v>
      </c>
      <c r="F6084" s="103">
        <v>8</v>
      </c>
      <c r="G6084" s="104">
        <v>34.471649999999997</v>
      </c>
    </row>
    <row r="6085" spans="1:7" s="91" customFormat="1" ht="87.45" customHeight="1" x14ac:dyDescent="0.35">
      <c r="A6085" s="367" t="s">
        <v>454</v>
      </c>
      <c r="B6085" s="219" t="s">
        <v>470</v>
      </c>
      <c r="C6085" s="100">
        <v>2023</v>
      </c>
      <c r="D6085" s="169">
        <v>0.4</v>
      </c>
      <c r="E6085" s="103">
        <v>1</v>
      </c>
      <c r="F6085" s="103">
        <v>6</v>
      </c>
      <c r="G6085" s="104">
        <v>37.816740000000003</v>
      </c>
    </row>
    <row r="6086" spans="1:7" s="91" customFormat="1" ht="87.45" customHeight="1" x14ac:dyDescent="0.35">
      <c r="A6086" s="367" t="s">
        <v>454</v>
      </c>
      <c r="B6086" s="219" t="s">
        <v>470</v>
      </c>
      <c r="C6086" s="100">
        <v>2023</v>
      </c>
      <c r="D6086" s="169">
        <v>0.4</v>
      </c>
      <c r="E6086" s="103">
        <v>1</v>
      </c>
      <c r="F6086" s="103">
        <v>3</v>
      </c>
      <c r="G6086" s="104">
        <v>32.814340000000001</v>
      </c>
    </row>
    <row r="6087" spans="1:7" s="91" customFormat="1" ht="87.45" customHeight="1" x14ac:dyDescent="0.35">
      <c r="A6087" s="367" t="s">
        <v>454</v>
      </c>
      <c r="B6087" s="219" t="s">
        <v>470</v>
      </c>
      <c r="C6087" s="100">
        <v>2023</v>
      </c>
      <c r="D6087" s="169">
        <v>0.4</v>
      </c>
      <c r="E6087" s="103">
        <v>1</v>
      </c>
      <c r="F6087" s="103">
        <v>12</v>
      </c>
      <c r="G6087" s="104">
        <v>33.574939999999998</v>
      </c>
    </row>
    <row r="6088" spans="1:7" s="91" customFormat="1" ht="87.45" customHeight="1" x14ac:dyDescent="0.35">
      <c r="A6088" s="367" t="s">
        <v>454</v>
      </c>
      <c r="B6088" s="219" t="s">
        <v>470</v>
      </c>
      <c r="C6088" s="100">
        <v>2023</v>
      </c>
      <c r="D6088" s="169">
        <v>0.4</v>
      </c>
      <c r="E6088" s="103">
        <v>1</v>
      </c>
      <c r="F6088" s="103">
        <v>3</v>
      </c>
      <c r="G6088" s="104">
        <v>33.987200000000001</v>
      </c>
    </row>
    <row r="6089" spans="1:7" s="91" customFormat="1" ht="87.45" customHeight="1" x14ac:dyDescent="0.35">
      <c r="A6089" s="367" t="s">
        <v>454</v>
      </c>
      <c r="B6089" s="219" t="s">
        <v>470</v>
      </c>
      <c r="C6089" s="100">
        <v>2023</v>
      </c>
      <c r="D6089" s="169">
        <v>0.4</v>
      </c>
      <c r="E6089" s="103">
        <v>1</v>
      </c>
      <c r="F6089" s="103">
        <v>15</v>
      </c>
      <c r="G6089" s="104">
        <v>35.207970000000003</v>
      </c>
    </row>
    <row r="6090" spans="1:7" s="91" customFormat="1" ht="87.45" customHeight="1" x14ac:dyDescent="0.35">
      <c r="A6090" s="367" t="s">
        <v>454</v>
      </c>
      <c r="B6090" s="219" t="s">
        <v>663</v>
      </c>
      <c r="C6090" s="100">
        <v>2023</v>
      </c>
      <c r="D6090" s="169">
        <v>0.4</v>
      </c>
      <c r="E6090" s="103">
        <v>1</v>
      </c>
      <c r="F6090" s="103">
        <v>19</v>
      </c>
      <c r="G6090" s="104">
        <v>32.725639999999999</v>
      </c>
    </row>
    <row r="6091" spans="1:7" s="91" customFormat="1" ht="87.45" customHeight="1" x14ac:dyDescent="0.35">
      <c r="A6091" s="367" t="s">
        <v>454</v>
      </c>
      <c r="B6091" s="219" t="s">
        <v>663</v>
      </c>
      <c r="C6091" s="100">
        <v>2023</v>
      </c>
      <c r="D6091" s="169">
        <v>0.4</v>
      </c>
      <c r="E6091" s="103">
        <v>1</v>
      </c>
      <c r="F6091" s="103">
        <v>25</v>
      </c>
      <c r="G6091" s="104">
        <v>36.644210000000001</v>
      </c>
    </row>
    <row r="6092" spans="1:7" s="91" customFormat="1" ht="87.45" customHeight="1" x14ac:dyDescent="0.35">
      <c r="A6092" s="367" t="s">
        <v>454</v>
      </c>
      <c r="B6092" s="219" t="s">
        <v>663</v>
      </c>
      <c r="C6092" s="100">
        <v>2023</v>
      </c>
      <c r="D6092" s="169">
        <v>0.4</v>
      </c>
      <c r="E6092" s="103">
        <v>1</v>
      </c>
      <c r="F6092" s="103">
        <v>25</v>
      </c>
      <c r="G6092" s="104">
        <v>39.199469999999998</v>
      </c>
    </row>
    <row r="6093" spans="1:7" s="91" customFormat="1" ht="87.45" customHeight="1" x14ac:dyDescent="0.35">
      <c r="A6093" s="367" t="s">
        <v>454</v>
      </c>
      <c r="B6093" s="219" t="s">
        <v>663</v>
      </c>
      <c r="C6093" s="100">
        <v>2023</v>
      </c>
      <c r="D6093" s="169">
        <v>0.4</v>
      </c>
      <c r="E6093" s="103">
        <v>1</v>
      </c>
      <c r="F6093" s="103">
        <v>25</v>
      </c>
      <c r="G6093" s="104">
        <v>37.488149999999997</v>
      </c>
    </row>
    <row r="6094" spans="1:7" s="91" customFormat="1" ht="87.45" customHeight="1" x14ac:dyDescent="0.35">
      <c r="A6094" s="367" t="s">
        <v>454</v>
      </c>
      <c r="B6094" s="219" t="s">
        <v>611</v>
      </c>
      <c r="C6094" s="100">
        <v>2023</v>
      </c>
      <c r="D6094" s="169">
        <v>0.4</v>
      </c>
      <c r="E6094" s="103">
        <v>1</v>
      </c>
      <c r="F6094" s="103">
        <v>15</v>
      </c>
      <c r="G6094" s="104">
        <v>28.81915</v>
      </c>
    </row>
    <row r="6095" spans="1:7" s="91" customFormat="1" ht="87.45" customHeight="1" x14ac:dyDescent="0.35">
      <c r="A6095" s="367" t="s">
        <v>454</v>
      </c>
      <c r="B6095" s="219" t="s">
        <v>611</v>
      </c>
      <c r="C6095" s="100">
        <v>2023</v>
      </c>
      <c r="D6095" s="169">
        <v>0.4</v>
      </c>
      <c r="E6095" s="103">
        <v>1</v>
      </c>
      <c r="F6095" s="103">
        <v>15</v>
      </c>
      <c r="G6095" s="104">
        <v>30.139289999999999</v>
      </c>
    </row>
    <row r="6096" spans="1:7" s="91" customFormat="1" ht="87.45" customHeight="1" x14ac:dyDescent="0.35">
      <c r="A6096" s="367" t="s">
        <v>454</v>
      </c>
      <c r="B6096" s="219" t="s">
        <v>611</v>
      </c>
      <c r="C6096" s="100">
        <v>2023</v>
      </c>
      <c r="D6096" s="169">
        <v>0.4</v>
      </c>
      <c r="E6096" s="103">
        <v>1</v>
      </c>
      <c r="F6096" s="103">
        <v>15</v>
      </c>
      <c r="G6096" s="104">
        <v>30.282769999999999</v>
      </c>
    </row>
    <row r="6097" spans="1:7" s="91" customFormat="1" ht="87.45" customHeight="1" x14ac:dyDescent="0.35">
      <c r="A6097" s="367" t="s">
        <v>454</v>
      </c>
      <c r="B6097" s="219" t="s">
        <v>611</v>
      </c>
      <c r="C6097" s="100">
        <v>2023</v>
      </c>
      <c r="D6097" s="169">
        <v>0.4</v>
      </c>
      <c r="E6097" s="103">
        <v>1</v>
      </c>
      <c r="F6097" s="103">
        <v>15</v>
      </c>
      <c r="G6097" s="104">
        <v>28.890239999999999</v>
      </c>
    </row>
    <row r="6098" spans="1:7" s="91" customFormat="1" ht="87.45" customHeight="1" x14ac:dyDescent="0.35">
      <c r="A6098" s="367" t="s">
        <v>454</v>
      </c>
      <c r="B6098" s="219" t="s">
        <v>611</v>
      </c>
      <c r="C6098" s="100">
        <v>2023</v>
      </c>
      <c r="D6098" s="169">
        <v>0.4</v>
      </c>
      <c r="E6098" s="103">
        <v>1</v>
      </c>
      <c r="F6098" s="103">
        <v>15</v>
      </c>
      <c r="G6098" s="104">
        <v>32.120040000000003</v>
      </c>
    </row>
    <row r="6099" spans="1:7" s="91" customFormat="1" ht="87.45" customHeight="1" x14ac:dyDescent="0.35">
      <c r="A6099" s="367" t="s">
        <v>454</v>
      </c>
      <c r="B6099" s="219" t="s">
        <v>611</v>
      </c>
      <c r="C6099" s="100">
        <v>2023</v>
      </c>
      <c r="D6099" s="169">
        <v>0.4</v>
      </c>
      <c r="E6099" s="103">
        <v>1</v>
      </c>
      <c r="F6099" s="103">
        <v>15</v>
      </c>
      <c r="G6099" s="104">
        <v>29.487089999999998</v>
      </c>
    </row>
    <row r="6100" spans="1:7" s="91" customFormat="1" ht="87.45" customHeight="1" x14ac:dyDescent="0.35">
      <c r="A6100" s="367" t="s">
        <v>454</v>
      </c>
      <c r="B6100" s="219" t="s">
        <v>611</v>
      </c>
      <c r="C6100" s="100">
        <v>2023</v>
      </c>
      <c r="D6100" s="169">
        <v>0.4</v>
      </c>
      <c r="E6100" s="103">
        <v>1</v>
      </c>
      <c r="F6100" s="103">
        <v>15</v>
      </c>
      <c r="G6100" s="104">
        <v>27.525590000000001</v>
      </c>
    </row>
    <row r="6101" spans="1:7" s="91" customFormat="1" ht="87.45" customHeight="1" x14ac:dyDescent="0.35">
      <c r="A6101" s="367" t="s">
        <v>454</v>
      </c>
      <c r="B6101" s="219" t="s">
        <v>611</v>
      </c>
      <c r="C6101" s="100">
        <v>2023</v>
      </c>
      <c r="D6101" s="169">
        <v>0.4</v>
      </c>
      <c r="E6101" s="103">
        <v>1</v>
      </c>
      <c r="F6101" s="103">
        <v>10</v>
      </c>
      <c r="G6101" s="104">
        <v>27.76774</v>
      </c>
    </row>
    <row r="6102" spans="1:7" s="91" customFormat="1" ht="87.45" customHeight="1" x14ac:dyDescent="0.35">
      <c r="A6102" s="367" t="s">
        <v>454</v>
      </c>
      <c r="B6102" s="219" t="s">
        <v>611</v>
      </c>
      <c r="C6102" s="100">
        <v>2023</v>
      </c>
      <c r="D6102" s="169">
        <v>0.4</v>
      </c>
      <c r="E6102" s="103">
        <v>1</v>
      </c>
      <c r="F6102" s="103">
        <v>15</v>
      </c>
      <c r="G6102" s="104">
        <v>33.461460000000002</v>
      </c>
    </row>
    <row r="6103" spans="1:7" s="91" customFormat="1" ht="87.45" customHeight="1" x14ac:dyDescent="0.35">
      <c r="A6103" s="367" t="s">
        <v>454</v>
      </c>
      <c r="B6103" s="219" t="s">
        <v>611</v>
      </c>
      <c r="C6103" s="100">
        <v>2023</v>
      </c>
      <c r="D6103" s="169">
        <v>0.4</v>
      </c>
      <c r="E6103" s="103">
        <v>1</v>
      </c>
      <c r="F6103" s="103">
        <v>10</v>
      </c>
      <c r="G6103" s="104">
        <v>33.461460000000002</v>
      </c>
    </row>
    <row r="6104" spans="1:7" s="91" customFormat="1" ht="87.45" customHeight="1" x14ac:dyDescent="0.35">
      <c r="A6104" s="367" t="s">
        <v>454</v>
      </c>
      <c r="B6104" s="219" t="s">
        <v>611</v>
      </c>
      <c r="C6104" s="100">
        <v>2023</v>
      </c>
      <c r="D6104" s="169">
        <v>0.4</v>
      </c>
      <c r="E6104" s="103">
        <v>1</v>
      </c>
      <c r="F6104" s="103">
        <v>7</v>
      </c>
      <c r="G6104" s="104">
        <v>33.227040000000002</v>
      </c>
    </row>
    <row r="6105" spans="1:7" s="91" customFormat="1" ht="87.45" customHeight="1" x14ac:dyDescent="0.35">
      <c r="A6105" s="367" t="s">
        <v>454</v>
      </c>
      <c r="B6105" s="219" t="s">
        <v>611</v>
      </c>
      <c r="C6105" s="100">
        <v>2023</v>
      </c>
      <c r="D6105" s="169">
        <v>0.4</v>
      </c>
      <c r="E6105" s="103">
        <v>1</v>
      </c>
      <c r="F6105" s="103">
        <v>15</v>
      </c>
      <c r="G6105" s="104">
        <v>27.702860000000001</v>
      </c>
    </row>
    <row r="6106" spans="1:7" s="91" customFormat="1" ht="87.45" customHeight="1" x14ac:dyDescent="0.35">
      <c r="A6106" s="367" t="s">
        <v>454</v>
      </c>
      <c r="B6106" s="219" t="s">
        <v>611</v>
      </c>
      <c r="C6106" s="100">
        <v>2023</v>
      </c>
      <c r="D6106" s="169">
        <v>0.4</v>
      </c>
      <c r="E6106" s="103">
        <v>1</v>
      </c>
      <c r="F6106" s="103">
        <v>12</v>
      </c>
      <c r="G6106" s="104">
        <v>34.218440000000001</v>
      </c>
    </row>
    <row r="6107" spans="1:7" s="91" customFormat="1" ht="87.45" customHeight="1" x14ac:dyDescent="0.35">
      <c r="A6107" s="367" t="s">
        <v>454</v>
      </c>
      <c r="B6107" s="219" t="s">
        <v>611</v>
      </c>
      <c r="C6107" s="100">
        <v>2023</v>
      </c>
      <c r="D6107" s="169">
        <v>0.4</v>
      </c>
      <c r="E6107" s="103">
        <v>1</v>
      </c>
      <c r="F6107" s="103">
        <v>15</v>
      </c>
      <c r="G6107" s="104">
        <v>35.11101</v>
      </c>
    </row>
    <row r="6108" spans="1:7" s="91" customFormat="1" ht="87.45" customHeight="1" x14ac:dyDescent="0.35">
      <c r="A6108" s="367" t="s">
        <v>454</v>
      </c>
      <c r="B6108" s="219" t="s">
        <v>611</v>
      </c>
      <c r="C6108" s="100">
        <v>2023</v>
      </c>
      <c r="D6108" s="169">
        <v>0.4</v>
      </c>
      <c r="E6108" s="103">
        <v>1</v>
      </c>
      <c r="F6108" s="103">
        <v>10</v>
      </c>
      <c r="G6108" s="104">
        <v>35.059530000000002</v>
      </c>
    </row>
    <row r="6109" spans="1:7" s="91" customFormat="1" ht="87.45" customHeight="1" x14ac:dyDescent="0.35">
      <c r="A6109" s="367" t="s">
        <v>454</v>
      </c>
      <c r="B6109" s="219" t="s">
        <v>611</v>
      </c>
      <c r="C6109" s="100">
        <v>2023</v>
      </c>
      <c r="D6109" s="169">
        <v>0.4</v>
      </c>
      <c r="E6109" s="103">
        <v>1</v>
      </c>
      <c r="F6109" s="103">
        <v>15</v>
      </c>
      <c r="G6109" s="104">
        <v>34.950470000000003</v>
      </c>
    </row>
    <row r="6110" spans="1:7" s="91" customFormat="1" ht="87.45" customHeight="1" x14ac:dyDescent="0.35">
      <c r="A6110" s="367" t="s">
        <v>454</v>
      </c>
      <c r="B6110" s="219" t="s">
        <v>611</v>
      </c>
      <c r="C6110" s="100">
        <v>2023</v>
      </c>
      <c r="D6110" s="169">
        <v>0.4</v>
      </c>
      <c r="E6110" s="103">
        <v>1</v>
      </c>
      <c r="F6110" s="103">
        <v>11</v>
      </c>
      <c r="G6110" s="104">
        <v>35.081029999999998</v>
      </c>
    </row>
    <row r="6111" spans="1:7" s="91" customFormat="1" ht="87.45" customHeight="1" x14ac:dyDescent="0.35">
      <c r="A6111" s="367" t="s">
        <v>454</v>
      </c>
      <c r="B6111" s="219" t="s">
        <v>611</v>
      </c>
      <c r="C6111" s="100">
        <v>2023</v>
      </c>
      <c r="D6111" s="169">
        <v>0.4</v>
      </c>
      <c r="E6111" s="103">
        <v>1</v>
      </c>
      <c r="F6111" s="103">
        <v>15</v>
      </c>
      <c r="G6111" s="104">
        <v>35.03096</v>
      </c>
    </row>
    <row r="6112" spans="1:7" s="91" customFormat="1" ht="87.45" customHeight="1" x14ac:dyDescent="0.35">
      <c r="A6112" s="367" t="s">
        <v>454</v>
      </c>
      <c r="B6112" s="219" t="s">
        <v>611</v>
      </c>
      <c r="C6112" s="100">
        <v>2023</v>
      </c>
      <c r="D6112" s="169">
        <v>0.4</v>
      </c>
      <c r="E6112" s="103">
        <v>1</v>
      </c>
      <c r="F6112" s="103">
        <v>15</v>
      </c>
      <c r="G6112" s="104">
        <v>32.41554</v>
      </c>
    </row>
    <row r="6113" spans="1:7" s="91" customFormat="1" ht="87.45" customHeight="1" x14ac:dyDescent="0.35">
      <c r="A6113" s="367" t="s">
        <v>454</v>
      </c>
      <c r="B6113" s="219" t="s">
        <v>611</v>
      </c>
      <c r="C6113" s="100">
        <v>2023</v>
      </c>
      <c r="D6113" s="169">
        <v>0.4</v>
      </c>
      <c r="E6113" s="103">
        <v>1</v>
      </c>
      <c r="F6113" s="103">
        <v>5</v>
      </c>
      <c r="G6113" s="104">
        <v>32.41554</v>
      </c>
    </row>
    <row r="6114" spans="1:7" s="91" customFormat="1" ht="87.45" customHeight="1" x14ac:dyDescent="0.35">
      <c r="A6114" s="367" t="s">
        <v>454</v>
      </c>
      <c r="B6114" s="219" t="s">
        <v>611</v>
      </c>
      <c r="C6114" s="100">
        <v>2023</v>
      </c>
      <c r="D6114" s="169">
        <v>0.4</v>
      </c>
      <c r="E6114" s="103">
        <v>1</v>
      </c>
      <c r="F6114" s="103">
        <v>15</v>
      </c>
      <c r="G6114" s="104">
        <v>32.41554</v>
      </c>
    </row>
    <row r="6115" spans="1:7" s="91" customFormat="1" ht="87.45" customHeight="1" x14ac:dyDescent="0.35">
      <c r="A6115" s="367" t="s">
        <v>454</v>
      </c>
      <c r="B6115" s="219" t="s">
        <v>611</v>
      </c>
      <c r="C6115" s="100">
        <v>2023</v>
      </c>
      <c r="D6115" s="169">
        <v>0.4</v>
      </c>
      <c r="E6115" s="103">
        <v>1</v>
      </c>
      <c r="F6115" s="103">
        <v>15</v>
      </c>
      <c r="G6115" s="104">
        <v>32.41554</v>
      </c>
    </row>
    <row r="6116" spans="1:7" s="91" customFormat="1" ht="87.45" customHeight="1" x14ac:dyDescent="0.35">
      <c r="A6116" s="367" t="s">
        <v>454</v>
      </c>
      <c r="B6116" s="219" t="s">
        <v>611</v>
      </c>
      <c r="C6116" s="100">
        <v>2023</v>
      </c>
      <c r="D6116" s="169">
        <v>0.4</v>
      </c>
      <c r="E6116" s="103">
        <v>1</v>
      </c>
      <c r="F6116" s="103">
        <v>15</v>
      </c>
      <c r="G6116" s="104">
        <v>32.41554</v>
      </c>
    </row>
    <row r="6117" spans="1:7" s="91" customFormat="1" ht="87.45" customHeight="1" x14ac:dyDescent="0.35">
      <c r="A6117" s="367" t="s">
        <v>454</v>
      </c>
      <c r="B6117" s="219" t="s">
        <v>611</v>
      </c>
      <c r="C6117" s="100">
        <v>2023</v>
      </c>
      <c r="D6117" s="169">
        <v>0.4</v>
      </c>
      <c r="E6117" s="103">
        <v>1</v>
      </c>
      <c r="F6117" s="103">
        <v>15</v>
      </c>
      <c r="G6117" s="104">
        <v>31.501010000000001</v>
      </c>
    </row>
    <row r="6118" spans="1:7" s="91" customFormat="1" ht="87.45" customHeight="1" x14ac:dyDescent="0.35">
      <c r="A6118" s="367" t="s">
        <v>454</v>
      </c>
      <c r="B6118" s="219" t="s">
        <v>611</v>
      </c>
      <c r="C6118" s="100">
        <v>2023</v>
      </c>
      <c r="D6118" s="169">
        <v>0.4</v>
      </c>
      <c r="E6118" s="103">
        <v>1</v>
      </c>
      <c r="F6118" s="103">
        <v>15</v>
      </c>
      <c r="G6118" s="104">
        <v>31.501010000000001</v>
      </c>
    </row>
    <row r="6119" spans="1:7" s="91" customFormat="1" ht="87.45" customHeight="1" x14ac:dyDescent="0.35">
      <c r="A6119" s="367" t="s">
        <v>454</v>
      </c>
      <c r="B6119" s="219" t="s">
        <v>611</v>
      </c>
      <c r="C6119" s="100">
        <v>2023</v>
      </c>
      <c r="D6119" s="169">
        <v>0.4</v>
      </c>
      <c r="E6119" s="103">
        <v>1</v>
      </c>
      <c r="F6119" s="103">
        <v>15</v>
      </c>
      <c r="G6119" s="104">
        <v>31.469799999999999</v>
      </c>
    </row>
    <row r="6120" spans="1:7" s="91" customFormat="1" ht="87.45" customHeight="1" x14ac:dyDescent="0.35">
      <c r="A6120" s="367" t="s">
        <v>454</v>
      </c>
      <c r="B6120" s="219" t="s">
        <v>611</v>
      </c>
      <c r="C6120" s="100">
        <v>2023</v>
      </c>
      <c r="D6120" s="169">
        <v>0.4</v>
      </c>
      <c r="E6120" s="103">
        <v>1</v>
      </c>
      <c r="F6120" s="103">
        <v>15</v>
      </c>
      <c r="G6120" s="104">
        <v>31.500969999999999</v>
      </c>
    </row>
    <row r="6121" spans="1:7" s="91" customFormat="1" ht="87.45" customHeight="1" x14ac:dyDescent="0.35">
      <c r="A6121" s="367" t="s">
        <v>454</v>
      </c>
      <c r="B6121" s="219" t="s">
        <v>611</v>
      </c>
      <c r="C6121" s="100">
        <v>2023</v>
      </c>
      <c r="D6121" s="169">
        <v>0.4</v>
      </c>
      <c r="E6121" s="103">
        <v>1</v>
      </c>
      <c r="F6121" s="103">
        <v>15</v>
      </c>
      <c r="G6121" s="104">
        <v>22.664359999999999</v>
      </c>
    </row>
    <row r="6122" spans="1:7" s="91" customFormat="1" ht="87.45" customHeight="1" x14ac:dyDescent="0.35">
      <c r="A6122" s="367" t="s">
        <v>454</v>
      </c>
      <c r="B6122" s="219" t="s">
        <v>611</v>
      </c>
      <c r="C6122" s="100">
        <v>2023</v>
      </c>
      <c r="D6122" s="169">
        <v>0.4</v>
      </c>
      <c r="E6122" s="103">
        <v>1</v>
      </c>
      <c r="F6122" s="103">
        <v>15</v>
      </c>
      <c r="G6122" s="104">
        <v>22.664370000000002</v>
      </c>
    </row>
    <row r="6123" spans="1:7" s="91" customFormat="1" ht="87.45" customHeight="1" x14ac:dyDescent="0.35">
      <c r="A6123" s="367" t="s">
        <v>454</v>
      </c>
      <c r="B6123" s="219" t="s">
        <v>611</v>
      </c>
      <c r="C6123" s="100">
        <v>2023</v>
      </c>
      <c r="D6123" s="169">
        <v>0.4</v>
      </c>
      <c r="E6123" s="103">
        <v>1</v>
      </c>
      <c r="F6123" s="103">
        <v>10</v>
      </c>
      <c r="G6123" s="104">
        <v>22.664370000000002</v>
      </c>
    </row>
    <row r="6124" spans="1:7" s="91" customFormat="1" ht="87.45" customHeight="1" x14ac:dyDescent="0.35">
      <c r="A6124" s="367" t="s">
        <v>454</v>
      </c>
      <c r="B6124" s="219" t="s">
        <v>611</v>
      </c>
      <c r="C6124" s="100">
        <v>2023</v>
      </c>
      <c r="D6124" s="169">
        <v>0.4</v>
      </c>
      <c r="E6124" s="103">
        <v>1</v>
      </c>
      <c r="F6124" s="103">
        <v>1</v>
      </c>
      <c r="G6124" s="104">
        <v>22.63457</v>
      </c>
    </row>
    <row r="6125" spans="1:7" s="91" customFormat="1" ht="87.45" customHeight="1" x14ac:dyDescent="0.35">
      <c r="A6125" s="367" t="s">
        <v>454</v>
      </c>
      <c r="B6125" s="219" t="s">
        <v>611</v>
      </c>
      <c r="C6125" s="100">
        <v>2023</v>
      </c>
      <c r="D6125" s="169">
        <v>0.4</v>
      </c>
      <c r="E6125" s="103">
        <v>1</v>
      </c>
      <c r="F6125" s="103">
        <v>15</v>
      </c>
      <c r="G6125" s="104">
        <v>22.664359999999999</v>
      </c>
    </row>
    <row r="6126" spans="1:7" s="91" customFormat="1" ht="87.45" customHeight="1" x14ac:dyDescent="0.35">
      <c r="A6126" s="367" t="s">
        <v>454</v>
      </c>
      <c r="B6126" s="219" t="s">
        <v>611</v>
      </c>
      <c r="C6126" s="100">
        <v>2023</v>
      </c>
      <c r="D6126" s="169">
        <v>0.4</v>
      </c>
      <c r="E6126" s="103">
        <v>1</v>
      </c>
      <c r="F6126" s="103">
        <v>10</v>
      </c>
      <c r="G6126" s="104">
        <v>24.01164</v>
      </c>
    </row>
    <row r="6127" spans="1:7" s="91" customFormat="1" ht="87.45" customHeight="1" x14ac:dyDescent="0.35">
      <c r="A6127" s="367" t="s">
        <v>454</v>
      </c>
      <c r="B6127" s="219" t="s">
        <v>611</v>
      </c>
      <c r="C6127" s="100">
        <v>2023</v>
      </c>
      <c r="D6127" s="169">
        <v>0.4</v>
      </c>
      <c r="E6127" s="103">
        <v>1</v>
      </c>
      <c r="F6127" s="103">
        <v>10</v>
      </c>
      <c r="G6127" s="104">
        <v>32.166420000000002</v>
      </c>
    </row>
    <row r="6128" spans="1:7" s="91" customFormat="1" ht="87.45" customHeight="1" x14ac:dyDescent="0.35">
      <c r="A6128" s="367" t="s">
        <v>454</v>
      </c>
      <c r="B6128" s="219" t="s">
        <v>611</v>
      </c>
      <c r="C6128" s="100">
        <v>2023</v>
      </c>
      <c r="D6128" s="169">
        <v>0.4</v>
      </c>
      <c r="E6128" s="103">
        <v>1</v>
      </c>
      <c r="F6128" s="103">
        <v>15</v>
      </c>
      <c r="G6128" s="104">
        <v>32.991889999999998</v>
      </c>
    </row>
    <row r="6129" spans="1:7" s="91" customFormat="1" ht="87.45" customHeight="1" x14ac:dyDescent="0.35">
      <c r="A6129" s="367" t="s">
        <v>454</v>
      </c>
      <c r="B6129" s="219" t="s">
        <v>465</v>
      </c>
      <c r="C6129" s="100">
        <v>2023</v>
      </c>
      <c r="D6129" s="169" t="s">
        <v>100</v>
      </c>
      <c r="E6129" s="103">
        <v>1</v>
      </c>
      <c r="F6129" s="103">
        <v>30</v>
      </c>
      <c r="G6129" s="104">
        <v>22.573409999999999</v>
      </c>
    </row>
    <row r="6130" spans="1:7" s="91" customFormat="1" ht="87.45" customHeight="1" x14ac:dyDescent="0.35">
      <c r="A6130" s="367" t="s">
        <v>454</v>
      </c>
      <c r="B6130" s="219" t="s">
        <v>612</v>
      </c>
      <c r="C6130" s="100">
        <v>2023</v>
      </c>
      <c r="D6130" s="169">
        <v>0.4</v>
      </c>
      <c r="E6130" s="103">
        <v>1</v>
      </c>
      <c r="F6130" s="103">
        <v>3</v>
      </c>
      <c r="G6130" s="104">
        <v>32.568570000000001</v>
      </c>
    </row>
    <row r="6131" spans="1:7" s="91" customFormat="1" ht="87.45" customHeight="1" x14ac:dyDescent="0.35">
      <c r="A6131" s="367" t="s">
        <v>454</v>
      </c>
      <c r="B6131" s="219" t="s">
        <v>612</v>
      </c>
      <c r="C6131" s="100">
        <v>2023</v>
      </c>
      <c r="D6131" s="169">
        <v>0.4</v>
      </c>
      <c r="E6131" s="103">
        <v>1</v>
      </c>
      <c r="F6131" s="103">
        <v>8</v>
      </c>
      <c r="G6131" s="104">
        <v>30.63983</v>
      </c>
    </row>
    <row r="6132" spans="1:7" s="91" customFormat="1" ht="87.45" customHeight="1" x14ac:dyDescent="0.35">
      <c r="A6132" s="367" t="s">
        <v>454</v>
      </c>
      <c r="B6132" s="219" t="s">
        <v>612</v>
      </c>
      <c r="C6132" s="100">
        <v>2023</v>
      </c>
      <c r="D6132" s="169">
        <v>0.4</v>
      </c>
      <c r="E6132" s="103">
        <v>1</v>
      </c>
      <c r="F6132" s="103">
        <v>4</v>
      </c>
      <c r="G6132" s="104">
        <v>29.593679999999999</v>
      </c>
    </row>
    <row r="6133" spans="1:7" s="91" customFormat="1" ht="87.45" customHeight="1" x14ac:dyDescent="0.35">
      <c r="A6133" s="367" t="s">
        <v>454</v>
      </c>
      <c r="B6133" s="219" t="s">
        <v>612</v>
      </c>
      <c r="C6133" s="100">
        <v>2023</v>
      </c>
      <c r="D6133" s="169">
        <v>0.4</v>
      </c>
      <c r="E6133" s="103">
        <v>1</v>
      </c>
      <c r="F6133" s="103">
        <v>4</v>
      </c>
      <c r="G6133" s="104">
        <v>29.593679999999999</v>
      </c>
    </row>
    <row r="6134" spans="1:7" s="91" customFormat="1" ht="87.45" customHeight="1" x14ac:dyDescent="0.35">
      <c r="A6134" s="367" t="s">
        <v>454</v>
      </c>
      <c r="B6134" s="219" t="s">
        <v>612</v>
      </c>
      <c r="C6134" s="100">
        <v>2023</v>
      </c>
      <c r="D6134" s="169">
        <v>0.4</v>
      </c>
      <c r="E6134" s="103">
        <v>1</v>
      </c>
      <c r="F6134" s="103">
        <v>5</v>
      </c>
      <c r="G6134" s="104">
        <v>34.871929999999999</v>
      </c>
    </row>
    <row r="6135" spans="1:7" s="91" customFormat="1" ht="87.45" customHeight="1" x14ac:dyDescent="0.35">
      <c r="A6135" s="367" t="s">
        <v>454</v>
      </c>
      <c r="B6135" s="219" t="s">
        <v>612</v>
      </c>
      <c r="C6135" s="100">
        <v>2023</v>
      </c>
      <c r="D6135" s="169">
        <v>0.4</v>
      </c>
      <c r="E6135" s="103">
        <v>1</v>
      </c>
      <c r="F6135" s="103">
        <v>10</v>
      </c>
      <c r="G6135" s="104">
        <v>34.835270000000001</v>
      </c>
    </row>
    <row r="6136" spans="1:7" s="91" customFormat="1" ht="87.45" customHeight="1" x14ac:dyDescent="0.35">
      <c r="A6136" s="367" t="s">
        <v>454</v>
      </c>
      <c r="B6136" s="219" t="s">
        <v>612</v>
      </c>
      <c r="C6136" s="100">
        <v>2023</v>
      </c>
      <c r="D6136" s="169">
        <v>0.4</v>
      </c>
      <c r="E6136" s="103">
        <v>1</v>
      </c>
      <c r="F6136" s="103">
        <v>15</v>
      </c>
      <c r="G6136" s="104">
        <v>35.184820000000002</v>
      </c>
    </row>
    <row r="6137" spans="1:7" s="91" customFormat="1" ht="87.45" customHeight="1" x14ac:dyDescent="0.35">
      <c r="A6137" s="367" t="s">
        <v>454</v>
      </c>
      <c r="B6137" s="219" t="s">
        <v>612</v>
      </c>
      <c r="C6137" s="100">
        <v>2023</v>
      </c>
      <c r="D6137" s="169">
        <v>0.4</v>
      </c>
      <c r="E6137" s="103">
        <v>1</v>
      </c>
      <c r="F6137" s="103">
        <v>5</v>
      </c>
      <c r="G6137" s="104">
        <v>33.890520000000002</v>
      </c>
    </row>
    <row r="6138" spans="1:7" s="91" customFormat="1" ht="87.45" customHeight="1" x14ac:dyDescent="0.35">
      <c r="A6138" s="367" t="s">
        <v>454</v>
      </c>
      <c r="B6138" s="219" t="s">
        <v>612</v>
      </c>
      <c r="C6138" s="100">
        <v>2023</v>
      </c>
      <c r="D6138" s="169">
        <v>0.4</v>
      </c>
      <c r="E6138" s="103">
        <v>1</v>
      </c>
      <c r="F6138" s="103">
        <v>5</v>
      </c>
      <c r="G6138" s="104">
        <v>38.046799999999998</v>
      </c>
    </row>
    <row r="6139" spans="1:7" s="91" customFormat="1" ht="87.45" customHeight="1" x14ac:dyDescent="0.35">
      <c r="A6139" s="367" t="s">
        <v>454</v>
      </c>
      <c r="B6139" s="219" t="s">
        <v>612</v>
      </c>
      <c r="C6139" s="100">
        <v>2023</v>
      </c>
      <c r="D6139" s="169">
        <v>0.4</v>
      </c>
      <c r="E6139" s="103">
        <v>1</v>
      </c>
      <c r="F6139" s="103">
        <v>5</v>
      </c>
      <c r="G6139" s="104">
        <v>35.259650000000001</v>
      </c>
    </row>
    <row r="6140" spans="1:7" s="91" customFormat="1" ht="87.45" customHeight="1" x14ac:dyDescent="0.35">
      <c r="A6140" s="367" t="s">
        <v>454</v>
      </c>
      <c r="B6140" s="219" t="s">
        <v>612</v>
      </c>
      <c r="C6140" s="100">
        <v>2023</v>
      </c>
      <c r="D6140" s="169">
        <v>0.4</v>
      </c>
      <c r="E6140" s="103">
        <v>1</v>
      </c>
      <c r="F6140" s="103">
        <v>15</v>
      </c>
      <c r="G6140" s="104">
        <v>34.893799999999999</v>
      </c>
    </row>
    <row r="6141" spans="1:7" s="91" customFormat="1" ht="87.45" customHeight="1" x14ac:dyDescent="0.35">
      <c r="A6141" s="367" t="s">
        <v>454</v>
      </c>
      <c r="B6141" s="219" t="s">
        <v>612</v>
      </c>
      <c r="C6141" s="100">
        <v>2023</v>
      </c>
      <c r="D6141" s="169">
        <v>0.4</v>
      </c>
      <c r="E6141" s="103">
        <v>1</v>
      </c>
      <c r="F6141" s="103">
        <v>15</v>
      </c>
      <c r="G6141" s="104">
        <v>35.959820000000001</v>
      </c>
    </row>
    <row r="6142" spans="1:7" s="91" customFormat="1" ht="87.45" customHeight="1" x14ac:dyDescent="0.35">
      <c r="A6142" s="367" t="s">
        <v>454</v>
      </c>
      <c r="B6142" s="219" t="s">
        <v>612</v>
      </c>
      <c r="C6142" s="100">
        <v>2023</v>
      </c>
      <c r="D6142" s="169">
        <v>0.4</v>
      </c>
      <c r="E6142" s="103">
        <v>1</v>
      </c>
      <c r="F6142" s="103">
        <v>3</v>
      </c>
      <c r="G6142" s="104">
        <v>35.30274</v>
      </c>
    </row>
    <row r="6143" spans="1:7" s="91" customFormat="1" ht="87.45" customHeight="1" x14ac:dyDescent="0.35">
      <c r="A6143" s="367" t="s">
        <v>454</v>
      </c>
      <c r="B6143" s="219" t="s">
        <v>612</v>
      </c>
      <c r="C6143" s="100">
        <v>2023</v>
      </c>
      <c r="D6143" s="169">
        <v>0.4</v>
      </c>
      <c r="E6143" s="103">
        <v>1</v>
      </c>
      <c r="F6143" s="103">
        <v>15</v>
      </c>
      <c r="G6143" s="104">
        <v>36.028219999999997</v>
      </c>
    </row>
    <row r="6144" spans="1:7" s="91" customFormat="1" ht="87.45" customHeight="1" x14ac:dyDescent="0.35">
      <c r="A6144" s="367" t="s">
        <v>454</v>
      </c>
      <c r="B6144" s="219" t="s">
        <v>612</v>
      </c>
      <c r="C6144" s="100">
        <v>2023</v>
      </c>
      <c r="D6144" s="169">
        <v>0.4</v>
      </c>
      <c r="E6144" s="103">
        <v>1</v>
      </c>
      <c r="F6144" s="103">
        <v>15</v>
      </c>
      <c r="G6144" s="104">
        <v>33.965879999999999</v>
      </c>
    </row>
    <row r="6145" spans="1:7" s="91" customFormat="1" ht="87.45" customHeight="1" x14ac:dyDescent="0.35">
      <c r="A6145" s="367" t="s">
        <v>454</v>
      </c>
      <c r="B6145" s="219" t="s">
        <v>612</v>
      </c>
      <c r="C6145" s="100">
        <v>2023</v>
      </c>
      <c r="D6145" s="169">
        <v>0.4</v>
      </c>
      <c r="E6145" s="103">
        <v>1</v>
      </c>
      <c r="F6145" s="103">
        <v>4</v>
      </c>
      <c r="G6145" s="104">
        <v>25.40371</v>
      </c>
    </row>
    <row r="6146" spans="1:7" s="91" customFormat="1" ht="87.45" customHeight="1" x14ac:dyDescent="0.35">
      <c r="A6146" s="367" t="s">
        <v>454</v>
      </c>
      <c r="B6146" s="219" t="s">
        <v>612</v>
      </c>
      <c r="C6146" s="100">
        <v>2023</v>
      </c>
      <c r="D6146" s="169">
        <v>0.4</v>
      </c>
      <c r="E6146" s="103">
        <v>1</v>
      </c>
      <c r="F6146" s="103">
        <v>15</v>
      </c>
      <c r="G6146" s="104">
        <v>26.174779999999998</v>
      </c>
    </row>
    <row r="6147" spans="1:7" s="91" customFormat="1" ht="87.45" customHeight="1" x14ac:dyDescent="0.35">
      <c r="A6147" s="367" t="s">
        <v>454</v>
      </c>
      <c r="B6147" s="219" t="s">
        <v>612</v>
      </c>
      <c r="C6147" s="100">
        <v>2023</v>
      </c>
      <c r="D6147" s="169">
        <v>0.4</v>
      </c>
      <c r="E6147" s="103">
        <v>1</v>
      </c>
      <c r="F6147" s="103">
        <v>15</v>
      </c>
      <c r="G6147" s="104">
        <v>37.072940000000003</v>
      </c>
    </row>
    <row r="6148" spans="1:7" s="91" customFormat="1" ht="87.45" customHeight="1" x14ac:dyDescent="0.35">
      <c r="A6148" s="367" t="s">
        <v>454</v>
      </c>
      <c r="B6148" s="219" t="s">
        <v>612</v>
      </c>
      <c r="C6148" s="100">
        <v>2023</v>
      </c>
      <c r="D6148" s="169">
        <v>0.4</v>
      </c>
      <c r="E6148" s="103">
        <v>1</v>
      </c>
      <c r="F6148" s="103">
        <v>3</v>
      </c>
      <c r="G6148" s="104">
        <v>26.335660000000001</v>
      </c>
    </row>
    <row r="6149" spans="1:7" s="91" customFormat="1" ht="87.45" customHeight="1" x14ac:dyDescent="0.35">
      <c r="A6149" s="367" t="s">
        <v>454</v>
      </c>
      <c r="B6149" s="219" t="s">
        <v>612</v>
      </c>
      <c r="C6149" s="100">
        <v>2023</v>
      </c>
      <c r="D6149" s="169">
        <v>0.4</v>
      </c>
      <c r="E6149" s="103">
        <v>1</v>
      </c>
      <c r="F6149" s="103">
        <v>3</v>
      </c>
      <c r="G6149" s="104">
        <v>25.22512</v>
      </c>
    </row>
    <row r="6150" spans="1:7" s="91" customFormat="1" ht="87.45" customHeight="1" x14ac:dyDescent="0.35">
      <c r="A6150" s="367" t="s">
        <v>454</v>
      </c>
      <c r="B6150" s="219" t="s">
        <v>612</v>
      </c>
      <c r="C6150" s="100">
        <v>2023</v>
      </c>
      <c r="D6150" s="169">
        <v>0.4</v>
      </c>
      <c r="E6150" s="103">
        <v>1</v>
      </c>
      <c r="F6150" s="103">
        <v>3</v>
      </c>
      <c r="G6150" s="104">
        <v>37.072899999999997</v>
      </c>
    </row>
    <row r="6151" spans="1:7" s="91" customFormat="1" ht="87.45" customHeight="1" x14ac:dyDescent="0.35">
      <c r="A6151" s="367" t="s">
        <v>454</v>
      </c>
      <c r="B6151" s="219" t="s">
        <v>664</v>
      </c>
      <c r="C6151" s="100">
        <v>2023</v>
      </c>
      <c r="D6151" s="169">
        <v>0.4</v>
      </c>
      <c r="E6151" s="103">
        <v>1</v>
      </c>
      <c r="F6151" s="103">
        <v>30</v>
      </c>
      <c r="G6151" s="104">
        <v>31.58079</v>
      </c>
    </row>
    <row r="6152" spans="1:7" s="91" customFormat="1" ht="87.45" customHeight="1" x14ac:dyDescent="0.35">
      <c r="A6152" s="367" t="s">
        <v>454</v>
      </c>
      <c r="B6152" s="219" t="s">
        <v>664</v>
      </c>
      <c r="C6152" s="100">
        <v>2023</v>
      </c>
      <c r="D6152" s="169">
        <v>0.4</v>
      </c>
      <c r="E6152" s="103">
        <v>1</v>
      </c>
      <c r="F6152" s="103">
        <v>20</v>
      </c>
      <c r="G6152" s="104">
        <v>25.588339999999999</v>
      </c>
    </row>
    <row r="6153" spans="1:7" s="91" customFormat="1" ht="87.45" customHeight="1" x14ac:dyDescent="0.35">
      <c r="A6153" s="367" t="s">
        <v>454</v>
      </c>
      <c r="B6153" s="219" t="s">
        <v>664</v>
      </c>
      <c r="C6153" s="100">
        <v>2023</v>
      </c>
      <c r="D6153" s="169">
        <v>0.4</v>
      </c>
      <c r="E6153" s="103">
        <v>1</v>
      </c>
      <c r="F6153" s="103">
        <v>25</v>
      </c>
      <c r="G6153" s="104">
        <v>37.01623</v>
      </c>
    </row>
    <row r="6154" spans="1:7" s="91" customFormat="1" ht="87.45" customHeight="1" x14ac:dyDescent="0.35">
      <c r="A6154" s="367" t="s">
        <v>454</v>
      </c>
      <c r="B6154" s="219" t="s">
        <v>664</v>
      </c>
      <c r="C6154" s="100">
        <v>2023</v>
      </c>
      <c r="D6154" s="169">
        <v>0.4</v>
      </c>
      <c r="E6154" s="103">
        <v>1</v>
      </c>
      <c r="F6154" s="103">
        <v>25</v>
      </c>
      <c r="G6154" s="104">
        <v>35.25365</v>
      </c>
    </row>
    <row r="6155" spans="1:7" s="91" customFormat="1" ht="87.45" customHeight="1" x14ac:dyDescent="0.35">
      <c r="A6155" s="367" t="s">
        <v>454</v>
      </c>
      <c r="B6155" s="219" t="s">
        <v>664</v>
      </c>
      <c r="C6155" s="100">
        <v>2023</v>
      </c>
      <c r="D6155" s="169">
        <v>0.4</v>
      </c>
      <c r="E6155" s="103">
        <v>1</v>
      </c>
      <c r="F6155" s="103">
        <v>25</v>
      </c>
      <c r="G6155" s="104">
        <v>36.079149999999998</v>
      </c>
    </row>
    <row r="6156" spans="1:7" s="91" customFormat="1" ht="87.45" customHeight="1" x14ac:dyDescent="0.35">
      <c r="A6156" s="367" t="s">
        <v>454</v>
      </c>
      <c r="B6156" s="117" t="s">
        <v>462</v>
      </c>
      <c r="C6156" s="100">
        <v>2023</v>
      </c>
      <c r="D6156" s="169">
        <v>0.4</v>
      </c>
      <c r="E6156" s="103">
        <v>1</v>
      </c>
      <c r="F6156" s="103">
        <v>100</v>
      </c>
      <c r="G6156" s="104">
        <v>44.547319999999999</v>
      </c>
    </row>
    <row r="6157" spans="1:7" s="91" customFormat="1" ht="87.45" customHeight="1" x14ac:dyDescent="0.35">
      <c r="A6157" s="367" t="s">
        <v>454</v>
      </c>
      <c r="B6157" s="117" t="s">
        <v>665</v>
      </c>
      <c r="C6157" s="100">
        <v>2023</v>
      </c>
      <c r="D6157" s="169">
        <v>0.4</v>
      </c>
      <c r="E6157" s="103">
        <v>1</v>
      </c>
      <c r="F6157" s="103">
        <v>320</v>
      </c>
      <c r="G6157" s="104">
        <v>44.46266</v>
      </c>
    </row>
    <row r="6158" spans="1:7" s="91" customFormat="1" ht="87.45" customHeight="1" x14ac:dyDescent="0.35">
      <c r="A6158" s="367" t="s">
        <v>454</v>
      </c>
      <c r="B6158" s="117" t="s">
        <v>665</v>
      </c>
      <c r="C6158" s="100">
        <v>2023</v>
      </c>
      <c r="D6158" s="169">
        <v>0.4</v>
      </c>
      <c r="E6158" s="103">
        <v>1</v>
      </c>
      <c r="F6158" s="103">
        <v>470</v>
      </c>
      <c r="G6158" s="104">
        <v>44.436770000000003</v>
      </c>
    </row>
    <row r="6159" spans="1:7" s="91" customFormat="1" ht="87.45" customHeight="1" x14ac:dyDescent="0.35">
      <c r="A6159" s="367" t="s">
        <v>454</v>
      </c>
      <c r="B6159" s="219" t="s">
        <v>663</v>
      </c>
      <c r="C6159" s="100">
        <v>2023</v>
      </c>
      <c r="D6159" s="169">
        <v>0.4</v>
      </c>
      <c r="E6159" s="103">
        <v>1</v>
      </c>
      <c r="F6159" s="103">
        <v>125</v>
      </c>
      <c r="G6159" s="104">
        <v>51.144950000000001</v>
      </c>
    </row>
    <row r="6160" spans="1:7" s="91" customFormat="1" ht="87.45" customHeight="1" x14ac:dyDescent="0.35">
      <c r="A6160" s="367" t="s">
        <v>454</v>
      </c>
      <c r="B6160" s="219" t="s">
        <v>663</v>
      </c>
      <c r="C6160" s="100">
        <v>2023</v>
      </c>
      <c r="D6160" s="169">
        <v>0.4</v>
      </c>
      <c r="E6160" s="103">
        <v>1</v>
      </c>
      <c r="F6160" s="103">
        <v>80</v>
      </c>
      <c r="G6160" s="104">
        <v>46.179020000000001</v>
      </c>
    </row>
    <row r="6161" spans="1:7" s="91" customFormat="1" ht="87.45" customHeight="1" x14ac:dyDescent="0.35">
      <c r="A6161" s="367" t="s">
        <v>454</v>
      </c>
      <c r="B6161" s="219" t="s">
        <v>465</v>
      </c>
      <c r="C6161" s="100">
        <v>2023</v>
      </c>
      <c r="D6161" s="169" t="s">
        <v>100</v>
      </c>
      <c r="E6161" s="103">
        <v>1</v>
      </c>
      <c r="F6161" s="103">
        <v>52</v>
      </c>
      <c r="G6161" s="104">
        <v>17.66414</v>
      </c>
    </row>
    <row r="6162" spans="1:7" s="91" customFormat="1" ht="87.45" customHeight="1" x14ac:dyDescent="0.35">
      <c r="A6162" s="367" t="s">
        <v>454</v>
      </c>
      <c r="B6162" s="219" t="s">
        <v>666</v>
      </c>
      <c r="C6162" s="100">
        <v>2023</v>
      </c>
      <c r="D6162" s="169" t="s">
        <v>100</v>
      </c>
      <c r="E6162" s="103">
        <v>1</v>
      </c>
      <c r="F6162" s="103">
        <v>160</v>
      </c>
      <c r="G6162" s="104">
        <v>44.045059999999999</v>
      </c>
    </row>
    <row r="6163" spans="1:7" s="91" customFormat="1" ht="87.45" customHeight="1" x14ac:dyDescent="0.35">
      <c r="A6163" s="367" t="s">
        <v>454</v>
      </c>
      <c r="B6163" s="219" t="s">
        <v>664</v>
      </c>
      <c r="C6163" s="100">
        <v>2023</v>
      </c>
      <c r="D6163" s="169" t="s">
        <v>100</v>
      </c>
      <c r="E6163" s="103">
        <v>1</v>
      </c>
      <c r="F6163" s="103">
        <v>100</v>
      </c>
      <c r="G6163" s="104">
        <v>46.143250000000002</v>
      </c>
    </row>
    <row r="6164" spans="1:7" s="91" customFormat="1" ht="87.45" customHeight="1" x14ac:dyDescent="0.35">
      <c r="A6164" s="367" t="s">
        <v>454</v>
      </c>
      <c r="B6164" s="219" t="s">
        <v>664</v>
      </c>
      <c r="C6164" s="100">
        <v>2023</v>
      </c>
      <c r="D6164" s="169" t="s">
        <v>100</v>
      </c>
      <c r="E6164" s="103">
        <v>1</v>
      </c>
      <c r="F6164" s="103">
        <v>60</v>
      </c>
      <c r="G6164" s="104">
        <v>45.48771</v>
      </c>
    </row>
    <row r="6165" spans="1:7" s="91" customFormat="1" ht="87.45" customHeight="1" x14ac:dyDescent="0.35">
      <c r="A6165" s="367" t="s">
        <v>454</v>
      </c>
      <c r="B6165" s="219" t="s">
        <v>667</v>
      </c>
      <c r="C6165" s="100">
        <v>2023</v>
      </c>
      <c r="D6165" s="169" t="s">
        <v>100</v>
      </c>
      <c r="E6165" s="103">
        <v>1</v>
      </c>
      <c r="F6165" s="103">
        <v>340</v>
      </c>
      <c r="G6165" s="104">
        <v>45.753430000000002</v>
      </c>
    </row>
    <row r="6166" spans="1:7" s="91" customFormat="1" ht="87.45" customHeight="1" x14ac:dyDescent="0.35">
      <c r="A6166" s="367" t="s">
        <v>454</v>
      </c>
      <c r="B6166" s="219" t="s">
        <v>613</v>
      </c>
      <c r="C6166" s="100">
        <v>2023</v>
      </c>
      <c r="D6166" s="169" t="s">
        <v>100</v>
      </c>
      <c r="E6166" s="103">
        <v>1</v>
      </c>
      <c r="F6166" s="103">
        <v>5</v>
      </c>
      <c r="G6166" s="104">
        <v>31.441896</v>
      </c>
    </row>
    <row r="6167" spans="1:7" s="91" customFormat="1" ht="87.45" customHeight="1" x14ac:dyDescent="0.35">
      <c r="A6167" s="367" t="s">
        <v>454</v>
      </c>
      <c r="B6167" s="219" t="s">
        <v>613</v>
      </c>
      <c r="C6167" s="100">
        <v>2023</v>
      </c>
      <c r="D6167" s="169" t="s">
        <v>100</v>
      </c>
      <c r="E6167" s="103">
        <v>1</v>
      </c>
      <c r="F6167" s="103">
        <v>10</v>
      </c>
      <c r="G6167" s="104">
        <v>31.441896</v>
      </c>
    </row>
    <row r="6168" spans="1:7" s="91" customFormat="1" ht="87.45" customHeight="1" x14ac:dyDescent="0.35">
      <c r="A6168" s="367" t="s">
        <v>454</v>
      </c>
      <c r="B6168" s="219" t="s">
        <v>613</v>
      </c>
      <c r="C6168" s="100">
        <v>2023</v>
      </c>
      <c r="D6168" s="169" t="s">
        <v>100</v>
      </c>
      <c r="E6168" s="103">
        <v>1</v>
      </c>
      <c r="F6168" s="103">
        <v>12</v>
      </c>
      <c r="G6168" s="104">
        <v>30.403466000000002</v>
      </c>
    </row>
    <row r="6169" spans="1:7" s="91" customFormat="1" ht="87.45" customHeight="1" x14ac:dyDescent="0.35">
      <c r="A6169" s="367" t="s">
        <v>454</v>
      </c>
      <c r="B6169" s="219" t="s">
        <v>613</v>
      </c>
      <c r="C6169" s="100">
        <v>2023</v>
      </c>
      <c r="D6169" s="169" t="s">
        <v>100</v>
      </c>
      <c r="E6169" s="103">
        <v>1</v>
      </c>
      <c r="F6169" s="103">
        <v>10</v>
      </c>
      <c r="G6169" s="104">
        <v>30.403466000000002</v>
      </c>
    </row>
    <row r="6170" spans="1:7" s="91" customFormat="1" ht="87.45" customHeight="1" x14ac:dyDescent="0.35">
      <c r="A6170" s="367" t="s">
        <v>454</v>
      </c>
      <c r="B6170" s="219" t="s">
        <v>613</v>
      </c>
      <c r="C6170" s="100">
        <v>2023</v>
      </c>
      <c r="D6170" s="169" t="s">
        <v>100</v>
      </c>
      <c r="E6170" s="103">
        <v>1</v>
      </c>
      <c r="F6170" s="103">
        <v>12</v>
      </c>
      <c r="G6170" s="104">
        <v>30.403466000000002</v>
      </c>
    </row>
    <row r="6171" spans="1:7" s="91" customFormat="1" ht="87.45" customHeight="1" x14ac:dyDescent="0.35">
      <c r="A6171" s="367" t="s">
        <v>454</v>
      </c>
      <c r="B6171" s="219" t="s">
        <v>613</v>
      </c>
      <c r="C6171" s="100">
        <v>2023</v>
      </c>
      <c r="D6171" s="169" t="s">
        <v>100</v>
      </c>
      <c r="E6171" s="103">
        <v>1</v>
      </c>
      <c r="F6171" s="103">
        <v>12</v>
      </c>
      <c r="G6171" s="104">
        <v>30.403466000000002</v>
      </c>
    </row>
    <row r="6172" spans="1:7" s="91" customFormat="1" ht="87.45" customHeight="1" x14ac:dyDescent="0.35">
      <c r="A6172" s="367" t="s">
        <v>454</v>
      </c>
      <c r="B6172" s="219" t="s">
        <v>613</v>
      </c>
      <c r="C6172" s="100">
        <v>2023</v>
      </c>
      <c r="D6172" s="169" t="s">
        <v>100</v>
      </c>
      <c r="E6172" s="103">
        <v>1</v>
      </c>
      <c r="F6172" s="103">
        <v>7</v>
      </c>
      <c r="G6172" s="104">
        <v>30.403466000000002</v>
      </c>
    </row>
    <row r="6173" spans="1:7" s="91" customFormat="1" ht="87.45" customHeight="1" x14ac:dyDescent="0.35">
      <c r="A6173" s="367" t="s">
        <v>454</v>
      </c>
      <c r="B6173" s="219" t="s">
        <v>668</v>
      </c>
      <c r="C6173" s="100">
        <v>2023</v>
      </c>
      <c r="D6173" s="169" t="s">
        <v>100</v>
      </c>
      <c r="E6173" s="103">
        <v>1</v>
      </c>
      <c r="F6173" s="103">
        <v>20</v>
      </c>
      <c r="G6173" s="104">
        <v>31.503805</v>
      </c>
    </row>
    <row r="6174" spans="1:7" s="91" customFormat="1" ht="87.45" customHeight="1" x14ac:dyDescent="0.35">
      <c r="A6174" s="367" t="s">
        <v>454</v>
      </c>
      <c r="B6174" s="219" t="s">
        <v>668</v>
      </c>
      <c r="C6174" s="100">
        <v>2023</v>
      </c>
      <c r="D6174" s="169" t="s">
        <v>100</v>
      </c>
      <c r="E6174" s="103">
        <v>1</v>
      </c>
      <c r="F6174" s="103">
        <v>35</v>
      </c>
      <c r="G6174" s="104">
        <v>30.465385000000001</v>
      </c>
    </row>
    <row r="6175" spans="1:7" s="91" customFormat="1" ht="87.45" customHeight="1" x14ac:dyDescent="0.35">
      <c r="A6175" s="367" t="s">
        <v>454</v>
      </c>
      <c r="B6175" s="219" t="s">
        <v>614</v>
      </c>
      <c r="C6175" s="100">
        <v>2023</v>
      </c>
      <c r="D6175" s="169" t="s">
        <v>100</v>
      </c>
      <c r="E6175" s="103">
        <v>1</v>
      </c>
      <c r="F6175" s="103">
        <v>15</v>
      </c>
      <c r="G6175" s="104">
        <v>28.09370917</v>
      </c>
    </row>
    <row r="6176" spans="1:7" s="91" customFormat="1" ht="87.45" customHeight="1" x14ac:dyDescent="0.35">
      <c r="A6176" s="367" t="s">
        <v>454</v>
      </c>
      <c r="B6176" s="219" t="s">
        <v>614</v>
      </c>
      <c r="C6176" s="100">
        <v>2023</v>
      </c>
      <c r="D6176" s="169" t="s">
        <v>100</v>
      </c>
      <c r="E6176" s="103">
        <v>1</v>
      </c>
      <c r="F6176" s="103">
        <v>15</v>
      </c>
      <c r="G6176" s="104">
        <v>27.055289170000002</v>
      </c>
    </row>
    <row r="6177" spans="1:7" s="91" customFormat="1" ht="87.45" customHeight="1" x14ac:dyDescent="0.35">
      <c r="A6177" s="367" t="s">
        <v>454</v>
      </c>
      <c r="B6177" s="219" t="s">
        <v>614</v>
      </c>
      <c r="C6177" s="100">
        <v>2023</v>
      </c>
      <c r="D6177" s="169" t="s">
        <v>100</v>
      </c>
      <c r="E6177" s="103">
        <v>1</v>
      </c>
      <c r="F6177" s="103">
        <v>15</v>
      </c>
      <c r="G6177" s="104">
        <v>27.055289170000002</v>
      </c>
    </row>
    <row r="6178" spans="1:7" s="91" customFormat="1" ht="87.45" customHeight="1" x14ac:dyDescent="0.35">
      <c r="A6178" s="367" t="s">
        <v>454</v>
      </c>
      <c r="B6178" s="219" t="s">
        <v>614</v>
      </c>
      <c r="C6178" s="100">
        <v>2023</v>
      </c>
      <c r="D6178" s="169" t="s">
        <v>100</v>
      </c>
      <c r="E6178" s="103">
        <v>1</v>
      </c>
      <c r="F6178" s="103">
        <v>15</v>
      </c>
      <c r="G6178" s="104">
        <v>19.45556917</v>
      </c>
    </row>
    <row r="6179" spans="1:7" s="91" customFormat="1" ht="87.45" customHeight="1" x14ac:dyDescent="0.35">
      <c r="A6179" s="367" t="s">
        <v>454</v>
      </c>
      <c r="B6179" s="219" t="s">
        <v>669</v>
      </c>
      <c r="C6179" s="100">
        <v>2023</v>
      </c>
      <c r="D6179" s="169" t="s">
        <v>100</v>
      </c>
      <c r="E6179" s="103">
        <v>1</v>
      </c>
      <c r="F6179" s="103">
        <v>30</v>
      </c>
      <c r="G6179" s="104">
        <v>28.093779999999999</v>
      </c>
    </row>
    <row r="6180" spans="1:7" s="91" customFormat="1" ht="87.45" customHeight="1" x14ac:dyDescent="0.35">
      <c r="A6180" s="367" t="s">
        <v>454</v>
      </c>
      <c r="B6180" s="219" t="s">
        <v>615</v>
      </c>
      <c r="C6180" s="100">
        <v>2023</v>
      </c>
      <c r="D6180" s="169" t="s">
        <v>100</v>
      </c>
      <c r="E6180" s="103">
        <v>1</v>
      </c>
      <c r="F6180" s="149">
        <v>5</v>
      </c>
      <c r="G6180" s="104">
        <v>28.000342562499998</v>
      </c>
    </row>
    <row r="6181" spans="1:7" s="91" customFormat="1" ht="87.45" customHeight="1" x14ac:dyDescent="0.35">
      <c r="A6181" s="367" t="s">
        <v>454</v>
      </c>
      <c r="B6181" s="219" t="s">
        <v>615</v>
      </c>
      <c r="C6181" s="100">
        <v>2023</v>
      </c>
      <c r="D6181" s="169" t="s">
        <v>100</v>
      </c>
      <c r="E6181" s="103">
        <v>1</v>
      </c>
      <c r="F6181" s="149">
        <v>3</v>
      </c>
      <c r="G6181" s="104">
        <v>28.000342562499998</v>
      </c>
    </row>
    <row r="6182" spans="1:7" s="91" customFormat="1" ht="87.45" customHeight="1" x14ac:dyDescent="0.35">
      <c r="A6182" s="367" t="s">
        <v>454</v>
      </c>
      <c r="B6182" s="219" t="s">
        <v>615</v>
      </c>
      <c r="C6182" s="100">
        <v>2023</v>
      </c>
      <c r="D6182" s="169" t="s">
        <v>100</v>
      </c>
      <c r="E6182" s="103">
        <v>1</v>
      </c>
      <c r="F6182" s="149">
        <v>3</v>
      </c>
      <c r="G6182" s="104">
        <v>28.000342562499998</v>
      </c>
    </row>
    <row r="6183" spans="1:7" s="91" customFormat="1" ht="87.45" customHeight="1" x14ac:dyDescent="0.35">
      <c r="A6183" s="367" t="s">
        <v>454</v>
      </c>
      <c r="B6183" s="219" t="s">
        <v>615</v>
      </c>
      <c r="C6183" s="100">
        <v>2023</v>
      </c>
      <c r="D6183" s="169" t="s">
        <v>100</v>
      </c>
      <c r="E6183" s="103">
        <v>1</v>
      </c>
      <c r="F6183" s="149">
        <v>15</v>
      </c>
      <c r="G6183" s="104">
        <v>26.961924556250001</v>
      </c>
    </row>
    <row r="6184" spans="1:7" s="91" customFormat="1" ht="87.45" customHeight="1" x14ac:dyDescent="0.35">
      <c r="A6184" s="367" t="s">
        <v>454</v>
      </c>
      <c r="B6184" s="219" t="s">
        <v>615</v>
      </c>
      <c r="C6184" s="100">
        <v>2023</v>
      </c>
      <c r="D6184" s="169" t="s">
        <v>100</v>
      </c>
      <c r="E6184" s="103">
        <v>1</v>
      </c>
      <c r="F6184" s="149">
        <v>15</v>
      </c>
      <c r="G6184" s="104">
        <v>26.961925562499999</v>
      </c>
    </row>
    <row r="6185" spans="1:7" s="91" customFormat="1" ht="87.45" customHeight="1" x14ac:dyDescent="0.35">
      <c r="A6185" s="367" t="s">
        <v>454</v>
      </c>
      <c r="B6185" s="219" t="s">
        <v>615</v>
      </c>
      <c r="C6185" s="100">
        <v>2023</v>
      </c>
      <c r="D6185" s="169" t="s">
        <v>100</v>
      </c>
      <c r="E6185" s="103">
        <v>1</v>
      </c>
      <c r="F6185" s="149">
        <v>15</v>
      </c>
      <c r="G6185" s="104">
        <v>26.961925562499999</v>
      </c>
    </row>
    <row r="6186" spans="1:7" s="91" customFormat="1" ht="87.45" customHeight="1" x14ac:dyDescent="0.35">
      <c r="A6186" s="367" t="s">
        <v>454</v>
      </c>
      <c r="B6186" s="219" t="s">
        <v>615</v>
      </c>
      <c r="C6186" s="100">
        <v>2023</v>
      </c>
      <c r="D6186" s="169" t="s">
        <v>100</v>
      </c>
      <c r="E6186" s="103">
        <v>1</v>
      </c>
      <c r="F6186" s="149">
        <v>5</v>
      </c>
      <c r="G6186" s="104">
        <v>26.961924562499998</v>
      </c>
    </row>
    <row r="6187" spans="1:7" s="91" customFormat="1" ht="87.45" customHeight="1" x14ac:dyDescent="0.35">
      <c r="A6187" s="367" t="s">
        <v>454</v>
      </c>
      <c r="B6187" s="219" t="s">
        <v>615</v>
      </c>
      <c r="C6187" s="100">
        <v>2023</v>
      </c>
      <c r="D6187" s="169" t="s">
        <v>100</v>
      </c>
      <c r="E6187" s="103">
        <v>1</v>
      </c>
      <c r="F6187" s="149">
        <v>5</v>
      </c>
      <c r="G6187" s="104">
        <v>26.961923562500001</v>
      </c>
    </row>
    <row r="6188" spans="1:7" s="91" customFormat="1" ht="87.45" customHeight="1" x14ac:dyDescent="0.35">
      <c r="A6188" s="367" t="s">
        <v>454</v>
      </c>
      <c r="B6188" s="219" t="s">
        <v>615</v>
      </c>
      <c r="C6188" s="100">
        <v>2023</v>
      </c>
      <c r="D6188" s="169" t="s">
        <v>100</v>
      </c>
      <c r="E6188" s="103">
        <v>1</v>
      </c>
      <c r="F6188" s="149">
        <v>5</v>
      </c>
      <c r="G6188" s="104">
        <v>26.961921562499999</v>
      </c>
    </row>
    <row r="6189" spans="1:7" s="91" customFormat="1" ht="87.45" customHeight="1" x14ac:dyDescent="0.35">
      <c r="A6189" s="367" t="s">
        <v>454</v>
      </c>
      <c r="B6189" s="219" t="s">
        <v>615</v>
      </c>
      <c r="C6189" s="100">
        <v>2023</v>
      </c>
      <c r="D6189" s="169" t="s">
        <v>100</v>
      </c>
      <c r="E6189" s="103">
        <v>1</v>
      </c>
      <c r="F6189" s="149">
        <v>7</v>
      </c>
      <c r="G6189" s="104">
        <v>26.961925562499999</v>
      </c>
    </row>
    <row r="6190" spans="1:7" s="91" customFormat="1" ht="87.45" customHeight="1" x14ac:dyDescent="0.35">
      <c r="A6190" s="367" t="s">
        <v>454</v>
      </c>
      <c r="B6190" s="219" t="s">
        <v>615</v>
      </c>
      <c r="C6190" s="100">
        <v>2023</v>
      </c>
      <c r="D6190" s="169" t="s">
        <v>100</v>
      </c>
      <c r="E6190" s="103">
        <v>1</v>
      </c>
      <c r="F6190" s="149">
        <v>4</v>
      </c>
      <c r="G6190" s="104">
        <v>26.961924563</v>
      </c>
    </row>
    <row r="6191" spans="1:7" s="91" customFormat="1" ht="87.45" customHeight="1" x14ac:dyDescent="0.35">
      <c r="A6191" s="367" t="s">
        <v>454</v>
      </c>
      <c r="B6191" s="219" t="s">
        <v>616</v>
      </c>
      <c r="C6191" s="100">
        <v>2023</v>
      </c>
      <c r="D6191" s="169" t="s">
        <v>100</v>
      </c>
      <c r="E6191" s="103">
        <v>1</v>
      </c>
      <c r="F6191" s="149">
        <v>5</v>
      </c>
      <c r="G6191" s="104">
        <v>19.52309</v>
      </c>
    </row>
    <row r="6192" spans="1:7" s="91" customFormat="1" ht="87.45" customHeight="1" x14ac:dyDescent="0.35">
      <c r="A6192" s="367" t="s">
        <v>454</v>
      </c>
      <c r="B6192" s="219" t="s">
        <v>616</v>
      </c>
      <c r="C6192" s="100">
        <v>2023</v>
      </c>
      <c r="D6192" s="169" t="s">
        <v>100</v>
      </c>
      <c r="E6192" s="103">
        <v>1</v>
      </c>
      <c r="F6192" s="149">
        <v>15</v>
      </c>
      <c r="G6192" s="104">
        <v>19.52309</v>
      </c>
    </row>
    <row r="6193" spans="1:7" s="91" customFormat="1" ht="87.45" customHeight="1" x14ac:dyDescent="0.35">
      <c r="A6193" s="367" t="s">
        <v>454</v>
      </c>
      <c r="B6193" s="219" t="s">
        <v>616</v>
      </c>
      <c r="C6193" s="100">
        <v>2023</v>
      </c>
      <c r="D6193" s="169" t="s">
        <v>100</v>
      </c>
      <c r="E6193" s="103">
        <v>1</v>
      </c>
      <c r="F6193" s="149">
        <v>5</v>
      </c>
      <c r="G6193" s="104">
        <v>28.16123</v>
      </c>
    </row>
    <row r="6194" spans="1:7" s="91" customFormat="1" ht="87.45" customHeight="1" x14ac:dyDescent="0.35">
      <c r="A6194" s="367" t="s">
        <v>454</v>
      </c>
      <c r="B6194" s="219" t="s">
        <v>616</v>
      </c>
      <c r="C6194" s="100">
        <v>2023</v>
      </c>
      <c r="D6194" s="169" t="s">
        <v>100</v>
      </c>
      <c r="E6194" s="103">
        <v>1</v>
      </c>
      <c r="F6194" s="149">
        <v>15</v>
      </c>
      <c r="G6194" s="104">
        <v>27.122810000000001</v>
      </c>
    </row>
    <row r="6195" spans="1:7" s="91" customFormat="1" ht="87.45" customHeight="1" x14ac:dyDescent="0.35">
      <c r="A6195" s="367" t="s">
        <v>454</v>
      </c>
      <c r="B6195" s="219" t="s">
        <v>616</v>
      </c>
      <c r="C6195" s="100">
        <v>2023</v>
      </c>
      <c r="D6195" s="169" t="s">
        <v>100</v>
      </c>
      <c r="E6195" s="103">
        <v>1</v>
      </c>
      <c r="F6195" s="103">
        <v>15</v>
      </c>
      <c r="G6195" s="104">
        <v>27.122810000000001</v>
      </c>
    </row>
    <row r="6196" spans="1:7" s="91" customFormat="1" ht="87.45" customHeight="1" x14ac:dyDescent="0.35">
      <c r="A6196" s="367" t="s">
        <v>454</v>
      </c>
      <c r="B6196" s="219" t="s">
        <v>615</v>
      </c>
      <c r="C6196" s="100">
        <v>2023</v>
      </c>
      <c r="D6196" s="169" t="s">
        <v>100</v>
      </c>
      <c r="E6196" s="103">
        <v>1</v>
      </c>
      <c r="F6196" s="149">
        <v>10</v>
      </c>
      <c r="G6196" s="104">
        <v>13.5324875</v>
      </c>
    </row>
    <row r="6197" spans="1:7" s="91" customFormat="1" ht="87.45" customHeight="1" x14ac:dyDescent="0.35">
      <c r="A6197" s="367" t="s">
        <v>454</v>
      </c>
      <c r="B6197" s="219" t="s">
        <v>615</v>
      </c>
      <c r="C6197" s="100">
        <v>2023</v>
      </c>
      <c r="D6197" s="169" t="s">
        <v>100</v>
      </c>
      <c r="E6197" s="103">
        <v>1</v>
      </c>
      <c r="F6197" s="149">
        <v>10</v>
      </c>
      <c r="G6197" s="104">
        <v>28.0602175</v>
      </c>
    </row>
    <row r="6198" spans="1:7" s="91" customFormat="1" ht="87.45" customHeight="1" x14ac:dyDescent="0.35">
      <c r="A6198" s="367" t="s">
        <v>454</v>
      </c>
      <c r="B6198" s="219" t="s">
        <v>615</v>
      </c>
      <c r="C6198" s="100">
        <v>2023</v>
      </c>
      <c r="D6198" s="169" t="s">
        <v>100</v>
      </c>
      <c r="E6198" s="103">
        <v>1</v>
      </c>
      <c r="F6198" s="149">
        <v>5</v>
      </c>
      <c r="G6198" s="104">
        <v>28.0602175</v>
      </c>
    </row>
    <row r="6199" spans="1:7" s="91" customFormat="1" ht="87.45" customHeight="1" x14ac:dyDescent="0.35">
      <c r="A6199" s="367" t="s">
        <v>454</v>
      </c>
      <c r="B6199" s="219" t="s">
        <v>615</v>
      </c>
      <c r="C6199" s="100">
        <v>2023</v>
      </c>
      <c r="D6199" s="169" t="s">
        <v>100</v>
      </c>
      <c r="E6199" s="103">
        <v>1</v>
      </c>
      <c r="F6199" s="149">
        <v>5</v>
      </c>
      <c r="G6199" s="104">
        <v>32.136277499999998</v>
      </c>
    </row>
    <row r="6200" spans="1:7" s="91" customFormat="1" ht="87.45" customHeight="1" x14ac:dyDescent="0.35">
      <c r="A6200" s="367" t="s">
        <v>454</v>
      </c>
      <c r="B6200" s="219" t="s">
        <v>615</v>
      </c>
      <c r="C6200" s="100">
        <v>2023</v>
      </c>
      <c r="D6200" s="169" t="s">
        <v>100</v>
      </c>
      <c r="E6200" s="103">
        <v>1</v>
      </c>
      <c r="F6200" s="149">
        <v>5</v>
      </c>
      <c r="G6200" s="104">
        <v>27.021787499999999</v>
      </c>
    </row>
    <row r="6201" spans="1:7" s="91" customFormat="1" ht="87.45" customHeight="1" x14ac:dyDescent="0.35">
      <c r="A6201" s="367" t="s">
        <v>454</v>
      </c>
      <c r="B6201" s="219" t="s">
        <v>615</v>
      </c>
      <c r="C6201" s="100">
        <v>2023</v>
      </c>
      <c r="D6201" s="169" t="s">
        <v>100</v>
      </c>
      <c r="E6201" s="103">
        <v>1</v>
      </c>
      <c r="F6201" s="149">
        <v>3</v>
      </c>
      <c r="G6201" s="104">
        <v>27.021787499999999</v>
      </c>
    </row>
    <row r="6202" spans="1:7" s="91" customFormat="1" ht="87.45" customHeight="1" x14ac:dyDescent="0.35">
      <c r="A6202" s="367" t="s">
        <v>454</v>
      </c>
      <c r="B6202" s="219" t="s">
        <v>615</v>
      </c>
      <c r="C6202" s="100">
        <v>2023</v>
      </c>
      <c r="D6202" s="169" t="s">
        <v>100</v>
      </c>
      <c r="E6202" s="103">
        <v>1</v>
      </c>
      <c r="F6202" s="149">
        <v>3</v>
      </c>
      <c r="G6202" s="104">
        <v>27.021787499999999</v>
      </c>
    </row>
    <row r="6203" spans="1:7" s="91" customFormat="1" ht="87.45" customHeight="1" x14ac:dyDescent="0.35">
      <c r="A6203" s="367" t="s">
        <v>454</v>
      </c>
      <c r="B6203" s="219" t="s">
        <v>615</v>
      </c>
      <c r="C6203" s="100">
        <v>2023</v>
      </c>
      <c r="D6203" s="169" t="s">
        <v>100</v>
      </c>
      <c r="E6203" s="103">
        <v>1</v>
      </c>
      <c r="F6203" s="149">
        <v>5</v>
      </c>
      <c r="G6203" s="104">
        <v>27.021787499999999</v>
      </c>
    </row>
    <row r="6204" spans="1:7" s="91" customFormat="1" ht="87.45" customHeight="1" x14ac:dyDescent="0.35">
      <c r="A6204" s="367" t="s">
        <v>454</v>
      </c>
      <c r="B6204" s="219" t="s">
        <v>616</v>
      </c>
      <c r="C6204" s="100">
        <v>2023</v>
      </c>
      <c r="D6204" s="169" t="s">
        <v>100</v>
      </c>
      <c r="E6204" s="103">
        <v>1</v>
      </c>
      <c r="F6204" s="149">
        <v>5</v>
      </c>
      <c r="G6204" s="104">
        <v>22.316075000000001</v>
      </c>
    </row>
    <row r="6205" spans="1:7" s="91" customFormat="1" ht="87.45" customHeight="1" x14ac:dyDescent="0.35">
      <c r="A6205" s="367" t="s">
        <v>454</v>
      </c>
      <c r="B6205" s="219" t="s">
        <v>616</v>
      </c>
      <c r="C6205" s="100">
        <v>2023</v>
      </c>
      <c r="D6205" s="169" t="s">
        <v>100</v>
      </c>
      <c r="E6205" s="103">
        <v>1</v>
      </c>
      <c r="F6205" s="149">
        <v>7.5</v>
      </c>
      <c r="G6205" s="104">
        <v>32.256149999999998</v>
      </c>
    </row>
    <row r="6206" spans="1:7" s="91" customFormat="1" ht="87.45" customHeight="1" x14ac:dyDescent="0.35">
      <c r="A6206" s="367" t="s">
        <v>454</v>
      </c>
      <c r="B6206" s="219" t="s">
        <v>616</v>
      </c>
      <c r="C6206" s="100">
        <v>2023</v>
      </c>
      <c r="D6206" s="169" t="s">
        <v>100</v>
      </c>
      <c r="E6206" s="103">
        <v>1</v>
      </c>
      <c r="F6206" s="149">
        <v>15</v>
      </c>
      <c r="G6206" s="104">
        <v>32.905954999999999</v>
      </c>
    </row>
    <row r="6207" spans="1:7" s="91" customFormat="1" ht="87.45" customHeight="1" x14ac:dyDescent="0.35">
      <c r="A6207" s="367" t="s">
        <v>454</v>
      </c>
      <c r="B6207" s="219" t="s">
        <v>670</v>
      </c>
      <c r="C6207" s="100">
        <v>2023</v>
      </c>
      <c r="D6207" s="169" t="s">
        <v>100</v>
      </c>
      <c r="E6207" s="103">
        <v>1</v>
      </c>
      <c r="F6207" s="103">
        <v>19</v>
      </c>
      <c r="G6207" s="104">
        <v>28.31645</v>
      </c>
    </row>
    <row r="6208" spans="1:7" s="91" customFormat="1" ht="87.45" customHeight="1" x14ac:dyDescent="0.35">
      <c r="A6208" s="367" t="s">
        <v>454</v>
      </c>
      <c r="B6208" s="219" t="s">
        <v>668</v>
      </c>
      <c r="C6208" s="100">
        <v>2023</v>
      </c>
      <c r="D6208" s="169" t="s">
        <v>100</v>
      </c>
      <c r="E6208" s="103">
        <v>1</v>
      </c>
      <c r="F6208" s="103">
        <v>25</v>
      </c>
      <c r="G6208" s="104">
        <v>17.678059999999999</v>
      </c>
    </row>
    <row r="6209" spans="1:7" s="91" customFormat="1" ht="87.45" customHeight="1" x14ac:dyDescent="0.35">
      <c r="A6209" s="367" t="s">
        <v>454</v>
      </c>
      <c r="B6209" s="219" t="s">
        <v>613</v>
      </c>
      <c r="C6209" s="100">
        <v>2023</v>
      </c>
      <c r="D6209" s="169" t="s">
        <v>100</v>
      </c>
      <c r="E6209" s="103">
        <v>1</v>
      </c>
      <c r="F6209" s="103">
        <v>10</v>
      </c>
      <c r="G6209" s="104">
        <v>17.491973999999999</v>
      </c>
    </row>
    <row r="6210" spans="1:7" s="91" customFormat="1" ht="87.45" customHeight="1" x14ac:dyDescent="0.35">
      <c r="A6210" s="367" t="s">
        <v>454</v>
      </c>
      <c r="B6210" s="219" t="s">
        <v>613</v>
      </c>
      <c r="C6210" s="100">
        <v>2023</v>
      </c>
      <c r="D6210" s="169" t="s">
        <v>100</v>
      </c>
      <c r="E6210" s="103">
        <v>1</v>
      </c>
      <c r="F6210" s="103">
        <v>15</v>
      </c>
      <c r="G6210" s="104">
        <v>17.491973999999999</v>
      </c>
    </row>
    <row r="6211" spans="1:7" s="91" customFormat="1" ht="87.45" customHeight="1" x14ac:dyDescent="0.35">
      <c r="A6211" s="367" t="s">
        <v>454</v>
      </c>
      <c r="B6211" s="219" t="s">
        <v>613</v>
      </c>
      <c r="C6211" s="100">
        <v>2023</v>
      </c>
      <c r="D6211" s="169" t="s">
        <v>100</v>
      </c>
      <c r="E6211" s="103">
        <v>1</v>
      </c>
      <c r="F6211" s="103">
        <v>10</v>
      </c>
      <c r="G6211" s="104">
        <v>19.365572</v>
      </c>
    </row>
    <row r="6212" spans="1:7" s="91" customFormat="1" ht="87.45" customHeight="1" x14ac:dyDescent="0.35">
      <c r="A6212" s="367" t="s">
        <v>454</v>
      </c>
      <c r="B6212" s="219" t="s">
        <v>613</v>
      </c>
      <c r="C6212" s="100">
        <v>2023</v>
      </c>
      <c r="D6212" s="169" t="s">
        <v>100</v>
      </c>
      <c r="E6212" s="103">
        <v>1</v>
      </c>
      <c r="F6212" s="103">
        <v>10</v>
      </c>
      <c r="G6212" s="104">
        <v>17.491973999999999</v>
      </c>
    </row>
    <row r="6213" spans="1:7" s="91" customFormat="1" ht="87.45" customHeight="1" x14ac:dyDescent="0.35">
      <c r="A6213" s="367" t="s">
        <v>454</v>
      </c>
      <c r="B6213" s="219" t="s">
        <v>613</v>
      </c>
      <c r="C6213" s="100">
        <v>2023</v>
      </c>
      <c r="D6213" s="169" t="s">
        <v>100</v>
      </c>
      <c r="E6213" s="103">
        <v>1</v>
      </c>
      <c r="F6213" s="103">
        <v>7</v>
      </c>
      <c r="G6213" s="104">
        <v>17.491973000000002</v>
      </c>
    </row>
    <row r="6214" spans="1:7" s="91" customFormat="1" ht="87.45" customHeight="1" x14ac:dyDescent="0.35">
      <c r="A6214" s="367" t="s">
        <v>454</v>
      </c>
      <c r="B6214" s="219" t="s">
        <v>613</v>
      </c>
      <c r="C6214" s="100">
        <v>2023</v>
      </c>
      <c r="D6214" s="169" t="s">
        <v>100</v>
      </c>
      <c r="E6214" s="103">
        <v>1</v>
      </c>
      <c r="F6214" s="103">
        <v>14</v>
      </c>
      <c r="G6214" s="104">
        <v>31.398104</v>
      </c>
    </row>
    <row r="6215" spans="1:7" s="91" customFormat="1" ht="87.45" customHeight="1" x14ac:dyDescent="0.35">
      <c r="A6215" s="367" t="s">
        <v>454</v>
      </c>
      <c r="B6215" s="219" t="s">
        <v>613</v>
      </c>
      <c r="C6215" s="100">
        <v>2023</v>
      </c>
      <c r="D6215" s="169" t="s">
        <v>100</v>
      </c>
      <c r="E6215" s="103">
        <v>1</v>
      </c>
      <c r="F6215" s="103">
        <v>5</v>
      </c>
      <c r="G6215" s="104">
        <v>31.398102999999999</v>
      </c>
    </row>
    <row r="6216" spans="1:7" s="91" customFormat="1" ht="87.45" customHeight="1" x14ac:dyDescent="0.35">
      <c r="A6216" s="367" t="s">
        <v>454</v>
      </c>
      <c r="B6216" s="219" t="s">
        <v>613</v>
      </c>
      <c r="C6216" s="100">
        <v>2023</v>
      </c>
      <c r="D6216" s="169" t="s">
        <v>100</v>
      </c>
      <c r="E6216" s="103">
        <v>1</v>
      </c>
      <c r="F6216" s="103">
        <v>5</v>
      </c>
      <c r="G6216" s="104">
        <v>31.398102999999999</v>
      </c>
    </row>
    <row r="6217" spans="1:7" s="91" customFormat="1" ht="87.45" customHeight="1" x14ac:dyDescent="0.35">
      <c r="A6217" s="367" t="s">
        <v>454</v>
      </c>
      <c r="B6217" s="219" t="s">
        <v>615</v>
      </c>
      <c r="C6217" s="100">
        <v>2023</v>
      </c>
      <c r="D6217" s="169" t="s">
        <v>100</v>
      </c>
      <c r="E6217" s="103">
        <v>1</v>
      </c>
      <c r="F6217" s="149">
        <v>7</v>
      </c>
      <c r="G6217" s="104">
        <v>27.044119999999999</v>
      </c>
    </row>
    <row r="6218" spans="1:7" s="91" customFormat="1" ht="87.45" customHeight="1" x14ac:dyDescent="0.35">
      <c r="A6218" s="367" t="s">
        <v>454</v>
      </c>
      <c r="B6218" s="219" t="s">
        <v>615</v>
      </c>
      <c r="C6218" s="100">
        <v>2023</v>
      </c>
      <c r="D6218" s="169" t="s">
        <v>100</v>
      </c>
      <c r="E6218" s="103">
        <v>1</v>
      </c>
      <c r="F6218" s="149">
        <v>3</v>
      </c>
      <c r="G6218" s="104">
        <v>27.044119999999999</v>
      </c>
    </row>
    <row r="6219" spans="1:7" s="91" customFormat="1" ht="87.45" customHeight="1" x14ac:dyDescent="0.35">
      <c r="A6219" s="367" t="s">
        <v>454</v>
      </c>
      <c r="B6219" s="219" t="s">
        <v>615</v>
      </c>
      <c r="C6219" s="100">
        <v>2023</v>
      </c>
      <c r="D6219" s="169" t="s">
        <v>100</v>
      </c>
      <c r="E6219" s="103">
        <v>1</v>
      </c>
      <c r="F6219" s="149">
        <v>14</v>
      </c>
      <c r="G6219" s="104">
        <v>27.044119999999999</v>
      </c>
    </row>
    <row r="6220" spans="1:7" s="91" customFormat="1" ht="87.45" customHeight="1" x14ac:dyDescent="0.35">
      <c r="A6220" s="367" t="s">
        <v>454</v>
      </c>
      <c r="B6220" s="219" t="s">
        <v>615</v>
      </c>
      <c r="C6220" s="100">
        <v>2023</v>
      </c>
      <c r="D6220" s="169" t="s">
        <v>100</v>
      </c>
      <c r="E6220" s="103">
        <v>1</v>
      </c>
      <c r="F6220" s="149">
        <v>15</v>
      </c>
      <c r="G6220" s="104">
        <v>27.044129999999999</v>
      </c>
    </row>
    <row r="6221" spans="1:7" s="91" customFormat="1" ht="87.45" customHeight="1" x14ac:dyDescent="0.35">
      <c r="A6221" s="367" t="s">
        <v>454</v>
      </c>
      <c r="B6221" s="219" t="s">
        <v>615</v>
      </c>
      <c r="C6221" s="100">
        <v>2023</v>
      </c>
      <c r="D6221" s="169" t="s">
        <v>100</v>
      </c>
      <c r="E6221" s="103">
        <v>1</v>
      </c>
      <c r="F6221" s="149">
        <v>3</v>
      </c>
      <c r="G6221" s="104">
        <v>27.044129999999999</v>
      </c>
    </row>
    <row r="6222" spans="1:7" s="91" customFormat="1" ht="87.45" customHeight="1" x14ac:dyDescent="0.35">
      <c r="A6222" s="367" t="s">
        <v>454</v>
      </c>
      <c r="B6222" s="219" t="s">
        <v>615</v>
      </c>
      <c r="C6222" s="100">
        <v>2023</v>
      </c>
      <c r="D6222" s="169" t="s">
        <v>100</v>
      </c>
      <c r="E6222" s="103">
        <v>1</v>
      </c>
      <c r="F6222" s="149">
        <v>5</v>
      </c>
      <c r="G6222" s="104">
        <v>27.044129999999999</v>
      </c>
    </row>
    <row r="6223" spans="1:7" s="91" customFormat="1" ht="87.45" customHeight="1" x14ac:dyDescent="0.35">
      <c r="A6223" s="367" t="s">
        <v>454</v>
      </c>
      <c r="B6223" s="219" t="s">
        <v>615</v>
      </c>
      <c r="C6223" s="100">
        <v>2023</v>
      </c>
      <c r="D6223" s="169" t="s">
        <v>100</v>
      </c>
      <c r="E6223" s="103">
        <v>1</v>
      </c>
      <c r="F6223" s="149">
        <v>8</v>
      </c>
      <c r="G6223" s="104">
        <v>27.044129999999999</v>
      </c>
    </row>
    <row r="6224" spans="1:7" s="91" customFormat="1" ht="87.45" customHeight="1" x14ac:dyDescent="0.35">
      <c r="A6224" s="367" t="s">
        <v>454</v>
      </c>
      <c r="B6224" s="219" t="s">
        <v>614</v>
      </c>
      <c r="C6224" s="100">
        <v>2023</v>
      </c>
      <c r="D6224" s="169" t="s">
        <v>100</v>
      </c>
      <c r="E6224" s="103">
        <v>1</v>
      </c>
      <c r="F6224" s="149">
        <v>5</v>
      </c>
      <c r="G6224" s="104">
        <v>26.940570000000001</v>
      </c>
    </row>
    <row r="6225" spans="1:7" s="91" customFormat="1" ht="87.45" customHeight="1" x14ac:dyDescent="0.35">
      <c r="A6225" s="367" t="s">
        <v>454</v>
      </c>
      <c r="B6225" s="219" t="s">
        <v>614</v>
      </c>
      <c r="C6225" s="100">
        <v>2023</v>
      </c>
      <c r="D6225" s="169" t="s">
        <v>100</v>
      </c>
      <c r="E6225" s="103">
        <v>1</v>
      </c>
      <c r="F6225" s="149">
        <v>9</v>
      </c>
      <c r="G6225" s="104">
        <v>26.940570000000001</v>
      </c>
    </row>
    <row r="6226" spans="1:7" s="91" customFormat="1" ht="87.45" customHeight="1" x14ac:dyDescent="0.35">
      <c r="A6226" s="367" t="s">
        <v>454</v>
      </c>
      <c r="B6226" s="219" t="s">
        <v>614</v>
      </c>
      <c r="C6226" s="100">
        <v>2023</v>
      </c>
      <c r="D6226" s="169" t="s">
        <v>100</v>
      </c>
      <c r="E6226" s="103">
        <v>1</v>
      </c>
      <c r="F6226" s="149">
        <v>8</v>
      </c>
      <c r="G6226" s="104">
        <v>26.940570000000001</v>
      </c>
    </row>
    <row r="6227" spans="1:7" s="91" customFormat="1" ht="87.45" customHeight="1" x14ac:dyDescent="0.35">
      <c r="A6227" s="367" t="s">
        <v>454</v>
      </c>
      <c r="B6227" s="219" t="s">
        <v>614</v>
      </c>
      <c r="C6227" s="100">
        <v>2023</v>
      </c>
      <c r="D6227" s="169" t="s">
        <v>100</v>
      </c>
      <c r="E6227" s="103">
        <v>1</v>
      </c>
      <c r="F6227" s="103">
        <v>6</v>
      </c>
      <c r="G6227" s="104">
        <v>26.940570000000001</v>
      </c>
    </row>
    <row r="6228" spans="1:7" s="91" customFormat="1" ht="87.45" customHeight="1" x14ac:dyDescent="0.35">
      <c r="A6228" s="367" t="s">
        <v>454</v>
      </c>
      <c r="B6228" s="219" t="s">
        <v>614</v>
      </c>
      <c r="C6228" s="100">
        <v>2023</v>
      </c>
      <c r="D6228" s="169" t="s">
        <v>100</v>
      </c>
      <c r="E6228" s="103">
        <v>1</v>
      </c>
      <c r="F6228" s="103">
        <v>4</v>
      </c>
      <c r="G6228" s="104">
        <v>26.940570000000001</v>
      </c>
    </row>
    <row r="6229" spans="1:7" s="91" customFormat="1" ht="87.45" customHeight="1" x14ac:dyDescent="0.35">
      <c r="A6229" s="367" t="s">
        <v>454</v>
      </c>
      <c r="B6229" s="219" t="s">
        <v>614</v>
      </c>
      <c r="C6229" s="100">
        <v>2023</v>
      </c>
      <c r="D6229" s="169" t="s">
        <v>100</v>
      </c>
      <c r="E6229" s="103">
        <v>1</v>
      </c>
      <c r="F6229" s="103">
        <v>8</v>
      </c>
      <c r="G6229" s="104">
        <v>26.940580000000001</v>
      </c>
    </row>
    <row r="6230" spans="1:7" s="91" customFormat="1" ht="87.45" customHeight="1" x14ac:dyDescent="0.35">
      <c r="A6230" s="367" t="s">
        <v>454</v>
      </c>
      <c r="B6230" s="219" t="s">
        <v>614</v>
      </c>
      <c r="C6230" s="100">
        <v>2023</v>
      </c>
      <c r="D6230" s="169" t="s">
        <v>100</v>
      </c>
      <c r="E6230" s="103">
        <v>1</v>
      </c>
      <c r="F6230" s="103">
        <v>5</v>
      </c>
      <c r="G6230" s="104">
        <v>26.940580000000001</v>
      </c>
    </row>
    <row r="6231" spans="1:7" s="91" customFormat="1" ht="87.45" customHeight="1" x14ac:dyDescent="0.35">
      <c r="A6231" s="367" t="s">
        <v>454</v>
      </c>
      <c r="B6231" s="219" t="s">
        <v>614</v>
      </c>
      <c r="C6231" s="100">
        <v>2023</v>
      </c>
      <c r="D6231" s="169" t="s">
        <v>100</v>
      </c>
      <c r="E6231" s="103">
        <v>1</v>
      </c>
      <c r="F6231" s="103">
        <v>6</v>
      </c>
      <c r="G6231" s="104">
        <v>15.835190000000001</v>
      </c>
    </row>
    <row r="6232" spans="1:7" s="91" customFormat="1" ht="87.45" customHeight="1" x14ac:dyDescent="0.35">
      <c r="A6232" s="367" t="s">
        <v>454</v>
      </c>
      <c r="B6232" s="219" t="s">
        <v>614</v>
      </c>
      <c r="C6232" s="100">
        <v>2023</v>
      </c>
      <c r="D6232" s="169" t="s">
        <v>100</v>
      </c>
      <c r="E6232" s="103">
        <v>1</v>
      </c>
      <c r="F6232" s="103">
        <v>10</v>
      </c>
      <c r="G6232" s="104">
        <v>24.010190000000001</v>
      </c>
    </row>
    <row r="6233" spans="1:7" s="91" customFormat="1" ht="87.45" customHeight="1" x14ac:dyDescent="0.35">
      <c r="A6233" s="367" t="s">
        <v>454</v>
      </c>
      <c r="B6233" s="219" t="s">
        <v>616</v>
      </c>
      <c r="C6233" s="100">
        <v>2023</v>
      </c>
      <c r="D6233" s="169" t="s">
        <v>100</v>
      </c>
      <c r="E6233" s="103">
        <v>1</v>
      </c>
      <c r="F6233" s="149">
        <v>15</v>
      </c>
      <c r="G6233" s="104">
        <v>27.029859999999999</v>
      </c>
    </row>
    <row r="6234" spans="1:7" s="91" customFormat="1" ht="87.45" customHeight="1" x14ac:dyDescent="0.35">
      <c r="A6234" s="367" t="s">
        <v>454</v>
      </c>
      <c r="B6234" s="219" t="s">
        <v>616</v>
      </c>
      <c r="C6234" s="100">
        <v>2023</v>
      </c>
      <c r="D6234" s="169" t="s">
        <v>100</v>
      </c>
      <c r="E6234" s="103">
        <v>1</v>
      </c>
      <c r="F6234" s="149">
        <v>8</v>
      </c>
      <c r="G6234" s="104">
        <v>27.964030000000001</v>
      </c>
    </row>
    <row r="6235" spans="1:7" s="91" customFormat="1" ht="87.45" customHeight="1" x14ac:dyDescent="0.35">
      <c r="A6235" s="367" t="s">
        <v>454</v>
      </c>
      <c r="B6235" s="219" t="s">
        <v>616</v>
      </c>
      <c r="C6235" s="100">
        <v>2023</v>
      </c>
      <c r="D6235" s="169" t="s">
        <v>100</v>
      </c>
      <c r="E6235" s="103">
        <v>1</v>
      </c>
      <c r="F6235" s="149">
        <v>5</v>
      </c>
      <c r="G6235" s="104">
        <v>27.029859999999999</v>
      </c>
    </row>
    <row r="6236" spans="1:7" s="91" customFormat="1" ht="87.45" customHeight="1" x14ac:dyDescent="0.35">
      <c r="A6236" s="367" t="s">
        <v>454</v>
      </c>
      <c r="B6236" s="219" t="s">
        <v>616</v>
      </c>
      <c r="C6236" s="100">
        <v>2023</v>
      </c>
      <c r="D6236" s="169" t="s">
        <v>100</v>
      </c>
      <c r="E6236" s="103">
        <v>1</v>
      </c>
      <c r="F6236" s="149">
        <v>5</v>
      </c>
      <c r="G6236" s="104">
        <v>27.029859999999999</v>
      </c>
    </row>
    <row r="6237" spans="1:7" s="91" customFormat="1" ht="87.45" customHeight="1" x14ac:dyDescent="0.35">
      <c r="A6237" s="367" t="s">
        <v>454</v>
      </c>
      <c r="B6237" s="219" t="s">
        <v>616</v>
      </c>
      <c r="C6237" s="100">
        <v>2023</v>
      </c>
      <c r="D6237" s="169" t="s">
        <v>100</v>
      </c>
      <c r="E6237" s="103">
        <v>1</v>
      </c>
      <c r="F6237" s="149">
        <v>8</v>
      </c>
      <c r="G6237" s="104">
        <v>27.029859999999999</v>
      </c>
    </row>
    <row r="6238" spans="1:7" s="91" customFormat="1" ht="87.45" customHeight="1" x14ac:dyDescent="0.35">
      <c r="A6238" s="367" t="s">
        <v>454</v>
      </c>
      <c r="B6238" s="219" t="s">
        <v>615</v>
      </c>
      <c r="C6238" s="100">
        <v>2023</v>
      </c>
      <c r="D6238" s="169" t="s">
        <v>100</v>
      </c>
      <c r="E6238" s="103">
        <v>1</v>
      </c>
      <c r="F6238" s="149">
        <v>8</v>
      </c>
      <c r="G6238" s="104">
        <v>27.052761499999999</v>
      </c>
    </row>
    <row r="6239" spans="1:7" s="91" customFormat="1" ht="87.45" customHeight="1" x14ac:dyDescent="0.35">
      <c r="A6239" s="367" t="s">
        <v>454</v>
      </c>
      <c r="B6239" s="219" t="s">
        <v>615</v>
      </c>
      <c r="C6239" s="100">
        <v>2023</v>
      </c>
      <c r="D6239" s="169" t="s">
        <v>100</v>
      </c>
      <c r="E6239" s="103">
        <v>1</v>
      </c>
      <c r="F6239" s="149">
        <v>14</v>
      </c>
      <c r="G6239" s="104">
        <v>27.052761499999999</v>
      </c>
    </row>
    <row r="6240" spans="1:7" s="91" customFormat="1" ht="87.45" customHeight="1" x14ac:dyDescent="0.35">
      <c r="A6240" s="367" t="s">
        <v>454</v>
      </c>
      <c r="B6240" s="219" t="s">
        <v>615</v>
      </c>
      <c r="C6240" s="100">
        <v>2023</v>
      </c>
      <c r="D6240" s="169" t="s">
        <v>100</v>
      </c>
      <c r="E6240" s="103">
        <v>1</v>
      </c>
      <c r="F6240" s="149">
        <v>7</v>
      </c>
      <c r="G6240" s="104">
        <v>27.052761499999999</v>
      </c>
    </row>
    <row r="6241" spans="1:7" s="91" customFormat="1" ht="87.45" customHeight="1" x14ac:dyDescent="0.35">
      <c r="A6241" s="367" t="s">
        <v>454</v>
      </c>
      <c r="B6241" s="219" t="s">
        <v>615</v>
      </c>
      <c r="C6241" s="100">
        <v>2023</v>
      </c>
      <c r="D6241" s="169" t="s">
        <v>100</v>
      </c>
      <c r="E6241" s="103">
        <v>1</v>
      </c>
      <c r="F6241" s="149">
        <v>5</v>
      </c>
      <c r="G6241" s="104">
        <v>27.052761499999999</v>
      </c>
    </row>
    <row r="6242" spans="1:7" s="91" customFormat="1" ht="87.45" customHeight="1" x14ac:dyDescent="0.35">
      <c r="A6242" s="367" t="s">
        <v>454</v>
      </c>
      <c r="B6242" s="219" t="s">
        <v>613</v>
      </c>
      <c r="C6242" s="100">
        <v>2023</v>
      </c>
      <c r="D6242" s="169" t="s">
        <v>100</v>
      </c>
      <c r="E6242" s="103">
        <v>1</v>
      </c>
      <c r="F6242" s="100">
        <v>15</v>
      </c>
      <c r="G6242" s="104">
        <v>30.59112</v>
      </c>
    </row>
    <row r="6243" spans="1:7" s="91" customFormat="1" ht="87.45" customHeight="1" x14ac:dyDescent="0.35">
      <c r="A6243" s="367" t="s">
        <v>454</v>
      </c>
      <c r="B6243" s="219" t="s">
        <v>613</v>
      </c>
      <c r="C6243" s="100">
        <v>2023</v>
      </c>
      <c r="D6243" s="169" t="s">
        <v>100</v>
      </c>
      <c r="E6243" s="103">
        <v>1</v>
      </c>
      <c r="F6243" s="100">
        <v>15</v>
      </c>
      <c r="G6243" s="104">
        <v>30.59112</v>
      </c>
    </row>
    <row r="6244" spans="1:7" s="91" customFormat="1" ht="87.45" customHeight="1" x14ac:dyDescent="0.35">
      <c r="A6244" s="367" t="s">
        <v>454</v>
      </c>
      <c r="B6244" s="219" t="s">
        <v>613</v>
      </c>
      <c r="C6244" s="100">
        <v>2023</v>
      </c>
      <c r="D6244" s="169" t="s">
        <v>100</v>
      </c>
      <c r="E6244" s="103">
        <v>1</v>
      </c>
      <c r="F6244" s="100">
        <v>10</v>
      </c>
      <c r="G6244" s="104">
        <v>30.59112</v>
      </c>
    </row>
    <row r="6245" spans="1:7" s="91" customFormat="1" ht="87.45" customHeight="1" x14ac:dyDescent="0.35">
      <c r="A6245" s="367" t="s">
        <v>454</v>
      </c>
      <c r="B6245" s="219" t="s">
        <v>616</v>
      </c>
      <c r="C6245" s="100">
        <v>2023</v>
      </c>
      <c r="D6245" s="169" t="s">
        <v>100</v>
      </c>
      <c r="E6245" s="103">
        <v>1</v>
      </c>
      <c r="F6245" s="100">
        <v>15</v>
      </c>
      <c r="G6245" s="104">
        <v>34.273569999999999</v>
      </c>
    </row>
    <row r="6246" spans="1:7" s="91" customFormat="1" ht="87.45" customHeight="1" x14ac:dyDescent="0.35">
      <c r="A6246" s="367" t="s">
        <v>454</v>
      </c>
      <c r="B6246" s="219" t="s">
        <v>616</v>
      </c>
      <c r="C6246" s="100">
        <v>2023</v>
      </c>
      <c r="D6246" s="169" t="s">
        <v>100</v>
      </c>
      <c r="E6246" s="103">
        <v>1</v>
      </c>
      <c r="F6246" s="100">
        <v>5</v>
      </c>
      <c r="G6246" s="104">
        <v>34.01193</v>
      </c>
    </row>
    <row r="6247" spans="1:7" s="91" customFormat="1" ht="87.45" customHeight="1" x14ac:dyDescent="0.35">
      <c r="A6247" s="367" t="s">
        <v>454</v>
      </c>
      <c r="B6247" s="219" t="s">
        <v>614</v>
      </c>
      <c r="C6247" s="100">
        <v>2023</v>
      </c>
      <c r="D6247" s="169" t="s">
        <v>100</v>
      </c>
      <c r="E6247" s="103">
        <v>1</v>
      </c>
      <c r="F6247" s="149">
        <v>5</v>
      </c>
      <c r="G6247" s="104">
        <v>27.052076</v>
      </c>
    </row>
    <row r="6248" spans="1:7" s="91" customFormat="1" ht="87.45" customHeight="1" x14ac:dyDescent="0.35">
      <c r="A6248" s="367" t="s">
        <v>454</v>
      </c>
      <c r="B6248" s="219" t="s">
        <v>614</v>
      </c>
      <c r="C6248" s="100">
        <v>2023</v>
      </c>
      <c r="D6248" s="169" t="s">
        <v>100</v>
      </c>
      <c r="E6248" s="103">
        <v>1</v>
      </c>
      <c r="F6248" s="149">
        <v>5</v>
      </c>
      <c r="G6248" s="104">
        <v>20.618226</v>
      </c>
    </row>
    <row r="6249" spans="1:7" s="91" customFormat="1" ht="87.45" customHeight="1" x14ac:dyDescent="0.35">
      <c r="A6249" s="367" t="s">
        <v>454</v>
      </c>
      <c r="B6249" s="219" t="s">
        <v>615</v>
      </c>
      <c r="C6249" s="100">
        <v>2023</v>
      </c>
      <c r="D6249" s="169" t="s">
        <v>100</v>
      </c>
      <c r="E6249" s="103">
        <v>1</v>
      </c>
      <c r="F6249" s="149">
        <v>8</v>
      </c>
      <c r="G6249" s="104">
        <v>27.025755555</v>
      </c>
    </row>
    <row r="6250" spans="1:7" s="91" customFormat="1" ht="87.45" customHeight="1" x14ac:dyDescent="0.35">
      <c r="A6250" s="367" t="s">
        <v>454</v>
      </c>
      <c r="B6250" s="219" t="s">
        <v>615</v>
      </c>
      <c r="C6250" s="100">
        <v>2023</v>
      </c>
      <c r="D6250" s="169" t="s">
        <v>100</v>
      </c>
      <c r="E6250" s="103">
        <v>1</v>
      </c>
      <c r="F6250" s="149">
        <v>10</v>
      </c>
      <c r="G6250" s="104">
        <v>27.025755555</v>
      </c>
    </row>
    <row r="6251" spans="1:7" s="91" customFormat="1" ht="87.45" customHeight="1" x14ac:dyDescent="0.35">
      <c r="A6251" s="367" t="s">
        <v>454</v>
      </c>
      <c r="B6251" s="219" t="s">
        <v>615</v>
      </c>
      <c r="C6251" s="100">
        <v>2023</v>
      </c>
      <c r="D6251" s="169" t="s">
        <v>100</v>
      </c>
      <c r="E6251" s="103">
        <v>1</v>
      </c>
      <c r="F6251" s="149">
        <v>7</v>
      </c>
      <c r="G6251" s="104">
        <v>27.025755555</v>
      </c>
    </row>
    <row r="6252" spans="1:7" s="91" customFormat="1" ht="87.45" customHeight="1" x14ac:dyDescent="0.35">
      <c r="A6252" s="367" t="s">
        <v>454</v>
      </c>
      <c r="B6252" s="219" t="s">
        <v>615</v>
      </c>
      <c r="C6252" s="100">
        <v>2023</v>
      </c>
      <c r="D6252" s="169" t="s">
        <v>100</v>
      </c>
      <c r="E6252" s="103">
        <v>1</v>
      </c>
      <c r="F6252" s="149">
        <v>5</v>
      </c>
      <c r="G6252" s="104">
        <v>27.025755555</v>
      </c>
    </row>
    <row r="6253" spans="1:7" s="91" customFormat="1" ht="87.45" customHeight="1" x14ac:dyDescent="0.35">
      <c r="A6253" s="367" t="s">
        <v>454</v>
      </c>
      <c r="B6253" s="219" t="s">
        <v>615</v>
      </c>
      <c r="C6253" s="100">
        <v>2023</v>
      </c>
      <c r="D6253" s="169" t="s">
        <v>100</v>
      </c>
      <c r="E6253" s="103">
        <v>1</v>
      </c>
      <c r="F6253" s="149">
        <v>5</v>
      </c>
      <c r="G6253" s="104">
        <v>27.025754750000001</v>
      </c>
    </row>
    <row r="6254" spans="1:7" s="91" customFormat="1" ht="87.45" customHeight="1" x14ac:dyDescent="0.35">
      <c r="A6254" s="367" t="s">
        <v>454</v>
      </c>
      <c r="B6254" s="219" t="s">
        <v>615</v>
      </c>
      <c r="C6254" s="100">
        <v>2023</v>
      </c>
      <c r="D6254" s="169" t="s">
        <v>100</v>
      </c>
      <c r="E6254" s="103">
        <v>1</v>
      </c>
      <c r="F6254" s="149">
        <v>5</v>
      </c>
      <c r="G6254" s="104">
        <v>27.025754750000001</v>
      </c>
    </row>
    <row r="6255" spans="1:7" s="91" customFormat="1" ht="87.45" customHeight="1" x14ac:dyDescent="0.35">
      <c r="A6255" s="367" t="s">
        <v>454</v>
      </c>
      <c r="B6255" s="219" t="s">
        <v>615</v>
      </c>
      <c r="C6255" s="100">
        <v>2023</v>
      </c>
      <c r="D6255" s="169" t="s">
        <v>100</v>
      </c>
      <c r="E6255" s="103">
        <v>1</v>
      </c>
      <c r="F6255" s="149">
        <v>5</v>
      </c>
      <c r="G6255" s="104">
        <v>27.025754750000001</v>
      </c>
    </row>
    <row r="6256" spans="1:7" s="91" customFormat="1" ht="87.45" customHeight="1" x14ac:dyDescent="0.35">
      <c r="A6256" s="367" t="s">
        <v>454</v>
      </c>
      <c r="B6256" s="219" t="s">
        <v>615</v>
      </c>
      <c r="C6256" s="100">
        <v>2023</v>
      </c>
      <c r="D6256" s="169" t="s">
        <v>100</v>
      </c>
      <c r="E6256" s="103">
        <v>1</v>
      </c>
      <c r="F6256" s="149">
        <v>4</v>
      </c>
      <c r="G6256" s="104">
        <v>27.025754750000001</v>
      </c>
    </row>
    <row r="6257" spans="1:7" s="91" customFormat="1" ht="87.45" customHeight="1" x14ac:dyDescent="0.35">
      <c r="A6257" s="367" t="s">
        <v>454</v>
      </c>
      <c r="B6257" s="219" t="s">
        <v>671</v>
      </c>
      <c r="C6257" s="100">
        <v>2023</v>
      </c>
      <c r="D6257" s="169" t="s">
        <v>100</v>
      </c>
      <c r="E6257" s="103">
        <v>1</v>
      </c>
      <c r="F6257" s="149">
        <v>30</v>
      </c>
      <c r="G6257" s="104">
        <v>27.31376663</v>
      </c>
    </row>
    <row r="6258" spans="1:7" s="91" customFormat="1" ht="87.45" customHeight="1" x14ac:dyDescent="0.35">
      <c r="A6258" s="367" t="s">
        <v>454</v>
      </c>
      <c r="B6258" s="219" t="s">
        <v>671</v>
      </c>
      <c r="C6258" s="100">
        <v>2023</v>
      </c>
      <c r="D6258" s="169" t="s">
        <v>100</v>
      </c>
      <c r="E6258" s="103">
        <v>1</v>
      </c>
      <c r="F6258" s="149">
        <v>25</v>
      </c>
      <c r="G6258" s="104">
        <v>27.31376663</v>
      </c>
    </row>
    <row r="6259" spans="1:7" s="91" customFormat="1" ht="87.45" customHeight="1" x14ac:dyDescent="0.35">
      <c r="A6259" s="367" t="s">
        <v>454</v>
      </c>
      <c r="B6259" s="219" t="s">
        <v>616</v>
      </c>
      <c r="C6259" s="100">
        <v>2023</v>
      </c>
      <c r="D6259" s="169" t="s">
        <v>100</v>
      </c>
      <c r="E6259" s="103">
        <v>1</v>
      </c>
      <c r="F6259" s="103">
        <v>5</v>
      </c>
      <c r="G6259" s="104">
        <v>27.24155</v>
      </c>
    </row>
    <row r="6260" spans="1:7" s="91" customFormat="1" ht="87.45" customHeight="1" x14ac:dyDescent="0.35">
      <c r="A6260" s="367" t="s">
        <v>454</v>
      </c>
      <c r="B6260" s="219" t="s">
        <v>670</v>
      </c>
      <c r="C6260" s="100">
        <v>2023</v>
      </c>
      <c r="D6260" s="169" t="s">
        <v>100</v>
      </c>
      <c r="E6260" s="103">
        <v>1</v>
      </c>
      <c r="F6260" s="103">
        <v>40</v>
      </c>
      <c r="G6260" s="104">
        <v>27.195409999999999</v>
      </c>
    </row>
    <row r="6261" spans="1:7" s="91" customFormat="1" ht="87.45" customHeight="1" x14ac:dyDescent="0.35">
      <c r="A6261" s="367" t="s">
        <v>454</v>
      </c>
      <c r="B6261" s="219" t="s">
        <v>615</v>
      </c>
      <c r="C6261" s="100">
        <v>2023</v>
      </c>
      <c r="D6261" s="169" t="s">
        <v>100</v>
      </c>
      <c r="E6261" s="103">
        <v>1</v>
      </c>
      <c r="F6261" s="149">
        <v>3</v>
      </c>
      <c r="G6261" s="104">
        <v>27.687843999999998</v>
      </c>
    </row>
    <row r="6262" spans="1:7" s="91" customFormat="1" ht="87.45" customHeight="1" x14ac:dyDescent="0.35">
      <c r="A6262" s="367" t="s">
        <v>454</v>
      </c>
      <c r="B6262" s="219" t="s">
        <v>615</v>
      </c>
      <c r="C6262" s="100">
        <v>2023</v>
      </c>
      <c r="D6262" s="169" t="s">
        <v>100</v>
      </c>
      <c r="E6262" s="103">
        <v>1</v>
      </c>
      <c r="F6262" s="149">
        <v>7.5</v>
      </c>
      <c r="G6262" s="104">
        <v>27.141579</v>
      </c>
    </row>
    <row r="6263" spans="1:7" s="91" customFormat="1" ht="87.45" customHeight="1" x14ac:dyDescent="0.35">
      <c r="A6263" s="367" t="s">
        <v>454</v>
      </c>
      <c r="B6263" s="219" t="s">
        <v>615</v>
      </c>
      <c r="C6263" s="100">
        <v>2023</v>
      </c>
      <c r="D6263" s="169" t="s">
        <v>100</v>
      </c>
      <c r="E6263" s="103">
        <v>1</v>
      </c>
      <c r="F6263" s="149">
        <v>7.5</v>
      </c>
      <c r="G6263" s="104">
        <v>27.141577999999999</v>
      </c>
    </row>
    <row r="6264" spans="1:7" s="91" customFormat="1" ht="87.45" customHeight="1" x14ac:dyDescent="0.35">
      <c r="A6264" s="367" t="s">
        <v>454</v>
      </c>
      <c r="B6264" s="219" t="s">
        <v>615</v>
      </c>
      <c r="C6264" s="100">
        <v>2023</v>
      </c>
      <c r="D6264" s="169" t="s">
        <v>100</v>
      </c>
      <c r="E6264" s="103">
        <v>1</v>
      </c>
      <c r="F6264" s="149">
        <v>10</v>
      </c>
      <c r="G6264" s="104">
        <v>27.687843000000001</v>
      </c>
    </row>
    <row r="6265" spans="1:7" s="91" customFormat="1" ht="87.45" customHeight="1" x14ac:dyDescent="0.35">
      <c r="A6265" s="367" t="s">
        <v>454</v>
      </c>
      <c r="B6265" s="219" t="s">
        <v>615</v>
      </c>
      <c r="C6265" s="100">
        <v>2023</v>
      </c>
      <c r="D6265" s="169" t="s">
        <v>100</v>
      </c>
      <c r="E6265" s="103">
        <v>1</v>
      </c>
      <c r="F6265" s="149">
        <v>3</v>
      </c>
      <c r="G6265" s="104">
        <v>27.026368000000002</v>
      </c>
    </row>
    <row r="6266" spans="1:7" s="91" customFormat="1" ht="87.45" customHeight="1" x14ac:dyDescent="0.35">
      <c r="A6266" s="367" t="s">
        <v>454</v>
      </c>
      <c r="B6266" s="219" t="s">
        <v>615</v>
      </c>
      <c r="C6266" s="100">
        <v>2023</v>
      </c>
      <c r="D6266" s="169" t="s">
        <v>100</v>
      </c>
      <c r="E6266" s="103">
        <v>1</v>
      </c>
      <c r="F6266" s="149">
        <v>3</v>
      </c>
      <c r="G6266" s="104">
        <v>27.026368000000002</v>
      </c>
    </row>
    <row r="6267" spans="1:7" s="91" customFormat="1" ht="87.45" customHeight="1" x14ac:dyDescent="0.35">
      <c r="A6267" s="367" t="s">
        <v>454</v>
      </c>
      <c r="B6267" s="219" t="s">
        <v>615</v>
      </c>
      <c r="C6267" s="100">
        <v>2023</v>
      </c>
      <c r="D6267" s="169" t="s">
        <v>100</v>
      </c>
      <c r="E6267" s="103">
        <v>1</v>
      </c>
      <c r="F6267" s="149">
        <v>3</v>
      </c>
      <c r="G6267" s="104">
        <v>28.685697999999999</v>
      </c>
    </row>
    <row r="6268" spans="1:7" s="91" customFormat="1" ht="87.45" customHeight="1" x14ac:dyDescent="0.35">
      <c r="A6268" s="367" t="s">
        <v>454</v>
      </c>
      <c r="B6268" s="219" t="s">
        <v>615</v>
      </c>
      <c r="C6268" s="100">
        <v>2023</v>
      </c>
      <c r="D6268" s="169" t="s">
        <v>100</v>
      </c>
      <c r="E6268" s="103">
        <v>1</v>
      </c>
      <c r="F6268" s="149">
        <v>7.5</v>
      </c>
      <c r="G6268" s="104">
        <v>27.026368999999999</v>
      </c>
    </row>
    <row r="6269" spans="1:7" s="91" customFormat="1" ht="87.45" customHeight="1" x14ac:dyDescent="0.35">
      <c r="A6269" s="367" t="s">
        <v>454</v>
      </c>
      <c r="B6269" s="219" t="s">
        <v>617</v>
      </c>
      <c r="C6269" s="100">
        <v>2023</v>
      </c>
      <c r="D6269" s="169" t="s">
        <v>100</v>
      </c>
      <c r="E6269" s="103">
        <v>1</v>
      </c>
      <c r="F6269" s="103">
        <v>15</v>
      </c>
      <c r="G6269" s="104">
        <v>20.596564999999998</v>
      </c>
    </row>
    <row r="6270" spans="1:7" s="91" customFormat="1" ht="87.45" customHeight="1" x14ac:dyDescent="0.35">
      <c r="A6270" s="367" t="s">
        <v>454</v>
      </c>
      <c r="B6270" s="219" t="s">
        <v>672</v>
      </c>
      <c r="C6270" s="100">
        <v>2023</v>
      </c>
      <c r="D6270" s="169" t="s">
        <v>100</v>
      </c>
      <c r="E6270" s="103">
        <v>1</v>
      </c>
      <c r="F6270" s="149">
        <v>15</v>
      </c>
      <c r="G6270" s="104">
        <v>27.044795000000001</v>
      </c>
    </row>
    <row r="6271" spans="1:7" s="91" customFormat="1" ht="87.45" customHeight="1" x14ac:dyDescent="0.35">
      <c r="A6271" s="367" t="s">
        <v>454</v>
      </c>
      <c r="B6271" s="219" t="s">
        <v>672</v>
      </c>
      <c r="C6271" s="100">
        <v>2023</v>
      </c>
      <c r="D6271" s="169" t="s">
        <v>100</v>
      </c>
      <c r="E6271" s="103">
        <v>1</v>
      </c>
      <c r="F6271" s="149">
        <v>10</v>
      </c>
      <c r="G6271" s="104">
        <v>28.083214999999999</v>
      </c>
    </row>
    <row r="6272" spans="1:7" s="91" customFormat="1" ht="87.45" customHeight="1" x14ac:dyDescent="0.35">
      <c r="A6272" s="367" t="s">
        <v>454</v>
      </c>
      <c r="B6272" s="219" t="s">
        <v>618</v>
      </c>
      <c r="C6272" s="100">
        <v>2023</v>
      </c>
      <c r="D6272" s="169" t="s">
        <v>100</v>
      </c>
      <c r="E6272" s="103">
        <v>1</v>
      </c>
      <c r="F6272" s="149">
        <v>15</v>
      </c>
      <c r="G6272" s="104">
        <v>27.046236</v>
      </c>
    </row>
    <row r="6273" spans="1:7" s="91" customFormat="1" ht="87.45" customHeight="1" x14ac:dyDescent="0.35">
      <c r="A6273" s="367" t="s">
        <v>454</v>
      </c>
      <c r="B6273" s="219" t="s">
        <v>618</v>
      </c>
      <c r="C6273" s="100">
        <v>2023</v>
      </c>
      <c r="D6273" s="169" t="s">
        <v>100</v>
      </c>
      <c r="E6273" s="103">
        <v>1</v>
      </c>
      <c r="F6273" s="149">
        <v>5</v>
      </c>
      <c r="G6273" s="104">
        <v>27.046236</v>
      </c>
    </row>
    <row r="6274" spans="1:7" s="91" customFormat="1" ht="87.45" customHeight="1" x14ac:dyDescent="0.35">
      <c r="A6274" s="367" t="s">
        <v>454</v>
      </c>
      <c r="B6274" s="219" t="s">
        <v>618</v>
      </c>
      <c r="C6274" s="100">
        <v>2023</v>
      </c>
      <c r="D6274" s="169" t="s">
        <v>100</v>
      </c>
      <c r="E6274" s="103">
        <v>1</v>
      </c>
      <c r="F6274" s="149">
        <v>15</v>
      </c>
      <c r="G6274" s="104">
        <v>27.046236</v>
      </c>
    </row>
    <row r="6275" spans="1:7" s="91" customFormat="1" ht="87.45" customHeight="1" x14ac:dyDescent="0.35">
      <c r="A6275" s="367" t="s">
        <v>454</v>
      </c>
      <c r="B6275" s="219" t="s">
        <v>618</v>
      </c>
      <c r="C6275" s="100">
        <v>2023</v>
      </c>
      <c r="D6275" s="169" t="s">
        <v>100</v>
      </c>
      <c r="E6275" s="103">
        <v>1</v>
      </c>
      <c r="F6275" s="149">
        <v>15</v>
      </c>
      <c r="G6275" s="104">
        <v>28.084657</v>
      </c>
    </row>
    <row r="6276" spans="1:7" s="91" customFormat="1" ht="87.45" customHeight="1" x14ac:dyDescent="0.35">
      <c r="A6276" s="367" t="s">
        <v>454</v>
      </c>
      <c r="B6276" s="219" t="s">
        <v>618</v>
      </c>
      <c r="C6276" s="100">
        <v>2023</v>
      </c>
      <c r="D6276" s="169" t="s">
        <v>100</v>
      </c>
      <c r="E6276" s="103">
        <v>1</v>
      </c>
      <c r="F6276" s="149">
        <v>15</v>
      </c>
      <c r="G6276" s="104">
        <v>27.046236</v>
      </c>
    </row>
    <row r="6277" spans="1:7" s="91" customFormat="1" ht="87.45" customHeight="1" x14ac:dyDescent="0.35">
      <c r="A6277" s="367" t="s">
        <v>454</v>
      </c>
      <c r="B6277" s="219" t="s">
        <v>618</v>
      </c>
      <c r="C6277" s="100">
        <v>2023</v>
      </c>
      <c r="D6277" s="169" t="s">
        <v>100</v>
      </c>
      <c r="E6277" s="103">
        <v>1</v>
      </c>
      <c r="F6277" s="149">
        <v>10</v>
      </c>
      <c r="G6277" s="104">
        <v>28.084665999999999</v>
      </c>
    </row>
    <row r="6278" spans="1:7" s="91" customFormat="1" ht="87.45" customHeight="1" x14ac:dyDescent="0.35">
      <c r="A6278" s="367" t="s">
        <v>454</v>
      </c>
      <c r="B6278" s="219" t="s">
        <v>618</v>
      </c>
      <c r="C6278" s="100">
        <v>2023</v>
      </c>
      <c r="D6278" s="169" t="s">
        <v>100</v>
      </c>
      <c r="E6278" s="103">
        <v>1</v>
      </c>
      <c r="F6278" s="149">
        <v>10</v>
      </c>
      <c r="G6278" s="104">
        <v>28.084655999999999</v>
      </c>
    </row>
    <row r="6279" spans="1:7" s="91" customFormat="1" ht="87.45" customHeight="1" x14ac:dyDescent="0.35">
      <c r="A6279" s="367" t="s">
        <v>454</v>
      </c>
      <c r="B6279" s="219" t="s">
        <v>617</v>
      </c>
      <c r="C6279" s="100">
        <v>2023</v>
      </c>
      <c r="D6279" s="169" t="s">
        <v>100</v>
      </c>
      <c r="E6279" s="103">
        <v>1</v>
      </c>
      <c r="F6279" s="149">
        <v>3</v>
      </c>
      <c r="G6279" s="104">
        <v>27.075089999999999</v>
      </c>
    </row>
    <row r="6280" spans="1:7" s="91" customFormat="1" ht="87.45" customHeight="1" x14ac:dyDescent="0.35">
      <c r="A6280" s="367" t="s">
        <v>454</v>
      </c>
      <c r="B6280" s="219" t="s">
        <v>617</v>
      </c>
      <c r="C6280" s="100">
        <v>2023</v>
      </c>
      <c r="D6280" s="169" t="s">
        <v>100</v>
      </c>
      <c r="E6280" s="103">
        <v>1</v>
      </c>
      <c r="F6280" s="149">
        <v>3</v>
      </c>
      <c r="G6280" s="104">
        <v>28.113510000000002</v>
      </c>
    </row>
    <row r="6281" spans="1:7" s="91" customFormat="1" ht="87.45" customHeight="1" x14ac:dyDescent="0.35">
      <c r="A6281" s="367" t="s">
        <v>454</v>
      </c>
      <c r="B6281" s="219" t="s">
        <v>617</v>
      </c>
      <c r="C6281" s="100">
        <v>2023</v>
      </c>
      <c r="D6281" s="169" t="s">
        <v>100</v>
      </c>
      <c r="E6281" s="103">
        <v>1</v>
      </c>
      <c r="F6281" s="103">
        <v>5</v>
      </c>
      <c r="G6281" s="104">
        <v>28.113520000000001</v>
      </c>
    </row>
    <row r="6282" spans="1:7" s="91" customFormat="1" ht="87.45" customHeight="1" x14ac:dyDescent="0.35">
      <c r="A6282" s="367" t="s">
        <v>454</v>
      </c>
      <c r="B6282" s="219" t="s">
        <v>617</v>
      </c>
      <c r="C6282" s="100">
        <v>2023</v>
      </c>
      <c r="D6282" s="169" t="s">
        <v>100</v>
      </c>
      <c r="E6282" s="103">
        <v>1</v>
      </c>
      <c r="F6282" s="103">
        <v>7.5</v>
      </c>
      <c r="G6282" s="104">
        <v>28.113520000000001</v>
      </c>
    </row>
    <row r="6283" spans="1:7" s="91" customFormat="1" ht="87.45" customHeight="1" x14ac:dyDescent="0.35">
      <c r="A6283" s="367" t="s">
        <v>454</v>
      </c>
      <c r="B6283" s="219" t="s">
        <v>619</v>
      </c>
      <c r="C6283" s="100">
        <v>2023</v>
      </c>
      <c r="D6283" s="169" t="s">
        <v>100</v>
      </c>
      <c r="E6283" s="103">
        <v>1</v>
      </c>
      <c r="F6283" s="149">
        <v>10</v>
      </c>
      <c r="G6283" s="104">
        <v>28.063389999999998</v>
      </c>
    </row>
    <row r="6284" spans="1:7" s="91" customFormat="1" ht="87.45" customHeight="1" x14ac:dyDescent="0.35">
      <c r="A6284" s="367" t="s">
        <v>454</v>
      </c>
      <c r="B6284" s="219" t="s">
        <v>619</v>
      </c>
      <c r="C6284" s="100">
        <v>2023</v>
      </c>
      <c r="D6284" s="169" t="s">
        <v>100</v>
      </c>
      <c r="E6284" s="103">
        <v>1</v>
      </c>
      <c r="F6284" s="149">
        <v>5</v>
      </c>
      <c r="G6284" s="104">
        <v>28.063389999999998</v>
      </c>
    </row>
    <row r="6285" spans="1:7" s="91" customFormat="1" ht="87.45" customHeight="1" x14ac:dyDescent="0.35">
      <c r="A6285" s="367" t="s">
        <v>454</v>
      </c>
      <c r="B6285" s="219" t="s">
        <v>619</v>
      </c>
      <c r="C6285" s="100">
        <v>2023</v>
      </c>
      <c r="D6285" s="169" t="s">
        <v>100</v>
      </c>
      <c r="E6285" s="103">
        <v>1</v>
      </c>
      <c r="F6285" s="149">
        <v>4</v>
      </c>
      <c r="G6285" s="104">
        <v>28.063389999999998</v>
      </c>
    </row>
    <row r="6286" spans="1:7" s="91" customFormat="1" ht="87.45" customHeight="1" x14ac:dyDescent="0.35">
      <c r="A6286" s="367" t="s">
        <v>454</v>
      </c>
      <c r="B6286" s="219" t="s">
        <v>619</v>
      </c>
      <c r="C6286" s="100">
        <v>2023</v>
      </c>
      <c r="D6286" s="169" t="s">
        <v>100</v>
      </c>
      <c r="E6286" s="103">
        <v>1</v>
      </c>
      <c r="F6286" s="149">
        <v>5</v>
      </c>
      <c r="G6286" s="104">
        <v>28.063389999999998</v>
      </c>
    </row>
    <row r="6287" spans="1:7" s="91" customFormat="1" ht="87.45" customHeight="1" x14ac:dyDescent="0.35">
      <c r="A6287" s="367" t="s">
        <v>454</v>
      </c>
      <c r="B6287" s="219" t="s">
        <v>617</v>
      </c>
      <c r="C6287" s="100">
        <v>2023</v>
      </c>
      <c r="D6287" s="169" t="s">
        <v>100</v>
      </c>
      <c r="E6287" s="103">
        <v>1</v>
      </c>
      <c r="F6287" s="149">
        <v>3</v>
      </c>
      <c r="G6287" s="285">
        <v>27.069210000000002</v>
      </c>
    </row>
    <row r="6288" spans="1:7" s="91" customFormat="1" ht="87.45" customHeight="1" x14ac:dyDescent="0.35">
      <c r="A6288" s="367" t="s">
        <v>454</v>
      </c>
      <c r="B6288" s="219" t="s">
        <v>617</v>
      </c>
      <c r="C6288" s="100">
        <v>2023</v>
      </c>
      <c r="D6288" s="169" t="s">
        <v>100</v>
      </c>
      <c r="E6288" s="103">
        <v>1</v>
      </c>
      <c r="F6288" s="149">
        <v>15</v>
      </c>
      <c r="G6288" s="285">
        <v>19.507152999999999</v>
      </c>
    </row>
    <row r="6289" spans="1:7" s="91" customFormat="1" ht="87.45" customHeight="1" x14ac:dyDescent="0.35">
      <c r="A6289" s="367" t="s">
        <v>454</v>
      </c>
      <c r="B6289" s="219" t="s">
        <v>617</v>
      </c>
      <c r="C6289" s="100">
        <v>2023</v>
      </c>
      <c r="D6289" s="169" t="s">
        <v>100</v>
      </c>
      <c r="E6289" s="103">
        <v>1</v>
      </c>
      <c r="F6289" s="149">
        <v>15</v>
      </c>
      <c r="G6289" s="285">
        <v>19.544816000000001</v>
      </c>
    </row>
    <row r="6290" spans="1:7" s="91" customFormat="1" ht="87.45" customHeight="1" x14ac:dyDescent="0.35">
      <c r="A6290" s="367" t="s">
        <v>454</v>
      </c>
      <c r="B6290" s="219" t="s">
        <v>619</v>
      </c>
      <c r="C6290" s="100">
        <v>2023</v>
      </c>
      <c r="D6290" s="169" t="s">
        <v>100</v>
      </c>
      <c r="E6290" s="103">
        <v>1</v>
      </c>
      <c r="F6290" s="149">
        <v>5</v>
      </c>
      <c r="G6290" s="104">
        <v>19.739439999999998</v>
      </c>
    </row>
    <row r="6291" spans="1:7" s="91" customFormat="1" ht="87.45" customHeight="1" x14ac:dyDescent="0.35">
      <c r="A6291" s="367" t="s">
        <v>454</v>
      </c>
      <c r="B6291" s="219" t="s">
        <v>619</v>
      </c>
      <c r="C6291" s="100">
        <v>2023</v>
      </c>
      <c r="D6291" s="169" t="s">
        <v>100</v>
      </c>
      <c r="E6291" s="103">
        <v>1</v>
      </c>
      <c r="F6291" s="149">
        <v>15</v>
      </c>
      <c r="G6291" s="104">
        <v>19.739439999999998</v>
      </c>
    </row>
    <row r="6292" spans="1:7" s="91" customFormat="1" ht="87.45" customHeight="1" x14ac:dyDescent="0.35">
      <c r="A6292" s="367" t="s">
        <v>454</v>
      </c>
      <c r="B6292" s="219" t="s">
        <v>673</v>
      </c>
      <c r="C6292" s="100">
        <v>2023</v>
      </c>
      <c r="D6292" s="169" t="s">
        <v>100</v>
      </c>
      <c r="E6292" s="103">
        <v>1</v>
      </c>
      <c r="F6292" s="149">
        <v>50</v>
      </c>
      <c r="G6292" s="104">
        <v>19.554120000000001</v>
      </c>
    </row>
    <row r="6293" spans="1:7" s="91" customFormat="1" ht="87.45" customHeight="1" x14ac:dyDescent="0.35">
      <c r="A6293" s="367" t="s">
        <v>454</v>
      </c>
      <c r="B6293" s="219" t="s">
        <v>619</v>
      </c>
      <c r="C6293" s="100">
        <v>2023</v>
      </c>
      <c r="D6293" s="169" t="s">
        <v>100</v>
      </c>
      <c r="E6293" s="103">
        <v>1</v>
      </c>
      <c r="F6293" s="149">
        <v>5</v>
      </c>
      <c r="G6293" s="104">
        <v>28.073528459999999</v>
      </c>
    </row>
    <row r="6294" spans="1:7" s="91" customFormat="1" ht="87.45" customHeight="1" x14ac:dyDescent="0.35">
      <c r="A6294" s="367" t="s">
        <v>454</v>
      </c>
      <c r="B6294" s="219" t="s">
        <v>619</v>
      </c>
      <c r="C6294" s="100">
        <v>2023</v>
      </c>
      <c r="D6294" s="169" t="s">
        <v>100</v>
      </c>
      <c r="E6294" s="103">
        <v>1</v>
      </c>
      <c r="F6294" s="149">
        <v>15</v>
      </c>
      <c r="G6294" s="104">
        <v>19.435388459999999</v>
      </c>
    </row>
    <row r="6295" spans="1:7" s="91" customFormat="1" ht="87.45" customHeight="1" x14ac:dyDescent="0.35">
      <c r="A6295" s="367" t="s">
        <v>454</v>
      </c>
      <c r="B6295" s="219" t="s">
        <v>619</v>
      </c>
      <c r="C6295" s="100">
        <v>2023</v>
      </c>
      <c r="D6295" s="169" t="s">
        <v>100</v>
      </c>
      <c r="E6295" s="103">
        <v>1</v>
      </c>
      <c r="F6295" s="149">
        <v>15</v>
      </c>
      <c r="G6295" s="104">
        <v>19.435388459999999</v>
      </c>
    </row>
    <row r="6296" spans="1:7" s="91" customFormat="1" ht="87.45" customHeight="1" x14ac:dyDescent="0.35">
      <c r="A6296" s="367" t="s">
        <v>454</v>
      </c>
      <c r="B6296" s="219" t="s">
        <v>619</v>
      </c>
      <c r="C6296" s="100">
        <v>2023</v>
      </c>
      <c r="D6296" s="169" t="s">
        <v>100</v>
      </c>
      <c r="E6296" s="103">
        <v>1</v>
      </c>
      <c r="F6296" s="149">
        <v>15</v>
      </c>
      <c r="G6296" s="104">
        <v>19.435388459999999</v>
      </c>
    </row>
    <row r="6297" spans="1:7" s="91" customFormat="1" ht="87.45" customHeight="1" x14ac:dyDescent="0.35">
      <c r="A6297" s="367" t="s">
        <v>454</v>
      </c>
      <c r="B6297" s="219" t="s">
        <v>619</v>
      </c>
      <c r="C6297" s="100">
        <v>2023</v>
      </c>
      <c r="D6297" s="169" t="s">
        <v>100</v>
      </c>
      <c r="E6297" s="103">
        <v>1</v>
      </c>
      <c r="F6297" s="149">
        <v>15</v>
      </c>
      <c r="G6297" s="104">
        <v>19.435388459999999</v>
      </c>
    </row>
    <row r="6298" spans="1:7" s="91" customFormat="1" ht="87.45" customHeight="1" x14ac:dyDescent="0.35">
      <c r="A6298" s="367" t="s">
        <v>454</v>
      </c>
      <c r="B6298" s="219" t="s">
        <v>619</v>
      </c>
      <c r="C6298" s="100">
        <v>2023</v>
      </c>
      <c r="D6298" s="169" t="s">
        <v>100</v>
      </c>
      <c r="E6298" s="103">
        <v>1</v>
      </c>
      <c r="F6298" s="149">
        <v>4</v>
      </c>
      <c r="G6298" s="104">
        <v>19.435388459999999</v>
      </c>
    </row>
    <row r="6299" spans="1:7" s="91" customFormat="1" ht="87.45" customHeight="1" x14ac:dyDescent="0.35">
      <c r="A6299" s="367" t="s">
        <v>454</v>
      </c>
      <c r="B6299" s="219" t="s">
        <v>619</v>
      </c>
      <c r="C6299" s="100">
        <v>2023</v>
      </c>
      <c r="D6299" s="169" t="s">
        <v>100</v>
      </c>
      <c r="E6299" s="103">
        <v>1</v>
      </c>
      <c r="F6299" s="149">
        <v>7</v>
      </c>
      <c r="G6299" s="104">
        <v>19.435388459999999</v>
      </c>
    </row>
    <row r="6300" spans="1:7" s="91" customFormat="1" ht="87.45" customHeight="1" x14ac:dyDescent="0.35">
      <c r="A6300" s="367" t="s">
        <v>454</v>
      </c>
      <c r="B6300" s="219" t="s">
        <v>619</v>
      </c>
      <c r="C6300" s="100">
        <v>2023</v>
      </c>
      <c r="D6300" s="169" t="s">
        <v>100</v>
      </c>
      <c r="E6300" s="103">
        <v>1</v>
      </c>
      <c r="F6300" s="149">
        <v>3</v>
      </c>
      <c r="G6300" s="104">
        <v>19.435388459999999</v>
      </c>
    </row>
    <row r="6301" spans="1:7" s="91" customFormat="1" ht="87.45" customHeight="1" x14ac:dyDescent="0.35">
      <c r="A6301" s="367" t="s">
        <v>454</v>
      </c>
      <c r="B6301" s="219" t="s">
        <v>619</v>
      </c>
      <c r="C6301" s="100">
        <v>2023</v>
      </c>
      <c r="D6301" s="169" t="s">
        <v>100</v>
      </c>
      <c r="E6301" s="103">
        <v>1</v>
      </c>
      <c r="F6301" s="149">
        <v>7</v>
      </c>
      <c r="G6301" s="104">
        <v>19.435388459999999</v>
      </c>
    </row>
    <row r="6302" spans="1:7" s="91" customFormat="1" ht="63.6" customHeight="1" x14ac:dyDescent="0.35">
      <c r="A6302" s="367" t="s">
        <v>454</v>
      </c>
      <c r="B6302" s="219" t="s">
        <v>466</v>
      </c>
      <c r="C6302" s="100">
        <v>2023</v>
      </c>
      <c r="D6302" s="169" t="s">
        <v>100</v>
      </c>
      <c r="E6302" s="103">
        <v>1</v>
      </c>
      <c r="F6302" s="103">
        <v>7</v>
      </c>
      <c r="G6302" s="104">
        <v>34.959359999999997</v>
      </c>
    </row>
    <row r="6303" spans="1:7" s="91" customFormat="1" ht="66" customHeight="1" x14ac:dyDescent="0.35">
      <c r="A6303" s="367" t="s">
        <v>454</v>
      </c>
      <c r="B6303" s="219" t="s">
        <v>466</v>
      </c>
      <c r="C6303" s="100">
        <v>2023</v>
      </c>
      <c r="D6303" s="169" t="s">
        <v>100</v>
      </c>
      <c r="E6303" s="103">
        <v>1</v>
      </c>
      <c r="F6303" s="103">
        <v>4</v>
      </c>
      <c r="G6303" s="104">
        <v>30.76632</v>
      </c>
    </row>
    <row r="6304" spans="1:7" s="91" customFormat="1" ht="66" customHeight="1" x14ac:dyDescent="0.35">
      <c r="A6304" s="367" t="s">
        <v>454</v>
      </c>
      <c r="B6304" s="219" t="s">
        <v>466</v>
      </c>
      <c r="C6304" s="100">
        <v>2023</v>
      </c>
      <c r="D6304" s="169" t="s">
        <v>100</v>
      </c>
      <c r="E6304" s="103">
        <v>1</v>
      </c>
      <c r="F6304" s="103">
        <v>5</v>
      </c>
      <c r="G6304" s="104">
        <v>36.327719999999999</v>
      </c>
    </row>
    <row r="6305" spans="1:7" s="91" customFormat="1" ht="87" customHeight="1" x14ac:dyDescent="0.35">
      <c r="A6305" s="367" t="s">
        <v>454</v>
      </c>
      <c r="B6305" s="219" t="s">
        <v>466</v>
      </c>
      <c r="C6305" s="100">
        <v>2023</v>
      </c>
      <c r="D6305" s="169" t="s">
        <v>100</v>
      </c>
      <c r="E6305" s="103">
        <v>1</v>
      </c>
      <c r="F6305" s="103">
        <v>7</v>
      </c>
      <c r="G6305" s="104">
        <v>32.98903</v>
      </c>
    </row>
    <row r="6306" spans="1:7" s="91" customFormat="1" ht="87" customHeight="1" x14ac:dyDescent="0.35">
      <c r="A6306" s="367" t="s">
        <v>454</v>
      </c>
      <c r="B6306" s="219" t="s">
        <v>466</v>
      </c>
      <c r="C6306" s="100">
        <v>2023</v>
      </c>
      <c r="D6306" s="169" t="s">
        <v>100</v>
      </c>
      <c r="E6306" s="103">
        <v>1</v>
      </c>
      <c r="F6306" s="103">
        <v>15</v>
      </c>
      <c r="G6306" s="104">
        <v>33.340089999999996</v>
      </c>
    </row>
    <row r="6307" spans="1:7" s="91" customFormat="1" ht="87" customHeight="1" x14ac:dyDescent="0.35">
      <c r="A6307" s="367" t="s">
        <v>454</v>
      </c>
      <c r="B6307" s="219" t="s">
        <v>466</v>
      </c>
      <c r="C6307" s="100">
        <v>2023</v>
      </c>
      <c r="D6307" s="169" t="s">
        <v>100</v>
      </c>
      <c r="E6307" s="103">
        <v>1</v>
      </c>
      <c r="F6307" s="103">
        <v>14</v>
      </c>
      <c r="G6307" s="104">
        <v>33.708979999999997</v>
      </c>
    </row>
    <row r="6308" spans="1:7" s="91" customFormat="1" ht="87" customHeight="1" x14ac:dyDescent="0.35">
      <c r="A6308" s="367" t="s">
        <v>454</v>
      </c>
      <c r="B6308" s="219" t="s">
        <v>466</v>
      </c>
      <c r="C6308" s="100">
        <v>2023</v>
      </c>
      <c r="D6308" s="169" t="s">
        <v>100</v>
      </c>
      <c r="E6308" s="103">
        <v>1</v>
      </c>
      <c r="F6308" s="103">
        <v>5</v>
      </c>
      <c r="G6308" s="104">
        <v>34.272509999999997</v>
      </c>
    </row>
    <row r="6309" spans="1:7" s="91" customFormat="1" ht="87" customHeight="1" x14ac:dyDescent="0.35">
      <c r="A6309" s="367" t="s">
        <v>454</v>
      </c>
      <c r="B6309" s="219" t="s">
        <v>466</v>
      </c>
      <c r="C6309" s="100">
        <v>2023</v>
      </c>
      <c r="D6309" s="169" t="s">
        <v>100</v>
      </c>
      <c r="E6309" s="103">
        <v>1</v>
      </c>
      <c r="F6309" s="103">
        <v>8</v>
      </c>
      <c r="G6309" s="108">
        <v>24.456330000000001</v>
      </c>
    </row>
    <row r="6310" spans="1:7" s="91" customFormat="1" ht="87" customHeight="1" x14ac:dyDescent="0.35">
      <c r="A6310" s="367" t="s">
        <v>454</v>
      </c>
      <c r="B6310" s="219" t="s">
        <v>466</v>
      </c>
      <c r="C6310" s="100">
        <v>2023</v>
      </c>
      <c r="D6310" s="169" t="s">
        <v>100</v>
      </c>
      <c r="E6310" s="103">
        <v>1</v>
      </c>
      <c r="F6310" s="103">
        <v>15</v>
      </c>
      <c r="G6310" s="108">
        <v>24.919720000000002</v>
      </c>
    </row>
    <row r="6311" spans="1:7" s="91" customFormat="1" ht="87" customHeight="1" x14ac:dyDescent="0.35">
      <c r="A6311" s="367" t="s">
        <v>454</v>
      </c>
      <c r="B6311" s="219" t="s">
        <v>466</v>
      </c>
      <c r="C6311" s="100">
        <v>2023</v>
      </c>
      <c r="D6311" s="169" t="s">
        <v>100</v>
      </c>
      <c r="E6311" s="103">
        <v>1</v>
      </c>
      <c r="F6311" s="103">
        <v>14</v>
      </c>
      <c r="G6311" s="104">
        <v>21.375019999999999</v>
      </c>
    </row>
    <row r="6312" spans="1:7" s="91" customFormat="1" ht="87" customHeight="1" x14ac:dyDescent="0.35">
      <c r="A6312" s="367" t="s">
        <v>454</v>
      </c>
      <c r="B6312" s="219" t="s">
        <v>467</v>
      </c>
      <c r="C6312" s="100">
        <v>2023</v>
      </c>
      <c r="D6312" s="169" t="s">
        <v>100</v>
      </c>
      <c r="E6312" s="103">
        <v>1</v>
      </c>
      <c r="F6312" s="103">
        <v>15</v>
      </c>
      <c r="G6312" s="104">
        <v>31.249320000000001</v>
      </c>
    </row>
    <row r="6313" spans="1:7" s="91" customFormat="1" ht="87" customHeight="1" x14ac:dyDescent="0.35">
      <c r="A6313" s="367" t="s">
        <v>454</v>
      </c>
      <c r="B6313" s="219" t="s">
        <v>467</v>
      </c>
      <c r="C6313" s="100">
        <v>2023</v>
      </c>
      <c r="D6313" s="169" t="s">
        <v>100</v>
      </c>
      <c r="E6313" s="103">
        <v>1</v>
      </c>
      <c r="F6313" s="103">
        <v>7</v>
      </c>
      <c r="G6313" s="108">
        <v>32.797159999999998</v>
      </c>
    </row>
    <row r="6314" spans="1:7" s="91" customFormat="1" ht="87" customHeight="1" x14ac:dyDescent="0.35">
      <c r="A6314" s="367" t="s">
        <v>454</v>
      </c>
      <c r="B6314" s="219" t="s">
        <v>467</v>
      </c>
      <c r="C6314" s="100">
        <v>2023</v>
      </c>
      <c r="D6314" s="169" t="s">
        <v>100</v>
      </c>
      <c r="E6314" s="103">
        <v>1</v>
      </c>
      <c r="F6314" s="103">
        <v>5</v>
      </c>
      <c r="G6314" s="108">
        <v>31.596810000000001</v>
      </c>
    </row>
    <row r="6315" spans="1:7" s="91" customFormat="1" ht="87" customHeight="1" x14ac:dyDescent="0.35">
      <c r="A6315" s="367" t="s">
        <v>454</v>
      </c>
      <c r="B6315" s="219" t="s">
        <v>467</v>
      </c>
      <c r="C6315" s="100">
        <v>2023</v>
      </c>
      <c r="D6315" s="169" t="s">
        <v>100</v>
      </c>
      <c r="E6315" s="103">
        <v>1</v>
      </c>
      <c r="F6315" s="103">
        <v>5</v>
      </c>
      <c r="G6315" s="108">
        <v>31.37152</v>
      </c>
    </row>
    <row r="6316" spans="1:7" s="91" customFormat="1" ht="87" customHeight="1" x14ac:dyDescent="0.35">
      <c r="A6316" s="367" t="s">
        <v>454</v>
      </c>
      <c r="B6316" s="219" t="s">
        <v>467</v>
      </c>
      <c r="C6316" s="100">
        <v>2023</v>
      </c>
      <c r="D6316" s="169" t="s">
        <v>100</v>
      </c>
      <c r="E6316" s="103">
        <v>1</v>
      </c>
      <c r="F6316" s="103">
        <v>10</v>
      </c>
      <c r="G6316" s="104">
        <v>22.04975</v>
      </c>
    </row>
    <row r="6317" spans="1:7" s="91" customFormat="1" ht="87" customHeight="1" x14ac:dyDescent="0.35">
      <c r="A6317" s="367" t="s">
        <v>454</v>
      </c>
      <c r="B6317" s="219" t="s">
        <v>467</v>
      </c>
      <c r="C6317" s="100">
        <v>2023</v>
      </c>
      <c r="D6317" s="169" t="s">
        <v>100</v>
      </c>
      <c r="E6317" s="103">
        <v>1</v>
      </c>
      <c r="F6317" s="103">
        <v>8</v>
      </c>
      <c r="G6317" s="104">
        <v>30.417449999999999</v>
      </c>
    </row>
    <row r="6318" spans="1:7" s="91" customFormat="1" ht="87" customHeight="1" x14ac:dyDescent="0.35">
      <c r="A6318" s="367" t="s">
        <v>454</v>
      </c>
      <c r="B6318" s="219" t="s">
        <v>467</v>
      </c>
      <c r="C6318" s="100">
        <v>2023</v>
      </c>
      <c r="D6318" s="169" t="s">
        <v>100</v>
      </c>
      <c r="E6318" s="103">
        <v>1</v>
      </c>
      <c r="F6318" s="103">
        <v>5</v>
      </c>
      <c r="G6318" s="108">
        <v>36.926569999999998</v>
      </c>
    </row>
    <row r="6319" spans="1:7" s="91" customFormat="1" ht="87" customHeight="1" x14ac:dyDescent="0.35">
      <c r="A6319" s="367" t="s">
        <v>454</v>
      </c>
      <c r="B6319" s="219" t="s">
        <v>467</v>
      </c>
      <c r="C6319" s="100">
        <v>2023</v>
      </c>
      <c r="D6319" s="169" t="s">
        <v>100</v>
      </c>
      <c r="E6319" s="103">
        <v>1</v>
      </c>
      <c r="F6319" s="103">
        <v>7</v>
      </c>
      <c r="G6319" s="108">
        <v>37.282150000000001</v>
      </c>
    </row>
    <row r="6320" spans="1:7" s="91" customFormat="1" ht="87" customHeight="1" x14ac:dyDescent="0.35">
      <c r="A6320" s="367" t="s">
        <v>454</v>
      </c>
      <c r="B6320" s="219" t="s">
        <v>467</v>
      </c>
      <c r="C6320" s="100">
        <v>2023</v>
      </c>
      <c r="D6320" s="169" t="s">
        <v>100</v>
      </c>
      <c r="E6320" s="103">
        <v>1</v>
      </c>
      <c r="F6320" s="103">
        <v>5</v>
      </c>
      <c r="G6320" s="104">
        <v>35.697180000000003</v>
      </c>
    </row>
    <row r="6321" spans="1:7" s="91" customFormat="1" ht="87" customHeight="1" x14ac:dyDescent="0.35">
      <c r="A6321" s="367" t="s">
        <v>454</v>
      </c>
      <c r="B6321" s="219" t="s">
        <v>467</v>
      </c>
      <c r="C6321" s="100">
        <v>2023</v>
      </c>
      <c r="D6321" s="169" t="s">
        <v>100</v>
      </c>
      <c r="E6321" s="103">
        <v>1</v>
      </c>
      <c r="F6321" s="103">
        <v>15</v>
      </c>
      <c r="G6321" s="108">
        <v>41.773890000000002</v>
      </c>
    </row>
    <row r="6322" spans="1:7" s="91" customFormat="1" ht="87" customHeight="1" x14ac:dyDescent="0.35">
      <c r="A6322" s="367" t="s">
        <v>454</v>
      </c>
      <c r="B6322" s="219" t="s">
        <v>467</v>
      </c>
      <c r="C6322" s="100">
        <v>2023</v>
      </c>
      <c r="D6322" s="169" t="s">
        <v>100</v>
      </c>
      <c r="E6322" s="103">
        <v>1</v>
      </c>
      <c r="F6322" s="103">
        <v>8</v>
      </c>
      <c r="G6322" s="108">
        <v>35.1023</v>
      </c>
    </row>
    <row r="6323" spans="1:7" s="91" customFormat="1" ht="87" customHeight="1" x14ac:dyDescent="0.35">
      <c r="A6323" s="367" t="s">
        <v>454</v>
      </c>
      <c r="B6323" s="219" t="s">
        <v>467</v>
      </c>
      <c r="C6323" s="100">
        <v>2023</v>
      </c>
      <c r="D6323" s="169" t="s">
        <v>100</v>
      </c>
      <c r="E6323" s="103">
        <v>1</v>
      </c>
      <c r="F6323" s="103">
        <v>8</v>
      </c>
      <c r="G6323" s="108">
        <v>39.214500000000001</v>
      </c>
    </row>
    <row r="6324" spans="1:7" s="91" customFormat="1" ht="87" customHeight="1" x14ac:dyDescent="0.35">
      <c r="A6324" s="367" t="s">
        <v>454</v>
      </c>
      <c r="B6324" s="219" t="s">
        <v>467</v>
      </c>
      <c r="C6324" s="100">
        <v>2023</v>
      </c>
      <c r="D6324" s="169" t="s">
        <v>100</v>
      </c>
      <c r="E6324" s="103">
        <v>1</v>
      </c>
      <c r="F6324" s="103">
        <v>15</v>
      </c>
      <c r="G6324" s="108">
        <v>39.00526</v>
      </c>
    </row>
    <row r="6325" spans="1:7" s="91" customFormat="1" ht="87" customHeight="1" x14ac:dyDescent="0.35">
      <c r="A6325" s="367" t="s">
        <v>454</v>
      </c>
      <c r="B6325" s="219" t="s">
        <v>467</v>
      </c>
      <c r="C6325" s="100">
        <v>2023</v>
      </c>
      <c r="D6325" s="169" t="s">
        <v>100</v>
      </c>
      <c r="E6325" s="103">
        <v>1</v>
      </c>
      <c r="F6325" s="103">
        <v>7</v>
      </c>
      <c r="G6325" s="108">
        <v>33.510849999999998</v>
      </c>
    </row>
    <row r="6326" spans="1:7" s="91" customFormat="1" ht="87" customHeight="1" x14ac:dyDescent="0.35">
      <c r="A6326" s="367" t="s">
        <v>454</v>
      </c>
      <c r="B6326" s="219" t="s">
        <v>467</v>
      </c>
      <c r="C6326" s="100">
        <v>2023</v>
      </c>
      <c r="D6326" s="169" t="s">
        <v>100</v>
      </c>
      <c r="E6326" s="103">
        <v>1</v>
      </c>
      <c r="F6326" s="103">
        <v>15</v>
      </c>
      <c r="G6326" s="108">
        <v>23.968489999999999</v>
      </c>
    </row>
    <row r="6327" spans="1:7" s="91" customFormat="1" ht="87" customHeight="1" x14ac:dyDescent="0.35">
      <c r="A6327" s="367" t="s">
        <v>454</v>
      </c>
      <c r="B6327" s="219" t="s">
        <v>467</v>
      </c>
      <c r="C6327" s="100">
        <v>2023</v>
      </c>
      <c r="D6327" s="169" t="s">
        <v>100</v>
      </c>
      <c r="E6327" s="103">
        <v>1</v>
      </c>
      <c r="F6327" s="103">
        <v>8</v>
      </c>
      <c r="G6327" s="108">
        <v>23.980789999999999</v>
      </c>
    </row>
    <row r="6328" spans="1:7" s="91" customFormat="1" ht="87" customHeight="1" x14ac:dyDescent="0.35">
      <c r="A6328" s="367" t="s">
        <v>454</v>
      </c>
      <c r="B6328" s="219" t="s">
        <v>467</v>
      </c>
      <c r="C6328" s="100">
        <v>2023</v>
      </c>
      <c r="D6328" s="169" t="s">
        <v>100</v>
      </c>
      <c r="E6328" s="103">
        <v>1</v>
      </c>
      <c r="F6328" s="103">
        <v>15</v>
      </c>
      <c r="G6328" s="108">
        <v>24.194430000000001</v>
      </c>
    </row>
    <row r="6329" spans="1:7" s="91" customFormat="1" ht="87" customHeight="1" x14ac:dyDescent="0.35">
      <c r="A6329" s="367" t="s">
        <v>454</v>
      </c>
      <c r="B6329" s="219" t="s">
        <v>467</v>
      </c>
      <c r="C6329" s="100">
        <v>2023</v>
      </c>
      <c r="D6329" s="169" t="s">
        <v>100</v>
      </c>
      <c r="E6329" s="103">
        <v>1</v>
      </c>
      <c r="F6329" s="103">
        <v>5</v>
      </c>
      <c r="G6329" s="108">
        <v>23.961040000000001</v>
      </c>
    </row>
    <row r="6330" spans="1:7" s="91" customFormat="1" ht="87" customHeight="1" x14ac:dyDescent="0.35">
      <c r="A6330" s="367" t="s">
        <v>454</v>
      </c>
      <c r="B6330" s="219" t="s">
        <v>467</v>
      </c>
      <c r="C6330" s="100">
        <v>2023</v>
      </c>
      <c r="D6330" s="169" t="s">
        <v>100</v>
      </c>
      <c r="E6330" s="103">
        <v>1</v>
      </c>
      <c r="F6330" s="103">
        <v>8</v>
      </c>
      <c r="G6330" s="108">
        <v>23.954660000000001</v>
      </c>
    </row>
    <row r="6331" spans="1:7" s="91" customFormat="1" ht="87" customHeight="1" x14ac:dyDescent="0.35">
      <c r="A6331" s="367" t="s">
        <v>454</v>
      </c>
      <c r="B6331" s="219" t="s">
        <v>467</v>
      </c>
      <c r="C6331" s="100">
        <v>2023</v>
      </c>
      <c r="D6331" s="169" t="s">
        <v>100</v>
      </c>
      <c r="E6331" s="103">
        <v>1</v>
      </c>
      <c r="F6331" s="103">
        <v>5</v>
      </c>
      <c r="G6331" s="108">
        <v>24.418040000000001</v>
      </c>
    </row>
    <row r="6332" spans="1:7" s="91" customFormat="1" ht="87" customHeight="1" x14ac:dyDescent="0.35">
      <c r="A6332" s="367" t="s">
        <v>454</v>
      </c>
      <c r="B6332" s="219" t="s">
        <v>467</v>
      </c>
      <c r="C6332" s="100">
        <v>2023</v>
      </c>
      <c r="D6332" s="169" t="s">
        <v>100</v>
      </c>
      <c r="E6332" s="103">
        <v>1</v>
      </c>
      <c r="F6332" s="103">
        <v>15</v>
      </c>
      <c r="G6332" s="108">
        <v>22.92333</v>
      </c>
    </row>
    <row r="6333" spans="1:7" s="91" customFormat="1" ht="87" customHeight="1" x14ac:dyDescent="0.35">
      <c r="A6333" s="367" t="s">
        <v>454</v>
      </c>
      <c r="B6333" s="219" t="s">
        <v>467</v>
      </c>
      <c r="C6333" s="100">
        <v>2023</v>
      </c>
      <c r="D6333" s="169" t="s">
        <v>100</v>
      </c>
      <c r="E6333" s="103">
        <v>1</v>
      </c>
      <c r="F6333" s="103">
        <v>5</v>
      </c>
      <c r="G6333" s="108">
        <v>23.126660000000001</v>
      </c>
    </row>
    <row r="6334" spans="1:7" s="91" customFormat="1" ht="87" customHeight="1" x14ac:dyDescent="0.35">
      <c r="A6334" s="367" t="s">
        <v>454</v>
      </c>
      <c r="B6334" s="219" t="s">
        <v>467</v>
      </c>
      <c r="C6334" s="100">
        <v>2023</v>
      </c>
      <c r="D6334" s="169" t="s">
        <v>100</v>
      </c>
      <c r="E6334" s="103">
        <v>1</v>
      </c>
      <c r="F6334" s="103">
        <v>8</v>
      </c>
      <c r="G6334" s="108">
        <v>23.126660000000001</v>
      </c>
    </row>
    <row r="6335" spans="1:7" s="91" customFormat="1" ht="87" customHeight="1" x14ac:dyDescent="0.35">
      <c r="A6335" s="367" t="s">
        <v>454</v>
      </c>
      <c r="B6335" s="219" t="s">
        <v>467</v>
      </c>
      <c r="C6335" s="100">
        <v>2023</v>
      </c>
      <c r="D6335" s="169" t="s">
        <v>100</v>
      </c>
      <c r="E6335" s="103">
        <v>1</v>
      </c>
      <c r="F6335" s="103">
        <v>8</v>
      </c>
      <c r="G6335" s="108">
        <v>23.271270000000001</v>
      </c>
    </row>
    <row r="6336" spans="1:7" s="91" customFormat="1" ht="87" customHeight="1" x14ac:dyDescent="0.35">
      <c r="A6336" s="367" t="s">
        <v>454</v>
      </c>
      <c r="B6336" s="219" t="s">
        <v>467</v>
      </c>
      <c r="C6336" s="100">
        <v>2023</v>
      </c>
      <c r="D6336" s="169" t="s">
        <v>100</v>
      </c>
      <c r="E6336" s="103">
        <v>1</v>
      </c>
      <c r="F6336" s="103">
        <v>5</v>
      </c>
      <c r="G6336" s="108">
        <v>23.5732</v>
      </c>
    </row>
    <row r="6337" spans="1:7" s="91" customFormat="1" ht="87" customHeight="1" x14ac:dyDescent="0.35">
      <c r="A6337" s="367" t="s">
        <v>454</v>
      </c>
      <c r="B6337" s="219" t="s">
        <v>467</v>
      </c>
      <c r="C6337" s="100">
        <v>2023</v>
      </c>
      <c r="D6337" s="169" t="s">
        <v>100</v>
      </c>
      <c r="E6337" s="103">
        <v>1</v>
      </c>
      <c r="F6337" s="103">
        <v>5</v>
      </c>
      <c r="G6337" s="108">
        <v>31.387630000000001</v>
      </c>
    </row>
    <row r="6338" spans="1:7" s="91" customFormat="1" ht="87" customHeight="1" x14ac:dyDescent="0.35">
      <c r="A6338" s="367" t="s">
        <v>454</v>
      </c>
      <c r="B6338" s="219" t="s">
        <v>467</v>
      </c>
      <c r="C6338" s="100">
        <v>2023</v>
      </c>
      <c r="D6338" s="169" t="s">
        <v>100</v>
      </c>
      <c r="E6338" s="103">
        <v>1</v>
      </c>
      <c r="F6338" s="103">
        <v>3</v>
      </c>
      <c r="G6338" s="108">
        <v>31.317260000000001</v>
      </c>
    </row>
    <row r="6339" spans="1:7" s="91" customFormat="1" ht="87" customHeight="1" x14ac:dyDescent="0.35">
      <c r="A6339" s="367" t="s">
        <v>454</v>
      </c>
      <c r="B6339" s="219" t="s">
        <v>467</v>
      </c>
      <c r="C6339" s="100">
        <v>2023</v>
      </c>
      <c r="D6339" s="169" t="s">
        <v>100</v>
      </c>
      <c r="E6339" s="103">
        <v>1</v>
      </c>
      <c r="F6339" s="103">
        <v>7</v>
      </c>
      <c r="G6339" s="104">
        <v>31.000060000000001</v>
      </c>
    </row>
    <row r="6340" spans="1:7" s="91" customFormat="1" ht="87" customHeight="1" x14ac:dyDescent="0.35">
      <c r="A6340" s="367" t="s">
        <v>454</v>
      </c>
      <c r="B6340" s="219" t="s">
        <v>620</v>
      </c>
      <c r="C6340" s="100">
        <v>2023</v>
      </c>
      <c r="D6340" s="169" t="s">
        <v>100</v>
      </c>
      <c r="E6340" s="103">
        <v>1</v>
      </c>
      <c r="F6340" s="103">
        <v>6</v>
      </c>
      <c r="G6340" s="104">
        <v>44.66339</v>
      </c>
    </row>
    <row r="6341" spans="1:7" s="91" customFormat="1" ht="87" customHeight="1" x14ac:dyDescent="0.35">
      <c r="A6341" s="367" t="s">
        <v>454</v>
      </c>
      <c r="B6341" s="219" t="s">
        <v>620</v>
      </c>
      <c r="C6341" s="100">
        <v>2023</v>
      </c>
      <c r="D6341" s="169" t="s">
        <v>100</v>
      </c>
      <c r="E6341" s="103">
        <v>1</v>
      </c>
      <c r="F6341" s="103">
        <v>15</v>
      </c>
      <c r="G6341" s="108">
        <v>31.788150000000002</v>
      </c>
    </row>
    <row r="6342" spans="1:7" s="91" customFormat="1" ht="87" customHeight="1" x14ac:dyDescent="0.35">
      <c r="A6342" s="367" t="s">
        <v>454</v>
      </c>
      <c r="B6342" s="219" t="s">
        <v>620</v>
      </c>
      <c r="C6342" s="100">
        <v>2023</v>
      </c>
      <c r="D6342" s="169" t="s">
        <v>100</v>
      </c>
      <c r="E6342" s="103">
        <v>1</v>
      </c>
      <c r="F6342" s="103">
        <v>10</v>
      </c>
      <c r="G6342" s="108">
        <v>32.530450000000002</v>
      </c>
    </row>
    <row r="6343" spans="1:7" s="91" customFormat="1" ht="87" customHeight="1" x14ac:dyDescent="0.35">
      <c r="A6343" s="367" t="s">
        <v>454</v>
      </c>
      <c r="B6343" s="219" t="s">
        <v>620</v>
      </c>
      <c r="C6343" s="100">
        <v>2023</v>
      </c>
      <c r="D6343" s="169" t="s">
        <v>100</v>
      </c>
      <c r="E6343" s="103">
        <v>1</v>
      </c>
      <c r="F6343" s="103">
        <v>15</v>
      </c>
      <c r="G6343" s="104">
        <v>32.764809999999997</v>
      </c>
    </row>
    <row r="6344" spans="1:7" s="91" customFormat="1" ht="87" customHeight="1" x14ac:dyDescent="0.35">
      <c r="A6344" s="367" t="s">
        <v>454</v>
      </c>
      <c r="B6344" s="219" t="s">
        <v>620</v>
      </c>
      <c r="C6344" s="100">
        <v>2023</v>
      </c>
      <c r="D6344" s="169" t="s">
        <v>100</v>
      </c>
      <c r="E6344" s="103">
        <v>1</v>
      </c>
      <c r="F6344" s="103">
        <v>15</v>
      </c>
      <c r="G6344" s="108">
        <v>34.25027</v>
      </c>
    </row>
    <row r="6345" spans="1:7" s="91" customFormat="1" ht="87" customHeight="1" x14ac:dyDescent="0.35">
      <c r="A6345" s="367" t="s">
        <v>454</v>
      </c>
      <c r="B6345" s="219" t="s">
        <v>620</v>
      </c>
      <c r="C6345" s="100">
        <v>2023</v>
      </c>
      <c r="D6345" s="169" t="s">
        <v>100</v>
      </c>
      <c r="E6345" s="103">
        <v>1</v>
      </c>
      <c r="F6345" s="103">
        <v>15</v>
      </c>
      <c r="G6345" s="108">
        <v>37.632060000000003</v>
      </c>
    </row>
    <row r="6346" spans="1:7" s="91" customFormat="1" ht="87" customHeight="1" x14ac:dyDescent="0.35">
      <c r="A6346" s="367" t="s">
        <v>454</v>
      </c>
      <c r="B6346" s="219" t="s">
        <v>620</v>
      </c>
      <c r="C6346" s="100">
        <v>2023</v>
      </c>
      <c r="D6346" s="169" t="s">
        <v>100</v>
      </c>
      <c r="E6346" s="103">
        <v>1</v>
      </c>
      <c r="F6346" s="103">
        <v>15</v>
      </c>
      <c r="G6346" s="108">
        <v>38.400399999999998</v>
      </c>
    </row>
    <row r="6347" spans="1:7" s="91" customFormat="1" ht="87" customHeight="1" x14ac:dyDescent="0.35">
      <c r="A6347" s="367" t="s">
        <v>454</v>
      </c>
      <c r="B6347" s="219" t="s">
        <v>620</v>
      </c>
      <c r="C6347" s="100">
        <v>2023</v>
      </c>
      <c r="D6347" s="169" t="s">
        <v>100</v>
      </c>
      <c r="E6347" s="103">
        <v>1</v>
      </c>
      <c r="F6347" s="103">
        <v>5</v>
      </c>
      <c r="G6347" s="104">
        <v>34.506720000000001</v>
      </c>
    </row>
    <row r="6348" spans="1:7" s="91" customFormat="1" ht="87" customHeight="1" x14ac:dyDescent="0.35">
      <c r="A6348" s="367" t="s">
        <v>454</v>
      </c>
      <c r="B6348" s="219" t="s">
        <v>620</v>
      </c>
      <c r="C6348" s="100">
        <v>2023</v>
      </c>
      <c r="D6348" s="169" t="s">
        <v>100</v>
      </c>
      <c r="E6348" s="103">
        <v>1</v>
      </c>
      <c r="F6348" s="103">
        <v>5</v>
      </c>
      <c r="G6348" s="108">
        <v>35.09883</v>
      </c>
    </row>
    <row r="6349" spans="1:7" s="91" customFormat="1" ht="87" customHeight="1" x14ac:dyDescent="0.35">
      <c r="A6349" s="367" t="s">
        <v>454</v>
      </c>
      <c r="B6349" s="219" t="s">
        <v>620</v>
      </c>
      <c r="C6349" s="100">
        <v>2023</v>
      </c>
      <c r="D6349" s="169" t="s">
        <v>100</v>
      </c>
      <c r="E6349" s="103">
        <v>1</v>
      </c>
      <c r="F6349" s="103">
        <v>4</v>
      </c>
      <c r="G6349" s="108">
        <v>34.932299999999998</v>
      </c>
    </row>
    <row r="6350" spans="1:7" s="91" customFormat="1" ht="87" customHeight="1" x14ac:dyDescent="0.35">
      <c r="A6350" s="367" t="s">
        <v>454</v>
      </c>
      <c r="B6350" s="219" t="s">
        <v>620</v>
      </c>
      <c r="C6350" s="100">
        <v>2023</v>
      </c>
      <c r="D6350" s="169" t="s">
        <v>100</v>
      </c>
      <c r="E6350" s="103">
        <v>1</v>
      </c>
      <c r="F6350" s="103">
        <v>4</v>
      </c>
      <c r="G6350" s="108">
        <v>35.56476</v>
      </c>
    </row>
    <row r="6351" spans="1:7" s="91" customFormat="1" ht="87" customHeight="1" x14ac:dyDescent="0.35">
      <c r="A6351" s="367" t="s">
        <v>454</v>
      </c>
      <c r="B6351" s="219" t="s">
        <v>620</v>
      </c>
      <c r="C6351" s="100">
        <v>2023</v>
      </c>
      <c r="D6351" s="169" t="s">
        <v>100</v>
      </c>
      <c r="E6351" s="103">
        <v>1</v>
      </c>
      <c r="F6351" s="107">
        <v>6</v>
      </c>
      <c r="G6351" s="108">
        <v>22.851939999999999</v>
      </c>
    </row>
    <row r="6352" spans="1:7" s="91" customFormat="1" ht="87" customHeight="1" x14ac:dyDescent="0.35">
      <c r="A6352" s="367" t="s">
        <v>454</v>
      </c>
      <c r="B6352" s="219" t="s">
        <v>620</v>
      </c>
      <c r="C6352" s="100">
        <v>2023</v>
      </c>
      <c r="D6352" s="169" t="s">
        <v>100</v>
      </c>
      <c r="E6352" s="103">
        <v>1</v>
      </c>
      <c r="F6352" s="107">
        <v>4</v>
      </c>
      <c r="G6352" s="108">
        <v>22.937999999999999</v>
      </c>
    </row>
    <row r="6353" spans="1:7" s="91" customFormat="1" ht="87" customHeight="1" x14ac:dyDescent="0.35">
      <c r="A6353" s="367" t="s">
        <v>454</v>
      </c>
      <c r="B6353" s="219" t="s">
        <v>620</v>
      </c>
      <c r="C6353" s="100">
        <v>2023</v>
      </c>
      <c r="D6353" s="169" t="s">
        <v>100</v>
      </c>
      <c r="E6353" s="103">
        <v>1</v>
      </c>
      <c r="F6353" s="107">
        <v>15</v>
      </c>
      <c r="G6353" s="108">
        <v>21.037980000000001</v>
      </c>
    </row>
    <row r="6354" spans="1:7" s="91" customFormat="1" ht="87" customHeight="1" x14ac:dyDescent="0.35">
      <c r="A6354" s="367" t="s">
        <v>454</v>
      </c>
      <c r="B6354" s="219" t="s">
        <v>620</v>
      </c>
      <c r="C6354" s="100">
        <v>2023</v>
      </c>
      <c r="D6354" s="169" t="s">
        <v>100</v>
      </c>
      <c r="E6354" s="103">
        <v>1</v>
      </c>
      <c r="F6354" s="107">
        <v>15</v>
      </c>
      <c r="G6354" s="108">
        <v>21.037970000000001</v>
      </c>
    </row>
    <row r="6355" spans="1:7" s="91" customFormat="1" ht="87" customHeight="1" x14ac:dyDescent="0.35">
      <c r="A6355" s="367" t="s">
        <v>454</v>
      </c>
      <c r="B6355" s="219" t="s">
        <v>620</v>
      </c>
      <c r="C6355" s="100">
        <v>2023</v>
      </c>
      <c r="D6355" s="169" t="s">
        <v>100</v>
      </c>
      <c r="E6355" s="103">
        <v>1</v>
      </c>
      <c r="F6355" s="107">
        <v>15</v>
      </c>
      <c r="G6355" s="108">
        <v>28.659790000000001</v>
      </c>
    </row>
    <row r="6356" spans="1:7" s="91" customFormat="1" ht="87" customHeight="1" x14ac:dyDescent="0.35">
      <c r="A6356" s="367" t="s">
        <v>454</v>
      </c>
      <c r="B6356" s="219" t="s">
        <v>620</v>
      </c>
      <c r="C6356" s="100">
        <v>2023</v>
      </c>
      <c r="D6356" s="169" t="s">
        <v>100</v>
      </c>
      <c r="E6356" s="103">
        <v>1</v>
      </c>
      <c r="F6356" s="107">
        <v>15</v>
      </c>
      <c r="G6356" s="108">
        <v>29.113910000000001</v>
      </c>
    </row>
    <row r="6357" spans="1:7" s="91" customFormat="1" ht="87" customHeight="1" x14ac:dyDescent="0.35">
      <c r="A6357" s="367" t="s">
        <v>454</v>
      </c>
      <c r="B6357" s="219" t="s">
        <v>620</v>
      </c>
      <c r="C6357" s="100">
        <v>2023</v>
      </c>
      <c r="D6357" s="169" t="s">
        <v>100</v>
      </c>
      <c r="E6357" s="103">
        <v>1</v>
      </c>
      <c r="F6357" s="103">
        <v>5</v>
      </c>
      <c r="G6357" s="108">
        <v>31.856470000000002</v>
      </c>
    </row>
    <row r="6358" spans="1:7" s="91" customFormat="1" ht="87" customHeight="1" x14ac:dyDescent="0.35">
      <c r="A6358" s="367" t="s">
        <v>454</v>
      </c>
      <c r="B6358" s="219" t="s">
        <v>620</v>
      </c>
      <c r="C6358" s="100">
        <v>2023</v>
      </c>
      <c r="D6358" s="169" t="s">
        <v>100</v>
      </c>
      <c r="E6358" s="103">
        <v>1</v>
      </c>
      <c r="F6358" s="103">
        <v>7.5</v>
      </c>
      <c r="G6358" s="108">
        <v>23.921579999999999</v>
      </c>
    </row>
    <row r="6359" spans="1:7" s="91" customFormat="1" ht="87" customHeight="1" x14ac:dyDescent="0.35">
      <c r="A6359" s="367" t="s">
        <v>454</v>
      </c>
      <c r="B6359" s="219" t="s">
        <v>620</v>
      </c>
      <c r="C6359" s="100">
        <v>2023</v>
      </c>
      <c r="D6359" s="169" t="s">
        <v>100</v>
      </c>
      <c r="E6359" s="103">
        <v>1</v>
      </c>
      <c r="F6359" s="103">
        <v>5</v>
      </c>
      <c r="G6359" s="108">
        <v>24.58811</v>
      </c>
    </row>
    <row r="6360" spans="1:7" s="91" customFormat="1" ht="87" customHeight="1" x14ac:dyDescent="0.35">
      <c r="A6360" s="367" t="s">
        <v>454</v>
      </c>
      <c r="B6360" s="219" t="s">
        <v>620</v>
      </c>
      <c r="C6360" s="100">
        <v>2023</v>
      </c>
      <c r="D6360" s="169" t="s">
        <v>100</v>
      </c>
      <c r="E6360" s="103">
        <v>1</v>
      </c>
      <c r="F6360" s="103">
        <v>3</v>
      </c>
      <c r="G6360" s="108">
        <v>23.422280000000001</v>
      </c>
    </row>
    <row r="6361" spans="1:7" s="91" customFormat="1" ht="87" customHeight="1" x14ac:dyDescent="0.35">
      <c r="A6361" s="367" t="s">
        <v>454</v>
      </c>
      <c r="B6361" s="219" t="s">
        <v>620</v>
      </c>
      <c r="C6361" s="100">
        <v>2023</v>
      </c>
      <c r="D6361" s="22">
        <v>0.4</v>
      </c>
      <c r="E6361" s="103">
        <v>1</v>
      </c>
      <c r="F6361" s="103">
        <v>15</v>
      </c>
      <c r="G6361" s="108">
        <v>25.556010000000001</v>
      </c>
    </row>
    <row r="6362" spans="1:7" s="91" customFormat="1" ht="87" customHeight="1" x14ac:dyDescent="0.35">
      <c r="A6362" s="367" t="s">
        <v>454</v>
      </c>
      <c r="B6362" s="219" t="s">
        <v>620</v>
      </c>
      <c r="C6362" s="100">
        <v>2023</v>
      </c>
      <c r="D6362" s="22">
        <v>10</v>
      </c>
      <c r="E6362" s="103">
        <v>1</v>
      </c>
      <c r="F6362" s="103">
        <v>15</v>
      </c>
      <c r="G6362" s="108">
        <v>24.978390000000001</v>
      </c>
    </row>
    <row r="6363" spans="1:7" s="91" customFormat="1" ht="87" customHeight="1" x14ac:dyDescent="0.35">
      <c r="A6363" s="367" t="s">
        <v>454</v>
      </c>
      <c r="B6363" s="219" t="s">
        <v>620</v>
      </c>
      <c r="C6363" s="100">
        <v>2023</v>
      </c>
      <c r="D6363" s="22">
        <v>0.4</v>
      </c>
      <c r="E6363" s="103">
        <v>1</v>
      </c>
      <c r="F6363" s="103">
        <v>10</v>
      </c>
      <c r="G6363" s="108">
        <v>30.34948</v>
      </c>
    </row>
    <row r="6364" spans="1:7" s="91" customFormat="1" ht="87" customHeight="1" x14ac:dyDescent="0.35">
      <c r="A6364" s="367" t="s">
        <v>454</v>
      </c>
      <c r="B6364" s="219" t="s">
        <v>620</v>
      </c>
      <c r="C6364" s="100">
        <v>2023</v>
      </c>
      <c r="D6364" s="22">
        <v>0.4</v>
      </c>
      <c r="E6364" s="103">
        <v>1</v>
      </c>
      <c r="F6364" s="103">
        <v>15</v>
      </c>
      <c r="G6364" s="108">
        <v>25.964510000000001</v>
      </c>
    </row>
    <row r="6365" spans="1:7" s="91" customFormat="1" ht="87" customHeight="1" x14ac:dyDescent="0.35">
      <c r="A6365" s="367" t="s">
        <v>454</v>
      </c>
      <c r="B6365" s="219" t="s">
        <v>621</v>
      </c>
      <c r="C6365" s="100">
        <v>2023</v>
      </c>
      <c r="D6365" s="169" t="s">
        <v>100</v>
      </c>
      <c r="E6365" s="103">
        <v>1</v>
      </c>
      <c r="F6365" s="103">
        <v>15</v>
      </c>
      <c r="G6365" s="108">
        <v>29.622029999999999</v>
      </c>
    </row>
    <row r="6366" spans="1:7" s="91" customFormat="1" ht="87" customHeight="1" x14ac:dyDescent="0.35">
      <c r="A6366" s="367" t="s">
        <v>454</v>
      </c>
      <c r="B6366" s="219" t="s">
        <v>621</v>
      </c>
      <c r="C6366" s="100">
        <v>2023</v>
      </c>
      <c r="D6366" s="169" t="s">
        <v>100</v>
      </c>
      <c r="E6366" s="103">
        <v>1</v>
      </c>
      <c r="F6366" s="103">
        <v>7.5</v>
      </c>
      <c r="G6366" s="108">
        <v>33.731920000000002</v>
      </c>
    </row>
    <row r="6367" spans="1:7" s="91" customFormat="1" ht="87" customHeight="1" x14ac:dyDescent="0.35">
      <c r="A6367" s="367" t="s">
        <v>454</v>
      </c>
      <c r="B6367" s="219" t="s">
        <v>621</v>
      </c>
      <c r="C6367" s="100">
        <v>2023</v>
      </c>
      <c r="D6367" s="169" t="s">
        <v>100</v>
      </c>
      <c r="E6367" s="103">
        <v>1</v>
      </c>
      <c r="F6367" s="103">
        <v>10</v>
      </c>
      <c r="G6367" s="108">
        <v>28.931380000000001</v>
      </c>
    </row>
    <row r="6368" spans="1:7" s="91" customFormat="1" ht="87" customHeight="1" x14ac:dyDescent="0.35">
      <c r="A6368" s="367" t="s">
        <v>454</v>
      </c>
      <c r="B6368" s="219" t="s">
        <v>621</v>
      </c>
      <c r="C6368" s="100">
        <v>2023</v>
      </c>
      <c r="D6368" s="169" t="s">
        <v>100</v>
      </c>
      <c r="E6368" s="103">
        <v>1</v>
      </c>
      <c r="F6368" s="103">
        <v>5</v>
      </c>
      <c r="G6368" s="104">
        <v>35.488549999999996</v>
      </c>
    </row>
    <row r="6369" spans="1:7" s="91" customFormat="1" ht="87" customHeight="1" x14ac:dyDescent="0.35">
      <c r="A6369" s="367" t="s">
        <v>454</v>
      </c>
      <c r="B6369" s="219" t="s">
        <v>621</v>
      </c>
      <c r="C6369" s="100">
        <v>2023</v>
      </c>
      <c r="D6369" s="169" t="s">
        <v>100</v>
      </c>
      <c r="E6369" s="103">
        <v>1</v>
      </c>
      <c r="F6369" s="103">
        <v>10</v>
      </c>
      <c r="G6369" s="108">
        <v>34.33522</v>
      </c>
    </row>
    <row r="6370" spans="1:7" s="91" customFormat="1" ht="87" customHeight="1" x14ac:dyDescent="0.35">
      <c r="A6370" s="367" t="s">
        <v>454</v>
      </c>
      <c r="B6370" s="219" t="s">
        <v>621</v>
      </c>
      <c r="C6370" s="100">
        <v>2023</v>
      </c>
      <c r="D6370" s="169" t="s">
        <v>100</v>
      </c>
      <c r="E6370" s="103">
        <v>1</v>
      </c>
      <c r="F6370" s="103">
        <v>7</v>
      </c>
      <c r="G6370" s="108">
        <v>33.2483</v>
      </c>
    </row>
    <row r="6371" spans="1:7" s="91" customFormat="1" ht="87" customHeight="1" x14ac:dyDescent="0.35">
      <c r="A6371" s="367" t="s">
        <v>454</v>
      </c>
      <c r="B6371" s="219" t="s">
        <v>621</v>
      </c>
      <c r="C6371" s="100">
        <v>2023</v>
      </c>
      <c r="D6371" s="169" t="s">
        <v>100</v>
      </c>
      <c r="E6371" s="103">
        <v>1</v>
      </c>
      <c r="F6371" s="103">
        <v>2</v>
      </c>
      <c r="G6371" s="108">
        <v>33.165089999999999</v>
      </c>
    </row>
    <row r="6372" spans="1:7" s="91" customFormat="1" ht="87" customHeight="1" x14ac:dyDescent="0.35">
      <c r="A6372" s="367" t="s">
        <v>454</v>
      </c>
      <c r="B6372" s="219" t="s">
        <v>621</v>
      </c>
      <c r="C6372" s="100">
        <v>2023</v>
      </c>
      <c r="D6372" s="169" t="s">
        <v>100</v>
      </c>
      <c r="E6372" s="103">
        <v>1</v>
      </c>
      <c r="F6372" s="103">
        <v>15</v>
      </c>
      <c r="G6372" s="108">
        <v>34.353999999999999</v>
      </c>
    </row>
    <row r="6373" spans="1:7" s="91" customFormat="1" ht="87" customHeight="1" x14ac:dyDescent="0.35">
      <c r="A6373" s="367" t="s">
        <v>454</v>
      </c>
      <c r="B6373" s="219" t="s">
        <v>621</v>
      </c>
      <c r="C6373" s="100">
        <v>2023</v>
      </c>
      <c r="D6373" s="169" t="s">
        <v>100</v>
      </c>
      <c r="E6373" s="103">
        <v>1</v>
      </c>
      <c r="F6373" s="107">
        <v>15</v>
      </c>
      <c r="G6373" s="108">
        <v>34.204210000000003</v>
      </c>
    </row>
    <row r="6374" spans="1:7" s="91" customFormat="1" ht="87" customHeight="1" x14ac:dyDescent="0.35">
      <c r="A6374" s="367" t="s">
        <v>454</v>
      </c>
      <c r="B6374" s="219" t="s">
        <v>621</v>
      </c>
      <c r="C6374" s="100">
        <v>2023</v>
      </c>
      <c r="D6374" s="169" t="s">
        <v>100</v>
      </c>
      <c r="E6374" s="103">
        <v>1</v>
      </c>
      <c r="F6374" s="107">
        <v>14</v>
      </c>
      <c r="G6374" s="108">
        <v>33.281550000000003</v>
      </c>
    </row>
    <row r="6375" spans="1:7" s="91" customFormat="1" ht="87" customHeight="1" x14ac:dyDescent="0.35">
      <c r="A6375" s="367" t="s">
        <v>454</v>
      </c>
      <c r="B6375" s="219" t="s">
        <v>621</v>
      </c>
      <c r="C6375" s="100">
        <v>2023</v>
      </c>
      <c r="D6375" s="169" t="s">
        <v>100</v>
      </c>
      <c r="E6375" s="103">
        <v>1</v>
      </c>
      <c r="F6375" s="107">
        <v>13</v>
      </c>
      <c r="G6375" s="108">
        <v>34.478389999999997</v>
      </c>
    </row>
    <row r="6376" spans="1:7" s="91" customFormat="1" ht="87" customHeight="1" x14ac:dyDescent="0.35">
      <c r="A6376" s="367" t="s">
        <v>454</v>
      </c>
      <c r="B6376" s="219" t="s">
        <v>621</v>
      </c>
      <c r="C6376" s="100">
        <v>2023</v>
      </c>
      <c r="D6376" s="169" t="s">
        <v>100</v>
      </c>
      <c r="E6376" s="103">
        <v>1</v>
      </c>
      <c r="F6376" s="107">
        <v>15</v>
      </c>
      <c r="G6376" s="108">
        <v>33.5062</v>
      </c>
    </row>
    <row r="6377" spans="1:7" s="91" customFormat="1" ht="87" customHeight="1" x14ac:dyDescent="0.35">
      <c r="A6377" s="367" t="s">
        <v>454</v>
      </c>
      <c r="B6377" s="219" t="s">
        <v>621</v>
      </c>
      <c r="C6377" s="100">
        <v>2023</v>
      </c>
      <c r="D6377" s="169" t="s">
        <v>100</v>
      </c>
      <c r="E6377" s="103">
        <v>1</v>
      </c>
      <c r="F6377" s="107">
        <v>15</v>
      </c>
      <c r="G6377" s="108">
        <v>33.5154</v>
      </c>
    </row>
    <row r="6378" spans="1:7" s="91" customFormat="1" ht="87" customHeight="1" x14ac:dyDescent="0.35">
      <c r="A6378" s="367" t="s">
        <v>454</v>
      </c>
      <c r="B6378" s="219" t="s">
        <v>621</v>
      </c>
      <c r="C6378" s="100">
        <v>2023</v>
      </c>
      <c r="D6378" s="169" t="s">
        <v>100</v>
      </c>
      <c r="E6378" s="103">
        <v>1</v>
      </c>
      <c r="F6378" s="107">
        <v>15</v>
      </c>
      <c r="G6378" s="108">
        <v>34.466149999999999</v>
      </c>
    </row>
    <row r="6379" spans="1:7" s="91" customFormat="1" ht="87" customHeight="1" x14ac:dyDescent="0.35">
      <c r="A6379" s="367" t="s">
        <v>454</v>
      </c>
      <c r="B6379" s="219" t="s">
        <v>621</v>
      </c>
      <c r="C6379" s="100">
        <v>2023</v>
      </c>
      <c r="D6379" s="169" t="s">
        <v>100</v>
      </c>
      <c r="E6379" s="103">
        <v>1</v>
      </c>
      <c r="F6379" s="103">
        <v>5</v>
      </c>
      <c r="G6379" s="108">
        <v>22.866</v>
      </c>
    </row>
    <row r="6380" spans="1:7" s="91" customFormat="1" ht="87" customHeight="1" x14ac:dyDescent="0.35">
      <c r="A6380" s="367" t="s">
        <v>454</v>
      </c>
      <c r="B6380" s="219" t="s">
        <v>621</v>
      </c>
      <c r="C6380" s="100">
        <v>2023</v>
      </c>
      <c r="D6380" s="169" t="s">
        <v>100</v>
      </c>
      <c r="E6380" s="103">
        <v>1</v>
      </c>
      <c r="F6380" s="103">
        <v>15</v>
      </c>
      <c r="G6380" s="108">
        <v>21.89021</v>
      </c>
    </row>
    <row r="6381" spans="1:7" s="91" customFormat="1" ht="87" customHeight="1" x14ac:dyDescent="0.35">
      <c r="A6381" s="367" t="s">
        <v>454</v>
      </c>
      <c r="B6381" s="219" t="s">
        <v>621</v>
      </c>
      <c r="C6381" s="100">
        <v>2023</v>
      </c>
      <c r="D6381" s="169" t="s">
        <v>100</v>
      </c>
      <c r="E6381" s="103">
        <v>1</v>
      </c>
      <c r="F6381" s="103">
        <v>7.5</v>
      </c>
      <c r="G6381" s="108">
        <v>25.988569999999999</v>
      </c>
    </row>
    <row r="6382" spans="1:7" s="91" customFormat="1" ht="87" customHeight="1" x14ac:dyDescent="0.35">
      <c r="A6382" s="367" t="s">
        <v>454</v>
      </c>
      <c r="B6382" s="219" t="s">
        <v>621</v>
      </c>
      <c r="C6382" s="100">
        <v>2023</v>
      </c>
      <c r="D6382" s="169" t="s">
        <v>100</v>
      </c>
      <c r="E6382" s="103">
        <v>1</v>
      </c>
      <c r="F6382" s="103">
        <v>3</v>
      </c>
      <c r="G6382" s="104">
        <v>33.166739999999997</v>
      </c>
    </row>
    <row r="6383" spans="1:7" s="91" customFormat="1" ht="87" customHeight="1" x14ac:dyDescent="0.35">
      <c r="A6383" s="367" t="s">
        <v>454</v>
      </c>
      <c r="B6383" s="219" t="s">
        <v>468</v>
      </c>
      <c r="C6383" s="100">
        <v>2023</v>
      </c>
      <c r="D6383" s="169" t="s">
        <v>100</v>
      </c>
      <c r="E6383" s="103">
        <v>1</v>
      </c>
      <c r="F6383" s="103">
        <v>7</v>
      </c>
      <c r="G6383" s="108">
        <v>38.248730000000002</v>
      </c>
    </row>
    <row r="6384" spans="1:7" s="91" customFormat="1" ht="87" customHeight="1" x14ac:dyDescent="0.35">
      <c r="A6384" s="367" t="s">
        <v>454</v>
      </c>
      <c r="B6384" s="219" t="s">
        <v>468</v>
      </c>
      <c r="C6384" s="100">
        <v>2023</v>
      </c>
      <c r="D6384" s="169" t="s">
        <v>100</v>
      </c>
      <c r="E6384" s="103">
        <v>1</v>
      </c>
      <c r="F6384" s="103">
        <v>5</v>
      </c>
      <c r="G6384" s="108">
        <v>39.094569999999997</v>
      </c>
    </row>
    <row r="6385" spans="1:7" s="91" customFormat="1" ht="87" customHeight="1" x14ac:dyDescent="0.35">
      <c r="A6385" s="367" t="s">
        <v>454</v>
      </c>
      <c r="B6385" s="219" t="s">
        <v>468</v>
      </c>
      <c r="C6385" s="100">
        <v>2023</v>
      </c>
      <c r="D6385" s="169" t="s">
        <v>100</v>
      </c>
      <c r="E6385" s="103">
        <v>1</v>
      </c>
      <c r="F6385" s="103">
        <v>15</v>
      </c>
      <c r="G6385" s="104">
        <v>38.652819999999998</v>
      </c>
    </row>
    <row r="6386" spans="1:7" s="91" customFormat="1" ht="87" customHeight="1" x14ac:dyDescent="0.35">
      <c r="A6386" s="367" t="s">
        <v>454</v>
      </c>
      <c r="B6386" s="219" t="s">
        <v>468</v>
      </c>
      <c r="C6386" s="100">
        <v>2023</v>
      </c>
      <c r="D6386" s="169" t="s">
        <v>100</v>
      </c>
      <c r="E6386" s="103">
        <v>1</v>
      </c>
      <c r="F6386" s="103">
        <v>5</v>
      </c>
      <c r="G6386" s="104">
        <v>37.360500000000002</v>
      </c>
    </row>
    <row r="6387" spans="1:7" s="91" customFormat="1" ht="87" customHeight="1" x14ac:dyDescent="0.35">
      <c r="A6387" s="367" t="s">
        <v>454</v>
      </c>
      <c r="B6387" s="219" t="s">
        <v>468</v>
      </c>
      <c r="C6387" s="100">
        <v>2023</v>
      </c>
      <c r="D6387" s="169" t="s">
        <v>100</v>
      </c>
      <c r="E6387" s="103">
        <v>1</v>
      </c>
      <c r="F6387" s="103">
        <v>15</v>
      </c>
      <c r="G6387" s="108">
        <v>29.370159999999998</v>
      </c>
    </row>
    <row r="6388" spans="1:7" s="91" customFormat="1" ht="87" customHeight="1" x14ac:dyDescent="0.35">
      <c r="A6388" s="367" t="s">
        <v>454</v>
      </c>
      <c r="B6388" s="219" t="s">
        <v>468</v>
      </c>
      <c r="C6388" s="100">
        <v>2023</v>
      </c>
      <c r="D6388" s="169" t="s">
        <v>100</v>
      </c>
      <c r="E6388" s="103">
        <v>1</v>
      </c>
      <c r="F6388" s="103">
        <v>10</v>
      </c>
      <c r="G6388" s="108">
        <v>30.733840000000001</v>
      </c>
    </row>
    <row r="6389" spans="1:7" s="91" customFormat="1" ht="87" customHeight="1" x14ac:dyDescent="0.35">
      <c r="A6389" s="367" t="s">
        <v>454</v>
      </c>
      <c r="B6389" s="219" t="s">
        <v>468</v>
      </c>
      <c r="C6389" s="100">
        <v>2023</v>
      </c>
      <c r="D6389" s="169" t="s">
        <v>100</v>
      </c>
      <c r="E6389" s="103">
        <v>1</v>
      </c>
      <c r="F6389" s="103">
        <v>10</v>
      </c>
      <c r="G6389" s="108">
        <v>34.926949999999998</v>
      </c>
    </row>
    <row r="6390" spans="1:7" s="91" customFormat="1" ht="87" customHeight="1" x14ac:dyDescent="0.35">
      <c r="A6390" s="367" t="s">
        <v>454</v>
      </c>
      <c r="B6390" s="219" t="s">
        <v>468</v>
      </c>
      <c r="C6390" s="100">
        <v>2023</v>
      </c>
      <c r="D6390" s="169" t="s">
        <v>100</v>
      </c>
      <c r="E6390" s="103">
        <v>1</v>
      </c>
      <c r="F6390" s="103">
        <v>7</v>
      </c>
      <c r="G6390" s="108">
        <v>34.98245</v>
      </c>
    </row>
    <row r="6391" spans="1:7" s="91" customFormat="1" ht="87" customHeight="1" x14ac:dyDescent="0.35">
      <c r="A6391" s="367" t="s">
        <v>454</v>
      </c>
      <c r="B6391" s="219" t="s">
        <v>468</v>
      </c>
      <c r="C6391" s="100">
        <v>2023</v>
      </c>
      <c r="D6391" s="169" t="s">
        <v>100</v>
      </c>
      <c r="E6391" s="103">
        <v>1</v>
      </c>
      <c r="F6391" s="103">
        <v>5</v>
      </c>
      <c r="G6391" s="108">
        <v>34.933</v>
      </c>
    </row>
    <row r="6392" spans="1:7" s="91" customFormat="1" ht="87" customHeight="1" x14ac:dyDescent="0.35">
      <c r="A6392" s="367" t="s">
        <v>454</v>
      </c>
      <c r="B6392" s="219" t="s">
        <v>468</v>
      </c>
      <c r="C6392" s="100">
        <v>2023</v>
      </c>
      <c r="D6392" s="169" t="s">
        <v>100</v>
      </c>
      <c r="E6392" s="103">
        <v>1</v>
      </c>
      <c r="F6392" s="103">
        <v>10</v>
      </c>
      <c r="G6392" s="108">
        <v>34.820529999999998</v>
      </c>
    </row>
    <row r="6393" spans="1:7" s="91" customFormat="1" ht="87" customHeight="1" x14ac:dyDescent="0.35">
      <c r="A6393" s="367" t="s">
        <v>454</v>
      </c>
      <c r="B6393" s="219" t="s">
        <v>468</v>
      </c>
      <c r="C6393" s="100">
        <v>2023</v>
      </c>
      <c r="D6393" s="169" t="s">
        <v>100</v>
      </c>
      <c r="E6393" s="103">
        <v>1</v>
      </c>
      <c r="F6393" s="103">
        <v>15</v>
      </c>
      <c r="G6393" s="108">
        <v>35.596600000000002</v>
      </c>
    </row>
    <row r="6394" spans="1:7" s="91" customFormat="1" ht="87" customHeight="1" x14ac:dyDescent="0.35">
      <c r="A6394" s="367" t="s">
        <v>454</v>
      </c>
      <c r="B6394" s="219" t="s">
        <v>468</v>
      </c>
      <c r="C6394" s="100">
        <v>2023</v>
      </c>
      <c r="D6394" s="169" t="s">
        <v>100</v>
      </c>
      <c r="E6394" s="103">
        <v>1</v>
      </c>
      <c r="F6394" s="103">
        <v>7</v>
      </c>
      <c r="G6394" s="108">
        <v>35.249679999999998</v>
      </c>
    </row>
    <row r="6395" spans="1:7" s="91" customFormat="1" ht="87" customHeight="1" x14ac:dyDescent="0.35">
      <c r="A6395" s="367" t="s">
        <v>454</v>
      </c>
      <c r="B6395" s="219" t="s">
        <v>468</v>
      </c>
      <c r="C6395" s="100">
        <v>2023</v>
      </c>
      <c r="D6395" s="169" t="s">
        <v>100</v>
      </c>
      <c r="E6395" s="103">
        <v>1</v>
      </c>
      <c r="F6395" s="103">
        <v>7</v>
      </c>
      <c r="G6395" s="108">
        <v>30.673210000000001</v>
      </c>
    </row>
    <row r="6396" spans="1:7" s="91" customFormat="1" ht="87" customHeight="1" x14ac:dyDescent="0.35">
      <c r="A6396" s="367" t="s">
        <v>454</v>
      </c>
      <c r="B6396" s="219" t="s">
        <v>468</v>
      </c>
      <c r="C6396" s="100">
        <v>2023</v>
      </c>
      <c r="D6396" s="169" t="s">
        <v>100</v>
      </c>
      <c r="E6396" s="103">
        <v>1</v>
      </c>
      <c r="F6396" s="103">
        <v>15</v>
      </c>
      <c r="G6396" s="108">
        <v>34.018540000000002</v>
      </c>
    </row>
    <row r="6397" spans="1:7" s="91" customFormat="1" ht="87" customHeight="1" x14ac:dyDescent="0.35">
      <c r="A6397" s="367" t="s">
        <v>454</v>
      </c>
      <c r="B6397" s="219" t="s">
        <v>468</v>
      </c>
      <c r="C6397" s="100">
        <v>2023</v>
      </c>
      <c r="D6397" s="169" t="s">
        <v>100</v>
      </c>
      <c r="E6397" s="103">
        <v>1</v>
      </c>
      <c r="F6397" s="103">
        <v>10</v>
      </c>
      <c r="G6397" s="108">
        <v>33.971629999999998</v>
      </c>
    </row>
    <row r="6398" spans="1:7" s="91" customFormat="1" ht="87" customHeight="1" x14ac:dyDescent="0.35">
      <c r="A6398" s="367" t="s">
        <v>454</v>
      </c>
      <c r="B6398" s="219" t="s">
        <v>468</v>
      </c>
      <c r="C6398" s="100">
        <v>2023</v>
      </c>
      <c r="D6398" s="169" t="s">
        <v>100</v>
      </c>
      <c r="E6398" s="103">
        <v>1</v>
      </c>
      <c r="F6398" s="103">
        <v>15</v>
      </c>
      <c r="G6398" s="108">
        <v>35.734490000000001</v>
      </c>
    </row>
    <row r="6399" spans="1:7" s="91" customFormat="1" ht="87" customHeight="1" x14ac:dyDescent="0.35">
      <c r="A6399" s="367" t="s">
        <v>454</v>
      </c>
      <c r="B6399" s="219" t="s">
        <v>468</v>
      </c>
      <c r="C6399" s="100">
        <v>2023</v>
      </c>
      <c r="D6399" s="169" t="s">
        <v>100</v>
      </c>
      <c r="E6399" s="103">
        <v>1</v>
      </c>
      <c r="F6399" s="103">
        <v>15</v>
      </c>
      <c r="G6399" s="108">
        <v>35.610799999999998</v>
      </c>
    </row>
    <row r="6400" spans="1:7" s="91" customFormat="1" ht="87" customHeight="1" x14ac:dyDescent="0.35">
      <c r="A6400" s="367" t="s">
        <v>454</v>
      </c>
      <c r="B6400" s="219" t="s">
        <v>468</v>
      </c>
      <c r="C6400" s="100">
        <v>2023</v>
      </c>
      <c r="D6400" s="169" t="s">
        <v>100</v>
      </c>
      <c r="E6400" s="103">
        <v>1</v>
      </c>
      <c r="F6400" s="103">
        <v>15</v>
      </c>
      <c r="G6400" s="108">
        <v>33.591209999999997</v>
      </c>
    </row>
    <row r="6401" spans="1:7" s="91" customFormat="1" ht="87" customHeight="1" x14ac:dyDescent="0.35">
      <c r="A6401" s="367" t="s">
        <v>454</v>
      </c>
      <c r="B6401" s="219" t="s">
        <v>468</v>
      </c>
      <c r="C6401" s="100">
        <v>2023</v>
      </c>
      <c r="D6401" s="169" t="s">
        <v>100</v>
      </c>
      <c r="E6401" s="103">
        <v>1</v>
      </c>
      <c r="F6401" s="103">
        <v>9</v>
      </c>
      <c r="G6401" s="108">
        <v>18.87293</v>
      </c>
    </row>
    <row r="6402" spans="1:7" s="91" customFormat="1" ht="87" customHeight="1" x14ac:dyDescent="0.35">
      <c r="A6402" s="367" t="s">
        <v>454</v>
      </c>
      <c r="B6402" s="219" t="s">
        <v>468</v>
      </c>
      <c r="C6402" s="100">
        <v>2023</v>
      </c>
      <c r="D6402" s="169" t="s">
        <v>100</v>
      </c>
      <c r="E6402" s="103">
        <v>1</v>
      </c>
      <c r="F6402" s="103">
        <v>10</v>
      </c>
      <c r="G6402" s="108">
        <v>20.066610000000001</v>
      </c>
    </row>
    <row r="6403" spans="1:7" s="91" customFormat="1" ht="87" customHeight="1" x14ac:dyDescent="0.35">
      <c r="A6403" s="367" t="s">
        <v>454</v>
      </c>
      <c r="B6403" s="219" t="s">
        <v>468</v>
      </c>
      <c r="C6403" s="100">
        <v>2023</v>
      </c>
      <c r="D6403" s="169" t="s">
        <v>100</v>
      </c>
      <c r="E6403" s="103">
        <v>1</v>
      </c>
      <c r="F6403" s="103">
        <v>15</v>
      </c>
      <c r="G6403" s="108">
        <v>21.668240000000001</v>
      </c>
    </row>
    <row r="6404" spans="1:7" s="91" customFormat="1" ht="87" customHeight="1" x14ac:dyDescent="0.35">
      <c r="A6404" s="367" t="s">
        <v>454</v>
      </c>
      <c r="B6404" s="219" t="s">
        <v>468</v>
      </c>
      <c r="C6404" s="100">
        <v>2023</v>
      </c>
      <c r="D6404" s="169" t="s">
        <v>100</v>
      </c>
      <c r="E6404" s="103">
        <v>1</v>
      </c>
      <c r="F6404" s="103">
        <v>15</v>
      </c>
      <c r="G6404" s="108">
        <v>21.668769999999999</v>
      </c>
    </row>
    <row r="6405" spans="1:7" s="91" customFormat="1" ht="87" customHeight="1" x14ac:dyDescent="0.35">
      <c r="A6405" s="367" t="s">
        <v>454</v>
      </c>
      <c r="B6405" s="219" t="s">
        <v>468</v>
      </c>
      <c r="C6405" s="100">
        <v>2023</v>
      </c>
      <c r="D6405" s="169" t="s">
        <v>100</v>
      </c>
      <c r="E6405" s="103">
        <v>1</v>
      </c>
      <c r="F6405" s="103">
        <v>7.5</v>
      </c>
      <c r="G6405" s="108">
        <v>21.567679999999999</v>
      </c>
    </row>
    <row r="6406" spans="1:7" s="91" customFormat="1" ht="87" customHeight="1" x14ac:dyDescent="0.35">
      <c r="A6406" s="367" t="s">
        <v>454</v>
      </c>
      <c r="B6406" s="219" t="s">
        <v>468</v>
      </c>
      <c r="C6406" s="100">
        <v>2023</v>
      </c>
      <c r="D6406" s="169" t="s">
        <v>100</v>
      </c>
      <c r="E6406" s="103">
        <v>1</v>
      </c>
      <c r="F6406" s="103">
        <v>5</v>
      </c>
      <c r="G6406" s="108">
        <v>29.622150000000001</v>
      </c>
    </row>
    <row r="6407" spans="1:7" s="91" customFormat="1" ht="87" customHeight="1" x14ac:dyDescent="0.35">
      <c r="A6407" s="367" t="s">
        <v>454</v>
      </c>
      <c r="B6407" s="219" t="s">
        <v>468</v>
      </c>
      <c r="C6407" s="100">
        <v>2023</v>
      </c>
      <c r="D6407" s="169" t="s">
        <v>100</v>
      </c>
      <c r="E6407" s="103">
        <v>1</v>
      </c>
      <c r="F6407" s="103">
        <v>8</v>
      </c>
      <c r="G6407" s="108">
        <v>29.622140000000002</v>
      </c>
    </row>
    <row r="6408" spans="1:7" s="91" customFormat="1" ht="87" customHeight="1" x14ac:dyDescent="0.35">
      <c r="A6408" s="367" t="s">
        <v>454</v>
      </c>
      <c r="B6408" s="219" t="s">
        <v>468</v>
      </c>
      <c r="C6408" s="100">
        <v>2023</v>
      </c>
      <c r="D6408" s="169" t="s">
        <v>100</v>
      </c>
      <c r="E6408" s="103">
        <v>1</v>
      </c>
      <c r="F6408" s="103">
        <v>7</v>
      </c>
      <c r="G6408" s="108">
        <v>29.212789999999998</v>
      </c>
    </row>
    <row r="6409" spans="1:7" s="91" customFormat="1" ht="87" customHeight="1" x14ac:dyDescent="0.35">
      <c r="A6409" s="367" t="s">
        <v>454</v>
      </c>
      <c r="B6409" s="219" t="s">
        <v>468</v>
      </c>
      <c r="C6409" s="100">
        <v>2023</v>
      </c>
      <c r="D6409" s="169" t="s">
        <v>100</v>
      </c>
      <c r="E6409" s="103">
        <v>1</v>
      </c>
      <c r="F6409" s="103">
        <v>10</v>
      </c>
      <c r="G6409" s="108">
        <v>32.395969999999998</v>
      </c>
    </row>
    <row r="6410" spans="1:7" s="91" customFormat="1" ht="87" customHeight="1" x14ac:dyDescent="0.35">
      <c r="A6410" s="367" t="s">
        <v>454</v>
      </c>
      <c r="B6410" s="219" t="s">
        <v>461</v>
      </c>
      <c r="C6410" s="100">
        <v>2023</v>
      </c>
      <c r="D6410" s="169" t="s">
        <v>100</v>
      </c>
      <c r="E6410" s="103">
        <v>1</v>
      </c>
      <c r="F6410" s="103">
        <v>25</v>
      </c>
      <c r="G6410" s="104">
        <v>36.76782</v>
      </c>
    </row>
    <row r="6411" spans="1:7" s="91" customFormat="1" ht="87" customHeight="1" x14ac:dyDescent="0.35">
      <c r="A6411" s="367" t="s">
        <v>454</v>
      </c>
      <c r="B6411" s="219" t="s">
        <v>674</v>
      </c>
      <c r="C6411" s="100">
        <v>2023</v>
      </c>
      <c r="D6411" s="169" t="s">
        <v>100</v>
      </c>
      <c r="E6411" s="103">
        <v>1</v>
      </c>
      <c r="F6411" s="103">
        <v>20</v>
      </c>
      <c r="G6411" s="104">
        <v>33.76005</v>
      </c>
    </row>
    <row r="6412" spans="1:7" s="91" customFormat="1" ht="87" customHeight="1" x14ac:dyDescent="0.35">
      <c r="A6412" s="367" t="s">
        <v>454</v>
      </c>
      <c r="B6412" s="219" t="s">
        <v>675</v>
      </c>
      <c r="C6412" s="100">
        <v>2023</v>
      </c>
      <c r="D6412" s="169" t="s">
        <v>100</v>
      </c>
      <c r="E6412" s="103">
        <v>1</v>
      </c>
      <c r="F6412" s="103">
        <v>50</v>
      </c>
      <c r="G6412" s="104">
        <v>33.385759999999998</v>
      </c>
    </row>
    <row r="6413" spans="1:7" s="91" customFormat="1" ht="87" customHeight="1" x14ac:dyDescent="0.35">
      <c r="A6413" s="367" t="s">
        <v>454</v>
      </c>
      <c r="B6413" s="117" t="s">
        <v>622</v>
      </c>
      <c r="C6413" s="100">
        <v>2023</v>
      </c>
      <c r="D6413" s="100">
        <v>0.4</v>
      </c>
      <c r="E6413" s="103">
        <v>1</v>
      </c>
      <c r="F6413" s="103">
        <v>15</v>
      </c>
      <c r="G6413" s="104">
        <v>32.71071894</v>
      </c>
    </row>
    <row r="6414" spans="1:7" s="91" customFormat="1" ht="87" customHeight="1" x14ac:dyDescent="0.35">
      <c r="A6414" s="367" t="s">
        <v>454</v>
      </c>
      <c r="B6414" s="117" t="s">
        <v>623</v>
      </c>
      <c r="C6414" s="100">
        <v>2023</v>
      </c>
      <c r="D6414" s="100">
        <v>0.4</v>
      </c>
      <c r="E6414" s="103">
        <v>1</v>
      </c>
      <c r="F6414" s="103">
        <v>15</v>
      </c>
      <c r="G6414" s="104">
        <v>32.71071894</v>
      </c>
    </row>
    <row r="6415" spans="1:7" s="91" customFormat="1" ht="87" customHeight="1" x14ac:dyDescent="0.35">
      <c r="A6415" s="367" t="s">
        <v>454</v>
      </c>
      <c r="B6415" s="117" t="s">
        <v>676</v>
      </c>
      <c r="C6415" s="100">
        <v>2023</v>
      </c>
      <c r="D6415" s="100">
        <v>0.4</v>
      </c>
      <c r="E6415" s="103">
        <v>1</v>
      </c>
      <c r="F6415" s="103">
        <v>15</v>
      </c>
      <c r="G6415" s="104">
        <v>32.71071894</v>
      </c>
    </row>
    <row r="6416" spans="1:7" s="91" customFormat="1" ht="87" customHeight="1" x14ac:dyDescent="0.35">
      <c r="A6416" s="367" t="s">
        <v>454</v>
      </c>
      <c r="B6416" s="117" t="s">
        <v>676</v>
      </c>
      <c r="C6416" s="100">
        <v>2023</v>
      </c>
      <c r="D6416" s="100">
        <v>0.4</v>
      </c>
      <c r="E6416" s="103">
        <v>1</v>
      </c>
      <c r="F6416" s="103">
        <v>15</v>
      </c>
      <c r="G6416" s="104">
        <v>34.894094144999997</v>
      </c>
    </row>
    <row r="6417" spans="1:7" s="91" customFormat="1" ht="87" customHeight="1" x14ac:dyDescent="0.35">
      <c r="A6417" s="367" t="s">
        <v>454</v>
      </c>
      <c r="B6417" s="117" t="s">
        <v>676</v>
      </c>
      <c r="C6417" s="100">
        <v>2023</v>
      </c>
      <c r="D6417" s="100">
        <v>0.4</v>
      </c>
      <c r="E6417" s="103">
        <v>1</v>
      </c>
      <c r="F6417" s="103">
        <v>5</v>
      </c>
      <c r="G6417" s="104">
        <v>32.71071894</v>
      </c>
    </row>
    <row r="6418" spans="1:7" s="91" customFormat="1" ht="87" customHeight="1" x14ac:dyDescent="0.35">
      <c r="A6418" s="367" t="s">
        <v>454</v>
      </c>
      <c r="B6418" s="117" t="s">
        <v>469</v>
      </c>
      <c r="C6418" s="100">
        <v>2023</v>
      </c>
      <c r="D6418" s="100">
        <v>0.4</v>
      </c>
      <c r="E6418" s="103">
        <v>1</v>
      </c>
      <c r="F6418" s="103">
        <v>15</v>
      </c>
      <c r="G6418" s="104">
        <v>36.009678700000002</v>
      </c>
    </row>
    <row r="6419" spans="1:7" s="91" customFormat="1" ht="87" customHeight="1" x14ac:dyDescent="0.35">
      <c r="A6419" s="367" t="s">
        <v>454</v>
      </c>
      <c r="B6419" s="117" t="s">
        <v>469</v>
      </c>
      <c r="C6419" s="100">
        <v>2023</v>
      </c>
      <c r="D6419" s="100">
        <v>0.4</v>
      </c>
      <c r="E6419" s="103">
        <v>1</v>
      </c>
      <c r="F6419" s="103">
        <v>15</v>
      </c>
      <c r="G6419" s="104">
        <v>36.009678700000002</v>
      </c>
    </row>
    <row r="6420" spans="1:7" s="91" customFormat="1" ht="87" customHeight="1" x14ac:dyDescent="0.35">
      <c r="A6420" s="367" t="s">
        <v>454</v>
      </c>
      <c r="B6420" s="117" t="s">
        <v>469</v>
      </c>
      <c r="C6420" s="100">
        <v>2023</v>
      </c>
      <c r="D6420" s="100">
        <v>0.4</v>
      </c>
      <c r="E6420" s="103">
        <v>1</v>
      </c>
      <c r="F6420" s="103">
        <v>15</v>
      </c>
      <c r="G6420" s="104">
        <v>35.4468721</v>
      </c>
    </row>
    <row r="6421" spans="1:7" s="91" customFormat="1" ht="87" customHeight="1" x14ac:dyDescent="0.35">
      <c r="A6421" s="367" t="s">
        <v>454</v>
      </c>
      <c r="B6421" s="117" t="s">
        <v>469</v>
      </c>
      <c r="C6421" s="100">
        <v>2023</v>
      </c>
      <c r="D6421" s="100">
        <v>0.4</v>
      </c>
      <c r="E6421" s="103">
        <v>1</v>
      </c>
      <c r="F6421" s="103">
        <v>15</v>
      </c>
      <c r="G6421" s="104">
        <v>34.325523699999998</v>
      </c>
    </row>
    <row r="6422" spans="1:7" s="91" customFormat="1" ht="87" customHeight="1" x14ac:dyDescent="0.35">
      <c r="A6422" s="367" t="s">
        <v>454</v>
      </c>
      <c r="B6422" s="117" t="s">
        <v>469</v>
      </c>
      <c r="C6422" s="100">
        <v>2023</v>
      </c>
      <c r="D6422" s="100">
        <v>0.4</v>
      </c>
      <c r="E6422" s="103">
        <v>1</v>
      </c>
      <c r="F6422" s="103">
        <v>15</v>
      </c>
      <c r="G6422" s="104">
        <v>34.408442100000002</v>
      </c>
    </row>
    <row r="6423" spans="1:7" s="91" customFormat="1" ht="87" customHeight="1" x14ac:dyDescent="0.35">
      <c r="A6423" s="367" t="s">
        <v>454</v>
      </c>
      <c r="B6423" s="117" t="s">
        <v>469</v>
      </c>
      <c r="C6423" s="100">
        <v>2023</v>
      </c>
      <c r="D6423" s="100">
        <v>0.4</v>
      </c>
      <c r="E6423" s="103">
        <v>1</v>
      </c>
      <c r="F6423" s="103">
        <v>5</v>
      </c>
      <c r="G6423" s="104">
        <v>34.408442100000002</v>
      </c>
    </row>
    <row r="6424" spans="1:7" s="91" customFormat="1" ht="87" customHeight="1" x14ac:dyDescent="0.35">
      <c r="A6424" s="367" t="s">
        <v>454</v>
      </c>
      <c r="B6424" s="117" t="s">
        <v>469</v>
      </c>
      <c r="C6424" s="100">
        <v>2023</v>
      </c>
      <c r="D6424" s="100">
        <v>0.4</v>
      </c>
      <c r="E6424" s="103">
        <v>1</v>
      </c>
      <c r="F6424" s="103">
        <v>15</v>
      </c>
      <c r="G6424" s="104">
        <v>30.767617189999999</v>
      </c>
    </row>
    <row r="6425" spans="1:7" s="91" customFormat="1" ht="87" customHeight="1" x14ac:dyDescent="0.35">
      <c r="A6425" s="367" t="s">
        <v>454</v>
      </c>
      <c r="B6425" s="117" t="s">
        <v>677</v>
      </c>
      <c r="C6425" s="100">
        <v>2023</v>
      </c>
      <c r="D6425" s="100">
        <v>0.4</v>
      </c>
      <c r="E6425" s="103">
        <v>1</v>
      </c>
      <c r="F6425" s="103">
        <v>5</v>
      </c>
      <c r="G6425" s="104">
        <v>41.341964996666697</v>
      </c>
    </row>
    <row r="6426" spans="1:7" s="91" customFormat="1" ht="87" customHeight="1" x14ac:dyDescent="0.35">
      <c r="A6426" s="367" t="s">
        <v>454</v>
      </c>
      <c r="B6426" s="117" t="s">
        <v>676</v>
      </c>
      <c r="C6426" s="100">
        <v>2023</v>
      </c>
      <c r="D6426" s="100">
        <v>0.4</v>
      </c>
      <c r="E6426" s="103">
        <v>1</v>
      </c>
      <c r="F6426" s="103">
        <v>5</v>
      </c>
      <c r="G6426" s="104">
        <v>18.322109999999999</v>
      </c>
    </row>
    <row r="6427" spans="1:7" s="91" customFormat="1" ht="87" customHeight="1" x14ac:dyDescent="0.35">
      <c r="A6427" s="367" t="s">
        <v>454</v>
      </c>
      <c r="B6427" s="117" t="s">
        <v>623</v>
      </c>
      <c r="C6427" s="100">
        <v>2023</v>
      </c>
      <c r="D6427" s="100">
        <v>0.4</v>
      </c>
      <c r="E6427" s="103">
        <v>1</v>
      </c>
      <c r="F6427" s="103">
        <v>10</v>
      </c>
      <c r="G6427" s="104">
        <v>30.3717239141818</v>
      </c>
    </row>
    <row r="6428" spans="1:7" s="91" customFormat="1" ht="87" customHeight="1" x14ac:dyDescent="0.35">
      <c r="A6428" s="367" t="s">
        <v>454</v>
      </c>
      <c r="B6428" s="117" t="s">
        <v>623</v>
      </c>
      <c r="C6428" s="100">
        <v>2023</v>
      </c>
      <c r="D6428" s="100">
        <v>0.4</v>
      </c>
      <c r="E6428" s="103">
        <v>1</v>
      </c>
      <c r="F6428" s="103">
        <v>10</v>
      </c>
      <c r="G6428" s="104">
        <v>30.3717239141818</v>
      </c>
    </row>
    <row r="6429" spans="1:7" s="91" customFormat="1" ht="87" customHeight="1" x14ac:dyDescent="0.35">
      <c r="A6429" s="367" t="s">
        <v>454</v>
      </c>
      <c r="B6429" s="117" t="s">
        <v>623</v>
      </c>
      <c r="C6429" s="100">
        <v>2023</v>
      </c>
      <c r="D6429" s="100">
        <v>0.4</v>
      </c>
      <c r="E6429" s="103">
        <v>1</v>
      </c>
      <c r="F6429" s="103">
        <v>5</v>
      </c>
      <c r="G6429" s="104">
        <v>28.916140984181801</v>
      </c>
    </row>
    <row r="6430" spans="1:7" s="91" customFormat="1" ht="87" customHeight="1" x14ac:dyDescent="0.35">
      <c r="A6430" s="367" t="s">
        <v>454</v>
      </c>
      <c r="B6430" s="117" t="s">
        <v>623</v>
      </c>
      <c r="C6430" s="100">
        <v>2023</v>
      </c>
      <c r="D6430" s="100">
        <v>0.4</v>
      </c>
      <c r="E6430" s="103">
        <v>1</v>
      </c>
      <c r="F6430" s="103">
        <v>15</v>
      </c>
      <c r="G6430" s="104">
        <v>34.047506844181797</v>
      </c>
    </row>
    <row r="6431" spans="1:7" s="91" customFormat="1" ht="87" customHeight="1" x14ac:dyDescent="0.35">
      <c r="A6431" s="367" t="s">
        <v>454</v>
      </c>
      <c r="B6431" s="117" t="s">
        <v>623</v>
      </c>
      <c r="C6431" s="100">
        <v>2023</v>
      </c>
      <c r="D6431" s="100">
        <v>0.4</v>
      </c>
      <c r="E6431" s="103">
        <v>1</v>
      </c>
      <c r="F6431" s="103">
        <v>10</v>
      </c>
      <c r="G6431" s="104">
        <v>32.580273914181802</v>
      </c>
    </row>
    <row r="6432" spans="1:7" s="91" customFormat="1" ht="87" customHeight="1" x14ac:dyDescent="0.35">
      <c r="A6432" s="367" t="s">
        <v>454</v>
      </c>
      <c r="B6432" s="117" t="s">
        <v>623</v>
      </c>
      <c r="C6432" s="100">
        <v>2023</v>
      </c>
      <c r="D6432" s="100">
        <v>0.4</v>
      </c>
      <c r="E6432" s="103">
        <v>1</v>
      </c>
      <c r="F6432" s="103">
        <v>15</v>
      </c>
      <c r="G6432" s="104">
        <v>35.813722984181801</v>
      </c>
    </row>
    <row r="6433" spans="1:7" s="91" customFormat="1" ht="87" customHeight="1" x14ac:dyDescent="0.35">
      <c r="A6433" s="367" t="s">
        <v>454</v>
      </c>
      <c r="B6433" s="117" t="s">
        <v>624</v>
      </c>
      <c r="C6433" s="100">
        <v>2023</v>
      </c>
      <c r="D6433" s="100">
        <v>0.4</v>
      </c>
      <c r="E6433" s="103">
        <v>1</v>
      </c>
      <c r="F6433" s="103">
        <v>15</v>
      </c>
      <c r="G6433" s="104">
        <v>28.179208599999999</v>
      </c>
    </row>
    <row r="6434" spans="1:7" s="91" customFormat="1" ht="87" customHeight="1" x14ac:dyDescent="0.35">
      <c r="A6434" s="367" t="s">
        <v>454</v>
      </c>
      <c r="B6434" s="117" t="s">
        <v>678</v>
      </c>
      <c r="C6434" s="100">
        <v>2023</v>
      </c>
      <c r="D6434" s="100">
        <v>0.4</v>
      </c>
      <c r="E6434" s="103">
        <v>1</v>
      </c>
      <c r="F6434" s="103">
        <v>15</v>
      </c>
      <c r="G6434" s="104">
        <v>32.474125000000001</v>
      </c>
    </row>
    <row r="6435" spans="1:7" s="91" customFormat="1" ht="87" customHeight="1" x14ac:dyDescent="0.35">
      <c r="A6435" s="367" t="s">
        <v>454</v>
      </c>
      <c r="B6435" s="117" t="s">
        <v>678</v>
      </c>
      <c r="C6435" s="100">
        <v>2023</v>
      </c>
      <c r="D6435" s="100">
        <v>0.4</v>
      </c>
      <c r="E6435" s="103">
        <v>1</v>
      </c>
      <c r="F6435" s="103">
        <v>15</v>
      </c>
      <c r="G6435" s="104">
        <v>32.474125000000001</v>
      </c>
    </row>
    <row r="6436" spans="1:7" s="91" customFormat="1" ht="87" customHeight="1" x14ac:dyDescent="0.35">
      <c r="A6436" s="367" t="s">
        <v>454</v>
      </c>
      <c r="B6436" s="117" t="s">
        <v>678</v>
      </c>
      <c r="C6436" s="100">
        <v>2023</v>
      </c>
      <c r="D6436" s="100">
        <v>0.4</v>
      </c>
      <c r="E6436" s="103">
        <v>1</v>
      </c>
      <c r="F6436" s="103">
        <v>15</v>
      </c>
      <c r="G6436" s="104">
        <v>32.474125000000001</v>
      </c>
    </row>
    <row r="6437" spans="1:7" s="91" customFormat="1" ht="87" customHeight="1" x14ac:dyDescent="0.35">
      <c r="A6437" s="367" t="s">
        <v>454</v>
      </c>
      <c r="B6437" s="117" t="s">
        <v>678</v>
      </c>
      <c r="C6437" s="100">
        <v>2023</v>
      </c>
      <c r="D6437" s="100">
        <v>0.4</v>
      </c>
      <c r="E6437" s="103">
        <v>1</v>
      </c>
      <c r="F6437" s="103">
        <v>8</v>
      </c>
      <c r="G6437" s="104">
        <v>33.512549999999997</v>
      </c>
    </row>
    <row r="6438" spans="1:7" s="91" customFormat="1" ht="87" customHeight="1" x14ac:dyDescent="0.35">
      <c r="A6438" s="367" t="s">
        <v>454</v>
      </c>
      <c r="B6438" s="117" t="s">
        <v>679</v>
      </c>
      <c r="C6438" s="100">
        <v>2023</v>
      </c>
      <c r="D6438" s="100">
        <v>0.4</v>
      </c>
      <c r="E6438" s="103">
        <v>1</v>
      </c>
      <c r="F6438" s="103">
        <v>56</v>
      </c>
      <c r="G6438" s="104">
        <v>32.781289999999998</v>
      </c>
    </row>
    <row r="6439" spans="1:7" s="91" customFormat="1" ht="87" customHeight="1" x14ac:dyDescent="0.35">
      <c r="A6439" s="367" t="s">
        <v>454</v>
      </c>
      <c r="B6439" s="219" t="s">
        <v>680</v>
      </c>
      <c r="C6439" s="100">
        <v>2023</v>
      </c>
      <c r="D6439" s="100">
        <v>0.4</v>
      </c>
      <c r="E6439" s="100">
        <v>1</v>
      </c>
      <c r="F6439" s="110">
        <v>19</v>
      </c>
      <c r="G6439" s="104">
        <v>31.822984999999999</v>
      </c>
    </row>
    <row r="6440" spans="1:7" s="91" customFormat="1" ht="87" customHeight="1" x14ac:dyDescent="0.35">
      <c r="A6440" s="367" t="s">
        <v>454</v>
      </c>
      <c r="B6440" s="219" t="s">
        <v>680</v>
      </c>
      <c r="C6440" s="100">
        <v>2023</v>
      </c>
      <c r="D6440" s="100">
        <v>0.4</v>
      </c>
      <c r="E6440" s="100">
        <v>1</v>
      </c>
      <c r="F6440" s="110">
        <v>19</v>
      </c>
      <c r="G6440" s="104">
        <v>31.561354999999999</v>
      </c>
    </row>
    <row r="6441" spans="1:7" s="91" customFormat="1" ht="87" customHeight="1" x14ac:dyDescent="0.35">
      <c r="A6441" s="367" t="s">
        <v>454</v>
      </c>
      <c r="B6441" s="219" t="s">
        <v>679</v>
      </c>
      <c r="C6441" s="100">
        <v>2023</v>
      </c>
      <c r="D6441" s="100">
        <v>0.4</v>
      </c>
      <c r="E6441" s="100">
        <v>1</v>
      </c>
      <c r="F6441" s="110">
        <v>100</v>
      </c>
      <c r="G6441" s="104">
        <v>46.586860000000001</v>
      </c>
    </row>
    <row r="6442" spans="1:7" s="91" customFormat="1" ht="87" customHeight="1" x14ac:dyDescent="0.35">
      <c r="A6442" s="367" t="s">
        <v>454</v>
      </c>
      <c r="B6442" s="219" t="s">
        <v>681</v>
      </c>
      <c r="C6442" s="100">
        <v>2023</v>
      </c>
      <c r="D6442" s="100">
        <v>0.4</v>
      </c>
      <c r="E6442" s="100">
        <v>1</v>
      </c>
      <c r="F6442" s="110">
        <v>31</v>
      </c>
      <c r="G6442" s="104">
        <v>28.253169969999998</v>
      </c>
    </row>
    <row r="6443" spans="1:7" s="91" customFormat="1" ht="87" customHeight="1" x14ac:dyDescent="0.35">
      <c r="A6443" s="367" t="s">
        <v>454</v>
      </c>
      <c r="B6443" s="117" t="s">
        <v>682</v>
      </c>
      <c r="C6443" s="100">
        <v>2023</v>
      </c>
      <c r="D6443" s="100">
        <v>0.4</v>
      </c>
      <c r="E6443" s="103">
        <v>1</v>
      </c>
      <c r="F6443" s="103">
        <v>5</v>
      </c>
      <c r="G6443" s="104">
        <v>32.4140042265294</v>
      </c>
    </row>
    <row r="6444" spans="1:7" s="91" customFormat="1" ht="87" customHeight="1" x14ac:dyDescent="0.35">
      <c r="A6444" s="367" t="s">
        <v>454</v>
      </c>
      <c r="B6444" s="117" t="s">
        <v>682</v>
      </c>
      <c r="C6444" s="100">
        <v>2023</v>
      </c>
      <c r="D6444" s="100">
        <v>0.4</v>
      </c>
      <c r="E6444" s="103">
        <v>1</v>
      </c>
      <c r="F6444" s="103">
        <v>5</v>
      </c>
      <c r="G6444" s="104">
        <v>32.4140042265294</v>
      </c>
    </row>
    <row r="6445" spans="1:7" s="91" customFormat="1" ht="87" customHeight="1" x14ac:dyDescent="0.35">
      <c r="A6445" s="367" t="s">
        <v>454</v>
      </c>
      <c r="B6445" s="117" t="s">
        <v>682</v>
      </c>
      <c r="C6445" s="100">
        <v>2023</v>
      </c>
      <c r="D6445" s="100">
        <v>0.4</v>
      </c>
      <c r="E6445" s="103">
        <v>1</v>
      </c>
      <c r="F6445" s="103">
        <v>5</v>
      </c>
      <c r="G6445" s="104">
        <v>32.4140042265294</v>
      </c>
    </row>
    <row r="6446" spans="1:7" s="91" customFormat="1" ht="87" customHeight="1" x14ac:dyDescent="0.35">
      <c r="A6446" s="367" t="s">
        <v>454</v>
      </c>
      <c r="B6446" s="117" t="s">
        <v>682</v>
      </c>
      <c r="C6446" s="100">
        <v>2023</v>
      </c>
      <c r="D6446" s="100">
        <v>0.4</v>
      </c>
      <c r="E6446" s="103">
        <v>1</v>
      </c>
      <c r="F6446" s="103">
        <v>15</v>
      </c>
      <c r="G6446" s="104">
        <v>32.4140042265294</v>
      </c>
    </row>
    <row r="6447" spans="1:7" s="91" customFormat="1" ht="87" customHeight="1" x14ac:dyDescent="0.35">
      <c r="A6447" s="367" t="s">
        <v>454</v>
      </c>
      <c r="B6447" s="117" t="s">
        <v>682</v>
      </c>
      <c r="C6447" s="100">
        <v>2023</v>
      </c>
      <c r="D6447" s="100">
        <v>0.4</v>
      </c>
      <c r="E6447" s="103">
        <v>1</v>
      </c>
      <c r="F6447" s="103">
        <v>10</v>
      </c>
      <c r="G6447" s="104">
        <v>32.4140042265294</v>
      </c>
    </row>
    <row r="6448" spans="1:7" s="91" customFormat="1" ht="87" customHeight="1" x14ac:dyDescent="0.35">
      <c r="A6448" s="367" t="s">
        <v>454</v>
      </c>
      <c r="B6448" s="117" t="s">
        <v>682</v>
      </c>
      <c r="C6448" s="100">
        <v>2023</v>
      </c>
      <c r="D6448" s="100">
        <v>0.4</v>
      </c>
      <c r="E6448" s="103">
        <v>1</v>
      </c>
      <c r="F6448" s="103">
        <v>15</v>
      </c>
      <c r="G6448" s="104">
        <v>32.4140042265294</v>
      </c>
    </row>
    <row r="6449" spans="1:7" s="91" customFormat="1" ht="87" customHeight="1" x14ac:dyDescent="0.35">
      <c r="A6449" s="367" t="s">
        <v>454</v>
      </c>
      <c r="B6449" s="117" t="s">
        <v>682</v>
      </c>
      <c r="C6449" s="100">
        <v>2023</v>
      </c>
      <c r="D6449" s="100">
        <v>0.4</v>
      </c>
      <c r="E6449" s="103">
        <v>1</v>
      </c>
      <c r="F6449" s="103">
        <v>5</v>
      </c>
      <c r="G6449" s="104">
        <v>32.4140042265294</v>
      </c>
    </row>
    <row r="6450" spans="1:7" s="91" customFormat="1" ht="87" customHeight="1" x14ac:dyDescent="0.35">
      <c r="A6450" s="367" t="s">
        <v>454</v>
      </c>
      <c r="B6450" s="117" t="s">
        <v>682</v>
      </c>
      <c r="C6450" s="100">
        <v>2023</v>
      </c>
      <c r="D6450" s="100">
        <v>0.4</v>
      </c>
      <c r="E6450" s="103">
        <v>1</v>
      </c>
      <c r="F6450" s="103">
        <v>5</v>
      </c>
      <c r="G6450" s="104">
        <v>32.4140042265294</v>
      </c>
    </row>
    <row r="6451" spans="1:7" s="91" customFormat="1" ht="87" customHeight="1" x14ac:dyDescent="0.35">
      <c r="A6451" s="367" t="s">
        <v>454</v>
      </c>
      <c r="B6451" s="117" t="s">
        <v>682</v>
      </c>
      <c r="C6451" s="100">
        <v>2023</v>
      </c>
      <c r="D6451" s="100">
        <v>0.4</v>
      </c>
      <c r="E6451" s="103">
        <v>1</v>
      </c>
      <c r="F6451" s="103">
        <v>5</v>
      </c>
      <c r="G6451" s="104">
        <v>32.4140042265294</v>
      </c>
    </row>
    <row r="6452" spans="1:7" s="91" customFormat="1" ht="87" customHeight="1" x14ac:dyDescent="0.35">
      <c r="A6452" s="367" t="s">
        <v>454</v>
      </c>
      <c r="B6452" s="117" t="s">
        <v>682</v>
      </c>
      <c r="C6452" s="100">
        <v>2023</v>
      </c>
      <c r="D6452" s="100">
        <v>0.4</v>
      </c>
      <c r="E6452" s="103">
        <v>1</v>
      </c>
      <c r="F6452" s="103">
        <v>5</v>
      </c>
      <c r="G6452" s="104">
        <v>32.4140042265294</v>
      </c>
    </row>
    <row r="6453" spans="1:7" s="91" customFormat="1" ht="87" customHeight="1" x14ac:dyDescent="0.35">
      <c r="A6453" s="367" t="s">
        <v>454</v>
      </c>
      <c r="B6453" s="117" t="s">
        <v>682</v>
      </c>
      <c r="C6453" s="100">
        <v>2023</v>
      </c>
      <c r="D6453" s="100">
        <v>0.4</v>
      </c>
      <c r="E6453" s="103">
        <v>1</v>
      </c>
      <c r="F6453" s="103">
        <v>15</v>
      </c>
      <c r="G6453" s="104">
        <v>32.4140042265294</v>
      </c>
    </row>
    <row r="6454" spans="1:7" s="91" customFormat="1" ht="87" customHeight="1" x14ac:dyDescent="0.35">
      <c r="A6454" s="367" t="s">
        <v>454</v>
      </c>
      <c r="B6454" s="117" t="s">
        <v>682</v>
      </c>
      <c r="C6454" s="100">
        <v>2023</v>
      </c>
      <c r="D6454" s="100">
        <v>0.4</v>
      </c>
      <c r="E6454" s="103">
        <v>1</v>
      </c>
      <c r="F6454" s="103">
        <v>5</v>
      </c>
      <c r="G6454" s="104">
        <v>32.4140042265294</v>
      </c>
    </row>
    <row r="6455" spans="1:7" s="91" customFormat="1" ht="87" customHeight="1" x14ac:dyDescent="0.35">
      <c r="A6455" s="367" t="s">
        <v>454</v>
      </c>
      <c r="B6455" s="117" t="s">
        <v>682</v>
      </c>
      <c r="C6455" s="100">
        <v>2023</v>
      </c>
      <c r="D6455" s="100">
        <v>0.4</v>
      </c>
      <c r="E6455" s="103">
        <v>1</v>
      </c>
      <c r="F6455" s="103">
        <v>5</v>
      </c>
      <c r="G6455" s="104">
        <v>33.814828660000003</v>
      </c>
    </row>
    <row r="6456" spans="1:7" s="91" customFormat="1" ht="87" customHeight="1" x14ac:dyDescent="0.35">
      <c r="A6456" s="367" t="s">
        <v>454</v>
      </c>
      <c r="B6456" s="117" t="s">
        <v>682</v>
      </c>
      <c r="C6456" s="100">
        <v>2023</v>
      </c>
      <c r="D6456" s="100">
        <v>0.4</v>
      </c>
      <c r="E6456" s="103">
        <v>1</v>
      </c>
      <c r="F6456" s="103">
        <v>5</v>
      </c>
      <c r="G6456" s="104">
        <v>33.91964866</v>
      </c>
    </row>
    <row r="6457" spans="1:7" s="91" customFormat="1" ht="87" customHeight="1" x14ac:dyDescent="0.35">
      <c r="A6457" s="367" t="s">
        <v>454</v>
      </c>
      <c r="B6457" s="117" t="s">
        <v>682</v>
      </c>
      <c r="C6457" s="100">
        <v>2023</v>
      </c>
      <c r="D6457" s="100">
        <v>0.4</v>
      </c>
      <c r="E6457" s="103">
        <v>1</v>
      </c>
      <c r="F6457" s="103">
        <v>5</v>
      </c>
      <c r="G6457" s="104">
        <v>34.958078659999998</v>
      </c>
    </row>
    <row r="6458" spans="1:7" s="91" customFormat="1" ht="87" customHeight="1" x14ac:dyDescent="0.35">
      <c r="A6458" s="367" t="s">
        <v>454</v>
      </c>
      <c r="B6458" s="117" t="s">
        <v>682</v>
      </c>
      <c r="C6458" s="100">
        <v>2023</v>
      </c>
      <c r="D6458" s="100">
        <v>0.4</v>
      </c>
      <c r="E6458" s="103">
        <v>1</v>
      </c>
      <c r="F6458" s="103">
        <v>5</v>
      </c>
      <c r="G6458" s="104">
        <v>34.143009999999997</v>
      </c>
    </row>
    <row r="6459" spans="1:7" s="91" customFormat="1" ht="87" customHeight="1" x14ac:dyDescent="0.35">
      <c r="A6459" s="367" t="s">
        <v>454</v>
      </c>
      <c r="B6459" s="117" t="s">
        <v>682</v>
      </c>
      <c r="C6459" s="100">
        <v>2023</v>
      </c>
      <c r="D6459" s="100">
        <v>0.4</v>
      </c>
      <c r="E6459" s="103">
        <v>1</v>
      </c>
      <c r="F6459" s="103">
        <v>7</v>
      </c>
      <c r="G6459" s="104">
        <v>34.097560000000001</v>
      </c>
    </row>
    <row r="6460" spans="1:7" s="91" customFormat="1" ht="87" customHeight="1" x14ac:dyDescent="0.35">
      <c r="A6460" s="367" t="s">
        <v>454</v>
      </c>
      <c r="B6460" s="117" t="s">
        <v>682</v>
      </c>
      <c r="C6460" s="100">
        <v>2023</v>
      </c>
      <c r="D6460" s="100">
        <v>0.4</v>
      </c>
      <c r="E6460" s="103">
        <v>1</v>
      </c>
      <c r="F6460" s="103">
        <v>5</v>
      </c>
      <c r="G6460" s="104">
        <v>33.289653000000001</v>
      </c>
    </row>
    <row r="6461" spans="1:7" s="91" customFormat="1" ht="87" customHeight="1" x14ac:dyDescent="0.35">
      <c r="A6461" s="367" t="s">
        <v>454</v>
      </c>
      <c r="B6461" s="117" t="s">
        <v>682</v>
      </c>
      <c r="C6461" s="100">
        <v>2023</v>
      </c>
      <c r="D6461" s="100">
        <v>0.4</v>
      </c>
      <c r="E6461" s="103">
        <v>1</v>
      </c>
      <c r="F6461" s="103">
        <v>15</v>
      </c>
      <c r="G6461" s="104">
        <v>30.7368849928563</v>
      </c>
    </row>
    <row r="6462" spans="1:7" s="91" customFormat="1" ht="87" customHeight="1" x14ac:dyDescent="0.35">
      <c r="A6462" s="367" t="s">
        <v>454</v>
      </c>
      <c r="B6462" s="117" t="s">
        <v>682</v>
      </c>
      <c r="C6462" s="100">
        <v>2023</v>
      </c>
      <c r="D6462" s="100">
        <v>0.4</v>
      </c>
      <c r="E6462" s="103">
        <v>1</v>
      </c>
      <c r="F6462" s="103">
        <v>5</v>
      </c>
      <c r="G6462" s="104">
        <v>30.691434992856301</v>
      </c>
    </row>
    <row r="6463" spans="1:7" s="91" customFormat="1" ht="87" customHeight="1" x14ac:dyDescent="0.35">
      <c r="A6463" s="367" t="s">
        <v>454</v>
      </c>
      <c r="B6463" s="117" t="s">
        <v>682</v>
      </c>
      <c r="C6463" s="100">
        <v>2023</v>
      </c>
      <c r="D6463" s="100">
        <v>0.4</v>
      </c>
      <c r="E6463" s="103">
        <v>1</v>
      </c>
      <c r="F6463" s="103">
        <v>10</v>
      </c>
      <c r="G6463" s="104">
        <v>26.309338199999999</v>
      </c>
    </row>
    <row r="6464" spans="1:7" s="91" customFormat="1" ht="87" customHeight="1" x14ac:dyDescent="0.35">
      <c r="A6464" s="367" t="s">
        <v>454</v>
      </c>
      <c r="B6464" s="117" t="s">
        <v>682</v>
      </c>
      <c r="C6464" s="100">
        <v>2023</v>
      </c>
      <c r="D6464" s="100">
        <v>0.4</v>
      </c>
      <c r="E6464" s="103">
        <v>1</v>
      </c>
      <c r="F6464" s="103">
        <v>5</v>
      </c>
      <c r="G6464" s="104">
        <v>26.204761399999999</v>
      </c>
    </row>
    <row r="6465" spans="1:7" s="91" customFormat="1" ht="87" customHeight="1" x14ac:dyDescent="0.35">
      <c r="A6465" s="367" t="s">
        <v>454</v>
      </c>
      <c r="B6465" s="117" t="s">
        <v>682</v>
      </c>
      <c r="C6465" s="100">
        <v>2023</v>
      </c>
      <c r="D6465" s="100">
        <v>0.4</v>
      </c>
      <c r="E6465" s="103">
        <v>1</v>
      </c>
      <c r="F6465" s="103">
        <v>5</v>
      </c>
      <c r="G6465" s="104">
        <v>26.204761399999999</v>
      </c>
    </row>
    <row r="6466" spans="1:7" s="91" customFormat="1" ht="87" customHeight="1" x14ac:dyDescent="0.35">
      <c r="A6466" s="367" t="s">
        <v>454</v>
      </c>
      <c r="B6466" s="117" t="s">
        <v>682</v>
      </c>
      <c r="C6466" s="100">
        <v>2023</v>
      </c>
      <c r="D6466" s="100">
        <v>0.4</v>
      </c>
      <c r="E6466" s="103">
        <v>1</v>
      </c>
      <c r="F6466" s="103">
        <v>5</v>
      </c>
      <c r="G6466" s="104">
        <v>26.200628200000001</v>
      </c>
    </row>
    <row r="6467" spans="1:7" s="91" customFormat="1" ht="87" customHeight="1" x14ac:dyDescent="0.35">
      <c r="A6467" s="367" t="s">
        <v>454</v>
      </c>
      <c r="B6467" s="117" t="s">
        <v>682</v>
      </c>
      <c r="C6467" s="100">
        <v>2023</v>
      </c>
      <c r="D6467" s="100">
        <v>0.4</v>
      </c>
      <c r="E6467" s="103">
        <v>1</v>
      </c>
      <c r="F6467" s="103">
        <v>5</v>
      </c>
      <c r="G6467" s="104">
        <v>35.210900000000002</v>
      </c>
    </row>
    <row r="6468" spans="1:7" s="91" customFormat="1" ht="87" customHeight="1" x14ac:dyDescent="0.35">
      <c r="A6468" s="367" t="s">
        <v>454</v>
      </c>
      <c r="B6468" s="117" t="s">
        <v>682</v>
      </c>
      <c r="C6468" s="100">
        <v>2023</v>
      </c>
      <c r="D6468" s="100">
        <v>0.4</v>
      </c>
      <c r="E6468" s="103">
        <v>1</v>
      </c>
      <c r="F6468" s="103">
        <v>5</v>
      </c>
      <c r="G6468" s="104">
        <v>32.468576086666602</v>
      </c>
    </row>
    <row r="6469" spans="1:7" s="91" customFormat="1" ht="87" customHeight="1" x14ac:dyDescent="0.35">
      <c r="A6469" s="367" t="s">
        <v>454</v>
      </c>
      <c r="B6469" s="117" t="s">
        <v>682</v>
      </c>
      <c r="C6469" s="100">
        <v>2023</v>
      </c>
      <c r="D6469" s="100">
        <v>0.4</v>
      </c>
      <c r="E6469" s="103">
        <v>1</v>
      </c>
      <c r="F6469" s="103">
        <v>10</v>
      </c>
      <c r="G6469" s="104">
        <v>27.434384666666698</v>
      </c>
    </row>
    <row r="6470" spans="1:7" s="91" customFormat="1" ht="87" customHeight="1" x14ac:dyDescent="0.35">
      <c r="A6470" s="367" t="s">
        <v>454</v>
      </c>
      <c r="B6470" s="117" t="s">
        <v>682</v>
      </c>
      <c r="C6470" s="100">
        <v>2023</v>
      </c>
      <c r="D6470" s="100">
        <v>0.4</v>
      </c>
      <c r="E6470" s="103">
        <v>1</v>
      </c>
      <c r="F6470" s="103">
        <v>5</v>
      </c>
      <c r="G6470" s="104">
        <v>33.315041756666702</v>
      </c>
    </row>
    <row r="6471" spans="1:7" s="91" customFormat="1" ht="87" customHeight="1" x14ac:dyDescent="0.35">
      <c r="A6471" s="367" t="s">
        <v>454</v>
      </c>
      <c r="B6471" s="117" t="s">
        <v>682</v>
      </c>
      <c r="C6471" s="100">
        <v>2023</v>
      </c>
      <c r="D6471" s="100">
        <v>0.4</v>
      </c>
      <c r="E6471" s="103">
        <v>1</v>
      </c>
      <c r="F6471" s="103">
        <v>15</v>
      </c>
      <c r="G6471" s="104">
        <v>34.237889087666701</v>
      </c>
    </row>
    <row r="6472" spans="1:7" s="91" customFormat="1" ht="87" customHeight="1" x14ac:dyDescent="0.35">
      <c r="A6472" s="367" t="s">
        <v>454</v>
      </c>
      <c r="B6472" s="117" t="s">
        <v>682</v>
      </c>
      <c r="C6472" s="100">
        <v>2023</v>
      </c>
      <c r="D6472" s="100">
        <v>0.4</v>
      </c>
      <c r="E6472" s="103">
        <v>1</v>
      </c>
      <c r="F6472" s="103">
        <v>3</v>
      </c>
      <c r="G6472" s="104">
        <v>35.5752960876667</v>
      </c>
    </row>
    <row r="6473" spans="1:7" s="91" customFormat="1" ht="87" customHeight="1" x14ac:dyDescent="0.35">
      <c r="A6473" s="367" t="s">
        <v>454</v>
      </c>
      <c r="B6473" s="117" t="s">
        <v>682</v>
      </c>
      <c r="C6473" s="100">
        <v>2023</v>
      </c>
      <c r="D6473" s="100">
        <v>0.4</v>
      </c>
      <c r="E6473" s="103">
        <v>1</v>
      </c>
      <c r="F6473" s="103">
        <v>5</v>
      </c>
      <c r="G6473" s="104">
        <v>35.5246220876667</v>
      </c>
    </row>
    <row r="6474" spans="1:7" s="91" customFormat="1" ht="87" customHeight="1" x14ac:dyDescent="0.35">
      <c r="A6474" s="367" t="s">
        <v>454</v>
      </c>
      <c r="B6474" s="117" t="s">
        <v>682</v>
      </c>
      <c r="C6474" s="100">
        <v>2023</v>
      </c>
      <c r="D6474" s="100">
        <v>0.4</v>
      </c>
      <c r="E6474" s="103">
        <v>1</v>
      </c>
      <c r="F6474" s="103">
        <v>5</v>
      </c>
      <c r="G6474" s="104">
        <v>36.634722087666702</v>
      </c>
    </row>
    <row r="6475" spans="1:7" s="91" customFormat="1" ht="87" customHeight="1" x14ac:dyDescent="0.35">
      <c r="A6475" s="367" t="s">
        <v>454</v>
      </c>
      <c r="B6475" s="117" t="s">
        <v>682</v>
      </c>
      <c r="C6475" s="100">
        <v>2023</v>
      </c>
      <c r="D6475" s="100">
        <v>0.4</v>
      </c>
      <c r="E6475" s="103">
        <v>1</v>
      </c>
      <c r="F6475" s="103">
        <v>5</v>
      </c>
      <c r="G6475" s="104">
        <v>36.348069088666698</v>
      </c>
    </row>
    <row r="6476" spans="1:7" s="91" customFormat="1" ht="87" customHeight="1" x14ac:dyDescent="0.35">
      <c r="A6476" s="367" t="s">
        <v>454</v>
      </c>
      <c r="B6476" s="117" t="s">
        <v>682</v>
      </c>
      <c r="C6476" s="100">
        <v>2023</v>
      </c>
      <c r="D6476" s="100">
        <v>0.4</v>
      </c>
      <c r="E6476" s="103">
        <v>1</v>
      </c>
      <c r="F6476" s="103">
        <v>5</v>
      </c>
      <c r="G6476" s="104">
        <v>35.671069088666698</v>
      </c>
    </row>
    <row r="6477" spans="1:7" s="91" customFormat="1" ht="87" customHeight="1" x14ac:dyDescent="0.35">
      <c r="A6477" s="367" t="s">
        <v>454</v>
      </c>
      <c r="B6477" s="117" t="s">
        <v>682</v>
      </c>
      <c r="C6477" s="100">
        <v>2023</v>
      </c>
      <c r="D6477" s="100">
        <v>0.4</v>
      </c>
      <c r="E6477" s="103">
        <v>1</v>
      </c>
      <c r="F6477" s="103">
        <v>15</v>
      </c>
      <c r="G6477" s="104">
        <v>28.805886666666702</v>
      </c>
    </row>
    <row r="6478" spans="1:7" s="91" customFormat="1" ht="87" customHeight="1" x14ac:dyDescent="0.35">
      <c r="A6478" s="367" t="s">
        <v>454</v>
      </c>
      <c r="B6478" s="117" t="s">
        <v>682</v>
      </c>
      <c r="C6478" s="100">
        <v>2023</v>
      </c>
      <c r="D6478" s="100">
        <v>0.4</v>
      </c>
      <c r="E6478" s="103">
        <v>1</v>
      </c>
      <c r="F6478" s="103">
        <v>5</v>
      </c>
      <c r="G6478" s="104">
        <v>27.8866842622222</v>
      </c>
    </row>
    <row r="6479" spans="1:7" s="91" customFormat="1" ht="87" customHeight="1" x14ac:dyDescent="0.35">
      <c r="A6479" s="367" t="s">
        <v>454</v>
      </c>
      <c r="B6479" s="117" t="s">
        <v>682</v>
      </c>
      <c r="C6479" s="100">
        <v>2023</v>
      </c>
      <c r="D6479" s="100">
        <v>0.4</v>
      </c>
      <c r="E6479" s="103">
        <v>1</v>
      </c>
      <c r="F6479" s="103">
        <v>5</v>
      </c>
      <c r="G6479" s="104">
        <v>26.2867160922222</v>
      </c>
    </row>
    <row r="6480" spans="1:7" s="91" customFormat="1" ht="87" customHeight="1" x14ac:dyDescent="0.35">
      <c r="A6480" s="367" t="s">
        <v>454</v>
      </c>
      <c r="B6480" s="117" t="s">
        <v>682</v>
      </c>
      <c r="C6480" s="100">
        <v>2023</v>
      </c>
      <c r="D6480" s="100">
        <v>0.4</v>
      </c>
      <c r="E6480" s="103">
        <v>1</v>
      </c>
      <c r="F6480" s="103">
        <v>15</v>
      </c>
      <c r="G6480" s="104">
        <v>22.440481102222201</v>
      </c>
    </row>
    <row r="6481" spans="1:7" s="91" customFormat="1" ht="87" customHeight="1" x14ac:dyDescent="0.35">
      <c r="A6481" s="367" t="s">
        <v>454</v>
      </c>
      <c r="B6481" s="117" t="s">
        <v>682</v>
      </c>
      <c r="C6481" s="100">
        <v>2023</v>
      </c>
      <c r="D6481" s="100">
        <v>0.4</v>
      </c>
      <c r="E6481" s="103">
        <v>1</v>
      </c>
      <c r="F6481" s="103">
        <v>15</v>
      </c>
      <c r="G6481" s="104">
        <v>22.477131102222199</v>
      </c>
    </row>
    <row r="6482" spans="1:7" s="91" customFormat="1" ht="87" customHeight="1" x14ac:dyDescent="0.35">
      <c r="A6482" s="367" t="s">
        <v>454</v>
      </c>
      <c r="B6482" s="117" t="s">
        <v>682</v>
      </c>
      <c r="C6482" s="100">
        <v>2023</v>
      </c>
      <c r="D6482" s="100">
        <v>0.4</v>
      </c>
      <c r="E6482" s="103">
        <v>1</v>
      </c>
      <c r="F6482" s="103">
        <v>5</v>
      </c>
      <c r="G6482" s="104">
        <v>22.119881102222202</v>
      </c>
    </row>
    <row r="6483" spans="1:7" s="91" customFormat="1" ht="87" customHeight="1" x14ac:dyDescent="0.35">
      <c r="A6483" s="367" t="s">
        <v>454</v>
      </c>
      <c r="B6483" s="117" t="s">
        <v>682</v>
      </c>
      <c r="C6483" s="100">
        <v>2023</v>
      </c>
      <c r="D6483" s="100">
        <v>0.4</v>
      </c>
      <c r="E6483" s="103">
        <v>1</v>
      </c>
      <c r="F6483" s="103">
        <v>5</v>
      </c>
      <c r="G6483" s="104">
        <v>26.053648582222198</v>
      </c>
    </row>
    <row r="6484" spans="1:7" s="91" customFormat="1" ht="87" customHeight="1" x14ac:dyDescent="0.35">
      <c r="A6484" s="367" t="s">
        <v>454</v>
      </c>
      <c r="B6484" s="117" t="s">
        <v>682</v>
      </c>
      <c r="C6484" s="100">
        <v>2023</v>
      </c>
      <c r="D6484" s="100">
        <v>0.4</v>
      </c>
      <c r="E6484" s="103">
        <v>1</v>
      </c>
      <c r="F6484" s="103">
        <v>14</v>
      </c>
      <c r="G6484" s="104">
        <v>24.3400811022222</v>
      </c>
    </row>
    <row r="6485" spans="1:7" s="91" customFormat="1" ht="87" customHeight="1" x14ac:dyDescent="0.35">
      <c r="A6485" s="367" t="s">
        <v>454</v>
      </c>
      <c r="B6485" s="117" t="s">
        <v>682</v>
      </c>
      <c r="C6485" s="100">
        <v>2023</v>
      </c>
      <c r="D6485" s="100">
        <v>0.4</v>
      </c>
      <c r="E6485" s="103">
        <v>1</v>
      </c>
      <c r="F6485" s="103">
        <v>8</v>
      </c>
      <c r="G6485" s="104">
        <v>27.3467402422222</v>
      </c>
    </row>
    <row r="6486" spans="1:7" s="91" customFormat="1" ht="87" customHeight="1" x14ac:dyDescent="0.35">
      <c r="A6486" s="367" t="s">
        <v>454</v>
      </c>
      <c r="B6486" s="117" t="s">
        <v>682</v>
      </c>
      <c r="C6486" s="100">
        <v>2023</v>
      </c>
      <c r="D6486" s="100">
        <v>0.4</v>
      </c>
      <c r="E6486" s="103">
        <v>1</v>
      </c>
      <c r="F6486" s="103">
        <v>5</v>
      </c>
      <c r="G6486" s="104">
        <v>27.857040262222199</v>
      </c>
    </row>
    <row r="6487" spans="1:7" s="91" customFormat="1" ht="87" customHeight="1" x14ac:dyDescent="0.35">
      <c r="A6487" s="367" t="s">
        <v>454</v>
      </c>
      <c r="B6487" s="117" t="s">
        <v>682</v>
      </c>
      <c r="C6487" s="100">
        <v>2023</v>
      </c>
      <c r="D6487" s="100">
        <v>0.4</v>
      </c>
      <c r="E6487" s="103">
        <v>1</v>
      </c>
      <c r="F6487" s="103">
        <v>5</v>
      </c>
      <c r="G6487" s="104">
        <v>25.507290000000001</v>
      </c>
    </row>
    <row r="6488" spans="1:7" s="91" customFormat="1" ht="87" customHeight="1" x14ac:dyDescent="0.35">
      <c r="A6488" s="367" t="s">
        <v>454</v>
      </c>
      <c r="B6488" s="117" t="s">
        <v>682</v>
      </c>
      <c r="C6488" s="100">
        <v>2023</v>
      </c>
      <c r="D6488" s="100">
        <v>0.4</v>
      </c>
      <c r="E6488" s="103">
        <v>1</v>
      </c>
      <c r="F6488" s="103">
        <v>15</v>
      </c>
      <c r="G6488" s="104">
        <v>19.800059999999998</v>
      </c>
    </row>
    <row r="6489" spans="1:7" s="91" customFormat="1" ht="87" customHeight="1" x14ac:dyDescent="0.35">
      <c r="A6489" s="367" t="s">
        <v>454</v>
      </c>
      <c r="B6489" s="117" t="s">
        <v>682</v>
      </c>
      <c r="C6489" s="100">
        <v>2023</v>
      </c>
      <c r="D6489" s="100">
        <v>0.4</v>
      </c>
      <c r="E6489" s="103">
        <v>1</v>
      </c>
      <c r="F6489" s="103">
        <v>5</v>
      </c>
      <c r="G6489" s="104">
        <v>37.791974959999997</v>
      </c>
    </row>
    <row r="6490" spans="1:7" s="91" customFormat="1" ht="87" customHeight="1" x14ac:dyDescent="0.35">
      <c r="A6490" s="367" t="s">
        <v>454</v>
      </c>
      <c r="B6490" s="117" t="s">
        <v>682</v>
      </c>
      <c r="C6490" s="100">
        <v>2023</v>
      </c>
      <c r="D6490" s="100">
        <v>0.4</v>
      </c>
      <c r="E6490" s="103">
        <v>1</v>
      </c>
      <c r="F6490" s="103">
        <v>15</v>
      </c>
      <c r="G6490" s="104">
        <v>37.07260161</v>
      </c>
    </row>
    <row r="6491" spans="1:7" s="91" customFormat="1" ht="87" customHeight="1" x14ac:dyDescent="0.35">
      <c r="A6491" s="367" t="s">
        <v>454</v>
      </c>
      <c r="B6491" s="117" t="s">
        <v>682</v>
      </c>
      <c r="C6491" s="100">
        <v>2023</v>
      </c>
      <c r="D6491" s="100">
        <v>0.4</v>
      </c>
      <c r="E6491" s="103">
        <v>1</v>
      </c>
      <c r="F6491" s="103">
        <v>5</v>
      </c>
      <c r="G6491" s="104">
        <v>33.870321650000001</v>
      </c>
    </row>
    <row r="6492" spans="1:7" s="91" customFormat="1" ht="87" customHeight="1" x14ac:dyDescent="0.35">
      <c r="A6492" s="367" t="s">
        <v>454</v>
      </c>
      <c r="B6492" s="117" t="s">
        <v>682</v>
      </c>
      <c r="C6492" s="100">
        <v>2023</v>
      </c>
      <c r="D6492" s="100">
        <v>0.4</v>
      </c>
      <c r="E6492" s="103">
        <v>1</v>
      </c>
      <c r="F6492" s="103">
        <v>5</v>
      </c>
      <c r="G6492" s="104">
        <v>33.870321650000001</v>
      </c>
    </row>
    <row r="6493" spans="1:7" s="91" customFormat="1" ht="87" customHeight="1" x14ac:dyDescent="0.35">
      <c r="A6493" s="367" t="s">
        <v>454</v>
      </c>
      <c r="B6493" s="117" t="s">
        <v>683</v>
      </c>
      <c r="C6493" s="100">
        <v>2023</v>
      </c>
      <c r="D6493" s="100">
        <v>0.4</v>
      </c>
      <c r="E6493" s="103">
        <v>1</v>
      </c>
      <c r="F6493" s="103">
        <v>25</v>
      </c>
      <c r="G6493" s="104">
        <v>29.178360000000001</v>
      </c>
    </row>
    <row r="6494" spans="1:7" s="91" customFormat="1" ht="87" customHeight="1" x14ac:dyDescent="0.35">
      <c r="A6494" s="367" t="s">
        <v>454</v>
      </c>
      <c r="B6494" s="117" t="s">
        <v>626</v>
      </c>
      <c r="C6494" s="100">
        <v>2023</v>
      </c>
      <c r="D6494" s="100">
        <v>0.4</v>
      </c>
      <c r="E6494" s="103">
        <v>1</v>
      </c>
      <c r="F6494" s="103">
        <v>10</v>
      </c>
      <c r="G6494" s="104">
        <v>30.52440665</v>
      </c>
    </row>
    <row r="6495" spans="1:7" s="91" customFormat="1" ht="87" customHeight="1" x14ac:dyDescent="0.35">
      <c r="A6495" s="367" t="s">
        <v>454</v>
      </c>
      <c r="B6495" s="117" t="s">
        <v>626</v>
      </c>
      <c r="C6495" s="100">
        <v>2023</v>
      </c>
      <c r="D6495" s="100">
        <v>0.4</v>
      </c>
      <c r="E6495" s="103">
        <v>1</v>
      </c>
      <c r="F6495" s="103">
        <v>15</v>
      </c>
      <c r="G6495" s="104">
        <v>32.357673249999998</v>
      </c>
    </row>
    <row r="6496" spans="1:7" s="91" customFormat="1" ht="87" customHeight="1" x14ac:dyDescent="0.35">
      <c r="A6496" s="367" t="s">
        <v>454</v>
      </c>
      <c r="B6496" s="117" t="s">
        <v>626</v>
      </c>
      <c r="C6496" s="100">
        <v>2023</v>
      </c>
      <c r="D6496" s="100">
        <v>0.4</v>
      </c>
      <c r="E6496" s="103">
        <v>1</v>
      </c>
      <c r="F6496" s="103">
        <v>15</v>
      </c>
      <c r="G6496" s="193">
        <v>28.2143975</v>
      </c>
    </row>
    <row r="6497" spans="1:7" s="91" customFormat="1" ht="87" customHeight="1" x14ac:dyDescent="0.35">
      <c r="A6497" s="367" t="s">
        <v>454</v>
      </c>
      <c r="B6497" s="117" t="s">
        <v>626</v>
      </c>
      <c r="C6497" s="100">
        <v>2023</v>
      </c>
      <c r="D6497" s="100">
        <v>0.4</v>
      </c>
      <c r="E6497" s="103">
        <v>1</v>
      </c>
      <c r="F6497" s="103">
        <v>15</v>
      </c>
      <c r="G6497" s="193">
        <v>32.931252499999999</v>
      </c>
    </row>
    <row r="6498" spans="1:7" s="91" customFormat="1" ht="87" customHeight="1" x14ac:dyDescent="0.35">
      <c r="A6498" s="367" t="s">
        <v>454</v>
      </c>
      <c r="B6498" s="117" t="s">
        <v>626</v>
      </c>
      <c r="C6498" s="100">
        <v>2023</v>
      </c>
      <c r="D6498" s="100">
        <v>0.4</v>
      </c>
      <c r="E6498" s="103">
        <v>1</v>
      </c>
      <c r="F6498" s="103">
        <v>15</v>
      </c>
      <c r="G6498" s="193">
        <v>8.0343225</v>
      </c>
    </row>
    <row r="6499" spans="1:7" s="91" customFormat="1" ht="87" customHeight="1" x14ac:dyDescent="0.35">
      <c r="A6499" s="367" t="s">
        <v>454</v>
      </c>
      <c r="B6499" s="117" t="s">
        <v>626</v>
      </c>
      <c r="C6499" s="100">
        <v>2023</v>
      </c>
      <c r="D6499" s="100">
        <v>0.4</v>
      </c>
      <c r="E6499" s="103">
        <v>1</v>
      </c>
      <c r="F6499" s="103">
        <v>15</v>
      </c>
      <c r="G6499" s="193">
        <v>32.041409153333298</v>
      </c>
    </row>
    <row r="6500" spans="1:7" s="91" customFormat="1" ht="87" customHeight="1" x14ac:dyDescent="0.35">
      <c r="A6500" s="367" t="s">
        <v>454</v>
      </c>
      <c r="B6500" s="117" t="s">
        <v>626</v>
      </c>
      <c r="C6500" s="100">
        <v>2023</v>
      </c>
      <c r="D6500" s="100">
        <v>0.4</v>
      </c>
      <c r="E6500" s="103">
        <v>1</v>
      </c>
      <c r="F6500" s="103">
        <v>15</v>
      </c>
      <c r="G6500" s="104">
        <v>32.041409153333298</v>
      </c>
    </row>
    <row r="6501" spans="1:7" s="91" customFormat="1" ht="87" customHeight="1" x14ac:dyDescent="0.35">
      <c r="A6501" s="367" t="s">
        <v>454</v>
      </c>
      <c r="B6501" s="117" t="s">
        <v>626</v>
      </c>
      <c r="C6501" s="100">
        <v>2023</v>
      </c>
      <c r="D6501" s="100">
        <v>0.4</v>
      </c>
      <c r="E6501" s="103">
        <v>1</v>
      </c>
      <c r="F6501" s="103">
        <v>15</v>
      </c>
      <c r="G6501" s="104">
        <v>7.1444624933333296</v>
      </c>
    </row>
    <row r="6502" spans="1:7" s="91" customFormat="1" ht="87" customHeight="1" x14ac:dyDescent="0.35">
      <c r="A6502" s="367" t="s">
        <v>454</v>
      </c>
      <c r="B6502" s="117" t="s">
        <v>626</v>
      </c>
      <c r="C6502" s="100">
        <v>2023</v>
      </c>
      <c r="D6502" s="100">
        <v>0.4</v>
      </c>
      <c r="E6502" s="103">
        <v>1</v>
      </c>
      <c r="F6502" s="103">
        <v>15</v>
      </c>
      <c r="G6502" s="104">
        <v>31.897682493333299</v>
      </c>
    </row>
    <row r="6503" spans="1:7" s="91" customFormat="1" ht="87" customHeight="1" x14ac:dyDescent="0.35">
      <c r="A6503" s="367" t="s">
        <v>454</v>
      </c>
      <c r="B6503" s="117" t="s">
        <v>626</v>
      </c>
      <c r="C6503" s="100">
        <v>2023</v>
      </c>
      <c r="D6503" s="100">
        <v>0.4</v>
      </c>
      <c r="E6503" s="103">
        <v>1</v>
      </c>
      <c r="F6503" s="103">
        <v>15</v>
      </c>
      <c r="G6503" s="104">
        <v>35.0303490699999</v>
      </c>
    </row>
    <row r="6504" spans="1:7" s="91" customFormat="1" ht="87" customHeight="1" x14ac:dyDescent="0.35">
      <c r="A6504" s="367" t="s">
        <v>454</v>
      </c>
      <c r="B6504" s="117" t="s">
        <v>626</v>
      </c>
      <c r="C6504" s="100">
        <v>2023</v>
      </c>
      <c r="D6504" s="100">
        <v>0.4</v>
      </c>
      <c r="E6504" s="103">
        <v>1</v>
      </c>
      <c r="F6504" s="103">
        <v>15</v>
      </c>
      <c r="G6504" s="104">
        <v>9.2600535500000003</v>
      </c>
    </row>
    <row r="6505" spans="1:7" s="91" customFormat="1" ht="87" customHeight="1" x14ac:dyDescent="0.35">
      <c r="A6505" s="367" t="s">
        <v>454</v>
      </c>
      <c r="B6505" s="117" t="s">
        <v>626</v>
      </c>
      <c r="C6505" s="100">
        <v>2023</v>
      </c>
      <c r="D6505" s="100">
        <v>0.4</v>
      </c>
      <c r="E6505" s="103">
        <v>1</v>
      </c>
      <c r="F6505" s="103">
        <v>15</v>
      </c>
      <c r="G6505" s="104">
        <v>9.2600535500000003</v>
      </c>
    </row>
    <row r="6506" spans="1:7" s="91" customFormat="1" ht="87" customHeight="1" x14ac:dyDescent="0.35">
      <c r="A6506" s="367" t="s">
        <v>454</v>
      </c>
      <c r="B6506" s="117" t="s">
        <v>626</v>
      </c>
      <c r="C6506" s="100">
        <v>2023</v>
      </c>
      <c r="D6506" s="100">
        <v>0.4</v>
      </c>
      <c r="E6506" s="103">
        <v>1</v>
      </c>
      <c r="F6506" s="103">
        <v>8</v>
      </c>
      <c r="G6506" s="104">
        <v>32.410295410000003</v>
      </c>
    </row>
    <row r="6507" spans="1:7" s="91" customFormat="1" ht="87" customHeight="1" x14ac:dyDescent="0.35">
      <c r="A6507" s="367" t="s">
        <v>454</v>
      </c>
      <c r="B6507" s="117" t="s">
        <v>626</v>
      </c>
      <c r="C6507" s="100">
        <v>2023</v>
      </c>
      <c r="D6507" s="100">
        <v>0.4</v>
      </c>
      <c r="E6507" s="103">
        <v>1</v>
      </c>
      <c r="F6507" s="103">
        <v>8</v>
      </c>
      <c r="G6507" s="104">
        <v>30.190095410000001</v>
      </c>
    </row>
    <row r="6508" spans="1:7" s="91" customFormat="1" ht="87" customHeight="1" x14ac:dyDescent="0.35">
      <c r="A6508" s="367" t="s">
        <v>454</v>
      </c>
      <c r="B6508" s="117" t="s">
        <v>626</v>
      </c>
      <c r="C6508" s="100">
        <v>2023</v>
      </c>
      <c r="D6508" s="100">
        <v>0.4</v>
      </c>
      <c r="E6508" s="103">
        <v>1</v>
      </c>
      <c r="F6508" s="103">
        <v>15</v>
      </c>
      <c r="G6508" s="104">
        <v>32.775780493333301</v>
      </c>
    </row>
    <row r="6509" spans="1:7" s="91" customFormat="1" ht="87" customHeight="1" x14ac:dyDescent="0.35">
      <c r="A6509" s="367" t="s">
        <v>454</v>
      </c>
      <c r="B6509" s="117" t="s">
        <v>626</v>
      </c>
      <c r="C6509" s="100">
        <v>2023</v>
      </c>
      <c r="D6509" s="100">
        <v>0.4</v>
      </c>
      <c r="E6509" s="103">
        <v>1</v>
      </c>
      <c r="F6509" s="103">
        <v>15</v>
      </c>
      <c r="G6509" s="104">
        <v>32.632060493333299</v>
      </c>
    </row>
    <row r="6510" spans="1:7" s="91" customFormat="1" ht="87" customHeight="1" x14ac:dyDescent="0.35">
      <c r="A6510" s="367" t="s">
        <v>454</v>
      </c>
      <c r="B6510" s="117" t="s">
        <v>626</v>
      </c>
      <c r="C6510" s="100">
        <v>2023</v>
      </c>
      <c r="D6510" s="100">
        <v>0.4</v>
      </c>
      <c r="E6510" s="103">
        <v>1</v>
      </c>
      <c r="F6510" s="103">
        <v>15</v>
      </c>
      <c r="G6510" s="104">
        <v>31.9042689933333</v>
      </c>
    </row>
    <row r="6511" spans="1:7" s="91" customFormat="1" ht="87" customHeight="1" x14ac:dyDescent="0.35">
      <c r="A6511" s="367" t="s">
        <v>454</v>
      </c>
      <c r="B6511" s="117" t="s">
        <v>626</v>
      </c>
      <c r="C6511" s="100">
        <v>2023</v>
      </c>
      <c r="D6511" s="100">
        <v>0.4</v>
      </c>
      <c r="E6511" s="103">
        <v>1</v>
      </c>
      <c r="F6511" s="103">
        <v>15</v>
      </c>
      <c r="G6511" s="104">
        <v>31.9042689933333</v>
      </c>
    </row>
    <row r="6512" spans="1:7" s="91" customFormat="1" ht="87" customHeight="1" x14ac:dyDescent="0.35">
      <c r="A6512" s="367" t="s">
        <v>454</v>
      </c>
      <c r="B6512" s="117" t="s">
        <v>626</v>
      </c>
      <c r="C6512" s="100">
        <v>2023</v>
      </c>
      <c r="D6512" s="100">
        <v>0.4</v>
      </c>
      <c r="E6512" s="103">
        <v>1</v>
      </c>
      <c r="F6512" s="103">
        <v>15</v>
      </c>
      <c r="G6512" s="104">
        <v>30.621282993333299</v>
      </c>
    </row>
    <row r="6513" spans="1:7" s="91" customFormat="1" ht="87" customHeight="1" x14ac:dyDescent="0.35">
      <c r="A6513" s="367" t="s">
        <v>454</v>
      </c>
      <c r="B6513" s="117" t="s">
        <v>626</v>
      </c>
      <c r="C6513" s="100">
        <v>2023</v>
      </c>
      <c r="D6513" s="100">
        <v>0.4</v>
      </c>
      <c r="E6513" s="103">
        <v>1</v>
      </c>
      <c r="F6513" s="103">
        <v>15</v>
      </c>
      <c r="G6513" s="104">
        <v>43.632485379999999</v>
      </c>
    </row>
    <row r="6514" spans="1:7" s="91" customFormat="1" ht="87" customHeight="1" x14ac:dyDescent="0.35">
      <c r="A6514" s="367" t="s">
        <v>454</v>
      </c>
      <c r="B6514" s="117" t="s">
        <v>626</v>
      </c>
      <c r="C6514" s="100">
        <v>2023</v>
      </c>
      <c r="D6514" s="100">
        <v>0.4</v>
      </c>
      <c r="E6514" s="103">
        <v>1</v>
      </c>
      <c r="F6514" s="103">
        <v>15</v>
      </c>
      <c r="G6514" s="104">
        <v>43.632485379999999</v>
      </c>
    </row>
    <row r="6515" spans="1:7" s="91" customFormat="1" ht="87" customHeight="1" x14ac:dyDescent="0.35">
      <c r="A6515" s="367" t="s">
        <v>454</v>
      </c>
      <c r="B6515" s="117" t="s">
        <v>626</v>
      </c>
      <c r="C6515" s="100">
        <v>2023</v>
      </c>
      <c r="D6515" s="100">
        <v>0.4</v>
      </c>
      <c r="E6515" s="103">
        <v>1</v>
      </c>
      <c r="F6515" s="103">
        <v>15</v>
      </c>
      <c r="G6515" s="104">
        <v>43.632485379999999</v>
      </c>
    </row>
    <row r="6516" spans="1:7" s="91" customFormat="1" ht="87" customHeight="1" x14ac:dyDescent="0.35">
      <c r="A6516" s="367" t="s">
        <v>454</v>
      </c>
      <c r="B6516" s="117" t="s">
        <v>626</v>
      </c>
      <c r="C6516" s="100">
        <v>2023</v>
      </c>
      <c r="D6516" s="100">
        <v>0.4</v>
      </c>
      <c r="E6516" s="103">
        <v>1</v>
      </c>
      <c r="F6516" s="103">
        <v>15</v>
      </c>
      <c r="G6516" s="104">
        <v>42.285612159999999</v>
      </c>
    </row>
    <row r="6517" spans="1:7" s="91" customFormat="1" ht="87" customHeight="1" x14ac:dyDescent="0.35">
      <c r="A6517" s="367" t="s">
        <v>454</v>
      </c>
      <c r="B6517" s="117" t="s">
        <v>626</v>
      </c>
      <c r="C6517" s="100">
        <v>2023</v>
      </c>
      <c r="D6517" s="100">
        <v>0.4</v>
      </c>
      <c r="E6517" s="103">
        <v>1</v>
      </c>
      <c r="F6517" s="103">
        <v>15</v>
      </c>
      <c r="G6517" s="104">
        <v>42.285612159999999</v>
      </c>
    </row>
    <row r="6518" spans="1:7" s="91" customFormat="1" ht="87" customHeight="1" x14ac:dyDescent="0.35">
      <c r="A6518" s="367" t="s">
        <v>454</v>
      </c>
      <c r="B6518" s="117" t="s">
        <v>626</v>
      </c>
      <c r="C6518" s="100">
        <v>2023</v>
      </c>
      <c r="D6518" s="100">
        <v>0.4</v>
      </c>
      <c r="E6518" s="103">
        <v>1</v>
      </c>
      <c r="F6518" s="103">
        <v>15</v>
      </c>
      <c r="G6518" s="104">
        <v>35.300461476666698</v>
      </c>
    </row>
    <row r="6519" spans="1:7" s="91" customFormat="1" ht="87" customHeight="1" x14ac:dyDescent="0.35">
      <c r="A6519" s="367" t="s">
        <v>454</v>
      </c>
      <c r="B6519" s="117" t="s">
        <v>626</v>
      </c>
      <c r="C6519" s="100">
        <v>2023</v>
      </c>
      <c r="D6519" s="100">
        <v>0.4</v>
      </c>
      <c r="E6519" s="103">
        <v>1</v>
      </c>
      <c r="F6519" s="103">
        <v>15</v>
      </c>
      <c r="G6519" s="104">
        <v>34.546942316666701</v>
      </c>
    </row>
    <row r="6520" spans="1:7" s="91" customFormat="1" ht="87" customHeight="1" x14ac:dyDescent="0.35">
      <c r="A6520" s="367" t="s">
        <v>454</v>
      </c>
      <c r="B6520" s="117" t="s">
        <v>626</v>
      </c>
      <c r="C6520" s="100">
        <v>2023</v>
      </c>
      <c r="D6520" s="100">
        <v>0.4</v>
      </c>
      <c r="E6520" s="103">
        <v>1</v>
      </c>
      <c r="F6520" s="103">
        <v>15</v>
      </c>
      <c r="G6520" s="104">
        <v>34.546942316666701</v>
      </c>
    </row>
    <row r="6521" spans="1:7" s="91" customFormat="1" ht="87" customHeight="1" x14ac:dyDescent="0.35">
      <c r="A6521" s="367" t="s">
        <v>454</v>
      </c>
      <c r="B6521" s="117" t="s">
        <v>626</v>
      </c>
      <c r="C6521" s="100">
        <v>2023</v>
      </c>
      <c r="D6521" s="100">
        <v>0.4</v>
      </c>
      <c r="E6521" s="103">
        <v>1</v>
      </c>
      <c r="F6521" s="103">
        <v>15</v>
      </c>
      <c r="G6521" s="104">
        <v>34.546942672666702</v>
      </c>
    </row>
    <row r="6522" spans="1:7" s="91" customFormat="1" ht="87" customHeight="1" x14ac:dyDescent="0.35">
      <c r="A6522" s="367" t="s">
        <v>454</v>
      </c>
      <c r="B6522" s="117" t="s">
        <v>626</v>
      </c>
      <c r="C6522" s="100">
        <v>2023</v>
      </c>
      <c r="D6522" s="100">
        <v>0.4</v>
      </c>
      <c r="E6522" s="103">
        <v>1</v>
      </c>
      <c r="F6522" s="103">
        <v>15</v>
      </c>
      <c r="G6522" s="104">
        <v>34.546942316666701</v>
      </c>
    </row>
    <row r="6523" spans="1:7" s="91" customFormat="1" ht="87" customHeight="1" x14ac:dyDescent="0.35">
      <c r="A6523" s="367" t="s">
        <v>454</v>
      </c>
      <c r="B6523" s="117" t="s">
        <v>626</v>
      </c>
      <c r="C6523" s="100">
        <v>2023</v>
      </c>
      <c r="D6523" s="100">
        <v>0.4</v>
      </c>
      <c r="E6523" s="103">
        <v>1</v>
      </c>
      <c r="F6523" s="103">
        <v>15</v>
      </c>
      <c r="G6523" s="104">
        <v>36.603658422666697</v>
      </c>
    </row>
    <row r="6524" spans="1:7" s="91" customFormat="1" ht="87" customHeight="1" x14ac:dyDescent="0.35">
      <c r="A6524" s="367" t="s">
        <v>454</v>
      </c>
      <c r="B6524" s="117" t="s">
        <v>626</v>
      </c>
      <c r="C6524" s="100">
        <v>2023</v>
      </c>
      <c r="D6524" s="100">
        <v>0.4</v>
      </c>
      <c r="E6524" s="103">
        <v>1</v>
      </c>
      <c r="F6524" s="103">
        <v>15</v>
      </c>
      <c r="G6524" s="104">
        <v>28.1009585026667</v>
      </c>
    </row>
    <row r="6525" spans="1:7" s="91" customFormat="1" ht="87" customHeight="1" x14ac:dyDescent="0.35">
      <c r="A6525" s="367" t="s">
        <v>454</v>
      </c>
      <c r="B6525" s="117" t="s">
        <v>626</v>
      </c>
      <c r="C6525" s="100">
        <v>2023</v>
      </c>
      <c r="D6525" s="100">
        <v>0.4</v>
      </c>
      <c r="E6525" s="103">
        <v>1</v>
      </c>
      <c r="F6525" s="103">
        <v>15</v>
      </c>
      <c r="G6525" s="104">
        <v>28.1009585026667</v>
      </c>
    </row>
    <row r="6526" spans="1:7" s="91" customFormat="1" ht="87" customHeight="1" x14ac:dyDescent="0.35">
      <c r="A6526" s="367" t="s">
        <v>454</v>
      </c>
      <c r="B6526" s="117" t="s">
        <v>626</v>
      </c>
      <c r="C6526" s="100">
        <v>2023</v>
      </c>
      <c r="D6526" s="100">
        <v>0.4</v>
      </c>
      <c r="E6526" s="103">
        <v>1</v>
      </c>
      <c r="F6526" s="103">
        <v>15</v>
      </c>
      <c r="G6526" s="104">
        <v>27.217731842666701</v>
      </c>
    </row>
    <row r="6527" spans="1:7" s="91" customFormat="1" ht="87" customHeight="1" x14ac:dyDescent="0.35">
      <c r="A6527" s="367" t="s">
        <v>454</v>
      </c>
      <c r="B6527" s="117" t="s">
        <v>626</v>
      </c>
      <c r="C6527" s="100">
        <v>2023</v>
      </c>
      <c r="D6527" s="100">
        <v>0.4</v>
      </c>
      <c r="E6527" s="103">
        <v>1</v>
      </c>
      <c r="F6527" s="103">
        <v>15</v>
      </c>
      <c r="G6527" s="104">
        <v>34.200890000000001</v>
      </c>
    </row>
    <row r="6528" spans="1:7" s="91" customFormat="1" ht="87" customHeight="1" x14ac:dyDescent="0.35">
      <c r="A6528" s="367" t="s">
        <v>454</v>
      </c>
      <c r="B6528" s="117" t="s">
        <v>626</v>
      </c>
      <c r="C6528" s="100">
        <v>2023</v>
      </c>
      <c r="D6528" s="100">
        <v>0.4</v>
      </c>
      <c r="E6528" s="103">
        <v>1</v>
      </c>
      <c r="F6528" s="103">
        <v>15</v>
      </c>
      <c r="G6528" s="104">
        <v>36.991838639999997</v>
      </c>
    </row>
    <row r="6529" spans="1:7" s="91" customFormat="1" ht="87" customHeight="1" x14ac:dyDescent="0.35">
      <c r="A6529" s="367" t="s">
        <v>454</v>
      </c>
      <c r="B6529" s="117" t="s">
        <v>626</v>
      </c>
      <c r="C6529" s="100">
        <v>2023</v>
      </c>
      <c r="D6529" s="100">
        <v>0.4</v>
      </c>
      <c r="E6529" s="103">
        <v>1</v>
      </c>
      <c r="F6529" s="103">
        <v>15</v>
      </c>
      <c r="G6529" s="104">
        <v>36.870223639999999</v>
      </c>
    </row>
    <row r="6530" spans="1:7" s="91" customFormat="1" ht="87" customHeight="1" x14ac:dyDescent="0.35">
      <c r="A6530" s="367" t="s">
        <v>454</v>
      </c>
      <c r="B6530" s="117" t="s">
        <v>626</v>
      </c>
      <c r="C6530" s="100">
        <v>2023</v>
      </c>
      <c r="D6530" s="100">
        <v>0.4</v>
      </c>
      <c r="E6530" s="103">
        <v>1</v>
      </c>
      <c r="F6530" s="103">
        <v>15</v>
      </c>
      <c r="G6530" s="104">
        <v>32.785491639999996</v>
      </c>
    </row>
    <row r="6531" spans="1:7" s="91" customFormat="1" ht="87" customHeight="1" x14ac:dyDescent="0.35">
      <c r="A6531" s="367" t="s">
        <v>454</v>
      </c>
      <c r="B6531" s="117" t="s">
        <v>627</v>
      </c>
      <c r="C6531" s="100">
        <v>2023</v>
      </c>
      <c r="D6531" s="100">
        <v>0.4</v>
      </c>
      <c r="E6531" s="103">
        <v>1</v>
      </c>
      <c r="F6531" s="103">
        <v>19</v>
      </c>
      <c r="G6531" s="104">
        <v>34.639769999999999</v>
      </c>
    </row>
    <row r="6532" spans="1:7" s="91" customFormat="1" ht="87" customHeight="1" x14ac:dyDescent="0.35">
      <c r="A6532" s="367" t="s">
        <v>454</v>
      </c>
      <c r="B6532" s="117" t="s">
        <v>627</v>
      </c>
      <c r="C6532" s="100">
        <v>2023</v>
      </c>
      <c r="D6532" s="100">
        <v>0.4</v>
      </c>
      <c r="E6532" s="103">
        <v>1</v>
      </c>
      <c r="F6532" s="103">
        <v>20</v>
      </c>
      <c r="G6532" s="104">
        <v>33.874679999999998</v>
      </c>
    </row>
    <row r="6533" spans="1:7" s="91" customFormat="1" ht="87" customHeight="1" x14ac:dyDescent="0.35">
      <c r="A6533" s="367" t="s">
        <v>454</v>
      </c>
      <c r="B6533" s="117" t="s">
        <v>627</v>
      </c>
      <c r="C6533" s="100">
        <v>2023</v>
      </c>
      <c r="D6533" s="100">
        <v>0.4</v>
      </c>
      <c r="E6533" s="103">
        <v>1</v>
      </c>
      <c r="F6533" s="103">
        <v>70</v>
      </c>
      <c r="G6533" s="104">
        <v>51.992800000000003</v>
      </c>
    </row>
    <row r="6534" spans="1:7" s="91" customFormat="1" ht="87" customHeight="1" x14ac:dyDescent="0.35">
      <c r="A6534" s="367" t="s">
        <v>454</v>
      </c>
      <c r="B6534" s="117" t="s">
        <v>684</v>
      </c>
      <c r="C6534" s="100">
        <v>2023</v>
      </c>
      <c r="D6534" s="100">
        <v>0.4</v>
      </c>
      <c r="E6534" s="103">
        <v>1</v>
      </c>
      <c r="F6534" s="103">
        <v>650</v>
      </c>
      <c r="G6534" s="104">
        <v>9.1594999999999995</v>
      </c>
    </row>
    <row r="6535" spans="1:7" s="91" customFormat="1" ht="87" customHeight="1" x14ac:dyDescent="0.35">
      <c r="A6535" s="367" t="s">
        <v>454</v>
      </c>
      <c r="B6535" s="117" t="s">
        <v>628</v>
      </c>
      <c r="C6535" s="100">
        <v>2023</v>
      </c>
      <c r="D6535" s="100">
        <v>0.4</v>
      </c>
      <c r="E6535" s="103">
        <v>1</v>
      </c>
      <c r="F6535" s="103">
        <v>15</v>
      </c>
      <c r="G6535" s="104">
        <v>49.157249666666701</v>
      </c>
    </row>
    <row r="6536" spans="1:7" s="91" customFormat="1" ht="87" customHeight="1" x14ac:dyDescent="0.35">
      <c r="A6536" s="367" t="s">
        <v>454</v>
      </c>
      <c r="B6536" s="117" t="s">
        <v>628</v>
      </c>
      <c r="C6536" s="100">
        <v>2023</v>
      </c>
      <c r="D6536" s="100">
        <v>0.4</v>
      </c>
      <c r="E6536" s="103">
        <v>1</v>
      </c>
      <c r="F6536" s="103">
        <v>15</v>
      </c>
      <c r="G6536" s="104">
        <v>7.8256332666666699</v>
      </c>
    </row>
    <row r="6537" spans="1:7" s="91" customFormat="1" ht="87" customHeight="1" x14ac:dyDescent="0.35">
      <c r="A6537" s="367" t="s">
        <v>454</v>
      </c>
      <c r="B6537" s="117" t="s">
        <v>628</v>
      </c>
      <c r="C6537" s="100">
        <v>2023</v>
      </c>
      <c r="D6537" s="100">
        <v>0.4</v>
      </c>
      <c r="E6537" s="103">
        <v>1</v>
      </c>
      <c r="F6537" s="103">
        <v>10</v>
      </c>
      <c r="G6537" s="104">
        <v>27.513736000000002</v>
      </c>
    </row>
    <row r="6538" spans="1:7" s="91" customFormat="1" ht="87" customHeight="1" x14ac:dyDescent="0.35">
      <c r="A6538" s="367" t="s">
        <v>454</v>
      </c>
      <c r="B6538" s="117" t="s">
        <v>628</v>
      </c>
      <c r="C6538" s="100">
        <v>2023</v>
      </c>
      <c r="D6538" s="100">
        <v>0.4</v>
      </c>
      <c r="E6538" s="103">
        <v>1</v>
      </c>
      <c r="F6538" s="103">
        <v>15</v>
      </c>
      <c r="G6538" s="104">
        <v>27.513736000000002</v>
      </c>
    </row>
    <row r="6539" spans="1:7" s="91" customFormat="1" ht="87" customHeight="1" x14ac:dyDescent="0.35">
      <c r="A6539" s="367" t="s">
        <v>454</v>
      </c>
      <c r="B6539" s="117" t="s">
        <v>628</v>
      </c>
      <c r="C6539" s="100">
        <v>2023</v>
      </c>
      <c r="D6539" s="100">
        <v>0.4</v>
      </c>
      <c r="E6539" s="103">
        <v>1</v>
      </c>
      <c r="F6539" s="103">
        <v>5</v>
      </c>
      <c r="G6539" s="104">
        <v>27.513736000000002</v>
      </c>
    </row>
    <row r="6540" spans="1:7" s="91" customFormat="1" ht="87" customHeight="1" x14ac:dyDescent="0.35">
      <c r="A6540" s="367" t="s">
        <v>454</v>
      </c>
      <c r="B6540" s="117" t="s">
        <v>628</v>
      </c>
      <c r="C6540" s="100">
        <v>2023</v>
      </c>
      <c r="D6540" s="100">
        <v>0.4</v>
      </c>
      <c r="E6540" s="103">
        <v>1</v>
      </c>
      <c r="F6540" s="103">
        <v>14</v>
      </c>
      <c r="G6540" s="104">
        <v>28.432787973</v>
      </c>
    </row>
    <row r="6541" spans="1:7" s="91" customFormat="1" ht="87" customHeight="1" x14ac:dyDescent="0.35">
      <c r="A6541" s="367" t="s">
        <v>454</v>
      </c>
      <c r="B6541" s="117" t="s">
        <v>628</v>
      </c>
      <c r="C6541" s="100">
        <v>2023</v>
      </c>
      <c r="D6541" s="100">
        <v>0.4</v>
      </c>
      <c r="E6541" s="103">
        <v>1</v>
      </c>
      <c r="F6541" s="103">
        <v>15</v>
      </c>
      <c r="G6541" s="104">
        <v>23.216580603000001</v>
      </c>
    </row>
    <row r="6542" spans="1:7" s="91" customFormat="1" ht="87" customHeight="1" x14ac:dyDescent="0.35">
      <c r="A6542" s="367" t="s">
        <v>454</v>
      </c>
      <c r="B6542" s="117" t="s">
        <v>628</v>
      </c>
      <c r="C6542" s="100">
        <v>2023</v>
      </c>
      <c r="D6542" s="100">
        <v>0.4</v>
      </c>
      <c r="E6542" s="103">
        <v>1</v>
      </c>
      <c r="F6542" s="103">
        <v>15</v>
      </c>
      <c r="G6542" s="104">
        <v>24.672163303000001</v>
      </c>
    </row>
    <row r="6543" spans="1:7" s="91" customFormat="1" ht="87" customHeight="1" x14ac:dyDescent="0.35">
      <c r="A6543" s="367" t="s">
        <v>454</v>
      </c>
      <c r="B6543" s="117" t="s">
        <v>628</v>
      </c>
      <c r="C6543" s="100">
        <v>2023</v>
      </c>
      <c r="D6543" s="100">
        <v>0.4</v>
      </c>
      <c r="E6543" s="103">
        <v>1</v>
      </c>
      <c r="F6543" s="103">
        <v>15</v>
      </c>
      <c r="G6543" s="104">
        <v>26.043896622999998</v>
      </c>
    </row>
    <row r="6544" spans="1:7" s="91" customFormat="1" ht="87" customHeight="1" x14ac:dyDescent="0.35">
      <c r="A6544" s="367" t="s">
        <v>454</v>
      </c>
      <c r="B6544" s="117" t="s">
        <v>628</v>
      </c>
      <c r="C6544" s="100">
        <v>2023</v>
      </c>
      <c r="D6544" s="100">
        <v>0.4</v>
      </c>
      <c r="E6544" s="103">
        <v>1</v>
      </c>
      <c r="F6544" s="103">
        <v>10</v>
      </c>
      <c r="G6544" s="104">
        <v>25.698413923</v>
      </c>
    </row>
    <row r="6545" spans="1:7" s="91" customFormat="1" ht="87" customHeight="1" x14ac:dyDescent="0.35">
      <c r="A6545" s="367" t="s">
        <v>454</v>
      </c>
      <c r="B6545" s="117" t="s">
        <v>628</v>
      </c>
      <c r="C6545" s="100">
        <v>2023</v>
      </c>
      <c r="D6545" s="100">
        <v>0.4</v>
      </c>
      <c r="E6545" s="103">
        <v>1</v>
      </c>
      <c r="F6545" s="103">
        <v>10</v>
      </c>
      <c r="G6545" s="104">
        <v>25.698413923</v>
      </c>
    </row>
    <row r="6546" spans="1:7" s="91" customFormat="1" ht="87" customHeight="1" x14ac:dyDescent="0.35">
      <c r="A6546" s="367" t="s">
        <v>454</v>
      </c>
      <c r="B6546" s="117" t="s">
        <v>628</v>
      </c>
      <c r="C6546" s="100">
        <v>2023</v>
      </c>
      <c r="D6546" s="100">
        <v>0.4</v>
      </c>
      <c r="E6546" s="103">
        <v>1</v>
      </c>
      <c r="F6546" s="103">
        <v>10</v>
      </c>
      <c r="G6546" s="104">
        <v>26.236682243000001</v>
      </c>
    </row>
    <row r="6547" spans="1:7" s="91" customFormat="1" ht="87" customHeight="1" x14ac:dyDescent="0.35">
      <c r="A6547" s="367" t="s">
        <v>454</v>
      </c>
      <c r="B6547" s="117" t="s">
        <v>628</v>
      </c>
      <c r="C6547" s="100">
        <v>2023</v>
      </c>
      <c r="D6547" s="100">
        <v>0.4</v>
      </c>
      <c r="E6547" s="103">
        <v>1</v>
      </c>
      <c r="F6547" s="103">
        <v>5</v>
      </c>
      <c r="G6547" s="104">
        <v>25.706682242999999</v>
      </c>
    </row>
    <row r="6548" spans="1:7" s="91" customFormat="1" ht="87" customHeight="1" x14ac:dyDescent="0.35">
      <c r="A6548" s="367" t="s">
        <v>454</v>
      </c>
      <c r="B6548" s="117" t="s">
        <v>628</v>
      </c>
      <c r="C6548" s="100">
        <v>2023</v>
      </c>
      <c r="D6548" s="100">
        <v>0.4</v>
      </c>
      <c r="E6548" s="103">
        <v>1</v>
      </c>
      <c r="F6548" s="103">
        <v>5</v>
      </c>
      <c r="G6548" s="104">
        <v>25.661587973</v>
      </c>
    </row>
    <row r="6549" spans="1:7" s="91" customFormat="1" ht="87" customHeight="1" x14ac:dyDescent="0.35">
      <c r="A6549" s="367" t="s">
        <v>454</v>
      </c>
      <c r="B6549" s="117" t="s">
        <v>628</v>
      </c>
      <c r="C6549" s="100">
        <v>2023</v>
      </c>
      <c r="D6549" s="100">
        <v>0.4</v>
      </c>
      <c r="E6549" s="103">
        <v>1</v>
      </c>
      <c r="F6549" s="103">
        <v>20</v>
      </c>
      <c r="G6549" s="104">
        <v>22.413208192999999</v>
      </c>
    </row>
    <row r="6550" spans="1:7" s="91" customFormat="1" ht="87" customHeight="1" x14ac:dyDescent="0.35">
      <c r="A6550" s="367" t="s">
        <v>454</v>
      </c>
      <c r="B6550" s="117" t="s">
        <v>628</v>
      </c>
      <c r="C6550" s="100">
        <v>2023</v>
      </c>
      <c r="D6550" s="100">
        <v>0.4</v>
      </c>
      <c r="E6550" s="103">
        <v>1</v>
      </c>
      <c r="F6550" s="103">
        <v>15</v>
      </c>
      <c r="G6550" s="104">
        <v>23.523308192999998</v>
      </c>
    </row>
    <row r="6551" spans="1:7" s="91" customFormat="1" ht="87" customHeight="1" x14ac:dyDescent="0.35">
      <c r="A6551" s="367" t="s">
        <v>454</v>
      </c>
      <c r="B6551" s="117" t="s">
        <v>628</v>
      </c>
      <c r="C6551" s="100">
        <v>2023</v>
      </c>
      <c r="D6551" s="100">
        <v>0.4</v>
      </c>
      <c r="E6551" s="103">
        <v>1</v>
      </c>
      <c r="F6551" s="103">
        <v>15</v>
      </c>
      <c r="G6551" s="104">
        <v>28.727905903</v>
      </c>
    </row>
    <row r="6552" spans="1:7" s="91" customFormat="1" ht="87" customHeight="1" x14ac:dyDescent="0.35">
      <c r="A6552" s="367" t="s">
        <v>454</v>
      </c>
      <c r="B6552" s="117" t="s">
        <v>628</v>
      </c>
      <c r="C6552" s="100">
        <v>2023</v>
      </c>
      <c r="D6552" s="100">
        <v>0.4</v>
      </c>
      <c r="E6552" s="103">
        <v>1</v>
      </c>
      <c r="F6552" s="103">
        <v>7</v>
      </c>
      <c r="G6552" s="104">
        <v>27.398148403</v>
      </c>
    </row>
    <row r="6553" spans="1:7" s="91" customFormat="1" ht="87" customHeight="1" x14ac:dyDescent="0.35">
      <c r="A6553" s="367" t="s">
        <v>454</v>
      </c>
      <c r="B6553" s="117" t="s">
        <v>628</v>
      </c>
      <c r="C6553" s="100">
        <v>2023</v>
      </c>
      <c r="D6553" s="100">
        <v>0.4</v>
      </c>
      <c r="E6553" s="103">
        <v>1</v>
      </c>
      <c r="F6553" s="103">
        <v>10</v>
      </c>
      <c r="G6553" s="104">
        <v>28.238515082999999</v>
      </c>
    </row>
    <row r="6554" spans="1:7" s="91" customFormat="1" ht="87" customHeight="1" x14ac:dyDescent="0.35">
      <c r="A6554" s="367" t="s">
        <v>454</v>
      </c>
      <c r="B6554" s="117" t="s">
        <v>628</v>
      </c>
      <c r="C6554" s="100">
        <v>2023</v>
      </c>
      <c r="D6554" s="100">
        <v>0.4</v>
      </c>
      <c r="E6554" s="103">
        <v>1</v>
      </c>
      <c r="F6554" s="103">
        <v>5</v>
      </c>
      <c r="G6554" s="104">
        <v>29.059248403000002</v>
      </c>
    </row>
    <row r="6555" spans="1:7" s="91" customFormat="1" ht="87" customHeight="1" x14ac:dyDescent="0.35">
      <c r="A6555" s="367" t="s">
        <v>454</v>
      </c>
      <c r="B6555" s="117" t="s">
        <v>628</v>
      </c>
      <c r="C6555" s="100">
        <v>2023</v>
      </c>
      <c r="D6555" s="100">
        <v>0.4</v>
      </c>
      <c r="E6555" s="103">
        <v>1</v>
      </c>
      <c r="F6555" s="103">
        <v>10</v>
      </c>
      <c r="G6555" s="104">
        <v>29.059248403000002</v>
      </c>
    </row>
    <row r="6556" spans="1:7" s="91" customFormat="1" ht="87" customHeight="1" x14ac:dyDescent="0.35">
      <c r="A6556" s="367" t="s">
        <v>454</v>
      </c>
      <c r="B6556" s="117" t="s">
        <v>628</v>
      </c>
      <c r="C6556" s="100">
        <v>2023</v>
      </c>
      <c r="D6556" s="100">
        <v>0.4</v>
      </c>
      <c r="E6556" s="103">
        <v>1</v>
      </c>
      <c r="F6556" s="103">
        <v>15</v>
      </c>
      <c r="G6556" s="104">
        <v>30.169348403000001</v>
      </c>
    </row>
    <row r="6557" spans="1:7" s="91" customFormat="1" ht="87" customHeight="1" x14ac:dyDescent="0.35">
      <c r="A6557" s="367" t="s">
        <v>454</v>
      </c>
      <c r="B6557" s="117" t="s">
        <v>628</v>
      </c>
      <c r="C6557" s="100">
        <v>2023</v>
      </c>
      <c r="D6557" s="100">
        <v>0.4</v>
      </c>
      <c r="E6557" s="103">
        <v>1</v>
      </c>
      <c r="F6557" s="103">
        <v>7</v>
      </c>
      <c r="G6557" s="104">
        <v>27.136515082999999</v>
      </c>
    </row>
    <row r="6558" spans="1:7" s="91" customFormat="1" ht="87" customHeight="1" x14ac:dyDescent="0.35">
      <c r="A6558" s="367" t="s">
        <v>454</v>
      </c>
      <c r="B6558" s="117" t="s">
        <v>628</v>
      </c>
      <c r="C6558" s="100">
        <v>2023</v>
      </c>
      <c r="D6558" s="100">
        <v>0.4</v>
      </c>
      <c r="E6558" s="103">
        <v>1</v>
      </c>
      <c r="F6558" s="103">
        <v>12</v>
      </c>
      <c r="G6558" s="104">
        <v>27.02780675</v>
      </c>
    </row>
    <row r="6559" spans="1:7" s="91" customFormat="1" ht="87" customHeight="1" x14ac:dyDescent="0.35">
      <c r="A6559" s="367" t="s">
        <v>454</v>
      </c>
      <c r="B6559" s="117" t="s">
        <v>628</v>
      </c>
      <c r="C6559" s="100">
        <v>2023</v>
      </c>
      <c r="D6559" s="100">
        <v>0.4</v>
      </c>
      <c r="E6559" s="103">
        <v>1</v>
      </c>
      <c r="F6559" s="103">
        <v>15</v>
      </c>
      <c r="G6559" s="104">
        <v>27.027798000000001</v>
      </c>
    </row>
    <row r="6560" spans="1:7" s="91" customFormat="1" ht="87" customHeight="1" x14ac:dyDescent="0.35">
      <c r="A6560" s="367" t="s">
        <v>454</v>
      </c>
      <c r="B6560" s="117" t="s">
        <v>628</v>
      </c>
      <c r="C6560" s="100">
        <v>2023</v>
      </c>
      <c r="D6560" s="100">
        <v>0.4</v>
      </c>
      <c r="E6560" s="103">
        <v>1</v>
      </c>
      <c r="F6560" s="103">
        <v>7</v>
      </c>
      <c r="G6560" s="104">
        <v>28.066227999999999</v>
      </c>
    </row>
    <row r="6561" spans="1:7" s="91" customFormat="1" ht="87" customHeight="1" x14ac:dyDescent="0.35">
      <c r="A6561" s="367" t="s">
        <v>454</v>
      </c>
      <c r="B6561" s="117" t="s">
        <v>628</v>
      </c>
      <c r="C6561" s="100">
        <v>2023</v>
      </c>
      <c r="D6561" s="100">
        <v>0.4</v>
      </c>
      <c r="E6561" s="103">
        <v>1</v>
      </c>
      <c r="F6561" s="103">
        <v>7</v>
      </c>
      <c r="G6561" s="104">
        <v>28.066227999999999</v>
      </c>
    </row>
    <row r="6562" spans="1:7" s="91" customFormat="1" ht="87" customHeight="1" x14ac:dyDescent="0.35">
      <c r="A6562" s="367" t="s">
        <v>454</v>
      </c>
      <c r="B6562" s="117" t="s">
        <v>628</v>
      </c>
      <c r="C6562" s="100">
        <v>2023</v>
      </c>
      <c r="D6562" s="100">
        <v>0.4</v>
      </c>
      <c r="E6562" s="103">
        <v>1</v>
      </c>
      <c r="F6562" s="103">
        <v>10</v>
      </c>
      <c r="G6562" s="104">
        <v>13.538498000000001</v>
      </c>
    </row>
    <row r="6563" spans="1:7" s="91" customFormat="1" ht="87" customHeight="1" x14ac:dyDescent="0.35">
      <c r="A6563" s="367" t="s">
        <v>454</v>
      </c>
      <c r="B6563" s="117" t="s">
        <v>628</v>
      </c>
      <c r="C6563" s="100">
        <v>2023</v>
      </c>
      <c r="D6563" s="100">
        <v>0.4</v>
      </c>
      <c r="E6563" s="103">
        <v>1</v>
      </c>
      <c r="F6563" s="103">
        <v>8</v>
      </c>
      <c r="G6563" s="104">
        <v>19.818368</v>
      </c>
    </row>
    <row r="6564" spans="1:7" s="91" customFormat="1" ht="87" customHeight="1" x14ac:dyDescent="0.35">
      <c r="A6564" s="367" t="s">
        <v>454</v>
      </c>
      <c r="B6564" s="117" t="s">
        <v>628</v>
      </c>
      <c r="C6564" s="100">
        <v>2023</v>
      </c>
      <c r="D6564" s="100">
        <v>0.4</v>
      </c>
      <c r="E6564" s="103">
        <v>1</v>
      </c>
      <c r="F6564" s="103">
        <v>8</v>
      </c>
      <c r="G6564" s="104">
        <v>23.691697999999999</v>
      </c>
    </row>
    <row r="6565" spans="1:7" s="91" customFormat="1" ht="87" customHeight="1" x14ac:dyDescent="0.35">
      <c r="A6565" s="367" t="s">
        <v>454</v>
      </c>
      <c r="B6565" s="117" t="s">
        <v>628</v>
      </c>
      <c r="C6565" s="100">
        <v>2023</v>
      </c>
      <c r="D6565" s="100">
        <v>0.4</v>
      </c>
      <c r="E6565" s="103">
        <v>1</v>
      </c>
      <c r="F6565" s="103">
        <v>8</v>
      </c>
      <c r="G6565" s="104">
        <v>23.691697999999999</v>
      </c>
    </row>
    <row r="6566" spans="1:7" s="91" customFormat="1" ht="87" customHeight="1" x14ac:dyDescent="0.35">
      <c r="A6566" s="367" t="s">
        <v>454</v>
      </c>
      <c r="B6566" s="117" t="s">
        <v>628</v>
      </c>
      <c r="C6566" s="100">
        <v>2023</v>
      </c>
      <c r="D6566" s="100">
        <v>0.4</v>
      </c>
      <c r="E6566" s="103">
        <v>1</v>
      </c>
      <c r="F6566" s="103">
        <v>8</v>
      </c>
      <c r="G6566" s="104">
        <v>26.673928</v>
      </c>
    </row>
    <row r="6567" spans="1:7" s="91" customFormat="1" ht="87" customHeight="1" x14ac:dyDescent="0.35">
      <c r="A6567" s="367" t="s">
        <v>454</v>
      </c>
      <c r="B6567" s="117" t="s">
        <v>628</v>
      </c>
      <c r="C6567" s="100">
        <v>2023</v>
      </c>
      <c r="D6567" s="100">
        <v>0.4</v>
      </c>
      <c r="E6567" s="103">
        <v>1</v>
      </c>
      <c r="F6567" s="103">
        <v>15</v>
      </c>
      <c r="G6567" s="104">
        <v>32.172153020000003</v>
      </c>
    </row>
    <row r="6568" spans="1:7" s="91" customFormat="1" ht="87" customHeight="1" x14ac:dyDescent="0.35">
      <c r="A6568" s="367" t="s">
        <v>454</v>
      </c>
      <c r="B6568" s="117" t="s">
        <v>628</v>
      </c>
      <c r="C6568" s="100">
        <v>2023</v>
      </c>
      <c r="D6568" s="100">
        <v>0.4</v>
      </c>
      <c r="E6568" s="103">
        <v>1</v>
      </c>
      <c r="F6568" s="103">
        <v>15</v>
      </c>
      <c r="G6568" s="104">
        <v>31.06205302</v>
      </c>
    </row>
    <row r="6569" spans="1:7" s="91" customFormat="1" ht="87" customHeight="1" x14ac:dyDescent="0.35">
      <c r="A6569" s="367" t="s">
        <v>454</v>
      </c>
      <c r="B6569" s="117" t="s">
        <v>628</v>
      </c>
      <c r="C6569" s="100">
        <v>2023</v>
      </c>
      <c r="D6569" s="100">
        <v>0.4</v>
      </c>
      <c r="E6569" s="103">
        <v>1</v>
      </c>
      <c r="F6569" s="103">
        <v>15</v>
      </c>
      <c r="G6569" s="104">
        <v>31.880643020000001</v>
      </c>
    </row>
    <row r="6570" spans="1:7" s="91" customFormat="1" ht="87" customHeight="1" x14ac:dyDescent="0.35">
      <c r="A6570" s="367" t="s">
        <v>454</v>
      </c>
      <c r="B6570" s="117" t="s">
        <v>628</v>
      </c>
      <c r="C6570" s="100">
        <v>2023</v>
      </c>
      <c r="D6570" s="100">
        <v>0.4</v>
      </c>
      <c r="E6570" s="103">
        <v>1</v>
      </c>
      <c r="F6570" s="103">
        <v>5</v>
      </c>
      <c r="G6570" s="104">
        <v>31.880643020000001</v>
      </c>
    </row>
    <row r="6571" spans="1:7" s="91" customFormat="1" ht="87" customHeight="1" x14ac:dyDescent="0.35">
      <c r="A6571" s="367" t="s">
        <v>454</v>
      </c>
      <c r="B6571" s="117" t="s">
        <v>628</v>
      </c>
      <c r="C6571" s="100">
        <v>2023</v>
      </c>
      <c r="D6571" s="100">
        <v>0.4</v>
      </c>
      <c r="E6571" s="103">
        <v>1</v>
      </c>
      <c r="F6571" s="103">
        <v>15</v>
      </c>
      <c r="G6571" s="104">
        <v>29.274202320000001</v>
      </c>
    </row>
    <row r="6572" spans="1:7" s="91" customFormat="1" ht="87" customHeight="1" x14ac:dyDescent="0.35">
      <c r="A6572" s="367" t="s">
        <v>454</v>
      </c>
      <c r="B6572" s="117" t="s">
        <v>628</v>
      </c>
      <c r="C6572" s="100">
        <v>2023</v>
      </c>
      <c r="D6572" s="100">
        <v>0.4</v>
      </c>
      <c r="E6572" s="103">
        <v>1</v>
      </c>
      <c r="F6572" s="103">
        <v>7</v>
      </c>
      <c r="G6572" s="104">
        <v>29.3479554189474</v>
      </c>
    </row>
    <row r="6573" spans="1:7" s="91" customFormat="1" ht="87" customHeight="1" x14ac:dyDescent="0.35">
      <c r="A6573" s="367" t="s">
        <v>454</v>
      </c>
      <c r="B6573" s="117" t="s">
        <v>628</v>
      </c>
      <c r="C6573" s="100">
        <v>2023</v>
      </c>
      <c r="D6573" s="100">
        <v>0.4</v>
      </c>
      <c r="E6573" s="103">
        <v>1</v>
      </c>
      <c r="F6573" s="103">
        <v>15</v>
      </c>
      <c r="G6573" s="104">
        <v>28.459609078947398</v>
      </c>
    </row>
    <row r="6574" spans="1:7" s="91" customFormat="1" ht="87" customHeight="1" x14ac:dyDescent="0.35">
      <c r="A6574" s="367" t="s">
        <v>454</v>
      </c>
      <c r="B6574" s="117" t="s">
        <v>628</v>
      </c>
      <c r="C6574" s="100">
        <v>2023</v>
      </c>
      <c r="D6574" s="100">
        <v>0.4</v>
      </c>
      <c r="E6574" s="103">
        <v>1</v>
      </c>
      <c r="F6574" s="103">
        <v>10</v>
      </c>
      <c r="G6574" s="104">
        <v>21.570305148947401</v>
      </c>
    </row>
    <row r="6575" spans="1:7" s="91" customFormat="1" ht="87" customHeight="1" x14ac:dyDescent="0.35">
      <c r="A6575" s="367" t="s">
        <v>454</v>
      </c>
      <c r="B6575" s="117" t="s">
        <v>628</v>
      </c>
      <c r="C6575" s="100">
        <v>2023</v>
      </c>
      <c r="D6575" s="100">
        <v>0.4</v>
      </c>
      <c r="E6575" s="103">
        <v>1</v>
      </c>
      <c r="F6575" s="103">
        <v>7</v>
      </c>
      <c r="G6575" s="104">
        <v>30.980905648947399</v>
      </c>
    </row>
    <row r="6576" spans="1:7" s="91" customFormat="1" ht="87" customHeight="1" x14ac:dyDescent="0.35">
      <c r="A6576" s="367" t="s">
        <v>454</v>
      </c>
      <c r="B6576" s="117" t="s">
        <v>628</v>
      </c>
      <c r="C6576" s="100">
        <v>2023</v>
      </c>
      <c r="D6576" s="100">
        <v>0.4</v>
      </c>
      <c r="E6576" s="103">
        <v>1</v>
      </c>
      <c r="F6576" s="103">
        <v>5</v>
      </c>
      <c r="G6576" s="104">
        <v>27.421178238947402</v>
      </c>
    </row>
    <row r="6577" spans="1:7" s="91" customFormat="1" ht="87" customHeight="1" x14ac:dyDescent="0.35">
      <c r="A6577" s="367" t="s">
        <v>454</v>
      </c>
      <c r="B6577" s="117" t="s">
        <v>628</v>
      </c>
      <c r="C6577" s="100">
        <v>2023</v>
      </c>
      <c r="D6577" s="100">
        <v>0.4</v>
      </c>
      <c r="E6577" s="103">
        <v>1</v>
      </c>
      <c r="F6577" s="103">
        <v>15</v>
      </c>
      <c r="G6577" s="104">
        <v>32.293883598947403</v>
      </c>
    </row>
    <row r="6578" spans="1:7" s="91" customFormat="1" ht="87" customHeight="1" x14ac:dyDescent="0.35">
      <c r="A6578" s="367" t="s">
        <v>454</v>
      </c>
      <c r="B6578" s="117" t="s">
        <v>628</v>
      </c>
      <c r="C6578" s="100">
        <v>2023</v>
      </c>
      <c r="D6578" s="100">
        <v>0.4</v>
      </c>
      <c r="E6578" s="103">
        <v>1</v>
      </c>
      <c r="F6578" s="103">
        <v>15</v>
      </c>
      <c r="G6578" s="104">
        <v>32.293883718947399</v>
      </c>
    </row>
    <row r="6579" spans="1:7" s="91" customFormat="1" ht="87" customHeight="1" x14ac:dyDescent="0.35">
      <c r="A6579" s="367" t="s">
        <v>454</v>
      </c>
      <c r="B6579" s="117" t="s">
        <v>628</v>
      </c>
      <c r="C6579" s="100">
        <v>2023</v>
      </c>
      <c r="D6579" s="100">
        <v>0.4</v>
      </c>
      <c r="E6579" s="103">
        <v>1</v>
      </c>
      <c r="F6579" s="103">
        <v>15</v>
      </c>
      <c r="G6579" s="104">
        <v>32.293883718947399</v>
      </c>
    </row>
    <row r="6580" spans="1:7" s="91" customFormat="1" ht="87" customHeight="1" x14ac:dyDescent="0.35">
      <c r="A6580" s="367" t="s">
        <v>454</v>
      </c>
      <c r="B6580" s="117" t="s">
        <v>628</v>
      </c>
      <c r="C6580" s="100">
        <v>2023</v>
      </c>
      <c r="D6580" s="100">
        <v>0.4</v>
      </c>
      <c r="E6580" s="103">
        <v>1</v>
      </c>
      <c r="F6580" s="103">
        <v>15</v>
      </c>
      <c r="G6580" s="104">
        <v>32.147227898947399</v>
      </c>
    </row>
    <row r="6581" spans="1:7" s="91" customFormat="1" ht="87" customHeight="1" x14ac:dyDescent="0.35">
      <c r="A6581" s="367" t="s">
        <v>454</v>
      </c>
      <c r="B6581" s="117" t="s">
        <v>628</v>
      </c>
      <c r="C6581" s="100">
        <v>2023</v>
      </c>
      <c r="D6581" s="100">
        <v>0.4</v>
      </c>
      <c r="E6581" s="103">
        <v>1</v>
      </c>
      <c r="F6581" s="103">
        <v>10</v>
      </c>
      <c r="G6581" s="104">
        <v>32.618551426666698</v>
      </c>
    </row>
    <row r="6582" spans="1:7" s="91" customFormat="1" ht="87" customHeight="1" x14ac:dyDescent="0.35">
      <c r="A6582" s="367" t="s">
        <v>454</v>
      </c>
      <c r="B6582" s="117" t="s">
        <v>628</v>
      </c>
      <c r="C6582" s="100">
        <v>2023</v>
      </c>
      <c r="D6582" s="100">
        <v>0.4</v>
      </c>
      <c r="E6582" s="103">
        <v>1</v>
      </c>
      <c r="F6582" s="103">
        <v>15</v>
      </c>
      <c r="G6582" s="104">
        <v>32.618551426666698</v>
      </c>
    </row>
    <row r="6583" spans="1:7" s="91" customFormat="1" ht="87" customHeight="1" x14ac:dyDescent="0.35">
      <c r="A6583" s="367" t="s">
        <v>454</v>
      </c>
      <c r="B6583" s="117" t="s">
        <v>628</v>
      </c>
      <c r="C6583" s="100">
        <v>2023</v>
      </c>
      <c r="D6583" s="100">
        <v>0.4</v>
      </c>
      <c r="E6583" s="103">
        <v>1</v>
      </c>
      <c r="F6583" s="103">
        <v>15</v>
      </c>
      <c r="G6583" s="104">
        <v>28.476569666666698</v>
      </c>
    </row>
    <row r="6584" spans="1:7" s="91" customFormat="1" ht="87" customHeight="1" x14ac:dyDescent="0.35">
      <c r="A6584" s="367" t="s">
        <v>454</v>
      </c>
      <c r="B6584" s="117" t="s">
        <v>628</v>
      </c>
      <c r="C6584" s="100">
        <v>2023</v>
      </c>
      <c r="D6584" s="100">
        <v>0.4</v>
      </c>
      <c r="E6584" s="103">
        <v>1</v>
      </c>
      <c r="F6584" s="103">
        <v>15</v>
      </c>
      <c r="G6584" s="104">
        <v>32.618551426666698</v>
      </c>
    </row>
    <row r="6585" spans="1:7" s="91" customFormat="1" ht="87" customHeight="1" x14ac:dyDescent="0.35">
      <c r="A6585" s="367" t="s">
        <v>454</v>
      </c>
      <c r="B6585" s="117" t="s">
        <v>628</v>
      </c>
      <c r="C6585" s="100">
        <v>2023</v>
      </c>
      <c r="D6585" s="100">
        <v>0.4</v>
      </c>
      <c r="E6585" s="103">
        <v>1</v>
      </c>
      <c r="F6585" s="103">
        <v>15</v>
      </c>
      <c r="G6585" s="104">
        <v>32.618551426666698</v>
      </c>
    </row>
    <row r="6586" spans="1:7" s="91" customFormat="1" ht="87" customHeight="1" x14ac:dyDescent="0.35">
      <c r="A6586" s="367" t="s">
        <v>454</v>
      </c>
      <c r="B6586" s="117" t="s">
        <v>628</v>
      </c>
      <c r="C6586" s="100">
        <v>2023</v>
      </c>
      <c r="D6586" s="100">
        <v>0.4</v>
      </c>
      <c r="E6586" s="103">
        <v>1</v>
      </c>
      <c r="F6586" s="103">
        <v>15</v>
      </c>
      <c r="G6586" s="104">
        <v>28.476569666666698</v>
      </c>
    </row>
    <row r="6587" spans="1:7" s="91" customFormat="1" ht="87" customHeight="1" x14ac:dyDescent="0.35">
      <c r="A6587" s="367" t="s">
        <v>454</v>
      </c>
      <c r="B6587" s="117" t="s">
        <v>628</v>
      </c>
      <c r="C6587" s="100">
        <v>2023</v>
      </c>
      <c r="D6587" s="100">
        <v>0.4</v>
      </c>
      <c r="E6587" s="103">
        <v>1</v>
      </c>
      <c r="F6587" s="103">
        <v>15</v>
      </c>
      <c r="G6587" s="104">
        <v>29.176019666666701</v>
      </c>
    </row>
    <row r="6588" spans="1:7" s="91" customFormat="1" ht="87" customHeight="1" x14ac:dyDescent="0.35">
      <c r="A6588" s="367" t="s">
        <v>454</v>
      </c>
      <c r="B6588" s="117" t="s">
        <v>628</v>
      </c>
      <c r="C6588" s="100">
        <v>2023</v>
      </c>
      <c r="D6588" s="100">
        <v>0.4</v>
      </c>
      <c r="E6588" s="103">
        <v>1</v>
      </c>
      <c r="F6588" s="103">
        <v>10</v>
      </c>
      <c r="G6588" s="104">
        <v>29.176019666666701</v>
      </c>
    </row>
    <row r="6589" spans="1:7" s="91" customFormat="1" ht="87" customHeight="1" x14ac:dyDescent="0.35">
      <c r="A6589" s="367" t="s">
        <v>454</v>
      </c>
      <c r="B6589" s="117" t="s">
        <v>628</v>
      </c>
      <c r="C6589" s="100">
        <v>2023</v>
      </c>
      <c r="D6589" s="100">
        <v>0.4</v>
      </c>
      <c r="E6589" s="103">
        <v>1</v>
      </c>
      <c r="F6589" s="103">
        <v>5</v>
      </c>
      <c r="G6589" s="104">
        <v>21.5056074292308</v>
      </c>
    </row>
    <row r="6590" spans="1:7" s="91" customFormat="1" ht="87" customHeight="1" x14ac:dyDescent="0.35">
      <c r="A6590" s="367" t="s">
        <v>454</v>
      </c>
      <c r="B6590" s="117" t="s">
        <v>628</v>
      </c>
      <c r="C6590" s="100">
        <v>2023</v>
      </c>
      <c r="D6590" s="100">
        <v>0.4</v>
      </c>
      <c r="E6590" s="103">
        <v>1</v>
      </c>
      <c r="F6590" s="103">
        <v>10</v>
      </c>
      <c r="G6590" s="104">
        <v>34.245717429230801</v>
      </c>
    </row>
    <row r="6591" spans="1:7" s="91" customFormat="1" ht="87" customHeight="1" x14ac:dyDescent="0.35">
      <c r="A6591" s="367" t="s">
        <v>454</v>
      </c>
      <c r="B6591" s="117" t="s">
        <v>628</v>
      </c>
      <c r="C6591" s="100">
        <v>2023</v>
      </c>
      <c r="D6591" s="100">
        <v>0.4</v>
      </c>
      <c r="E6591" s="103">
        <v>1</v>
      </c>
      <c r="F6591" s="103">
        <v>7</v>
      </c>
      <c r="G6591" s="104">
        <v>21.5056074292308</v>
      </c>
    </row>
    <row r="6592" spans="1:7" s="91" customFormat="1" ht="87" customHeight="1" x14ac:dyDescent="0.35">
      <c r="A6592" s="367" t="s">
        <v>454</v>
      </c>
      <c r="B6592" s="117" t="s">
        <v>628</v>
      </c>
      <c r="C6592" s="100">
        <v>2023</v>
      </c>
      <c r="D6592" s="100">
        <v>0.4</v>
      </c>
      <c r="E6592" s="103">
        <v>1</v>
      </c>
      <c r="F6592" s="103">
        <v>8</v>
      </c>
      <c r="G6592" s="104">
        <v>21.5056074292308</v>
      </c>
    </row>
    <row r="6593" spans="1:7" s="91" customFormat="1" ht="87" customHeight="1" x14ac:dyDescent="0.35">
      <c r="A6593" s="367" t="s">
        <v>454</v>
      </c>
      <c r="B6593" s="117" t="s">
        <v>628</v>
      </c>
      <c r="C6593" s="100">
        <v>2023</v>
      </c>
      <c r="D6593" s="100">
        <v>0.4</v>
      </c>
      <c r="E6593" s="103">
        <v>1</v>
      </c>
      <c r="F6593" s="103">
        <v>15</v>
      </c>
      <c r="G6593" s="104">
        <v>21.5056074292308</v>
      </c>
    </row>
    <row r="6594" spans="1:7" s="91" customFormat="1" ht="87" customHeight="1" x14ac:dyDescent="0.35">
      <c r="A6594" s="367" t="s">
        <v>454</v>
      </c>
      <c r="B6594" s="117" t="s">
        <v>628</v>
      </c>
      <c r="C6594" s="100">
        <v>2023</v>
      </c>
      <c r="D6594" s="100">
        <v>0.4</v>
      </c>
      <c r="E6594" s="103">
        <v>1</v>
      </c>
      <c r="F6594" s="103">
        <v>10</v>
      </c>
      <c r="G6594" s="104">
        <v>21.5056074292308</v>
      </c>
    </row>
    <row r="6595" spans="1:7" s="91" customFormat="1" ht="87" customHeight="1" x14ac:dyDescent="0.35">
      <c r="A6595" s="367" t="s">
        <v>454</v>
      </c>
      <c r="B6595" s="117" t="s">
        <v>628</v>
      </c>
      <c r="C6595" s="100">
        <v>2023</v>
      </c>
      <c r="D6595" s="100">
        <v>0.4</v>
      </c>
      <c r="E6595" s="103">
        <v>1</v>
      </c>
      <c r="F6595" s="103">
        <v>7</v>
      </c>
      <c r="G6595" s="104">
        <v>21.5056074292308</v>
      </c>
    </row>
    <row r="6596" spans="1:7" s="91" customFormat="1" ht="87" customHeight="1" x14ac:dyDescent="0.35">
      <c r="A6596" s="367" t="s">
        <v>454</v>
      </c>
      <c r="B6596" s="117" t="s">
        <v>628</v>
      </c>
      <c r="C6596" s="100">
        <v>2023</v>
      </c>
      <c r="D6596" s="100">
        <v>0.4</v>
      </c>
      <c r="E6596" s="103">
        <v>1</v>
      </c>
      <c r="F6596" s="103">
        <v>12</v>
      </c>
      <c r="G6596" s="104">
        <v>21.5056074292308</v>
      </c>
    </row>
    <row r="6597" spans="1:7" s="91" customFormat="1" ht="87" customHeight="1" x14ac:dyDescent="0.35">
      <c r="A6597" s="367" t="s">
        <v>454</v>
      </c>
      <c r="B6597" s="117" t="s">
        <v>628</v>
      </c>
      <c r="C6597" s="100">
        <v>2023</v>
      </c>
      <c r="D6597" s="100">
        <v>0.4</v>
      </c>
      <c r="E6597" s="103">
        <v>1</v>
      </c>
      <c r="F6597" s="103">
        <v>15</v>
      </c>
      <c r="G6597" s="104">
        <v>21.5056074292308</v>
      </c>
    </row>
    <row r="6598" spans="1:7" s="91" customFormat="1" ht="87" customHeight="1" x14ac:dyDescent="0.35">
      <c r="A6598" s="367" t="s">
        <v>454</v>
      </c>
      <c r="B6598" s="117" t="s">
        <v>628</v>
      </c>
      <c r="C6598" s="100">
        <v>2023</v>
      </c>
      <c r="D6598" s="100">
        <v>0.4</v>
      </c>
      <c r="E6598" s="103">
        <v>1</v>
      </c>
      <c r="F6598" s="103">
        <v>15</v>
      </c>
      <c r="G6598" s="104">
        <v>21.5056074292308</v>
      </c>
    </row>
    <row r="6599" spans="1:7" s="91" customFormat="1" ht="87" customHeight="1" x14ac:dyDescent="0.35">
      <c r="A6599" s="367" t="s">
        <v>454</v>
      </c>
      <c r="B6599" s="117" t="s">
        <v>628</v>
      </c>
      <c r="C6599" s="100">
        <v>2023</v>
      </c>
      <c r="D6599" s="100">
        <v>0.4</v>
      </c>
      <c r="E6599" s="103">
        <v>1</v>
      </c>
      <c r="F6599" s="103">
        <v>15</v>
      </c>
      <c r="G6599" s="104">
        <v>21.5056074292308</v>
      </c>
    </row>
    <row r="6600" spans="1:7" s="91" customFormat="1" ht="87" customHeight="1" x14ac:dyDescent="0.35">
      <c r="A6600" s="367" t="s">
        <v>454</v>
      </c>
      <c r="B6600" s="117" t="s">
        <v>628</v>
      </c>
      <c r="C6600" s="100">
        <v>2023</v>
      </c>
      <c r="D6600" s="100">
        <v>0.4</v>
      </c>
      <c r="E6600" s="103">
        <v>1</v>
      </c>
      <c r="F6600" s="103">
        <v>15</v>
      </c>
      <c r="G6600" s="104">
        <v>21.5056074292308</v>
      </c>
    </row>
    <row r="6601" spans="1:7" s="91" customFormat="1" ht="87" customHeight="1" x14ac:dyDescent="0.35">
      <c r="A6601" s="367" t="s">
        <v>454</v>
      </c>
      <c r="B6601" s="117" t="s">
        <v>628</v>
      </c>
      <c r="C6601" s="100">
        <v>2023</v>
      </c>
      <c r="D6601" s="100">
        <v>0.4</v>
      </c>
      <c r="E6601" s="103">
        <v>1</v>
      </c>
      <c r="F6601" s="103">
        <v>15</v>
      </c>
      <c r="G6601" s="104">
        <v>21.5056074292308</v>
      </c>
    </row>
    <row r="6602" spans="1:7" s="91" customFormat="1" ht="87" customHeight="1" x14ac:dyDescent="0.35">
      <c r="A6602" s="367" t="s">
        <v>454</v>
      </c>
      <c r="B6602" s="117" t="s">
        <v>628</v>
      </c>
      <c r="C6602" s="100">
        <v>2023</v>
      </c>
      <c r="D6602" s="100">
        <v>0.4</v>
      </c>
      <c r="E6602" s="103">
        <v>1</v>
      </c>
      <c r="F6602" s="103">
        <v>10</v>
      </c>
      <c r="G6602" s="104">
        <v>21.5056074292308</v>
      </c>
    </row>
    <row r="6603" spans="1:7" s="91" customFormat="1" ht="87" customHeight="1" x14ac:dyDescent="0.35">
      <c r="A6603" s="367" t="s">
        <v>454</v>
      </c>
      <c r="B6603" s="117" t="s">
        <v>628</v>
      </c>
      <c r="C6603" s="100">
        <v>2023</v>
      </c>
      <c r="D6603" s="100">
        <v>0.4</v>
      </c>
      <c r="E6603" s="103">
        <v>1</v>
      </c>
      <c r="F6603" s="103">
        <v>15</v>
      </c>
      <c r="G6603" s="104">
        <v>21.5056074292308</v>
      </c>
    </row>
    <row r="6604" spans="1:7" s="91" customFormat="1" ht="87" customHeight="1" x14ac:dyDescent="0.35">
      <c r="A6604" s="367" t="s">
        <v>454</v>
      </c>
      <c r="B6604" s="117" t="s">
        <v>628</v>
      </c>
      <c r="C6604" s="100">
        <v>2023</v>
      </c>
      <c r="D6604" s="100">
        <v>0.4</v>
      </c>
      <c r="E6604" s="103">
        <v>1</v>
      </c>
      <c r="F6604" s="103">
        <v>7.5</v>
      </c>
      <c r="G6604" s="104">
        <v>21.5056074292308</v>
      </c>
    </row>
    <row r="6605" spans="1:7" s="91" customFormat="1" ht="87" customHeight="1" x14ac:dyDescent="0.35">
      <c r="A6605" s="367" t="s">
        <v>454</v>
      </c>
      <c r="B6605" s="117" t="s">
        <v>628</v>
      </c>
      <c r="C6605" s="100">
        <v>2023</v>
      </c>
      <c r="D6605" s="100">
        <v>0.4</v>
      </c>
      <c r="E6605" s="103">
        <v>1</v>
      </c>
      <c r="F6605" s="103">
        <v>15</v>
      </c>
      <c r="G6605" s="104">
        <v>21.5056074292308</v>
      </c>
    </row>
    <row r="6606" spans="1:7" s="91" customFormat="1" ht="87" customHeight="1" x14ac:dyDescent="0.35">
      <c r="A6606" s="367" t="s">
        <v>454</v>
      </c>
      <c r="B6606" s="117" t="s">
        <v>628</v>
      </c>
      <c r="C6606" s="100">
        <v>2023</v>
      </c>
      <c r="D6606" s="100">
        <v>0.4</v>
      </c>
      <c r="E6606" s="103">
        <v>1</v>
      </c>
      <c r="F6606" s="103">
        <v>15</v>
      </c>
      <c r="G6606" s="104">
        <v>21.5056074292308</v>
      </c>
    </row>
    <row r="6607" spans="1:7" s="91" customFormat="1" ht="87" customHeight="1" x14ac:dyDescent="0.35">
      <c r="A6607" s="367" t="s">
        <v>454</v>
      </c>
      <c r="B6607" s="117" t="s">
        <v>628</v>
      </c>
      <c r="C6607" s="100">
        <v>2023</v>
      </c>
      <c r="D6607" s="100">
        <v>0.4</v>
      </c>
      <c r="E6607" s="103">
        <v>1</v>
      </c>
      <c r="F6607" s="103">
        <v>15</v>
      </c>
      <c r="G6607" s="104">
        <v>21.5056074292308</v>
      </c>
    </row>
    <row r="6608" spans="1:7" s="91" customFormat="1" ht="87" customHeight="1" x14ac:dyDescent="0.35">
      <c r="A6608" s="367" t="s">
        <v>454</v>
      </c>
      <c r="B6608" s="117" t="s">
        <v>628</v>
      </c>
      <c r="C6608" s="100">
        <v>2023</v>
      </c>
      <c r="D6608" s="100">
        <v>0.4</v>
      </c>
      <c r="E6608" s="103">
        <v>1</v>
      </c>
      <c r="F6608" s="103">
        <v>15</v>
      </c>
      <c r="G6608" s="104">
        <v>21.5056074292308</v>
      </c>
    </row>
    <row r="6609" spans="1:7" s="91" customFormat="1" ht="87" customHeight="1" x14ac:dyDescent="0.35">
      <c r="A6609" s="367" t="s">
        <v>454</v>
      </c>
      <c r="B6609" s="117" t="s">
        <v>628</v>
      </c>
      <c r="C6609" s="100">
        <v>2023</v>
      </c>
      <c r="D6609" s="100">
        <v>0.4</v>
      </c>
      <c r="E6609" s="103">
        <v>1</v>
      </c>
      <c r="F6609" s="103">
        <v>15</v>
      </c>
      <c r="G6609" s="104">
        <v>21.5056074292308</v>
      </c>
    </row>
    <row r="6610" spans="1:7" s="91" customFormat="1" ht="87" customHeight="1" x14ac:dyDescent="0.35">
      <c r="A6610" s="367" t="s">
        <v>454</v>
      </c>
      <c r="B6610" s="117" t="s">
        <v>628</v>
      </c>
      <c r="C6610" s="100">
        <v>2023</v>
      </c>
      <c r="D6610" s="100">
        <v>0.4</v>
      </c>
      <c r="E6610" s="103">
        <v>1</v>
      </c>
      <c r="F6610" s="103">
        <v>15</v>
      </c>
      <c r="G6610" s="104">
        <v>21.5056074292308</v>
      </c>
    </row>
    <row r="6611" spans="1:7" s="91" customFormat="1" ht="87" customHeight="1" x14ac:dyDescent="0.35">
      <c r="A6611" s="367" t="s">
        <v>454</v>
      </c>
      <c r="B6611" s="117" t="s">
        <v>628</v>
      </c>
      <c r="C6611" s="100">
        <v>2023</v>
      </c>
      <c r="D6611" s="100">
        <v>0.4</v>
      </c>
      <c r="E6611" s="103">
        <v>1</v>
      </c>
      <c r="F6611" s="103">
        <v>15</v>
      </c>
      <c r="G6611" s="104">
        <v>21.5056074292308</v>
      </c>
    </row>
    <row r="6612" spans="1:7" s="91" customFormat="1" ht="87" customHeight="1" x14ac:dyDescent="0.35">
      <c r="A6612" s="367" t="s">
        <v>454</v>
      </c>
      <c r="B6612" s="117" t="s">
        <v>628</v>
      </c>
      <c r="C6612" s="100">
        <v>2023</v>
      </c>
      <c r="D6612" s="100">
        <v>0.4</v>
      </c>
      <c r="E6612" s="103">
        <v>1</v>
      </c>
      <c r="F6612" s="103">
        <v>15</v>
      </c>
      <c r="G6612" s="104">
        <v>24.551267429230801</v>
      </c>
    </row>
    <row r="6613" spans="1:7" s="91" customFormat="1" ht="87" customHeight="1" x14ac:dyDescent="0.35">
      <c r="A6613" s="367" t="s">
        <v>454</v>
      </c>
      <c r="B6613" s="117" t="s">
        <v>628</v>
      </c>
      <c r="C6613" s="100">
        <v>2023</v>
      </c>
      <c r="D6613" s="100">
        <v>0.4</v>
      </c>
      <c r="E6613" s="103">
        <v>1</v>
      </c>
      <c r="F6613" s="103">
        <v>5</v>
      </c>
      <c r="G6613" s="104">
        <v>49.353122593999998</v>
      </c>
    </row>
    <row r="6614" spans="1:7" s="91" customFormat="1" ht="87" customHeight="1" x14ac:dyDescent="0.35">
      <c r="A6614" s="367" t="s">
        <v>454</v>
      </c>
      <c r="B6614" s="117" t="s">
        <v>628</v>
      </c>
      <c r="C6614" s="100">
        <v>2023</v>
      </c>
      <c r="D6614" s="100">
        <v>0.4</v>
      </c>
      <c r="E6614" s="103">
        <v>1</v>
      </c>
      <c r="F6614" s="103">
        <v>5</v>
      </c>
      <c r="G6614" s="104">
        <v>38.429160000000003</v>
      </c>
    </row>
    <row r="6615" spans="1:7" s="91" customFormat="1" ht="87" customHeight="1" x14ac:dyDescent="0.35">
      <c r="A6615" s="367" t="s">
        <v>454</v>
      </c>
      <c r="B6615" s="117" t="s">
        <v>628</v>
      </c>
      <c r="C6615" s="100">
        <v>2023</v>
      </c>
      <c r="D6615" s="100">
        <v>0.4</v>
      </c>
      <c r="E6615" s="103">
        <v>1</v>
      </c>
      <c r="F6615" s="103">
        <v>10</v>
      </c>
      <c r="G6615" s="104">
        <v>39.546126025</v>
      </c>
    </row>
    <row r="6616" spans="1:7" s="91" customFormat="1" ht="87" customHeight="1" x14ac:dyDescent="0.35">
      <c r="A6616" s="367" t="s">
        <v>454</v>
      </c>
      <c r="B6616" s="117" t="s">
        <v>628</v>
      </c>
      <c r="C6616" s="100">
        <v>2023</v>
      </c>
      <c r="D6616" s="100">
        <v>0.4</v>
      </c>
      <c r="E6616" s="103">
        <v>1</v>
      </c>
      <c r="F6616" s="103">
        <v>5</v>
      </c>
      <c r="G6616" s="104">
        <v>38.265584455000003</v>
      </c>
    </row>
    <row r="6617" spans="1:7" s="91" customFormat="1" ht="87" customHeight="1" x14ac:dyDescent="0.35">
      <c r="A6617" s="367" t="s">
        <v>454</v>
      </c>
      <c r="B6617" s="117" t="s">
        <v>628</v>
      </c>
      <c r="C6617" s="100">
        <v>2023</v>
      </c>
      <c r="D6617" s="100">
        <v>0.4</v>
      </c>
      <c r="E6617" s="103">
        <v>1</v>
      </c>
      <c r="F6617" s="103">
        <v>15</v>
      </c>
      <c r="G6617" s="104">
        <v>32.110775361999998</v>
      </c>
    </row>
    <row r="6618" spans="1:7" s="91" customFormat="1" ht="87" customHeight="1" x14ac:dyDescent="0.35">
      <c r="A6618" s="367" t="s">
        <v>454</v>
      </c>
      <c r="B6618" s="117" t="s">
        <v>628</v>
      </c>
      <c r="C6618" s="100">
        <v>2023</v>
      </c>
      <c r="D6618" s="100">
        <v>0.4</v>
      </c>
      <c r="E6618" s="103">
        <v>1</v>
      </c>
      <c r="F6618" s="103">
        <v>5</v>
      </c>
      <c r="G6618" s="104">
        <v>22.925056765454499</v>
      </c>
    </row>
    <row r="6619" spans="1:7" s="91" customFormat="1" ht="87" customHeight="1" x14ac:dyDescent="0.35">
      <c r="A6619" s="367" t="s">
        <v>454</v>
      </c>
      <c r="B6619" s="117" t="s">
        <v>628</v>
      </c>
      <c r="C6619" s="100">
        <v>2023</v>
      </c>
      <c r="D6619" s="100">
        <v>0.4</v>
      </c>
      <c r="E6619" s="103">
        <v>1</v>
      </c>
      <c r="F6619" s="103">
        <v>10</v>
      </c>
      <c r="G6619" s="104">
        <v>34.045033415454498</v>
      </c>
    </row>
    <row r="6620" spans="1:7" s="91" customFormat="1" ht="87" customHeight="1" x14ac:dyDescent="0.35">
      <c r="A6620" s="367" t="s">
        <v>454</v>
      </c>
      <c r="B6620" s="117" t="s">
        <v>628</v>
      </c>
      <c r="C6620" s="100">
        <v>2023</v>
      </c>
      <c r="D6620" s="100">
        <v>0.4</v>
      </c>
      <c r="E6620" s="103">
        <v>1</v>
      </c>
      <c r="F6620" s="103">
        <v>5</v>
      </c>
      <c r="G6620" s="104">
        <v>32.247408695454503</v>
      </c>
    </row>
    <row r="6621" spans="1:7" s="91" customFormat="1" ht="87" customHeight="1" x14ac:dyDescent="0.35">
      <c r="A6621" s="367" t="s">
        <v>454</v>
      </c>
      <c r="B6621" s="117" t="s">
        <v>628</v>
      </c>
      <c r="C6621" s="100">
        <v>2023</v>
      </c>
      <c r="D6621" s="100">
        <v>0.4</v>
      </c>
      <c r="E6621" s="103">
        <v>1</v>
      </c>
      <c r="F6621" s="103">
        <v>10</v>
      </c>
      <c r="G6621" s="104">
        <v>33.792599255454498</v>
      </c>
    </row>
    <row r="6622" spans="1:7" s="91" customFormat="1" ht="87" customHeight="1" x14ac:dyDescent="0.35">
      <c r="A6622" s="367" t="s">
        <v>454</v>
      </c>
      <c r="B6622" s="117" t="s">
        <v>628</v>
      </c>
      <c r="C6622" s="100">
        <v>2023</v>
      </c>
      <c r="D6622" s="100">
        <v>0.4</v>
      </c>
      <c r="E6622" s="103">
        <v>1</v>
      </c>
      <c r="F6622" s="103">
        <v>5</v>
      </c>
      <c r="G6622" s="104">
        <v>32.644771310454601</v>
      </c>
    </row>
    <row r="6623" spans="1:7" s="91" customFormat="1" ht="87" customHeight="1" x14ac:dyDescent="0.35">
      <c r="A6623" s="367" t="s">
        <v>454</v>
      </c>
      <c r="B6623" s="117" t="s">
        <v>628</v>
      </c>
      <c r="C6623" s="100">
        <v>2023</v>
      </c>
      <c r="D6623" s="100">
        <v>0.4</v>
      </c>
      <c r="E6623" s="103">
        <v>1</v>
      </c>
      <c r="F6623" s="103">
        <v>10</v>
      </c>
      <c r="G6623" s="104">
        <v>32.644771310454601</v>
      </c>
    </row>
    <row r="6624" spans="1:7" s="91" customFormat="1" ht="87" customHeight="1" x14ac:dyDescent="0.35">
      <c r="A6624" s="367" t="s">
        <v>454</v>
      </c>
      <c r="B6624" s="117" t="s">
        <v>628</v>
      </c>
      <c r="C6624" s="100">
        <v>2023</v>
      </c>
      <c r="D6624" s="100">
        <v>0.4</v>
      </c>
      <c r="E6624" s="103">
        <v>1</v>
      </c>
      <c r="F6624" s="103">
        <v>15</v>
      </c>
      <c r="G6624" s="104">
        <v>32.644771310454601</v>
      </c>
    </row>
    <row r="6625" spans="1:7" s="91" customFormat="1" ht="87" customHeight="1" x14ac:dyDescent="0.35">
      <c r="A6625" s="367" t="s">
        <v>454</v>
      </c>
      <c r="B6625" s="117" t="s">
        <v>628</v>
      </c>
      <c r="C6625" s="100">
        <v>2023</v>
      </c>
      <c r="D6625" s="100">
        <v>0.4</v>
      </c>
      <c r="E6625" s="103">
        <v>1</v>
      </c>
      <c r="F6625" s="103">
        <v>10</v>
      </c>
      <c r="G6625" s="104">
        <v>29.7336038104546</v>
      </c>
    </row>
    <row r="6626" spans="1:7" s="91" customFormat="1" ht="87" customHeight="1" x14ac:dyDescent="0.35">
      <c r="A6626" s="367" t="s">
        <v>454</v>
      </c>
      <c r="B6626" s="117" t="s">
        <v>628</v>
      </c>
      <c r="C6626" s="100">
        <v>2023</v>
      </c>
      <c r="D6626" s="100">
        <v>0.4</v>
      </c>
      <c r="E6626" s="103">
        <v>1</v>
      </c>
      <c r="F6626" s="103">
        <v>15</v>
      </c>
      <c r="G6626" s="104">
        <v>35.091126310454499</v>
      </c>
    </row>
    <row r="6627" spans="1:7" s="91" customFormat="1" ht="87" customHeight="1" x14ac:dyDescent="0.35">
      <c r="A6627" s="367" t="s">
        <v>454</v>
      </c>
      <c r="B6627" s="117" t="s">
        <v>628</v>
      </c>
      <c r="C6627" s="100">
        <v>2023</v>
      </c>
      <c r="D6627" s="100">
        <v>0.4</v>
      </c>
      <c r="E6627" s="103">
        <v>1</v>
      </c>
      <c r="F6627" s="103">
        <v>15</v>
      </c>
      <c r="G6627" s="104">
        <v>32.611159650454503</v>
      </c>
    </row>
    <row r="6628" spans="1:7" s="91" customFormat="1" ht="87" customHeight="1" x14ac:dyDescent="0.35">
      <c r="A6628" s="367" t="s">
        <v>454</v>
      </c>
      <c r="B6628" s="117" t="s">
        <v>685</v>
      </c>
      <c r="C6628" s="100">
        <v>2023</v>
      </c>
      <c r="D6628" s="100">
        <v>0.4</v>
      </c>
      <c r="E6628" s="103">
        <v>1</v>
      </c>
      <c r="F6628" s="103">
        <v>31</v>
      </c>
      <c r="G6628" s="104">
        <v>19.812719999999999</v>
      </c>
    </row>
    <row r="6629" spans="1:7" s="91" customFormat="1" ht="87" customHeight="1" x14ac:dyDescent="0.35">
      <c r="A6629" s="367" t="s">
        <v>454</v>
      </c>
      <c r="B6629" s="117" t="s">
        <v>685</v>
      </c>
      <c r="C6629" s="100">
        <v>2023</v>
      </c>
      <c r="D6629" s="100">
        <v>0.4</v>
      </c>
      <c r="E6629" s="103">
        <v>1</v>
      </c>
      <c r="F6629" s="103">
        <v>35</v>
      </c>
      <c r="G6629" s="104">
        <v>25.117809999999999</v>
      </c>
    </row>
    <row r="6630" spans="1:7" s="91" customFormat="1" ht="87" customHeight="1" x14ac:dyDescent="0.35">
      <c r="A6630" s="367" t="s">
        <v>454</v>
      </c>
      <c r="B6630" s="117" t="s">
        <v>686</v>
      </c>
      <c r="C6630" s="100">
        <v>2023</v>
      </c>
      <c r="D6630" s="100">
        <v>0.4</v>
      </c>
      <c r="E6630" s="103">
        <v>1</v>
      </c>
      <c r="F6630" s="103">
        <v>400</v>
      </c>
      <c r="G6630" s="104">
        <v>44.242789999999999</v>
      </c>
    </row>
    <row r="6631" spans="1:7" s="91" customFormat="1" ht="18" customHeight="1" x14ac:dyDescent="0.35">
      <c r="A6631" s="367" t="s">
        <v>454</v>
      </c>
      <c r="B6631" s="405" t="s">
        <v>629</v>
      </c>
      <c r="C6631" s="195">
        <v>2023</v>
      </c>
      <c r="D6631" s="195">
        <v>0.4</v>
      </c>
      <c r="E6631" s="195">
        <v>1</v>
      </c>
      <c r="F6631" s="195">
        <v>15</v>
      </c>
      <c r="G6631" s="178">
        <v>16.0684</v>
      </c>
    </row>
    <row r="6632" spans="1:7" s="91" customFormat="1" ht="18" customHeight="1" x14ac:dyDescent="0.35">
      <c r="A6632" s="367" t="s">
        <v>454</v>
      </c>
      <c r="B6632" s="405"/>
      <c r="C6632" s="195">
        <v>2023</v>
      </c>
      <c r="D6632" s="195">
        <v>0.4</v>
      </c>
      <c r="E6632" s="195">
        <v>1</v>
      </c>
      <c r="F6632" s="195">
        <v>15</v>
      </c>
      <c r="G6632" s="178">
        <v>28.9361</v>
      </c>
    </row>
    <row r="6633" spans="1:7" s="91" customFormat="1" ht="18" customHeight="1" x14ac:dyDescent="0.35">
      <c r="A6633" s="367" t="s">
        <v>454</v>
      </c>
      <c r="B6633" s="405"/>
      <c r="C6633" s="195">
        <v>2023</v>
      </c>
      <c r="D6633" s="195">
        <v>0.4</v>
      </c>
      <c r="E6633" s="195">
        <v>1</v>
      </c>
      <c r="F6633" s="195">
        <v>15</v>
      </c>
      <c r="G6633" s="178">
        <v>28.936109999999999</v>
      </c>
    </row>
    <row r="6634" spans="1:7" s="91" customFormat="1" ht="18" customHeight="1" x14ac:dyDescent="0.35">
      <c r="A6634" s="367" t="s">
        <v>454</v>
      </c>
      <c r="B6634" s="405"/>
      <c r="C6634" s="195">
        <v>2023</v>
      </c>
      <c r="D6634" s="195">
        <v>0.4</v>
      </c>
      <c r="E6634" s="195">
        <v>1</v>
      </c>
      <c r="F6634" s="195">
        <v>15</v>
      </c>
      <c r="G6634" s="178">
        <v>28.936109999999999</v>
      </c>
    </row>
    <row r="6635" spans="1:7" s="91" customFormat="1" ht="18" customHeight="1" x14ac:dyDescent="0.35">
      <c r="A6635" s="367" t="s">
        <v>454</v>
      </c>
      <c r="B6635" s="405"/>
      <c r="C6635" s="195">
        <v>2023</v>
      </c>
      <c r="D6635" s="195">
        <v>0.4</v>
      </c>
      <c r="E6635" s="195">
        <v>1</v>
      </c>
      <c r="F6635" s="195">
        <v>15</v>
      </c>
      <c r="G6635" s="178">
        <v>28.936109999999999</v>
      </c>
    </row>
    <row r="6636" spans="1:7" s="91" customFormat="1" ht="18" customHeight="1" x14ac:dyDescent="0.35">
      <c r="A6636" s="367" t="s">
        <v>454</v>
      </c>
      <c r="B6636" s="405"/>
      <c r="C6636" s="195">
        <v>2023</v>
      </c>
      <c r="D6636" s="195">
        <v>0.4</v>
      </c>
      <c r="E6636" s="195">
        <v>1</v>
      </c>
      <c r="F6636" s="195">
        <v>15</v>
      </c>
      <c r="G6636" s="178">
        <v>30.29008</v>
      </c>
    </row>
    <row r="6637" spans="1:7" s="91" customFormat="1" ht="18" customHeight="1" x14ac:dyDescent="0.35">
      <c r="A6637" s="367" t="s">
        <v>454</v>
      </c>
      <c r="B6637" s="405"/>
      <c r="C6637" s="195">
        <v>2023</v>
      </c>
      <c r="D6637" s="195">
        <v>0.4</v>
      </c>
      <c r="E6637" s="195">
        <v>1</v>
      </c>
      <c r="F6637" s="195">
        <v>15</v>
      </c>
      <c r="G6637" s="178">
        <v>30.29008</v>
      </c>
    </row>
    <row r="6638" spans="1:7" s="91" customFormat="1" ht="24.6" customHeight="1" x14ac:dyDescent="0.35">
      <c r="A6638" s="367" t="s">
        <v>454</v>
      </c>
      <c r="B6638" s="405"/>
      <c r="C6638" s="195">
        <v>2023</v>
      </c>
      <c r="D6638" s="195">
        <v>0.4</v>
      </c>
      <c r="E6638" s="195">
        <v>1</v>
      </c>
      <c r="F6638" s="195">
        <v>15</v>
      </c>
      <c r="G6638" s="178">
        <v>5.3931399999999998</v>
      </c>
    </row>
    <row r="6639" spans="1:7" s="91" customFormat="1" ht="21.6" customHeight="1" x14ac:dyDescent="0.35">
      <c r="A6639" s="367" t="s">
        <v>454</v>
      </c>
      <c r="B6639" s="405"/>
      <c r="C6639" s="195">
        <v>2023</v>
      </c>
      <c r="D6639" s="195">
        <v>0.4</v>
      </c>
      <c r="E6639" s="195">
        <v>1</v>
      </c>
      <c r="F6639" s="195">
        <v>15</v>
      </c>
      <c r="G6639" s="178">
        <v>5.3931399999999998</v>
      </c>
    </row>
    <row r="6640" spans="1:7" s="91" customFormat="1" ht="22.2" customHeight="1" x14ac:dyDescent="0.35">
      <c r="A6640" s="367" t="s">
        <v>454</v>
      </c>
      <c r="B6640" s="405"/>
      <c r="C6640" s="195">
        <v>2023</v>
      </c>
      <c r="D6640" s="195">
        <v>0.4</v>
      </c>
      <c r="E6640" s="195">
        <v>1</v>
      </c>
      <c r="F6640" s="195">
        <v>15</v>
      </c>
      <c r="G6640" s="178">
        <v>5.3931399999999998</v>
      </c>
    </row>
    <row r="6641" spans="1:7" s="91" customFormat="1" ht="25.95" customHeight="1" x14ac:dyDescent="0.35">
      <c r="A6641" s="367" t="s">
        <v>454</v>
      </c>
      <c r="B6641" s="405"/>
      <c r="C6641" s="195">
        <v>2023</v>
      </c>
      <c r="D6641" s="195">
        <v>0.4</v>
      </c>
      <c r="E6641" s="195">
        <v>1</v>
      </c>
      <c r="F6641" s="195">
        <v>15</v>
      </c>
      <c r="G6641" s="178">
        <v>16.80076</v>
      </c>
    </row>
    <row r="6642" spans="1:7" s="91" customFormat="1" ht="22.2" customHeight="1" x14ac:dyDescent="0.35">
      <c r="A6642" s="367" t="s">
        <v>454</v>
      </c>
      <c r="B6642" s="405"/>
      <c r="C6642" s="195">
        <v>2023</v>
      </c>
      <c r="D6642" s="195">
        <v>0.4</v>
      </c>
      <c r="E6642" s="195">
        <v>1</v>
      </c>
      <c r="F6642" s="195">
        <v>15</v>
      </c>
      <c r="G6642" s="178">
        <v>30.29007</v>
      </c>
    </row>
    <row r="6643" spans="1:7" s="91" customFormat="1" ht="21" customHeight="1" x14ac:dyDescent="0.35">
      <c r="A6643" s="367" t="s">
        <v>454</v>
      </c>
      <c r="B6643" s="405"/>
      <c r="C6643" s="195">
        <v>2023</v>
      </c>
      <c r="D6643" s="195">
        <v>0.4</v>
      </c>
      <c r="E6643" s="195">
        <v>1</v>
      </c>
      <c r="F6643" s="195">
        <v>15</v>
      </c>
      <c r="G6643" s="178">
        <v>30.29007</v>
      </c>
    </row>
    <row r="6644" spans="1:7" s="91" customFormat="1" ht="25.2" customHeight="1" x14ac:dyDescent="0.35">
      <c r="A6644" s="367" t="s">
        <v>454</v>
      </c>
      <c r="B6644" s="405"/>
      <c r="C6644" s="195">
        <v>2023</v>
      </c>
      <c r="D6644" s="195">
        <v>0.4</v>
      </c>
      <c r="E6644" s="195">
        <v>1</v>
      </c>
      <c r="F6644" s="195">
        <v>15</v>
      </c>
      <c r="G6644" s="178">
        <v>30.29007</v>
      </c>
    </row>
    <row r="6645" spans="1:7" s="91" customFormat="1" ht="18" customHeight="1" x14ac:dyDescent="0.35">
      <c r="A6645" s="367" t="s">
        <v>454</v>
      </c>
      <c r="B6645" s="405"/>
      <c r="C6645" s="195">
        <v>2023</v>
      </c>
      <c r="D6645" s="195">
        <v>0.4</v>
      </c>
      <c r="E6645" s="195">
        <v>1</v>
      </c>
      <c r="F6645" s="195">
        <v>15</v>
      </c>
      <c r="G6645" s="178">
        <v>30.29007</v>
      </c>
    </row>
    <row r="6646" spans="1:7" s="91" customFormat="1" ht="18" customHeight="1" x14ac:dyDescent="0.35">
      <c r="A6646" s="367" t="s">
        <v>454</v>
      </c>
      <c r="B6646" s="405"/>
      <c r="C6646" s="195">
        <v>2023</v>
      </c>
      <c r="D6646" s="195">
        <v>0.4</v>
      </c>
      <c r="E6646" s="195">
        <v>1</v>
      </c>
      <c r="F6646" s="195">
        <v>15</v>
      </c>
      <c r="G6646" s="178">
        <v>30.39678</v>
      </c>
    </row>
    <row r="6647" spans="1:7" s="91" customFormat="1" ht="18" customHeight="1" x14ac:dyDescent="0.35">
      <c r="A6647" s="367" t="s">
        <v>454</v>
      </c>
      <c r="B6647" s="405"/>
      <c r="C6647" s="195">
        <v>2023</v>
      </c>
      <c r="D6647" s="195">
        <v>0.4</v>
      </c>
      <c r="E6647" s="195">
        <v>1</v>
      </c>
      <c r="F6647" s="195">
        <v>15</v>
      </c>
      <c r="G6647" s="178">
        <v>30.39678</v>
      </c>
    </row>
    <row r="6648" spans="1:7" s="91" customFormat="1" ht="18" customHeight="1" x14ac:dyDescent="0.35">
      <c r="A6648" s="367" t="s">
        <v>454</v>
      </c>
      <c r="B6648" s="405"/>
      <c r="C6648" s="195">
        <v>2023</v>
      </c>
      <c r="D6648" s="195">
        <v>0.4</v>
      </c>
      <c r="E6648" s="195">
        <v>1</v>
      </c>
      <c r="F6648" s="195">
        <v>15</v>
      </c>
      <c r="G6648" s="178">
        <v>32.602629999999998</v>
      </c>
    </row>
    <row r="6649" spans="1:7" s="91" customFormat="1" ht="18" customHeight="1" x14ac:dyDescent="0.35">
      <c r="A6649" s="367" t="s">
        <v>454</v>
      </c>
      <c r="B6649" s="405"/>
      <c r="C6649" s="195">
        <v>2023</v>
      </c>
      <c r="D6649" s="195">
        <v>0.4</v>
      </c>
      <c r="E6649" s="195">
        <v>1</v>
      </c>
      <c r="F6649" s="195">
        <v>15</v>
      </c>
      <c r="G6649" s="178">
        <v>32.602629999999998</v>
      </c>
    </row>
    <row r="6650" spans="1:7" s="91" customFormat="1" ht="24" customHeight="1" x14ac:dyDescent="0.35">
      <c r="A6650" s="367" t="s">
        <v>454</v>
      </c>
      <c r="B6650" s="405"/>
      <c r="C6650" s="195">
        <v>2023</v>
      </c>
      <c r="D6650" s="195">
        <v>0.4</v>
      </c>
      <c r="E6650" s="195">
        <v>1</v>
      </c>
      <c r="F6650" s="195">
        <v>15</v>
      </c>
      <c r="G6650" s="178">
        <v>32.602629999999998</v>
      </c>
    </row>
    <row r="6651" spans="1:7" s="91" customFormat="1" ht="18" customHeight="1" x14ac:dyDescent="0.35">
      <c r="A6651" s="367" t="s">
        <v>454</v>
      </c>
      <c r="B6651" s="405"/>
      <c r="C6651" s="195">
        <v>2023</v>
      </c>
      <c r="D6651" s="195">
        <v>0.4</v>
      </c>
      <c r="E6651" s="195">
        <v>1</v>
      </c>
      <c r="F6651" s="195">
        <v>15</v>
      </c>
      <c r="G6651" s="178">
        <v>31.329160000000002</v>
      </c>
    </row>
    <row r="6652" spans="1:7" s="91" customFormat="1" ht="18" customHeight="1" x14ac:dyDescent="0.35">
      <c r="A6652" s="367" t="s">
        <v>454</v>
      </c>
      <c r="B6652" s="405"/>
      <c r="C6652" s="195">
        <v>2023</v>
      </c>
      <c r="D6652" s="195">
        <v>0.4</v>
      </c>
      <c r="E6652" s="195">
        <v>1</v>
      </c>
      <c r="F6652" s="195">
        <v>15</v>
      </c>
      <c r="G6652" s="178">
        <v>31.329160000000002</v>
      </c>
    </row>
    <row r="6653" spans="1:7" s="91" customFormat="1" ht="25.2" customHeight="1" x14ac:dyDescent="0.35">
      <c r="A6653" s="367" t="s">
        <v>454</v>
      </c>
      <c r="B6653" s="405"/>
      <c r="C6653" s="195">
        <v>2023</v>
      </c>
      <c r="D6653" s="195">
        <v>0.4</v>
      </c>
      <c r="E6653" s="195">
        <v>1</v>
      </c>
      <c r="F6653" s="195">
        <v>15</v>
      </c>
      <c r="G6653" s="178">
        <v>31.329160000000002</v>
      </c>
    </row>
    <row r="6654" spans="1:7" s="91" customFormat="1" ht="27" customHeight="1" x14ac:dyDescent="0.35">
      <c r="A6654" s="367" t="s">
        <v>454</v>
      </c>
      <c r="B6654" s="405"/>
      <c r="C6654" s="195">
        <v>2023</v>
      </c>
      <c r="D6654" s="195">
        <v>0.4</v>
      </c>
      <c r="E6654" s="195">
        <v>1</v>
      </c>
      <c r="F6654" s="195">
        <v>15</v>
      </c>
      <c r="G6654" s="178">
        <v>31.329160000000002</v>
      </c>
    </row>
    <row r="6655" spans="1:7" s="91" customFormat="1" ht="33" customHeight="1" x14ac:dyDescent="0.35">
      <c r="A6655" s="367" t="s">
        <v>454</v>
      </c>
      <c r="B6655" s="405"/>
      <c r="C6655" s="195">
        <v>2023</v>
      </c>
      <c r="D6655" s="195">
        <v>0.4</v>
      </c>
      <c r="E6655" s="195">
        <v>1</v>
      </c>
      <c r="F6655" s="195">
        <v>15</v>
      </c>
      <c r="G6655" s="178">
        <v>31.459389999999999</v>
      </c>
    </row>
    <row r="6656" spans="1:7" s="91" customFormat="1" ht="18" customHeight="1" x14ac:dyDescent="0.35">
      <c r="A6656" s="367" t="s">
        <v>454</v>
      </c>
      <c r="B6656" s="405"/>
      <c r="C6656" s="195">
        <v>2023</v>
      </c>
      <c r="D6656" s="195">
        <v>0.4</v>
      </c>
      <c r="E6656" s="195">
        <v>1</v>
      </c>
      <c r="F6656" s="195">
        <v>15</v>
      </c>
      <c r="G6656" s="178">
        <v>31.459389999999999</v>
      </c>
    </row>
    <row r="6657" spans="1:7" s="91" customFormat="1" ht="18" customHeight="1" x14ac:dyDescent="0.35">
      <c r="A6657" s="367" t="s">
        <v>454</v>
      </c>
      <c r="B6657" s="405" t="s">
        <v>630</v>
      </c>
      <c r="C6657" s="195">
        <v>2023</v>
      </c>
      <c r="D6657" s="195">
        <v>10</v>
      </c>
      <c r="E6657" s="195">
        <v>1</v>
      </c>
      <c r="F6657" s="195">
        <v>15</v>
      </c>
      <c r="G6657" s="196">
        <v>36.605580000000003</v>
      </c>
    </row>
    <row r="6658" spans="1:7" s="91" customFormat="1" ht="18" customHeight="1" x14ac:dyDescent="0.35">
      <c r="A6658" s="367" t="s">
        <v>454</v>
      </c>
      <c r="B6658" s="405"/>
      <c r="C6658" s="195">
        <v>2023</v>
      </c>
      <c r="D6658" s="195">
        <v>10</v>
      </c>
      <c r="E6658" s="195">
        <v>1</v>
      </c>
      <c r="F6658" s="195">
        <v>15</v>
      </c>
      <c r="G6658" s="196">
        <v>36.605580000000003</v>
      </c>
    </row>
    <row r="6659" spans="1:7" s="91" customFormat="1" ht="18" customHeight="1" x14ac:dyDescent="0.35">
      <c r="A6659" s="367" t="s">
        <v>454</v>
      </c>
      <c r="B6659" s="405"/>
      <c r="C6659" s="195">
        <v>2023</v>
      </c>
      <c r="D6659" s="195">
        <v>10</v>
      </c>
      <c r="E6659" s="195">
        <v>1</v>
      </c>
      <c r="F6659" s="195">
        <v>15</v>
      </c>
      <c r="G6659" s="196">
        <v>36.605580000000003</v>
      </c>
    </row>
    <row r="6660" spans="1:7" s="91" customFormat="1" ht="18" customHeight="1" x14ac:dyDescent="0.35">
      <c r="A6660" s="367" t="s">
        <v>454</v>
      </c>
      <c r="B6660" s="405"/>
      <c r="C6660" s="195">
        <v>2023</v>
      </c>
      <c r="D6660" s="195">
        <v>10</v>
      </c>
      <c r="E6660" s="195">
        <v>1</v>
      </c>
      <c r="F6660" s="195">
        <v>15</v>
      </c>
      <c r="G6660" s="196">
        <v>36.605580000000003</v>
      </c>
    </row>
    <row r="6661" spans="1:7" s="91" customFormat="1" ht="18" customHeight="1" x14ac:dyDescent="0.35">
      <c r="A6661" s="367" t="s">
        <v>454</v>
      </c>
      <c r="B6661" s="405"/>
      <c r="C6661" s="195">
        <v>2023</v>
      </c>
      <c r="D6661" s="195">
        <v>10</v>
      </c>
      <c r="E6661" s="195">
        <v>1</v>
      </c>
      <c r="F6661" s="195">
        <v>15</v>
      </c>
      <c r="G6661" s="196">
        <v>33.638620000000003</v>
      </c>
    </row>
    <row r="6662" spans="1:7" s="91" customFormat="1" ht="18" customHeight="1" x14ac:dyDescent="0.35">
      <c r="A6662" s="367" t="s">
        <v>454</v>
      </c>
      <c r="B6662" s="405"/>
      <c r="C6662" s="195">
        <v>2023</v>
      </c>
      <c r="D6662" s="195">
        <v>10</v>
      </c>
      <c r="E6662" s="195">
        <v>1</v>
      </c>
      <c r="F6662" s="195">
        <v>15</v>
      </c>
      <c r="G6662" s="196">
        <v>33.638620000000003</v>
      </c>
    </row>
    <row r="6663" spans="1:7" s="91" customFormat="1" ht="18" customHeight="1" x14ac:dyDescent="0.35">
      <c r="A6663" s="367" t="s">
        <v>454</v>
      </c>
      <c r="B6663" s="405"/>
      <c r="C6663" s="195">
        <v>2023</v>
      </c>
      <c r="D6663" s="195">
        <v>10</v>
      </c>
      <c r="E6663" s="195">
        <v>1</v>
      </c>
      <c r="F6663" s="195">
        <v>15</v>
      </c>
      <c r="G6663" s="196">
        <v>34.252679999999998</v>
      </c>
    </row>
    <row r="6664" spans="1:7" s="91" customFormat="1" ht="18" customHeight="1" x14ac:dyDescent="0.35">
      <c r="A6664" s="367" t="s">
        <v>454</v>
      </c>
      <c r="B6664" s="405"/>
      <c r="C6664" s="195">
        <v>2023</v>
      </c>
      <c r="D6664" s="195">
        <v>10</v>
      </c>
      <c r="E6664" s="195">
        <v>1</v>
      </c>
      <c r="F6664" s="195">
        <v>15</v>
      </c>
      <c r="G6664" s="196">
        <v>35.02946</v>
      </c>
    </row>
    <row r="6665" spans="1:7" s="91" customFormat="1" ht="18" customHeight="1" x14ac:dyDescent="0.35">
      <c r="A6665" s="367" t="s">
        <v>454</v>
      </c>
      <c r="B6665" s="405"/>
      <c r="C6665" s="195">
        <v>2023</v>
      </c>
      <c r="D6665" s="195">
        <v>10</v>
      </c>
      <c r="E6665" s="195">
        <v>1</v>
      </c>
      <c r="F6665" s="195">
        <v>15</v>
      </c>
      <c r="G6665" s="196">
        <v>35.02946</v>
      </c>
    </row>
    <row r="6666" spans="1:7" s="91" customFormat="1" ht="18" customHeight="1" x14ac:dyDescent="0.35">
      <c r="A6666" s="367" t="s">
        <v>454</v>
      </c>
      <c r="B6666" s="405"/>
      <c r="C6666" s="195">
        <v>2023</v>
      </c>
      <c r="D6666" s="195">
        <v>10</v>
      </c>
      <c r="E6666" s="195">
        <v>1</v>
      </c>
      <c r="F6666" s="195">
        <v>15</v>
      </c>
      <c r="G6666" s="196">
        <v>35.02946</v>
      </c>
    </row>
    <row r="6667" spans="1:7" s="91" customFormat="1" ht="18" customHeight="1" x14ac:dyDescent="0.35">
      <c r="A6667" s="367" t="s">
        <v>454</v>
      </c>
      <c r="B6667" s="405"/>
      <c r="C6667" s="195">
        <v>2023</v>
      </c>
      <c r="D6667" s="195">
        <v>10</v>
      </c>
      <c r="E6667" s="195">
        <v>1</v>
      </c>
      <c r="F6667" s="195">
        <v>15</v>
      </c>
      <c r="G6667" s="196">
        <v>35.02948</v>
      </c>
    </row>
    <row r="6668" spans="1:7" s="91" customFormat="1" ht="18" customHeight="1" x14ac:dyDescent="0.35">
      <c r="A6668" s="367" t="s">
        <v>454</v>
      </c>
      <c r="B6668" s="405"/>
      <c r="C6668" s="195">
        <v>2023</v>
      </c>
      <c r="D6668" s="195">
        <v>10</v>
      </c>
      <c r="E6668" s="195">
        <v>1</v>
      </c>
      <c r="F6668" s="195">
        <v>15</v>
      </c>
      <c r="G6668" s="196">
        <v>35.02948</v>
      </c>
    </row>
    <row r="6669" spans="1:7" s="91" customFormat="1" ht="18" customHeight="1" x14ac:dyDescent="0.35">
      <c r="A6669" s="367" t="s">
        <v>454</v>
      </c>
      <c r="B6669" s="405"/>
      <c r="C6669" s="195">
        <v>2023</v>
      </c>
      <c r="D6669" s="195">
        <v>10</v>
      </c>
      <c r="E6669" s="195">
        <v>1</v>
      </c>
      <c r="F6669" s="195">
        <v>15</v>
      </c>
      <c r="G6669" s="196">
        <v>31.186199999999999</v>
      </c>
    </row>
    <row r="6670" spans="1:7" s="63" customFormat="1" ht="64.95" customHeight="1" x14ac:dyDescent="0.35">
      <c r="A6670" s="367" t="s">
        <v>454</v>
      </c>
      <c r="B6670" s="219" t="s">
        <v>687</v>
      </c>
      <c r="C6670" s="195">
        <v>2023</v>
      </c>
      <c r="D6670" s="195">
        <v>10</v>
      </c>
      <c r="E6670" s="195">
        <v>1</v>
      </c>
      <c r="F6670" s="195">
        <v>150</v>
      </c>
      <c r="G6670" s="196">
        <v>24.26557</v>
      </c>
    </row>
    <row r="6671" spans="1:7" s="63" customFormat="1" ht="22.5" customHeight="1" x14ac:dyDescent="0.35">
      <c r="A6671" s="367" t="s">
        <v>454</v>
      </c>
      <c r="B6671" s="405" t="s">
        <v>631</v>
      </c>
      <c r="C6671" s="195">
        <v>2023</v>
      </c>
      <c r="D6671" s="195">
        <v>0.4</v>
      </c>
      <c r="E6671" s="195">
        <v>1</v>
      </c>
      <c r="F6671" s="195">
        <v>15</v>
      </c>
      <c r="G6671" s="196">
        <v>31.42952</v>
      </c>
    </row>
    <row r="6672" spans="1:7" s="63" customFormat="1" ht="22.5" customHeight="1" x14ac:dyDescent="0.35">
      <c r="A6672" s="367" t="s">
        <v>454</v>
      </c>
      <c r="B6672" s="405"/>
      <c r="C6672" s="195">
        <v>2023</v>
      </c>
      <c r="D6672" s="195">
        <v>0.4</v>
      </c>
      <c r="E6672" s="195">
        <v>1</v>
      </c>
      <c r="F6672" s="195">
        <v>15</v>
      </c>
      <c r="G6672" s="196">
        <v>31.42952</v>
      </c>
    </row>
    <row r="6673" spans="1:7" s="63" customFormat="1" ht="22.5" customHeight="1" x14ac:dyDescent="0.35">
      <c r="A6673" s="367" t="s">
        <v>454</v>
      </c>
      <c r="B6673" s="405"/>
      <c r="C6673" s="195">
        <v>2023</v>
      </c>
      <c r="D6673" s="195">
        <v>0.4</v>
      </c>
      <c r="E6673" s="195">
        <v>1</v>
      </c>
      <c r="F6673" s="195">
        <v>15</v>
      </c>
      <c r="G6673" s="196">
        <v>31.42952</v>
      </c>
    </row>
    <row r="6674" spans="1:7" s="63" customFormat="1" ht="22.5" customHeight="1" x14ac:dyDescent="0.35">
      <c r="A6674" s="367" t="s">
        <v>454</v>
      </c>
      <c r="B6674" s="405"/>
      <c r="C6674" s="195">
        <v>2023</v>
      </c>
      <c r="D6674" s="195">
        <v>0.4</v>
      </c>
      <c r="E6674" s="195">
        <v>1</v>
      </c>
      <c r="F6674" s="195">
        <v>15</v>
      </c>
      <c r="G6674" s="196">
        <v>31.42952</v>
      </c>
    </row>
    <row r="6675" spans="1:7" s="63" customFormat="1" ht="22.5" customHeight="1" x14ac:dyDescent="0.35">
      <c r="A6675" s="367" t="s">
        <v>454</v>
      </c>
      <c r="B6675" s="405"/>
      <c r="C6675" s="195">
        <v>2023</v>
      </c>
      <c r="D6675" s="195">
        <v>0.4</v>
      </c>
      <c r="E6675" s="195">
        <v>1</v>
      </c>
      <c r="F6675" s="195">
        <v>15</v>
      </c>
      <c r="G6675" s="196">
        <v>31.42952</v>
      </c>
    </row>
    <row r="6676" spans="1:7" s="63" customFormat="1" ht="22.5" customHeight="1" x14ac:dyDescent="0.35">
      <c r="A6676" s="367" t="s">
        <v>454</v>
      </c>
      <c r="B6676" s="405"/>
      <c r="C6676" s="195">
        <v>2023</v>
      </c>
      <c r="D6676" s="195">
        <v>0.4</v>
      </c>
      <c r="E6676" s="195">
        <v>1</v>
      </c>
      <c r="F6676" s="195">
        <v>15</v>
      </c>
      <c r="G6676" s="196">
        <v>31.42952</v>
      </c>
    </row>
    <row r="6677" spans="1:7" s="63" customFormat="1" ht="22.5" customHeight="1" x14ac:dyDescent="0.35">
      <c r="A6677" s="367" t="s">
        <v>454</v>
      </c>
      <c r="B6677" s="405"/>
      <c r="C6677" s="195">
        <v>2023</v>
      </c>
      <c r="D6677" s="195">
        <v>0.4</v>
      </c>
      <c r="E6677" s="195">
        <v>1</v>
      </c>
      <c r="F6677" s="195">
        <v>15</v>
      </c>
      <c r="G6677" s="196">
        <v>31.42952</v>
      </c>
    </row>
    <row r="6678" spans="1:7" s="63" customFormat="1" ht="22.5" customHeight="1" x14ac:dyDescent="0.35">
      <c r="A6678" s="367" t="s">
        <v>454</v>
      </c>
      <c r="B6678" s="405"/>
      <c r="C6678" s="195">
        <v>2023</v>
      </c>
      <c r="D6678" s="195">
        <v>0.4</v>
      </c>
      <c r="E6678" s="195">
        <v>1</v>
      </c>
      <c r="F6678" s="195">
        <v>15</v>
      </c>
      <c r="G6678" s="196">
        <v>31.41337</v>
      </c>
    </row>
    <row r="6679" spans="1:7" s="63" customFormat="1" ht="22.5" customHeight="1" x14ac:dyDescent="0.35">
      <c r="A6679" s="367" t="s">
        <v>454</v>
      </c>
      <c r="B6679" s="405"/>
      <c r="C6679" s="195">
        <v>2023</v>
      </c>
      <c r="D6679" s="195">
        <v>0.4</v>
      </c>
      <c r="E6679" s="195">
        <v>1</v>
      </c>
      <c r="F6679" s="195">
        <v>15</v>
      </c>
      <c r="G6679" s="196">
        <v>31.41337</v>
      </c>
    </row>
    <row r="6680" spans="1:7" s="63" customFormat="1" ht="22.5" customHeight="1" x14ac:dyDescent="0.35">
      <c r="A6680" s="367" t="s">
        <v>454</v>
      </c>
      <c r="B6680" s="405"/>
      <c r="C6680" s="195">
        <v>2023</v>
      </c>
      <c r="D6680" s="195">
        <v>0.4</v>
      </c>
      <c r="E6680" s="195">
        <v>1</v>
      </c>
      <c r="F6680" s="195">
        <v>15</v>
      </c>
      <c r="G6680" s="196">
        <v>32.451810000000002</v>
      </c>
    </row>
    <row r="6681" spans="1:7" s="63" customFormat="1" ht="22.5" customHeight="1" x14ac:dyDescent="0.35">
      <c r="A6681" s="367" t="s">
        <v>454</v>
      </c>
      <c r="B6681" s="405"/>
      <c r="C6681" s="195">
        <v>2023</v>
      </c>
      <c r="D6681" s="195">
        <v>0.4</v>
      </c>
      <c r="E6681" s="195">
        <v>1</v>
      </c>
      <c r="F6681" s="195">
        <v>15</v>
      </c>
      <c r="G6681" s="196">
        <v>29.135719999999999</v>
      </c>
    </row>
    <row r="6682" spans="1:7" s="63" customFormat="1" ht="22.5" customHeight="1" x14ac:dyDescent="0.35">
      <c r="A6682" s="367" t="s">
        <v>454</v>
      </c>
      <c r="B6682" s="405"/>
      <c r="C6682" s="195">
        <v>2023</v>
      </c>
      <c r="D6682" s="195">
        <v>0.4</v>
      </c>
      <c r="E6682" s="195">
        <v>1</v>
      </c>
      <c r="F6682" s="195">
        <v>15</v>
      </c>
      <c r="G6682" s="196">
        <v>30.174140000000001</v>
      </c>
    </row>
    <row r="6683" spans="1:7" s="63" customFormat="1" ht="22.5" customHeight="1" x14ac:dyDescent="0.35">
      <c r="A6683" s="367" t="s">
        <v>454</v>
      </c>
      <c r="B6683" s="405"/>
      <c r="C6683" s="195">
        <v>2023</v>
      </c>
      <c r="D6683" s="195">
        <v>0.4</v>
      </c>
      <c r="E6683" s="195">
        <v>1</v>
      </c>
      <c r="F6683" s="195">
        <v>15</v>
      </c>
      <c r="G6683" s="196">
        <v>18.030339999999999</v>
      </c>
    </row>
    <row r="6684" spans="1:7" s="63" customFormat="1" ht="22.5" customHeight="1" x14ac:dyDescent="0.35">
      <c r="A6684" s="367" t="s">
        <v>454</v>
      </c>
      <c r="B6684" s="405"/>
      <c r="C6684" s="195">
        <v>2023</v>
      </c>
      <c r="D6684" s="195">
        <v>0.4</v>
      </c>
      <c r="E6684" s="195">
        <v>1</v>
      </c>
      <c r="F6684" s="195">
        <v>15</v>
      </c>
      <c r="G6684" s="196">
        <v>18.030339999999999</v>
      </c>
    </row>
    <row r="6685" spans="1:7" s="63" customFormat="1" ht="22.5" customHeight="1" x14ac:dyDescent="0.35">
      <c r="A6685" s="367" t="s">
        <v>454</v>
      </c>
      <c r="B6685" s="405"/>
      <c r="C6685" s="195">
        <v>2023</v>
      </c>
      <c r="D6685" s="195">
        <v>0.4</v>
      </c>
      <c r="E6685" s="195">
        <v>1</v>
      </c>
      <c r="F6685" s="195">
        <v>15</v>
      </c>
      <c r="G6685" s="196">
        <v>18.030339999999999</v>
      </c>
    </row>
    <row r="6686" spans="1:7" s="63" customFormat="1" ht="22.5" customHeight="1" x14ac:dyDescent="0.35">
      <c r="A6686" s="367" t="s">
        <v>454</v>
      </c>
      <c r="B6686" s="405"/>
      <c r="C6686" s="195">
        <v>2023</v>
      </c>
      <c r="D6686" s="195">
        <v>0.4</v>
      </c>
      <c r="E6686" s="195">
        <v>1</v>
      </c>
      <c r="F6686" s="195">
        <v>15</v>
      </c>
      <c r="G6686" s="196">
        <v>31.65625</v>
      </c>
    </row>
    <row r="6687" spans="1:7" s="63" customFormat="1" ht="22.5" customHeight="1" x14ac:dyDescent="0.35">
      <c r="A6687" s="367" t="s">
        <v>454</v>
      </c>
      <c r="B6687" s="405"/>
      <c r="C6687" s="195">
        <v>2023</v>
      </c>
      <c r="D6687" s="195">
        <v>0.4</v>
      </c>
      <c r="E6687" s="195">
        <v>1</v>
      </c>
      <c r="F6687" s="195">
        <v>15</v>
      </c>
      <c r="G6687" s="196">
        <v>31.65625</v>
      </c>
    </row>
    <row r="6688" spans="1:7" s="63" customFormat="1" ht="22.5" customHeight="1" x14ac:dyDescent="0.35">
      <c r="A6688" s="367" t="s">
        <v>454</v>
      </c>
      <c r="B6688" s="405"/>
      <c r="C6688" s="195">
        <v>2023</v>
      </c>
      <c r="D6688" s="195">
        <v>0.4</v>
      </c>
      <c r="E6688" s="195">
        <v>1</v>
      </c>
      <c r="F6688" s="195">
        <v>15</v>
      </c>
      <c r="G6688" s="196">
        <v>31.65625</v>
      </c>
    </row>
    <row r="6689" spans="1:7" s="63" customFormat="1" ht="22.5" customHeight="1" x14ac:dyDescent="0.35">
      <c r="A6689" s="367" t="s">
        <v>454</v>
      </c>
      <c r="B6689" s="405"/>
      <c r="C6689" s="195">
        <v>2023</v>
      </c>
      <c r="D6689" s="195">
        <v>0.4</v>
      </c>
      <c r="E6689" s="195">
        <v>1</v>
      </c>
      <c r="F6689" s="195">
        <v>15</v>
      </c>
      <c r="G6689" s="196">
        <v>31.65625</v>
      </c>
    </row>
    <row r="6690" spans="1:7" s="63" customFormat="1" ht="22.5" customHeight="1" x14ac:dyDescent="0.35">
      <c r="A6690" s="367" t="s">
        <v>454</v>
      </c>
      <c r="B6690" s="405"/>
      <c r="C6690" s="195">
        <v>2023</v>
      </c>
      <c r="D6690" s="195">
        <v>0.4</v>
      </c>
      <c r="E6690" s="195">
        <v>1</v>
      </c>
      <c r="F6690" s="195">
        <v>15</v>
      </c>
      <c r="G6690" s="196">
        <v>31.65625</v>
      </c>
    </row>
    <row r="6691" spans="1:7" s="63" customFormat="1" ht="22.5" customHeight="1" x14ac:dyDescent="0.35">
      <c r="A6691" s="367" t="s">
        <v>454</v>
      </c>
      <c r="B6691" s="405"/>
      <c r="C6691" s="195">
        <v>2023</v>
      </c>
      <c r="D6691" s="195">
        <v>0.4</v>
      </c>
      <c r="E6691" s="195">
        <v>1</v>
      </c>
      <c r="F6691" s="195">
        <v>15</v>
      </c>
      <c r="G6691" s="196">
        <v>30.645600000000002</v>
      </c>
    </row>
    <row r="6692" spans="1:7" s="63" customFormat="1" ht="22.5" customHeight="1" x14ac:dyDescent="0.35">
      <c r="A6692" s="367" t="s">
        <v>454</v>
      </c>
      <c r="B6692" s="405"/>
      <c r="C6692" s="195">
        <v>2023</v>
      </c>
      <c r="D6692" s="195">
        <v>0.4</v>
      </c>
      <c r="E6692" s="195">
        <v>1</v>
      </c>
      <c r="F6692" s="195">
        <v>15</v>
      </c>
      <c r="G6692" s="196">
        <v>30.645600000000002</v>
      </c>
    </row>
    <row r="6693" spans="1:7" s="63" customFormat="1" ht="22.5" customHeight="1" x14ac:dyDescent="0.35">
      <c r="A6693" s="367" t="s">
        <v>454</v>
      </c>
      <c r="B6693" s="405"/>
      <c r="C6693" s="195">
        <v>2023</v>
      </c>
      <c r="D6693" s="195">
        <v>0.4</v>
      </c>
      <c r="E6693" s="195">
        <v>1</v>
      </c>
      <c r="F6693" s="195">
        <v>15</v>
      </c>
      <c r="G6693" s="196">
        <v>30.645600000000002</v>
      </c>
    </row>
    <row r="6694" spans="1:7" s="63" customFormat="1" ht="22.5" customHeight="1" x14ac:dyDescent="0.35">
      <c r="A6694" s="367" t="s">
        <v>454</v>
      </c>
      <c r="B6694" s="405"/>
      <c r="C6694" s="195">
        <v>2023</v>
      </c>
      <c r="D6694" s="195">
        <v>0.4</v>
      </c>
      <c r="E6694" s="195">
        <v>1</v>
      </c>
      <c r="F6694" s="195">
        <v>15</v>
      </c>
      <c r="G6694" s="196">
        <v>30.645600000000002</v>
      </c>
    </row>
    <row r="6695" spans="1:7" s="63" customFormat="1" ht="22.5" customHeight="1" x14ac:dyDescent="0.35">
      <c r="A6695" s="367" t="s">
        <v>454</v>
      </c>
      <c r="B6695" s="405"/>
      <c r="C6695" s="195">
        <v>2023</v>
      </c>
      <c r="D6695" s="195">
        <v>0.4</v>
      </c>
      <c r="E6695" s="195">
        <v>1</v>
      </c>
      <c r="F6695" s="195">
        <v>15</v>
      </c>
      <c r="G6695" s="196">
        <v>30.645600000000002</v>
      </c>
    </row>
    <row r="6696" spans="1:7" s="63" customFormat="1" ht="22.5" customHeight="1" x14ac:dyDescent="0.35">
      <c r="A6696" s="367" t="s">
        <v>454</v>
      </c>
      <c r="B6696" s="405"/>
      <c r="C6696" s="195">
        <v>2023</v>
      </c>
      <c r="D6696" s="195">
        <v>0.4</v>
      </c>
      <c r="E6696" s="195">
        <v>1</v>
      </c>
      <c r="F6696" s="195">
        <v>15</v>
      </c>
      <c r="G6696" s="196">
        <v>30.645600000000002</v>
      </c>
    </row>
    <row r="6697" spans="1:7" s="63" customFormat="1" ht="22.5" customHeight="1" x14ac:dyDescent="0.35">
      <c r="A6697" s="367" t="s">
        <v>454</v>
      </c>
      <c r="B6697" s="405"/>
      <c r="C6697" s="195">
        <v>2023</v>
      </c>
      <c r="D6697" s="195">
        <v>0.4</v>
      </c>
      <c r="E6697" s="195">
        <v>1</v>
      </c>
      <c r="F6697" s="195">
        <v>15</v>
      </c>
      <c r="G6697" s="196">
        <v>30.645610000000001</v>
      </c>
    </row>
    <row r="6698" spans="1:7" s="63" customFormat="1" ht="22.5" customHeight="1" x14ac:dyDescent="0.35">
      <c r="A6698" s="367" t="s">
        <v>454</v>
      </c>
      <c r="B6698" s="405"/>
      <c r="C6698" s="195">
        <v>2023</v>
      </c>
      <c r="D6698" s="195">
        <v>0.4</v>
      </c>
      <c r="E6698" s="195">
        <v>1</v>
      </c>
      <c r="F6698" s="195">
        <v>15</v>
      </c>
      <c r="G6698" s="196">
        <v>31.68402</v>
      </c>
    </row>
    <row r="6699" spans="1:7" s="63" customFormat="1" ht="22.5" customHeight="1" x14ac:dyDescent="0.35">
      <c r="A6699" s="367" t="s">
        <v>454</v>
      </c>
      <c r="B6699" s="405"/>
      <c r="C6699" s="195">
        <v>2023</v>
      </c>
      <c r="D6699" s="195">
        <v>0.4</v>
      </c>
      <c r="E6699" s="195">
        <v>1</v>
      </c>
      <c r="F6699" s="195">
        <v>15</v>
      </c>
      <c r="G6699" s="196">
        <v>31.68402</v>
      </c>
    </row>
    <row r="6700" spans="1:7" s="63" customFormat="1" ht="22.5" customHeight="1" x14ac:dyDescent="0.35">
      <c r="A6700" s="367" t="s">
        <v>454</v>
      </c>
      <c r="B6700" s="405"/>
      <c r="C6700" s="195">
        <v>2023</v>
      </c>
      <c r="D6700" s="195">
        <v>0.4</v>
      </c>
      <c r="E6700" s="195">
        <v>1</v>
      </c>
      <c r="F6700" s="195">
        <v>15</v>
      </c>
      <c r="G6700" s="196">
        <v>31.68402</v>
      </c>
    </row>
    <row r="6701" spans="1:7" s="63" customFormat="1" ht="22.5" customHeight="1" x14ac:dyDescent="0.35">
      <c r="A6701" s="367" t="s">
        <v>454</v>
      </c>
      <c r="B6701" s="405"/>
      <c r="C6701" s="195">
        <v>2023</v>
      </c>
      <c r="D6701" s="195">
        <v>0.4</v>
      </c>
      <c r="E6701" s="195">
        <v>1</v>
      </c>
      <c r="F6701" s="195">
        <v>15</v>
      </c>
      <c r="G6701" s="196">
        <v>31.68402</v>
      </c>
    </row>
    <row r="6702" spans="1:7" s="63" customFormat="1" ht="22.5" customHeight="1" x14ac:dyDescent="0.35">
      <c r="A6702" s="367" t="s">
        <v>454</v>
      </c>
      <c r="B6702" s="405"/>
      <c r="C6702" s="195">
        <v>2023</v>
      </c>
      <c r="D6702" s="195">
        <v>0.4</v>
      </c>
      <c r="E6702" s="195">
        <v>1</v>
      </c>
      <c r="F6702" s="195">
        <v>15</v>
      </c>
      <c r="G6702" s="196">
        <v>30.645610000000001</v>
      </c>
    </row>
    <row r="6703" spans="1:7" s="63" customFormat="1" ht="22.5" customHeight="1" x14ac:dyDescent="0.35">
      <c r="A6703" s="367" t="s">
        <v>454</v>
      </c>
      <c r="B6703" s="405"/>
      <c r="C6703" s="195">
        <v>2023</v>
      </c>
      <c r="D6703" s="195">
        <v>0.4</v>
      </c>
      <c r="E6703" s="195">
        <v>1</v>
      </c>
      <c r="F6703" s="195">
        <v>15</v>
      </c>
      <c r="G6703" s="196">
        <v>31.486470000000001</v>
      </c>
    </row>
    <row r="6704" spans="1:7" s="63" customFormat="1" ht="22.5" customHeight="1" x14ac:dyDescent="0.35">
      <c r="A6704" s="367" t="s">
        <v>454</v>
      </c>
      <c r="B6704" s="405"/>
      <c r="C6704" s="195">
        <v>2023</v>
      </c>
      <c r="D6704" s="195">
        <v>0.4</v>
      </c>
      <c r="E6704" s="195">
        <v>1</v>
      </c>
      <c r="F6704" s="195">
        <v>15</v>
      </c>
      <c r="G6704" s="196">
        <v>31.486470000000001</v>
      </c>
    </row>
    <row r="6705" spans="1:7" s="63" customFormat="1" ht="22.5" customHeight="1" x14ac:dyDescent="0.35">
      <c r="A6705" s="367" t="s">
        <v>454</v>
      </c>
      <c r="B6705" s="405"/>
      <c r="C6705" s="195">
        <v>2023</v>
      </c>
      <c r="D6705" s="195">
        <v>0.4</v>
      </c>
      <c r="E6705" s="195">
        <v>1</v>
      </c>
      <c r="F6705" s="195">
        <v>15</v>
      </c>
      <c r="G6705" s="196">
        <v>30.448029999999999</v>
      </c>
    </row>
    <row r="6706" spans="1:7" s="63" customFormat="1" ht="22.5" customHeight="1" x14ac:dyDescent="0.35">
      <c r="A6706" s="367" t="s">
        <v>454</v>
      </c>
      <c r="B6706" s="405"/>
      <c r="C6706" s="195">
        <v>2023</v>
      </c>
      <c r="D6706" s="195">
        <v>0.4</v>
      </c>
      <c r="E6706" s="195">
        <v>1</v>
      </c>
      <c r="F6706" s="195">
        <v>15</v>
      </c>
      <c r="G6706" s="196">
        <v>30.448029999999999</v>
      </c>
    </row>
    <row r="6707" spans="1:7" s="63" customFormat="1" ht="22.5" customHeight="1" x14ac:dyDescent="0.35">
      <c r="A6707" s="367" t="s">
        <v>454</v>
      </c>
      <c r="B6707" s="405"/>
      <c r="C6707" s="195">
        <v>2023</v>
      </c>
      <c r="D6707" s="195">
        <v>0.4</v>
      </c>
      <c r="E6707" s="195">
        <v>1</v>
      </c>
      <c r="F6707" s="195">
        <v>15</v>
      </c>
      <c r="G6707" s="196">
        <v>31.486470000000001</v>
      </c>
    </row>
    <row r="6708" spans="1:7" s="63" customFormat="1" ht="22.5" customHeight="1" x14ac:dyDescent="0.35">
      <c r="A6708" s="367" t="s">
        <v>454</v>
      </c>
      <c r="B6708" s="405"/>
      <c r="C6708" s="195">
        <v>2023</v>
      </c>
      <c r="D6708" s="195">
        <v>0.4</v>
      </c>
      <c r="E6708" s="195">
        <v>1</v>
      </c>
      <c r="F6708" s="195">
        <v>15</v>
      </c>
      <c r="G6708" s="196">
        <v>31.295259999999999</v>
      </c>
    </row>
    <row r="6709" spans="1:7" s="63" customFormat="1" ht="33" customHeight="1" x14ac:dyDescent="0.35">
      <c r="A6709" s="367" t="s">
        <v>454</v>
      </c>
      <c r="B6709" s="405"/>
      <c r="C6709" s="195">
        <v>2023</v>
      </c>
      <c r="D6709" s="195">
        <v>0.4</v>
      </c>
      <c r="E6709" s="195">
        <v>1</v>
      </c>
      <c r="F6709" s="195">
        <v>15</v>
      </c>
      <c r="G6709" s="196">
        <v>21.4954</v>
      </c>
    </row>
    <row r="6710" spans="1:7" s="63" customFormat="1" ht="22.5" customHeight="1" x14ac:dyDescent="0.35">
      <c r="A6710" s="367" t="s">
        <v>454</v>
      </c>
      <c r="B6710" s="405"/>
      <c r="C6710" s="195">
        <v>2023</v>
      </c>
      <c r="D6710" s="195">
        <v>0.4</v>
      </c>
      <c r="E6710" s="195">
        <v>1</v>
      </c>
      <c r="F6710" s="195">
        <v>15</v>
      </c>
      <c r="G6710" s="196">
        <v>32.333680000000001</v>
      </c>
    </row>
    <row r="6711" spans="1:7" s="63" customFormat="1" ht="22.5" customHeight="1" x14ac:dyDescent="0.35">
      <c r="A6711" s="367" t="s">
        <v>454</v>
      </c>
      <c r="B6711" s="405"/>
      <c r="C6711" s="195">
        <v>2023</v>
      </c>
      <c r="D6711" s="195">
        <v>0.4</v>
      </c>
      <c r="E6711" s="195">
        <v>1</v>
      </c>
      <c r="F6711" s="195">
        <v>15</v>
      </c>
      <c r="G6711" s="196">
        <v>32.333680000000001</v>
      </c>
    </row>
    <row r="6712" spans="1:7" s="63" customFormat="1" ht="22.5" customHeight="1" x14ac:dyDescent="0.35">
      <c r="A6712" s="367" t="s">
        <v>454</v>
      </c>
      <c r="B6712" s="405"/>
      <c r="C6712" s="195">
        <v>2023</v>
      </c>
      <c r="D6712" s="195">
        <v>0.4</v>
      </c>
      <c r="E6712" s="195">
        <v>1</v>
      </c>
      <c r="F6712" s="195">
        <v>15</v>
      </c>
      <c r="G6712" s="196">
        <v>32.333680000000001</v>
      </c>
    </row>
    <row r="6713" spans="1:7" s="63" customFormat="1" ht="22.5" customHeight="1" x14ac:dyDescent="0.35">
      <c r="A6713" s="367" t="s">
        <v>454</v>
      </c>
      <c r="B6713" s="405"/>
      <c r="C6713" s="195">
        <v>2023</v>
      </c>
      <c r="D6713" s="195">
        <v>0.4</v>
      </c>
      <c r="E6713" s="195">
        <v>1</v>
      </c>
      <c r="F6713" s="195">
        <v>15</v>
      </c>
      <c r="G6713" s="196">
        <v>32.333680000000001</v>
      </c>
    </row>
    <row r="6714" spans="1:7" s="63" customFormat="1" ht="22.5" customHeight="1" x14ac:dyDescent="0.35">
      <c r="A6714" s="367" t="s">
        <v>454</v>
      </c>
      <c r="B6714" s="405"/>
      <c r="C6714" s="195">
        <v>2023</v>
      </c>
      <c r="D6714" s="195">
        <v>0.4</v>
      </c>
      <c r="E6714" s="195">
        <v>1</v>
      </c>
      <c r="F6714" s="195">
        <v>15</v>
      </c>
      <c r="G6714" s="196">
        <v>32.333680000000001</v>
      </c>
    </row>
    <row r="6715" spans="1:7" s="63" customFormat="1" ht="22.5" customHeight="1" x14ac:dyDescent="0.35">
      <c r="A6715" s="367" t="s">
        <v>454</v>
      </c>
      <c r="B6715" s="405"/>
      <c r="C6715" s="195">
        <v>2023</v>
      </c>
      <c r="D6715" s="195">
        <v>0.4</v>
      </c>
      <c r="E6715" s="195">
        <v>1</v>
      </c>
      <c r="F6715" s="195">
        <v>15</v>
      </c>
      <c r="G6715" s="196">
        <v>33.608499999999999</v>
      </c>
    </row>
    <row r="6716" spans="1:7" s="63" customFormat="1" ht="22.5" customHeight="1" x14ac:dyDescent="0.35">
      <c r="A6716" s="367" t="s">
        <v>454</v>
      </c>
      <c r="B6716" s="405"/>
      <c r="C6716" s="195">
        <v>2023</v>
      </c>
      <c r="D6716" s="195">
        <v>0.4</v>
      </c>
      <c r="E6716" s="195">
        <v>1</v>
      </c>
      <c r="F6716" s="195">
        <v>15</v>
      </c>
      <c r="G6716" s="196">
        <v>33.608499999999999</v>
      </c>
    </row>
    <row r="6717" spans="1:7" s="63" customFormat="1" ht="22.5" customHeight="1" x14ac:dyDescent="0.35">
      <c r="A6717" s="367" t="s">
        <v>454</v>
      </c>
      <c r="B6717" s="405"/>
      <c r="C6717" s="195">
        <v>2023</v>
      </c>
      <c r="D6717" s="195">
        <v>0.4</v>
      </c>
      <c r="E6717" s="195">
        <v>1</v>
      </c>
      <c r="F6717" s="195">
        <v>15</v>
      </c>
      <c r="G6717" s="196">
        <v>34.646909999999998</v>
      </c>
    </row>
    <row r="6718" spans="1:7" s="63" customFormat="1" ht="22.5" customHeight="1" x14ac:dyDescent="0.35">
      <c r="A6718" s="367" t="s">
        <v>454</v>
      </c>
      <c r="B6718" s="405"/>
      <c r="C6718" s="195">
        <v>2023</v>
      </c>
      <c r="D6718" s="195">
        <v>0.4</v>
      </c>
      <c r="E6718" s="195">
        <v>1</v>
      </c>
      <c r="F6718" s="195">
        <v>15</v>
      </c>
      <c r="G6718" s="196">
        <v>33.608499999999999</v>
      </c>
    </row>
    <row r="6719" spans="1:7" s="63" customFormat="1" ht="22.5" customHeight="1" x14ac:dyDescent="0.35">
      <c r="A6719" s="367" t="s">
        <v>454</v>
      </c>
      <c r="B6719" s="405"/>
      <c r="C6719" s="195">
        <v>2023</v>
      </c>
      <c r="D6719" s="195">
        <v>0.4</v>
      </c>
      <c r="E6719" s="195">
        <v>1</v>
      </c>
      <c r="F6719" s="195">
        <v>15</v>
      </c>
      <c r="G6719" s="196">
        <v>33.608499999999999</v>
      </c>
    </row>
    <row r="6720" spans="1:7" s="63" customFormat="1" ht="22.5" customHeight="1" x14ac:dyDescent="0.35">
      <c r="A6720" s="367" t="s">
        <v>454</v>
      </c>
      <c r="B6720" s="405"/>
      <c r="C6720" s="195">
        <v>2023</v>
      </c>
      <c r="D6720" s="195">
        <v>0.4</v>
      </c>
      <c r="E6720" s="195">
        <v>1</v>
      </c>
      <c r="F6720" s="195">
        <v>15</v>
      </c>
      <c r="G6720" s="196">
        <v>33.608499999999999</v>
      </c>
    </row>
    <row r="6721" spans="1:7" s="63" customFormat="1" ht="22.5" customHeight="1" x14ac:dyDescent="0.35">
      <c r="A6721" s="367" t="s">
        <v>454</v>
      </c>
      <c r="B6721" s="405"/>
      <c r="C6721" s="195">
        <v>2023</v>
      </c>
      <c r="D6721" s="195">
        <v>0.4</v>
      </c>
      <c r="E6721" s="195">
        <v>1</v>
      </c>
      <c r="F6721" s="195">
        <v>15</v>
      </c>
      <c r="G6721" s="196">
        <v>31.282450000000001</v>
      </c>
    </row>
    <row r="6722" spans="1:7" s="63" customFormat="1" ht="22.5" customHeight="1" x14ac:dyDescent="0.35">
      <c r="A6722" s="367" t="s">
        <v>454</v>
      </c>
      <c r="B6722" s="405"/>
      <c r="C6722" s="195">
        <v>2023</v>
      </c>
      <c r="D6722" s="195">
        <v>0.4</v>
      </c>
      <c r="E6722" s="195">
        <v>1</v>
      </c>
      <c r="F6722" s="195">
        <v>15</v>
      </c>
      <c r="G6722" s="196">
        <v>31.282450000000001</v>
      </c>
    </row>
    <row r="6723" spans="1:7" s="63" customFormat="1" ht="22.5" customHeight="1" x14ac:dyDescent="0.35">
      <c r="A6723" s="367" t="s">
        <v>454</v>
      </c>
      <c r="B6723" s="405"/>
      <c r="C6723" s="195">
        <v>2023</v>
      </c>
      <c r="D6723" s="195">
        <v>0.4</v>
      </c>
      <c r="E6723" s="195">
        <v>1</v>
      </c>
      <c r="F6723" s="195">
        <v>15</v>
      </c>
      <c r="G6723" s="196">
        <v>31.282450000000001</v>
      </c>
    </row>
    <row r="6724" spans="1:7" s="63" customFormat="1" ht="22.5" customHeight="1" x14ac:dyDescent="0.35">
      <c r="A6724" s="367" t="s">
        <v>454</v>
      </c>
      <c r="B6724" s="405"/>
      <c r="C6724" s="195">
        <v>2023</v>
      </c>
      <c r="D6724" s="195">
        <v>0.4</v>
      </c>
      <c r="E6724" s="195">
        <v>1</v>
      </c>
      <c r="F6724" s="195">
        <v>15</v>
      </c>
      <c r="G6724" s="196">
        <v>32.320869999999999</v>
      </c>
    </row>
    <row r="6725" spans="1:7" s="63" customFormat="1" ht="22.5" customHeight="1" x14ac:dyDescent="0.35">
      <c r="A6725" s="367" t="s">
        <v>454</v>
      </c>
      <c r="B6725" s="405"/>
      <c r="C6725" s="195">
        <v>2023</v>
      </c>
      <c r="D6725" s="195">
        <v>0.4</v>
      </c>
      <c r="E6725" s="195">
        <v>1</v>
      </c>
      <c r="F6725" s="195">
        <v>15</v>
      </c>
      <c r="G6725" s="196">
        <v>31.282440000000001</v>
      </c>
    </row>
    <row r="6726" spans="1:7" s="63" customFormat="1" ht="22.5" customHeight="1" x14ac:dyDescent="0.35">
      <c r="A6726" s="367" t="s">
        <v>454</v>
      </c>
      <c r="B6726" s="405"/>
      <c r="C6726" s="195">
        <v>2023</v>
      </c>
      <c r="D6726" s="195">
        <v>0.4</v>
      </c>
      <c r="E6726" s="195">
        <v>1</v>
      </c>
      <c r="F6726" s="195">
        <v>15</v>
      </c>
      <c r="G6726" s="196">
        <v>31.282440000000001</v>
      </c>
    </row>
    <row r="6727" spans="1:7" s="63" customFormat="1" ht="22.5" customHeight="1" x14ac:dyDescent="0.35">
      <c r="A6727" s="367" t="s">
        <v>454</v>
      </c>
      <c r="B6727" s="405"/>
      <c r="C6727" s="195">
        <v>2023</v>
      </c>
      <c r="D6727" s="195">
        <v>0.4</v>
      </c>
      <c r="E6727" s="195">
        <v>1</v>
      </c>
      <c r="F6727" s="195">
        <v>15</v>
      </c>
      <c r="G6727" s="196">
        <v>31.282440000000001</v>
      </c>
    </row>
    <row r="6728" spans="1:7" s="63" customFormat="1" ht="22.5" customHeight="1" x14ac:dyDescent="0.35">
      <c r="A6728" s="367" t="s">
        <v>454</v>
      </c>
      <c r="B6728" s="405"/>
      <c r="C6728" s="195">
        <v>2023</v>
      </c>
      <c r="D6728" s="195">
        <v>0.4</v>
      </c>
      <c r="E6728" s="195">
        <v>1</v>
      </c>
      <c r="F6728" s="195">
        <v>15</v>
      </c>
      <c r="G6728" s="196">
        <v>31.282440000000001</v>
      </c>
    </row>
    <row r="6729" spans="1:7" s="63" customFormat="1" ht="22.5" customHeight="1" x14ac:dyDescent="0.35">
      <c r="A6729" s="367" t="s">
        <v>454</v>
      </c>
      <c r="B6729" s="405"/>
      <c r="C6729" s="195">
        <v>2023</v>
      </c>
      <c r="D6729" s="195">
        <v>0.4</v>
      </c>
      <c r="E6729" s="195">
        <v>1</v>
      </c>
      <c r="F6729" s="195">
        <v>15</v>
      </c>
      <c r="G6729" s="196">
        <v>33.456719999999997</v>
      </c>
    </row>
    <row r="6730" spans="1:7" s="63" customFormat="1" ht="22.5" customHeight="1" x14ac:dyDescent="0.35">
      <c r="A6730" s="367" t="s">
        <v>454</v>
      </c>
      <c r="B6730" s="405"/>
      <c r="C6730" s="195">
        <v>2023</v>
      </c>
      <c r="D6730" s="195">
        <v>0.4</v>
      </c>
      <c r="E6730" s="195">
        <v>1</v>
      </c>
      <c r="F6730" s="195">
        <v>15</v>
      </c>
      <c r="G6730" s="196">
        <v>23.105989999999998</v>
      </c>
    </row>
    <row r="6731" spans="1:7" s="63" customFormat="1" ht="22.5" customHeight="1" x14ac:dyDescent="0.35">
      <c r="A6731" s="367" t="s">
        <v>454</v>
      </c>
      <c r="B6731" s="405"/>
      <c r="C6731" s="195">
        <v>2023</v>
      </c>
      <c r="D6731" s="195">
        <v>0.4</v>
      </c>
      <c r="E6731" s="195">
        <v>1</v>
      </c>
      <c r="F6731" s="195">
        <v>15</v>
      </c>
      <c r="G6731" s="196">
        <v>35.775410000000001</v>
      </c>
    </row>
    <row r="6732" spans="1:7" s="63" customFormat="1" ht="22.5" customHeight="1" x14ac:dyDescent="0.35">
      <c r="A6732" s="367" t="s">
        <v>454</v>
      </c>
      <c r="B6732" s="405"/>
      <c r="C6732" s="195">
        <v>2023</v>
      </c>
      <c r="D6732" s="195">
        <v>10</v>
      </c>
      <c r="E6732" s="195">
        <v>1</v>
      </c>
      <c r="F6732" s="195">
        <v>15</v>
      </c>
      <c r="G6732" s="196">
        <v>35.775419999999997</v>
      </c>
    </row>
    <row r="6733" spans="1:7" s="63" customFormat="1" ht="42" customHeight="1" x14ac:dyDescent="0.35">
      <c r="A6733" s="367" t="s">
        <v>454</v>
      </c>
      <c r="B6733" s="405" t="s">
        <v>688</v>
      </c>
      <c r="C6733" s="195">
        <v>2023</v>
      </c>
      <c r="D6733" s="195">
        <v>0.4</v>
      </c>
      <c r="E6733" s="195">
        <v>1</v>
      </c>
      <c r="F6733" s="195">
        <v>150</v>
      </c>
      <c r="G6733" s="196">
        <v>34.420610000000003</v>
      </c>
    </row>
    <row r="6734" spans="1:7" s="63" customFormat="1" ht="22.5" customHeight="1" x14ac:dyDescent="0.35">
      <c r="A6734" s="367" t="s">
        <v>454</v>
      </c>
      <c r="B6734" s="405"/>
      <c r="C6734" s="195">
        <v>2023</v>
      </c>
      <c r="D6734" s="195">
        <v>0.4</v>
      </c>
      <c r="E6734" s="195">
        <v>1</v>
      </c>
      <c r="F6734" s="195">
        <v>150</v>
      </c>
      <c r="G6734" s="196">
        <v>33.382179999999998</v>
      </c>
    </row>
    <row r="6735" spans="1:7" s="63" customFormat="1" ht="22.5" customHeight="1" x14ac:dyDescent="0.35">
      <c r="A6735" s="367" t="s">
        <v>454</v>
      </c>
      <c r="B6735" s="405"/>
      <c r="C6735" s="195">
        <v>2023</v>
      </c>
      <c r="D6735" s="195">
        <v>0.4</v>
      </c>
      <c r="E6735" s="195">
        <v>1</v>
      </c>
      <c r="F6735" s="195">
        <v>150</v>
      </c>
      <c r="G6735" s="196">
        <v>33.382179999999998</v>
      </c>
    </row>
    <row r="6736" spans="1:7" s="63" customFormat="1" ht="22.5" customHeight="1" x14ac:dyDescent="0.35">
      <c r="A6736" s="367" t="s">
        <v>454</v>
      </c>
      <c r="B6736" s="405"/>
      <c r="C6736" s="195">
        <v>2023</v>
      </c>
      <c r="D6736" s="195">
        <v>0.4</v>
      </c>
      <c r="E6736" s="195">
        <v>1</v>
      </c>
      <c r="F6736" s="195">
        <v>150</v>
      </c>
      <c r="G6736" s="196">
        <v>33.382179999999998</v>
      </c>
    </row>
    <row r="6737" spans="1:7" s="63" customFormat="1" ht="22.5" customHeight="1" x14ac:dyDescent="0.35">
      <c r="A6737" s="367" t="s">
        <v>454</v>
      </c>
      <c r="B6737" s="405"/>
      <c r="C6737" s="195">
        <v>2023</v>
      </c>
      <c r="D6737" s="195">
        <v>0.4</v>
      </c>
      <c r="E6737" s="195">
        <v>1</v>
      </c>
      <c r="F6737" s="195">
        <v>150</v>
      </c>
      <c r="G6737" s="196">
        <v>35.870420000000003</v>
      </c>
    </row>
    <row r="6738" spans="1:7" s="63" customFormat="1" ht="22.5" customHeight="1" x14ac:dyDescent="0.35">
      <c r="A6738" s="367" t="s">
        <v>454</v>
      </c>
      <c r="B6738" s="405"/>
      <c r="C6738" s="195">
        <v>2023</v>
      </c>
      <c r="D6738" s="195">
        <v>10</v>
      </c>
      <c r="E6738" s="195">
        <v>1</v>
      </c>
      <c r="F6738" s="195">
        <v>600</v>
      </c>
      <c r="G6738" s="196">
        <v>434.74187999999998</v>
      </c>
    </row>
    <row r="6739" spans="1:7" s="63" customFormat="1" ht="22.5" customHeight="1" x14ac:dyDescent="0.35">
      <c r="A6739" s="367" t="s">
        <v>454</v>
      </c>
      <c r="B6739" s="405" t="s">
        <v>632</v>
      </c>
      <c r="C6739" s="195">
        <v>2023</v>
      </c>
      <c r="D6739" s="195">
        <v>0.4</v>
      </c>
      <c r="E6739" s="195">
        <v>1</v>
      </c>
      <c r="F6739" s="195">
        <v>15</v>
      </c>
      <c r="G6739" s="196">
        <v>29.02514</v>
      </c>
    </row>
    <row r="6740" spans="1:7" s="63" customFormat="1" ht="57" customHeight="1" x14ac:dyDescent="0.35">
      <c r="A6740" s="367" t="s">
        <v>454</v>
      </c>
      <c r="B6740" s="405"/>
      <c r="C6740" s="195">
        <v>2023</v>
      </c>
      <c r="D6740" s="195">
        <v>0.4</v>
      </c>
      <c r="E6740" s="195">
        <v>1</v>
      </c>
      <c r="F6740" s="195">
        <v>15</v>
      </c>
      <c r="G6740" s="196">
        <v>39.730020000000003</v>
      </c>
    </row>
    <row r="6741" spans="1:7" s="63" customFormat="1" ht="22.5" customHeight="1" x14ac:dyDescent="0.35">
      <c r="A6741" s="367" t="s">
        <v>454</v>
      </c>
      <c r="B6741" s="405"/>
      <c r="C6741" s="195">
        <v>2023</v>
      </c>
      <c r="D6741" s="195">
        <v>0.4</v>
      </c>
      <c r="E6741" s="195">
        <v>1</v>
      </c>
      <c r="F6741" s="195">
        <v>15</v>
      </c>
      <c r="G6741" s="194">
        <v>32.47043</v>
      </c>
    </row>
    <row r="6742" spans="1:7" s="63" customFormat="1" ht="22.5" customHeight="1" x14ac:dyDescent="0.35">
      <c r="A6742" s="367" t="s">
        <v>454</v>
      </c>
      <c r="B6742" s="405"/>
      <c r="C6742" s="195">
        <v>2023</v>
      </c>
      <c r="D6742" s="195">
        <v>0.4</v>
      </c>
      <c r="E6742" s="195">
        <v>1</v>
      </c>
      <c r="F6742" s="195">
        <v>15</v>
      </c>
      <c r="G6742" s="194">
        <v>32.47043</v>
      </c>
    </row>
    <row r="6743" spans="1:7" s="63" customFormat="1" ht="22.5" customHeight="1" x14ac:dyDescent="0.35">
      <c r="A6743" s="367" t="s">
        <v>454</v>
      </c>
      <c r="B6743" s="405"/>
      <c r="C6743" s="195">
        <v>2023</v>
      </c>
      <c r="D6743" s="195">
        <v>0.4</v>
      </c>
      <c r="E6743" s="195">
        <v>1</v>
      </c>
      <c r="F6743" s="195">
        <v>15</v>
      </c>
      <c r="G6743" s="194">
        <v>32.47043</v>
      </c>
    </row>
    <row r="6744" spans="1:7" s="63" customFormat="1" ht="22.5" customHeight="1" x14ac:dyDescent="0.35">
      <c r="A6744" s="367" t="s">
        <v>454</v>
      </c>
      <c r="B6744" s="405"/>
      <c r="C6744" s="195">
        <v>2023</v>
      </c>
      <c r="D6744" s="195">
        <v>0.4</v>
      </c>
      <c r="E6744" s="195">
        <v>1</v>
      </c>
      <c r="F6744" s="195">
        <v>15</v>
      </c>
      <c r="G6744" s="194">
        <v>32.47043</v>
      </c>
    </row>
    <row r="6745" spans="1:7" s="63" customFormat="1" ht="22.5" customHeight="1" x14ac:dyDescent="0.35">
      <c r="A6745" s="367" t="s">
        <v>454</v>
      </c>
      <c r="B6745" s="405"/>
      <c r="C6745" s="195">
        <v>2023</v>
      </c>
      <c r="D6745" s="195">
        <v>0.4</v>
      </c>
      <c r="E6745" s="195">
        <v>1</v>
      </c>
      <c r="F6745" s="195">
        <v>15</v>
      </c>
      <c r="G6745" s="194">
        <v>32.47043</v>
      </c>
    </row>
    <row r="6746" spans="1:7" s="63" customFormat="1" ht="22.5" customHeight="1" x14ac:dyDescent="0.35">
      <c r="A6746" s="367" t="s">
        <v>454</v>
      </c>
      <c r="B6746" s="405"/>
      <c r="C6746" s="195">
        <v>2023</v>
      </c>
      <c r="D6746" s="195">
        <v>0.4</v>
      </c>
      <c r="E6746" s="195">
        <v>1</v>
      </c>
      <c r="F6746" s="146">
        <v>4</v>
      </c>
      <c r="G6746" s="196">
        <v>29.593699999999998</v>
      </c>
    </row>
    <row r="6747" spans="1:7" s="63" customFormat="1" ht="22.5" customHeight="1" x14ac:dyDescent="0.35">
      <c r="A6747" s="367" t="s">
        <v>454</v>
      </c>
      <c r="B6747" s="405"/>
      <c r="C6747" s="195">
        <v>2023</v>
      </c>
      <c r="D6747" s="195">
        <v>0.4</v>
      </c>
      <c r="E6747" s="195">
        <v>1</v>
      </c>
      <c r="F6747" s="146">
        <v>15</v>
      </c>
      <c r="G6747" s="196">
        <v>29.593699999999998</v>
      </c>
    </row>
    <row r="6748" spans="1:7" s="63" customFormat="1" ht="22.5" customHeight="1" x14ac:dyDescent="0.35">
      <c r="A6748" s="367" t="s">
        <v>454</v>
      </c>
      <c r="B6748" s="405"/>
      <c r="C6748" s="195">
        <v>2023</v>
      </c>
      <c r="D6748" s="195">
        <v>0.4</v>
      </c>
      <c r="E6748" s="195">
        <v>1</v>
      </c>
      <c r="F6748" s="146">
        <v>7</v>
      </c>
      <c r="G6748" s="196">
        <v>29.593699999999998</v>
      </c>
    </row>
    <row r="6749" spans="1:7" s="63" customFormat="1" ht="22.5" customHeight="1" x14ac:dyDescent="0.35">
      <c r="A6749" s="367" t="s">
        <v>454</v>
      </c>
      <c r="B6749" s="405"/>
      <c r="C6749" s="195">
        <v>2023</v>
      </c>
      <c r="D6749" s="195">
        <v>0.4</v>
      </c>
      <c r="E6749" s="195">
        <v>1</v>
      </c>
      <c r="F6749" s="146">
        <v>5</v>
      </c>
      <c r="G6749" s="196">
        <v>29.593699999999998</v>
      </c>
    </row>
    <row r="6750" spans="1:7" s="63" customFormat="1" ht="22.5" customHeight="1" x14ac:dyDescent="0.35">
      <c r="A6750" s="367" t="s">
        <v>454</v>
      </c>
      <c r="B6750" s="405"/>
      <c r="C6750" s="195">
        <v>2023</v>
      </c>
      <c r="D6750" s="195">
        <v>0.38</v>
      </c>
      <c r="E6750" s="195">
        <v>1</v>
      </c>
      <c r="F6750" s="195">
        <v>15</v>
      </c>
      <c r="G6750" s="178">
        <v>28.937349999999999</v>
      </c>
    </row>
    <row r="6751" spans="1:7" s="63" customFormat="1" ht="22.5" customHeight="1" x14ac:dyDescent="0.35">
      <c r="A6751" s="367" t="s">
        <v>454</v>
      </c>
      <c r="B6751" s="405"/>
      <c r="C6751" s="195">
        <v>2023</v>
      </c>
      <c r="D6751" s="195">
        <v>0.38</v>
      </c>
      <c r="E6751" s="195">
        <v>1</v>
      </c>
      <c r="F6751" s="195">
        <v>14</v>
      </c>
      <c r="G6751" s="178">
        <v>28.937339999999999</v>
      </c>
    </row>
    <row r="6752" spans="1:7" s="63" customFormat="1" ht="22.5" customHeight="1" x14ac:dyDescent="0.35">
      <c r="A6752" s="367" t="s">
        <v>454</v>
      </c>
      <c r="B6752" s="405"/>
      <c r="C6752" s="195">
        <v>2023</v>
      </c>
      <c r="D6752" s="195">
        <v>0.4</v>
      </c>
      <c r="E6752" s="195">
        <v>1</v>
      </c>
      <c r="F6752" s="195">
        <v>15</v>
      </c>
      <c r="G6752" s="178">
        <v>28.937339999999999</v>
      </c>
    </row>
    <row r="6753" spans="1:7" s="63" customFormat="1" ht="22.5" customHeight="1" x14ac:dyDescent="0.35">
      <c r="A6753" s="367" t="s">
        <v>454</v>
      </c>
      <c r="B6753" s="405"/>
      <c r="C6753" s="195">
        <v>2023</v>
      </c>
      <c r="D6753" s="195">
        <v>0.4</v>
      </c>
      <c r="E6753" s="195">
        <v>1</v>
      </c>
      <c r="F6753" s="195">
        <v>5</v>
      </c>
      <c r="G6753" s="178">
        <v>28.937339999999999</v>
      </c>
    </row>
    <row r="6754" spans="1:7" s="63" customFormat="1" ht="42" customHeight="1" x14ac:dyDescent="0.35">
      <c r="A6754" s="367" t="s">
        <v>454</v>
      </c>
      <c r="B6754" s="405"/>
      <c r="C6754" s="195">
        <v>2023</v>
      </c>
      <c r="D6754" s="195">
        <v>0.38</v>
      </c>
      <c r="E6754" s="195">
        <v>1</v>
      </c>
      <c r="F6754" s="195">
        <v>9.6</v>
      </c>
      <c r="G6754" s="196">
        <v>30.26013</v>
      </c>
    </row>
    <row r="6755" spans="1:7" s="63" customFormat="1" ht="47.25" customHeight="1" x14ac:dyDescent="0.35">
      <c r="A6755" s="367" t="s">
        <v>454</v>
      </c>
      <c r="B6755" s="405"/>
      <c r="C6755" s="195">
        <v>2023</v>
      </c>
      <c r="D6755" s="195">
        <v>0.38</v>
      </c>
      <c r="E6755" s="195">
        <v>1</v>
      </c>
      <c r="F6755" s="195">
        <v>15</v>
      </c>
      <c r="G6755" s="196">
        <v>30.26013</v>
      </c>
    </row>
    <row r="6756" spans="1:7" s="63" customFormat="1" ht="39.75" customHeight="1" x14ac:dyDescent="0.35">
      <c r="A6756" s="367" t="s">
        <v>454</v>
      </c>
      <c r="B6756" s="405"/>
      <c r="C6756" s="195">
        <v>2023</v>
      </c>
      <c r="D6756" s="195">
        <v>0.38</v>
      </c>
      <c r="E6756" s="195">
        <v>1</v>
      </c>
      <c r="F6756" s="195">
        <v>15</v>
      </c>
      <c r="G6756" s="196">
        <v>30.26013</v>
      </c>
    </row>
    <row r="6757" spans="1:7" s="63" customFormat="1" ht="22.5" customHeight="1" x14ac:dyDescent="0.35">
      <c r="A6757" s="367" t="s">
        <v>454</v>
      </c>
      <c r="B6757" s="405"/>
      <c r="C6757" s="195">
        <v>2023</v>
      </c>
      <c r="D6757" s="195">
        <v>0.38</v>
      </c>
      <c r="E6757" s="195">
        <v>1</v>
      </c>
      <c r="F6757" s="195">
        <v>15</v>
      </c>
      <c r="G6757" s="196">
        <v>30.26014</v>
      </c>
    </row>
    <row r="6758" spans="1:7" s="63" customFormat="1" ht="22.5" customHeight="1" x14ac:dyDescent="0.35">
      <c r="A6758" s="367" t="s">
        <v>454</v>
      </c>
      <c r="B6758" s="405"/>
      <c r="C6758" s="195">
        <v>2023</v>
      </c>
      <c r="D6758" s="195">
        <v>0.38</v>
      </c>
      <c r="E6758" s="195">
        <v>1</v>
      </c>
      <c r="F6758" s="195">
        <v>15</v>
      </c>
      <c r="G6758" s="196">
        <v>30.26014</v>
      </c>
    </row>
    <row r="6759" spans="1:7" s="63" customFormat="1" ht="22.5" customHeight="1" x14ac:dyDescent="0.35">
      <c r="A6759" s="367" t="s">
        <v>454</v>
      </c>
      <c r="B6759" s="405"/>
      <c r="C6759" s="195">
        <v>2023</v>
      </c>
      <c r="D6759" s="195">
        <v>0.38</v>
      </c>
      <c r="E6759" s="195">
        <v>1</v>
      </c>
      <c r="F6759" s="195">
        <v>15</v>
      </c>
      <c r="G6759" s="196">
        <v>30.26014</v>
      </c>
    </row>
    <row r="6760" spans="1:7" s="63" customFormat="1" ht="22.5" customHeight="1" x14ac:dyDescent="0.35">
      <c r="A6760" s="367" t="s">
        <v>454</v>
      </c>
      <c r="B6760" s="405"/>
      <c r="C6760" s="195">
        <v>2023</v>
      </c>
      <c r="D6760" s="195">
        <v>0.38</v>
      </c>
      <c r="E6760" s="195">
        <v>1</v>
      </c>
      <c r="F6760" s="195">
        <v>15</v>
      </c>
      <c r="G6760" s="196">
        <v>30.26014</v>
      </c>
    </row>
    <row r="6761" spans="1:7" s="63" customFormat="1" ht="22.5" customHeight="1" x14ac:dyDescent="0.35">
      <c r="A6761" s="367" t="s">
        <v>454</v>
      </c>
      <c r="B6761" s="405"/>
      <c r="C6761" s="195">
        <v>2023</v>
      </c>
      <c r="D6761" s="195">
        <v>0.38</v>
      </c>
      <c r="E6761" s="195">
        <v>1</v>
      </c>
      <c r="F6761" s="195">
        <v>15</v>
      </c>
      <c r="G6761" s="196">
        <v>28.36384</v>
      </c>
    </row>
    <row r="6762" spans="1:7" s="63" customFormat="1" ht="37.5" customHeight="1" x14ac:dyDescent="0.35">
      <c r="A6762" s="367" t="s">
        <v>454</v>
      </c>
      <c r="B6762" s="405"/>
      <c r="C6762" s="195">
        <v>2023</v>
      </c>
      <c r="D6762" s="195">
        <v>0.38</v>
      </c>
      <c r="E6762" s="195">
        <v>1</v>
      </c>
      <c r="F6762" s="195">
        <v>15</v>
      </c>
      <c r="G6762" s="196">
        <v>28.36384</v>
      </c>
    </row>
    <row r="6763" spans="1:7" s="63" customFormat="1" ht="22.5" customHeight="1" x14ac:dyDescent="0.35">
      <c r="A6763" s="367" t="s">
        <v>454</v>
      </c>
      <c r="B6763" s="405"/>
      <c r="C6763" s="195">
        <v>2023</v>
      </c>
      <c r="D6763" s="195">
        <v>0.38</v>
      </c>
      <c r="E6763" s="195">
        <v>1</v>
      </c>
      <c r="F6763" s="195">
        <v>15</v>
      </c>
      <c r="G6763" s="196">
        <v>28.36384</v>
      </c>
    </row>
    <row r="6764" spans="1:7" s="63" customFormat="1" ht="22.5" customHeight="1" x14ac:dyDescent="0.35">
      <c r="A6764" s="367" t="s">
        <v>454</v>
      </c>
      <c r="B6764" s="405"/>
      <c r="C6764" s="195">
        <v>2023</v>
      </c>
      <c r="D6764" s="195">
        <v>0.38</v>
      </c>
      <c r="E6764" s="195">
        <v>1</v>
      </c>
      <c r="F6764" s="195">
        <v>15</v>
      </c>
      <c r="G6764" s="196">
        <v>28.600930000000002</v>
      </c>
    </row>
    <row r="6765" spans="1:7" s="63" customFormat="1" ht="22.5" customHeight="1" x14ac:dyDescent="0.35">
      <c r="A6765" s="367" t="s">
        <v>454</v>
      </c>
      <c r="B6765" s="405"/>
      <c r="C6765" s="195">
        <v>2023</v>
      </c>
      <c r="D6765" s="195">
        <v>0.38</v>
      </c>
      <c r="E6765" s="195">
        <v>1</v>
      </c>
      <c r="F6765" s="195">
        <v>15</v>
      </c>
      <c r="G6765" s="196">
        <v>28.600930000000002</v>
      </c>
    </row>
    <row r="6766" spans="1:7" s="63" customFormat="1" ht="22.5" customHeight="1" x14ac:dyDescent="0.35">
      <c r="A6766" s="367" t="s">
        <v>454</v>
      </c>
      <c r="B6766" s="405"/>
      <c r="C6766" s="195">
        <v>2023</v>
      </c>
      <c r="D6766" s="195">
        <v>0.38</v>
      </c>
      <c r="E6766" s="195">
        <v>1</v>
      </c>
      <c r="F6766" s="195">
        <v>15</v>
      </c>
      <c r="G6766" s="196">
        <v>30.497730000000001</v>
      </c>
    </row>
    <row r="6767" spans="1:7" s="63" customFormat="1" ht="47.25" customHeight="1" x14ac:dyDescent="0.35">
      <c r="A6767" s="367" t="s">
        <v>454</v>
      </c>
      <c r="B6767" s="405"/>
      <c r="C6767" s="195">
        <v>2023</v>
      </c>
      <c r="D6767" s="195">
        <v>0.4</v>
      </c>
      <c r="E6767" s="195">
        <v>1</v>
      </c>
      <c r="F6767" s="195">
        <v>15</v>
      </c>
      <c r="G6767" s="196">
        <v>30.497720000000001</v>
      </c>
    </row>
    <row r="6768" spans="1:7" s="63" customFormat="1" ht="22.5" customHeight="1" x14ac:dyDescent="0.35">
      <c r="A6768" s="367" t="s">
        <v>454</v>
      </c>
      <c r="B6768" s="405"/>
      <c r="C6768" s="195">
        <v>2023</v>
      </c>
      <c r="D6768" s="195">
        <v>0.38</v>
      </c>
      <c r="E6768" s="195">
        <v>1</v>
      </c>
      <c r="F6768" s="195">
        <v>15</v>
      </c>
      <c r="G6768" s="196">
        <v>30.625910000000001</v>
      </c>
    </row>
    <row r="6769" spans="1:7" s="63" customFormat="1" ht="22.5" customHeight="1" x14ac:dyDescent="0.35">
      <c r="A6769" s="367" t="s">
        <v>454</v>
      </c>
      <c r="B6769" s="405"/>
      <c r="C6769" s="195">
        <v>2023</v>
      </c>
      <c r="D6769" s="195">
        <v>0.38</v>
      </c>
      <c r="E6769" s="195">
        <v>1</v>
      </c>
      <c r="F6769" s="195">
        <v>15</v>
      </c>
      <c r="G6769" s="196">
        <v>30.625910000000001</v>
      </c>
    </row>
    <row r="6770" spans="1:7" s="63" customFormat="1" ht="22.5" customHeight="1" x14ac:dyDescent="0.35">
      <c r="A6770" s="367" t="s">
        <v>454</v>
      </c>
      <c r="B6770" s="405"/>
      <c r="C6770" s="195">
        <v>2023</v>
      </c>
      <c r="D6770" s="195">
        <v>0.38</v>
      </c>
      <c r="E6770" s="195">
        <v>1</v>
      </c>
      <c r="F6770" s="195">
        <v>15</v>
      </c>
      <c r="G6770" s="196">
        <v>30.625910000000001</v>
      </c>
    </row>
    <row r="6771" spans="1:7" s="63" customFormat="1" ht="22.5" customHeight="1" x14ac:dyDescent="0.35">
      <c r="A6771" s="367" t="s">
        <v>454</v>
      </c>
      <c r="B6771" s="405"/>
      <c r="C6771" s="195">
        <v>2023</v>
      </c>
      <c r="D6771" s="195">
        <v>0.38</v>
      </c>
      <c r="E6771" s="195">
        <v>1</v>
      </c>
      <c r="F6771" s="195">
        <v>3</v>
      </c>
      <c r="G6771" s="196">
        <v>30.625900000000001</v>
      </c>
    </row>
    <row r="6772" spans="1:7" s="63" customFormat="1" ht="55.95" customHeight="1" x14ac:dyDescent="0.35">
      <c r="A6772" s="367" t="s">
        <v>454</v>
      </c>
      <c r="B6772" s="219" t="s">
        <v>689</v>
      </c>
      <c r="C6772" s="195">
        <v>2023</v>
      </c>
      <c r="D6772" s="195">
        <v>0.4</v>
      </c>
      <c r="E6772" s="195">
        <v>1</v>
      </c>
      <c r="F6772" s="195">
        <v>70</v>
      </c>
      <c r="G6772" s="196">
        <v>14.80574</v>
      </c>
    </row>
    <row r="6773" spans="1:7" s="63" customFormat="1" ht="18.75" customHeight="1" x14ac:dyDescent="0.35">
      <c r="A6773" s="367" t="s">
        <v>454</v>
      </c>
      <c r="B6773" s="405" t="s">
        <v>633</v>
      </c>
      <c r="C6773" s="195">
        <v>2023</v>
      </c>
      <c r="D6773" s="195">
        <v>0.4</v>
      </c>
      <c r="E6773" s="195">
        <v>1</v>
      </c>
      <c r="F6773" s="146">
        <v>15</v>
      </c>
      <c r="G6773" s="196">
        <v>33.478039999999993</v>
      </c>
    </row>
    <row r="6774" spans="1:7" s="63" customFormat="1" ht="18.75" customHeight="1" x14ac:dyDescent="0.35">
      <c r="A6774" s="367" t="s">
        <v>454</v>
      </c>
      <c r="B6774" s="405"/>
      <c r="C6774" s="195">
        <v>2023</v>
      </c>
      <c r="D6774" s="195">
        <v>0.4</v>
      </c>
      <c r="E6774" s="195">
        <v>1</v>
      </c>
      <c r="F6774" s="146">
        <v>15</v>
      </c>
      <c r="G6774" s="196">
        <v>33.478039999999993</v>
      </c>
    </row>
    <row r="6775" spans="1:7" s="63" customFormat="1" ht="18.75" customHeight="1" x14ac:dyDescent="0.35">
      <c r="A6775" s="367" t="s">
        <v>454</v>
      </c>
      <c r="B6775" s="405"/>
      <c r="C6775" s="195">
        <v>2023</v>
      </c>
      <c r="D6775" s="195">
        <v>0.4</v>
      </c>
      <c r="E6775" s="195">
        <v>1</v>
      </c>
      <c r="F6775" s="146">
        <v>15</v>
      </c>
      <c r="G6775" s="196">
        <v>33.478039999999993</v>
      </c>
    </row>
    <row r="6776" spans="1:7" s="63" customFormat="1" ht="18.75" customHeight="1" x14ac:dyDescent="0.35">
      <c r="A6776" s="367" t="s">
        <v>454</v>
      </c>
      <c r="B6776" s="405"/>
      <c r="C6776" s="195">
        <v>2023</v>
      </c>
      <c r="D6776" s="195">
        <v>0.4</v>
      </c>
      <c r="E6776" s="195">
        <v>1</v>
      </c>
      <c r="F6776" s="146">
        <v>15</v>
      </c>
      <c r="G6776" s="196">
        <v>33.478039999999993</v>
      </c>
    </row>
    <row r="6777" spans="1:7" s="63" customFormat="1" ht="18.75" customHeight="1" x14ac:dyDescent="0.35">
      <c r="A6777" s="367" t="s">
        <v>454</v>
      </c>
      <c r="B6777" s="405"/>
      <c r="C6777" s="195">
        <v>2023</v>
      </c>
      <c r="D6777" s="195">
        <v>0.4</v>
      </c>
      <c r="E6777" s="195">
        <v>1</v>
      </c>
      <c r="F6777" s="146">
        <v>15</v>
      </c>
      <c r="G6777" s="196">
        <v>33.478039999999993</v>
      </c>
    </row>
    <row r="6778" spans="1:7" s="63" customFormat="1" ht="18.75" customHeight="1" x14ac:dyDescent="0.35">
      <c r="A6778" s="367" t="s">
        <v>454</v>
      </c>
      <c r="B6778" s="405"/>
      <c r="C6778" s="195">
        <v>2023</v>
      </c>
      <c r="D6778" s="195">
        <v>0.4</v>
      </c>
      <c r="E6778" s="195">
        <v>1</v>
      </c>
      <c r="F6778" s="146">
        <v>15</v>
      </c>
      <c r="G6778" s="196">
        <v>33.478039999999993</v>
      </c>
    </row>
    <row r="6779" spans="1:7" s="63" customFormat="1" ht="18.75" customHeight="1" x14ac:dyDescent="0.35">
      <c r="A6779" s="367" t="s">
        <v>454</v>
      </c>
      <c r="B6779" s="405"/>
      <c r="C6779" s="195">
        <v>2023</v>
      </c>
      <c r="D6779" s="195">
        <v>0.4</v>
      </c>
      <c r="E6779" s="195">
        <v>1</v>
      </c>
      <c r="F6779" s="146">
        <v>15</v>
      </c>
      <c r="G6779" s="196">
        <v>33.478039999999993</v>
      </c>
    </row>
    <row r="6780" spans="1:7" s="63" customFormat="1" ht="18.75" customHeight="1" x14ac:dyDescent="0.35">
      <c r="A6780" s="367" t="s">
        <v>454</v>
      </c>
      <c r="B6780" s="405"/>
      <c r="C6780" s="195">
        <v>2023</v>
      </c>
      <c r="D6780" s="195">
        <v>0.4</v>
      </c>
      <c r="E6780" s="195">
        <v>1</v>
      </c>
      <c r="F6780" s="146">
        <v>15</v>
      </c>
      <c r="G6780" s="196">
        <v>22.639779999999998</v>
      </c>
    </row>
    <row r="6781" spans="1:7" s="63" customFormat="1" ht="18.75" customHeight="1" x14ac:dyDescent="0.35">
      <c r="A6781" s="367" t="s">
        <v>454</v>
      </c>
      <c r="B6781" s="405"/>
      <c r="C6781" s="195">
        <v>2023</v>
      </c>
      <c r="D6781" s="195">
        <v>0.4</v>
      </c>
      <c r="E6781" s="195">
        <v>1</v>
      </c>
      <c r="F6781" s="146">
        <v>15</v>
      </c>
      <c r="G6781" s="196">
        <v>33.478039999999993</v>
      </c>
    </row>
    <row r="6782" spans="1:7" s="63" customFormat="1" ht="18.75" customHeight="1" x14ac:dyDescent="0.35">
      <c r="A6782" s="367" t="s">
        <v>454</v>
      </c>
      <c r="B6782" s="405"/>
      <c r="C6782" s="195">
        <v>2023</v>
      </c>
      <c r="D6782" s="195">
        <v>0.4</v>
      </c>
      <c r="E6782" s="195">
        <v>1</v>
      </c>
      <c r="F6782" s="146">
        <v>15</v>
      </c>
      <c r="G6782" s="196">
        <v>28.188510000000001</v>
      </c>
    </row>
    <row r="6783" spans="1:7" s="63" customFormat="1" ht="18.75" customHeight="1" x14ac:dyDescent="0.35">
      <c r="A6783" s="367" t="s">
        <v>454</v>
      </c>
      <c r="B6783" s="405"/>
      <c r="C6783" s="195">
        <v>2023</v>
      </c>
      <c r="D6783" s="195">
        <v>0.4</v>
      </c>
      <c r="E6783" s="195">
        <v>1</v>
      </c>
      <c r="F6783" s="146">
        <v>15</v>
      </c>
      <c r="G6783" s="196">
        <v>33.478039999999993</v>
      </c>
    </row>
    <row r="6784" spans="1:7" s="63" customFormat="1" ht="18.75" customHeight="1" x14ac:dyDescent="0.35">
      <c r="A6784" s="367" t="s">
        <v>454</v>
      </c>
      <c r="B6784" s="405"/>
      <c r="C6784" s="195">
        <v>2023</v>
      </c>
      <c r="D6784" s="195">
        <v>0.4</v>
      </c>
      <c r="E6784" s="195">
        <v>1</v>
      </c>
      <c r="F6784" s="146">
        <v>15</v>
      </c>
      <c r="G6784" s="196">
        <v>33.478039999999993</v>
      </c>
    </row>
    <row r="6785" spans="1:7" s="63" customFormat="1" ht="18.75" customHeight="1" x14ac:dyDescent="0.35">
      <c r="A6785" s="367" t="s">
        <v>454</v>
      </c>
      <c r="B6785" s="405"/>
      <c r="C6785" s="195">
        <v>2023</v>
      </c>
      <c r="D6785" s="195">
        <v>0.4</v>
      </c>
      <c r="E6785" s="195">
        <v>1</v>
      </c>
      <c r="F6785" s="146">
        <v>15</v>
      </c>
      <c r="G6785" s="196">
        <v>33.478039999999993</v>
      </c>
    </row>
    <row r="6786" spans="1:7" s="63" customFormat="1" ht="18.75" customHeight="1" x14ac:dyDescent="0.35">
      <c r="A6786" s="367" t="s">
        <v>454</v>
      </c>
      <c r="B6786" s="405"/>
      <c r="C6786" s="195">
        <v>2023</v>
      </c>
      <c r="D6786" s="195">
        <v>0.4</v>
      </c>
      <c r="E6786" s="195">
        <v>1</v>
      </c>
      <c r="F6786" s="146">
        <v>15</v>
      </c>
      <c r="G6786" s="196">
        <v>32.439620000000005</v>
      </c>
    </row>
    <row r="6787" spans="1:7" s="63" customFormat="1" ht="18.75" customHeight="1" x14ac:dyDescent="0.35">
      <c r="A6787" s="367" t="s">
        <v>454</v>
      </c>
      <c r="B6787" s="405"/>
      <c r="C6787" s="195">
        <v>2023</v>
      </c>
      <c r="D6787" s="195">
        <v>0.4</v>
      </c>
      <c r="E6787" s="195">
        <v>1</v>
      </c>
      <c r="F6787" s="146">
        <v>15</v>
      </c>
      <c r="G6787" s="196">
        <v>32.439620000000005</v>
      </c>
    </row>
    <row r="6788" spans="1:7" s="63" customFormat="1" ht="18.75" customHeight="1" x14ac:dyDescent="0.35">
      <c r="A6788" s="367" t="s">
        <v>454</v>
      </c>
      <c r="B6788" s="405"/>
      <c r="C6788" s="195">
        <v>2023</v>
      </c>
      <c r="D6788" s="195">
        <v>0.4</v>
      </c>
      <c r="E6788" s="195">
        <v>1</v>
      </c>
      <c r="F6788" s="146">
        <v>15</v>
      </c>
      <c r="G6788" s="196">
        <v>28.188510000000001</v>
      </c>
    </row>
    <row r="6789" spans="1:7" s="63" customFormat="1" ht="18.75" customHeight="1" x14ac:dyDescent="0.35">
      <c r="A6789" s="367" t="s">
        <v>454</v>
      </c>
      <c r="B6789" s="405"/>
      <c r="C6789" s="195">
        <v>2023</v>
      </c>
      <c r="D6789" s="195">
        <v>0.4</v>
      </c>
      <c r="E6789" s="195">
        <v>1</v>
      </c>
      <c r="F6789" s="146">
        <v>15</v>
      </c>
      <c r="G6789" s="196">
        <v>28.188510000000001</v>
      </c>
    </row>
    <row r="6790" spans="1:7" s="63" customFormat="1" ht="18.75" customHeight="1" x14ac:dyDescent="0.35">
      <c r="A6790" s="367" t="s">
        <v>454</v>
      </c>
      <c r="B6790" s="405"/>
      <c r="C6790" s="195">
        <v>2023</v>
      </c>
      <c r="D6790" s="195">
        <v>0.4</v>
      </c>
      <c r="E6790" s="195">
        <v>1</v>
      </c>
      <c r="F6790" s="146">
        <v>15</v>
      </c>
      <c r="G6790" s="196">
        <v>33.478039999999993</v>
      </c>
    </row>
    <row r="6791" spans="1:7" s="63" customFormat="1" ht="18.75" customHeight="1" x14ac:dyDescent="0.35">
      <c r="A6791" s="367" t="s">
        <v>454</v>
      </c>
      <c r="B6791" s="405"/>
      <c r="C6791" s="195">
        <v>2023</v>
      </c>
      <c r="D6791" s="195">
        <v>0.4</v>
      </c>
      <c r="E6791" s="195">
        <v>1</v>
      </c>
      <c r="F6791" s="146">
        <v>15</v>
      </c>
      <c r="G6791" s="196">
        <v>32.439620000000005</v>
      </c>
    </row>
    <row r="6792" spans="1:7" s="63" customFormat="1" ht="18.75" customHeight="1" x14ac:dyDescent="0.35">
      <c r="A6792" s="367" t="s">
        <v>454</v>
      </c>
      <c r="B6792" s="405"/>
      <c r="C6792" s="195">
        <v>2023</v>
      </c>
      <c r="D6792" s="195">
        <v>0.4</v>
      </c>
      <c r="E6792" s="195">
        <v>1</v>
      </c>
      <c r="F6792" s="146">
        <v>10</v>
      </c>
      <c r="G6792" s="196">
        <v>32.439620000000005</v>
      </c>
    </row>
    <row r="6793" spans="1:7" s="63" customFormat="1" ht="18.75" customHeight="1" x14ac:dyDescent="0.35">
      <c r="A6793" s="367" t="s">
        <v>454</v>
      </c>
      <c r="B6793" s="405"/>
      <c r="C6793" s="195">
        <v>2023</v>
      </c>
      <c r="D6793" s="195">
        <v>0.4</v>
      </c>
      <c r="E6793" s="195">
        <v>1</v>
      </c>
      <c r="F6793" s="146">
        <v>15</v>
      </c>
      <c r="G6793" s="196">
        <v>32.439620000000005</v>
      </c>
    </row>
    <row r="6794" spans="1:7" s="63" customFormat="1" ht="18.75" customHeight="1" x14ac:dyDescent="0.35">
      <c r="A6794" s="367" t="s">
        <v>454</v>
      </c>
      <c r="B6794" s="405"/>
      <c r="C6794" s="195">
        <v>2023</v>
      </c>
      <c r="D6794" s="195">
        <v>0.4</v>
      </c>
      <c r="E6794" s="195">
        <v>1</v>
      </c>
      <c r="F6794" s="146">
        <v>15</v>
      </c>
      <c r="G6794" s="196">
        <v>32.439620000000005</v>
      </c>
    </row>
    <row r="6795" spans="1:7" s="63" customFormat="1" ht="18.75" customHeight="1" x14ac:dyDescent="0.35">
      <c r="A6795" s="367" t="s">
        <v>454</v>
      </c>
      <c r="B6795" s="405"/>
      <c r="C6795" s="195">
        <v>2023</v>
      </c>
      <c r="D6795" s="195">
        <v>0.4</v>
      </c>
      <c r="E6795" s="195">
        <v>1</v>
      </c>
      <c r="F6795" s="146">
        <v>15</v>
      </c>
      <c r="G6795" s="196">
        <v>32.439620000000005</v>
      </c>
    </row>
    <row r="6796" spans="1:7" s="63" customFormat="1" ht="18.75" customHeight="1" x14ac:dyDescent="0.35">
      <c r="A6796" s="367" t="s">
        <v>454</v>
      </c>
      <c r="B6796" s="405"/>
      <c r="C6796" s="195">
        <v>2023</v>
      </c>
      <c r="D6796" s="195">
        <v>0.4</v>
      </c>
      <c r="E6796" s="195">
        <v>1</v>
      </c>
      <c r="F6796" s="146">
        <v>15</v>
      </c>
      <c r="G6796" s="196">
        <v>32.439620000000005</v>
      </c>
    </row>
    <row r="6797" spans="1:7" s="63" customFormat="1" ht="18.75" customHeight="1" x14ac:dyDescent="0.35">
      <c r="A6797" s="367" t="s">
        <v>454</v>
      </c>
      <c r="B6797" s="405"/>
      <c r="C6797" s="195">
        <v>2023</v>
      </c>
      <c r="D6797" s="195">
        <v>0.4</v>
      </c>
      <c r="E6797" s="195">
        <v>1</v>
      </c>
      <c r="F6797" s="146">
        <v>15</v>
      </c>
      <c r="G6797" s="196">
        <v>32.439620000000005</v>
      </c>
    </row>
    <row r="6798" spans="1:7" s="63" customFormat="1" ht="18.75" customHeight="1" x14ac:dyDescent="0.35">
      <c r="A6798" s="367" t="s">
        <v>454</v>
      </c>
      <c r="B6798" s="405"/>
      <c r="C6798" s="195">
        <v>2023</v>
      </c>
      <c r="D6798" s="195">
        <v>0.4</v>
      </c>
      <c r="E6798" s="195">
        <v>1</v>
      </c>
      <c r="F6798" s="146">
        <v>15</v>
      </c>
      <c r="G6798" s="196">
        <v>32.439620000000005</v>
      </c>
    </row>
    <row r="6799" spans="1:7" s="63" customFormat="1" ht="18.75" customHeight="1" x14ac:dyDescent="0.35">
      <c r="A6799" s="367" t="s">
        <v>454</v>
      </c>
      <c r="B6799" s="405"/>
      <c r="C6799" s="195">
        <v>2023</v>
      </c>
      <c r="D6799" s="195">
        <v>0.4</v>
      </c>
      <c r="E6799" s="195">
        <v>1</v>
      </c>
      <c r="F6799" s="146">
        <v>15</v>
      </c>
      <c r="G6799" s="196">
        <v>32.439620000000005</v>
      </c>
    </row>
    <row r="6800" spans="1:7" s="63" customFormat="1" ht="18.75" customHeight="1" x14ac:dyDescent="0.35">
      <c r="A6800" s="367" t="s">
        <v>454</v>
      </c>
      <c r="B6800" s="405"/>
      <c r="C6800" s="195">
        <v>2023</v>
      </c>
      <c r="D6800" s="195">
        <v>0.4</v>
      </c>
      <c r="E6800" s="195">
        <v>1</v>
      </c>
      <c r="F6800" s="146">
        <v>15</v>
      </c>
      <c r="G6800" s="196">
        <v>32.439620000000005</v>
      </c>
    </row>
    <row r="6801" spans="1:7" s="63" customFormat="1" ht="18.75" customHeight="1" x14ac:dyDescent="0.35">
      <c r="A6801" s="367" t="s">
        <v>454</v>
      </c>
      <c r="B6801" s="405"/>
      <c r="C6801" s="195">
        <v>2023</v>
      </c>
      <c r="D6801" s="195">
        <v>0.4</v>
      </c>
      <c r="E6801" s="195">
        <v>1</v>
      </c>
      <c r="F6801" s="146">
        <v>15</v>
      </c>
      <c r="G6801" s="196">
        <v>32.439620000000005</v>
      </c>
    </row>
    <row r="6802" spans="1:7" s="63" customFormat="1" ht="18.75" customHeight="1" x14ac:dyDescent="0.35">
      <c r="A6802" s="367" t="s">
        <v>454</v>
      </c>
      <c r="B6802" s="405"/>
      <c r="C6802" s="195">
        <v>2023</v>
      </c>
      <c r="D6802" s="195">
        <v>0.4</v>
      </c>
      <c r="E6802" s="195">
        <v>1</v>
      </c>
      <c r="F6802" s="146">
        <v>3.5</v>
      </c>
      <c r="G6802" s="196">
        <v>32.439620000000005</v>
      </c>
    </row>
    <row r="6803" spans="1:7" s="63" customFormat="1" ht="18.75" customHeight="1" x14ac:dyDescent="0.35">
      <c r="A6803" s="367" t="s">
        <v>454</v>
      </c>
      <c r="B6803" s="405"/>
      <c r="C6803" s="195">
        <v>2023</v>
      </c>
      <c r="D6803" s="195">
        <v>0.4</v>
      </c>
      <c r="E6803" s="195">
        <v>1</v>
      </c>
      <c r="F6803" s="146">
        <v>15</v>
      </c>
      <c r="G6803" s="196">
        <v>32.439620000000005</v>
      </c>
    </row>
    <row r="6804" spans="1:7" s="63" customFormat="1" ht="18.75" customHeight="1" x14ac:dyDescent="0.35">
      <c r="A6804" s="367" t="s">
        <v>454</v>
      </c>
      <c r="B6804" s="405"/>
      <c r="C6804" s="195">
        <v>2023</v>
      </c>
      <c r="D6804" s="195">
        <v>0.4</v>
      </c>
      <c r="E6804" s="195">
        <v>1</v>
      </c>
      <c r="F6804" s="146">
        <v>15</v>
      </c>
      <c r="G6804" s="196">
        <v>32.439620000000005</v>
      </c>
    </row>
    <row r="6805" spans="1:7" s="63" customFormat="1" ht="18.75" customHeight="1" x14ac:dyDescent="0.35">
      <c r="A6805" s="367" t="s">
        <v>454</v>
      </c>
      <c r="B6805" s="405"/>
      <c r="C6805" s="195">
        <v>2023</v>
      </c>
      <c r="D6805" s="195">
        <v>0.4</v>
      </c>
      <c r="E6805" s="195">
        <v>1</v>
      </c>
      <c r="F6805" s="146">
        <v>7</v>
      </c>
      <c r="G6805" s="196">
        <v>32.439620000000005</v>
      </c>
    </row>
    <row r="6806" spans="1:7" s="63" customFormat="1" ht="18.75" customHeight="1" x14ac:dyDescent="0.35">
      <c r="A6806" s="367" t="s">
        <v>454</v>
      </c>
      <c r="B6806" s="405"/>
      <c r="C6806" s="195">
        <v>2023</v>
      </c>
      <c r="D6806" s="195">
        <v>0.4</v>
      </c>
      <c r="E6806" s="195">
        <v>1</v>
      </c>
      <c r="F6806" s="146">
        <v>15</v>
      </c>
      <c r="G6806" s="196">
        <v>32.439620000000005</v>
      </c>
    </row>
    <row r="6807" spans="1:7" s="63" customFormat="1" ht="18.75" customHeight="1" x14ac:dyDescent="0.35">
      <c r="A6807" s="367" t="s">
        <v>454</v>
      </c>
      <c r="B6807" s="405"/>
      <c r="C6807" s="195">
        <v>2023</v>
      </c>
      <c r="D6807" s="195">
        <v>0.4</v>
      </c>
      <c r="E6807" s="195">
        <v>1</v>
      </c>
      <c r="F6807" s="146">
        <v>15</v>
      </c>
      <c r="G6807" s="196">
        <v>32.439620000000005</v>
      </c>
    </row>
    <row r="6808" spans="1:7" s="63" customFormat="1" ht="18.75" customHeight="1" x14ac:dyDescent="0.35">
      <c r="A6808" s="367" t="s">
        <v>454</v>
      </c>
      <c r="B6808" s="405"/>
      <c r="C6808" s="195">
        <v>2023</v>
      </c>
      <c r="D6808" s="195">
        <v>0.4</v>
      </c>
      <c r="E6808" s="195">
        <v>1</v>
      </c>
      <c r="F6808" s="146">
        <v>15</v>
      </c>
      <c r="G6808" s="196">
        <v>32.439620000000005</v>
      </c>
    </row>
    <row r="6809" spans="1:7" s="63" customFormat="1" ht="18.75" customHeight="1" x14ac:dyDescent="0.35">
      <c r="A6809" s="367" t="s">
        <v>454</v>
      </c>
      <c r="B6809" s="405"/>
      <c r="C6809" s="195">
        <v>2023</v>
      </c>
      <c r="D6809" s="195">
        <v>0.4</v>
      </c>
      <c r="E6809" s="195">
        <v>1</v>
      </c>
      <c r="F6809" s="146">
        <v>5</v>
      </c>
      <c r="G6809" s="196">
        <v>32.439620000000005</v>
      </c>
    </row>
    <row r="6810" spans="1:7" s="63" customFormat="1" ht="18.75" customHeight="1" x14ac:dyDescent="0.35">
      <c r="A6810" s="367" t="s">
        <v>454</v>
      </c>
      <c r="B6810" s="405"/>
      <c r="C6810" s="195">
        <v>2023</v>
      </c>
      <c r="D6810" s="195">
        <v>0.4</v>
      </c>
      <c r="E6810" s="195">
        <v>1</v>
      </c>
      <c r="F6810" s="146">
        <v>15</v>
      </c>
      <c r="G6810" s="196">
        <v>32.439620000000005</v>
      </c>
    </row>
    <row r="6811" spans="1:7" s="63" customFormat="1" ht="18.75" customHeight="1" x14ac:dyDescent="0.35">
      <c r="A6811" s="367" t="s">
        <v>454</v>
      </c>
      <c r="B6811" s="405"/>
      <c r="C6811" s="195">
        <v>2023</v>
      </c>
      <c r="D6811" s="195">
        <v>0.4</v>
      </c>
      <c r="E6811" s="195">
        <v>1</v>
      </c>
      <c r="F6811" s="146">
        <v>15</v>
      </c>
      <c r="G6811" s="196">
        <v>32.439620000000005</v>
      </c>
    </row>
    <row r="6812" spans="1:7" s="63" customFormat="1" ht="18.75" customHeight="1" x14ac:dyDescent="0.35">
      <c r="A6812" s="367" t="s">
        <v>454</v>
      </c>
      <c r="B6812" s="405"/>
      <c r="C6812" s="195">
        <v>2023</v>
      </c>
      <c r="D6812" s="195">
        <v>0.4</v>
      </c>
      <c r="E6812" s="195">
        <v>1</v>
      </c>
      <c r="F6812" s="146">
        <v>15</v>
      </c>
      <c r="G6812" s="196">
        <v>32.439620000000005</v>
      </c>
    </row>
    <row r="6813" spans="1:7" s="63" customFormat="1" ht="18.75" customHeight="1" x14ac:dyDescent="0.35">
      <c r="A6813" s="367" t="s">
        <v>454</v>
      </c>
      <c r="B6813" s="405"/>
      <c r="C6813" s="195">
        <v>2023</v>
      </c>
      <c r="D6813" s="195">
        <v>0.4</v>
      </c>
      <c r="E6813" s="195">
        <v>1</v>
      </c>
      <c r="F6813" s="146">
        <v>15</v>
      </c>
      <c r="G6813" s="196">
        <v>32.439620000000005</v>
      </c>
    </row>
    <row r="6814" spans="1:7" s="63" customFormat="1" ht="18.75" customHeight="1" x14ac:dyDescent="0.35">
      <c r="A6814" s="367" t="s">
        <v>454</v>
      </c>
      <c r="B6814" s="405"/>
      <c r="C6814" s="195">
        <v>2023</v>
      </c>
      <c r="D6814" s="195">
        <v>0.4</v>
      </c>
      <c r="E6814" s="195">
        <v>1</v>
      </c>
      <c r="F6814" s="146">
        <v>15</v>
      </c>
      <c r="G6814" s="196">
        <v>32.439620000000005</v>
      </c>
    </row>
    <row r="6815" spans="1:7" s="63" customFormat="1" ht="18.75" customHeight="1" x14ac:dyDescent="0.35">
      <c r="A6815" s="367" t="s">
        <v>454</v>
      </c>
      <c r="B6815" s="405"/>
      <c r="C6815" s="195">
        <v>2023</v>
      </c>
      <c r="D6815" s="195">
        <v>0.4</v>
      </c>
      <c r="E6815" s="195">
        <v>1</v>
      </c>
      <c r="F6815" s="146">
        <v>15</v>
      </c>
      <c r="G6815" s="196">
        <v>32.439620000000005</v>
      </c>
    </row>
    <row r="6816" spans="1:7" s="63" customFormat="1" ht="18.75" customHeight="1" x14ac:dyDescent="0.35">
      <c r="A6816" s="367" t="s">
        <v>454</v>
      </c>
      <c r="B6816" s="405"/>
      <c r="C6816" s="195">
        <v>2023</v>
      </c>
      <c r="D6816" s="195">
        <v>0.4</v>
      </c>
      <c r="E6816" s="195">
        <v>1</v>
      </c>
      <c r="F6816" s="146">
        <v>15</v>
      </c>
      <c r="G6816" s="196">
        <v>32.439620000000005</v>
      </c>
    </row>
    <row r="6817" spans="1:7" s="63" customFormat="1" ht="18.75" customHeight="1" x14ac:dyDescent="0.35">
      <c r="A6817" s="367" t="s">
        <v>454</v>
      </c>
      <c r="B6817" s="405"/>
      <c r="C6817" s="195">
        <v>2023</v>
      </c>
      <c r="D6817" s="195">
        <v>0.4</v>
      </c>
      <c r="E6817" s="195">
        <v>1</v>
      </c>
      <c r="F6817" s="146">
        <v>15</v>
      </c>
      <c r="G6817" s="196">
        <v>32.439620000000005</v>
      </c>
    </row>
    <row r="6818" spans="1:7" s="63" customFormat="1" ht="18.75" customHeight="1" x14ac:dyDescent="0.35">
      <c r="A6818" s="367" t="s">
        <v>454</v>
      </c>
      <c r="B6818" s="405"/>
      <c r="C6818" s="195">
        <v>2023</v>
      </c>
      <c r="D6818" s="195">
        <v>0.4</v>
      </c>
      <c r="E6818" s="195">
        <v>1</v>
      </c>
      <c r="F6818" s="146">
        <v>15</v>
      </c>
      <c r="G6818" s="196">
        <v>32.439620000000005</v>
      </c>
    </row>
    <row r="6819" spans="1:7" s="63" customFormat="1" ht="18.75" customHeight="1" x14ac:dyDescent="0.35">
      <c r="A6819" s="367" t="s">
        <v>454</v>
      </c>
      <c r="B6819" s="405"/>
      <c r="C6819" s="195">
        <v>2023</v>
      </c>
      <c r="D6819" s="195">
        <v>0.4</v>
      </c>
      <c r="E6819" s="195">
        <v>1</v>
      </c>
      <c r="F6819" s="146">
        <v>15</v>
      </c>
      <c r="G6819" s="196">
        <v>32.439620000000005</v>
      </c>
    </row>
    <row r="6820" spans="1:7" s="63" customFormat="1" ht="18.75" customHeight="1" x14ac:dyDescent="0.35">
      <c r="A6820" s="367" t="s">
        <v>454</v>
      </c>
      <c r="B6820" s="405"/>
      <c r="C6820" s="195">
        <v>2023</v>
      </c>
      <c r="D6820" s="195">
        <v>0.4</v>
      </c>
      <c r="E6820" s="195">
        <v>1</v>
      </c>
      <c r="F6820" s="146">
        <v>15</v>
      </c>
      <c r="G6820" s="196">
        <v>32.439620000000005</v>
      </c>
    </row>
    <row r="6821" spans="1:7" s="63" customFormat="1" ht="18.75" customHeight="1" x14ac:dyDescent="0.35">
      <c r="A6821" s="367" t="s">
        <v>454</v>
      </c>
      <c r="B6821" s="405"/>
      <c r="C6821" s="195">
        <v>2023</v>
      </c>
      <c r="D6821" s="195">
        <v>0.4</v>
      </c>
      <c r="E6821" s="195">
        <v>1</v>
      </c>
      <c r="F6821" s="146">
        <v>15</v>
      </c>
      <c r="G6821" s="196">
        <v>32.439620000000005</v>
      </c>
    </row>
    <row r="6822" spans="1:7" s="63" customFormat="1" ht="18.75" customHeight="1" x14ac:dyDescent="0.35">
      <c r="A6822" s="367" t="s">
        <v>454</v>
      </c>
      <c r="B6822" s="405"/>
      <c r="C6822" s="195">
        <v>2023</v>
      </c>
      <c r="D6822" s="195">
        <v>0.4</v>
      </c>
      <c r="E6822" s="195">
        <v>1</v>
      </c>
      <c r="F6822" s="146">
        <v>15</v>
      </c>
      <c r="G6822" s="196">
        <v>32.439620000000005</v>
      </c>
    </row>
    <row r="6823" spans="1:7" s="63" customFormat="1" ht="18.75" customHeight="1" x14ac:dyDescent="0.35">
      <c r="A6823" s="367" t="s">
        <v>454</v>
      </c>
      <c r="B6823" s="405"/>
      <c r="C6823" s="195">
        <v>2023</v>
      </c>
      <c r="D6823" s="195">
        <v>0.4</v>
      </c>
      <c r="E6823" s="195">
        <v>1</v>
      </c>
      <c r="F6823" s="146">
        <v>10</v>
      </c>
      <c r="G6823" s="196">
        <v>32.439620000000005</v>
      </c>
    </row>
    <row r="6824" spans="1:7" s="63" customFormat="1" ht="18.75" customHeight="1" x14ac:dyDescent="0.35">
      <c r="A6824" s="367" t="s">
        <v>454</v>
      </c>
      <c r="B6824" s="405"/>
      <c r="C6824" s="195">
        <v>2023</v>
      </c>
      <c r="D6824" s="195">
        <v>0.4</v>
      </c>
      <c r="E6824" s="195">
        <v>1</v>
      </c>
      <c r="F6824" s="146">
        <v>15</v>
      </c>
      <c r="G6824" s="196">
        <v>32.439620000000005</v>
      </c>
    </row>
    <row r="6825" spans="1:7" s="63" customFormat="1" ht="18.75" customHeight="1" x14ac:dyDescent="0.35">
      <c r="A6825" s="367" t="s">
        <v>454</v>
      </c>
      <c r="B6825" s="405"/>
      <c r="C6825" s="195">
        <v>2023</v>
      </c>
      <c r="D6825" s="195">
        <v>0.4</v>
      </c>
      <c r="E6825" s="195">
        <v>1</v>
      </c>
      <c r="F6825" s="146">
        <v>10</v>
      </c>
      <c r="G6825" s="196">
        <v>32.439620000000005</v>
      </c>
    </row>
    <row r="6826" spans="1:7" s="63" customFormat="1" ht="18.75" customHeight="1" x14ac:dyDescent="0.35">
      <c r="A6826" s="367" t="s">
        <v>454</v>
      </c>
      <c r="B6826" s="405"/>
      <c r="C6826" s="195">
        <v>2023</v>
      </c>
      <c r="D6826" s="195">
        <v>0.4</v>
      </c>
      <c r="E6826" s="195">
        <v>1</v>
      </c>
      <c r="F6826" s="146">
        <v>15</v>
      </c>
      <c r="G6826" s="196">
        <v>32.439620000000005</v>
      </c>
    </row>
    <row r="6827" spans="1:7" s="63" customFormat="1" ht="18.75" customHeight="1" x14ac:dyDescent="0.35">
      <c r="A6827" s="367" t="s">
        <v>454</v>
      </c>
      <c r="B6827" s="405"/>
      <c r="C6827" s="195">
        <v>2023</v>
      </c>
      <c r="D6827" s="195">
        <v>0.4</v>
      </c>
      <c r="E6827" s="195">
        <v>1</v>
      </c>
      <c r="F6827" s="146">
        <v>15</v>
      </c>
      <c r="G6827" s="196">
        <v>32.439620000000005</v>
      </c>
    </row>
    <row r="6828" spans="1:7" s="63" customFormat="1" ht="18.75" customHeight="1" x14ac:dyDescent="0.35">
      <c r="A6828" s="367" t="s">
        <v>454</v>
      </c>
      <c r="B6828" s="405"/>
      <c r="C6828" s="195">
        <v>2023</v>
      </c>
      <c r="D6828" s="195">
        <v>0.4</v>
      </c>
      <c r="E6828" s="195">
        <v>1</v>
      </c>
      <c r="F6828" s="146">
        <v>15</v>
      </c>
      <c r="G6828" s="196">
        <v>32.439620000000005</v>
      </c>
    </row>
    <row r="6829" spans="1:7" s="63" customFormat="1" ht="18.75" customHeight="1" x14ac:dyDescent="0.35">
      <c r="A6829" s="367" t="s">
        <v>454</v>
      </c>
      <c r="B6829" s="405"/>
      <c r="C6829" s="195">
        <v>2023</v>
      </c>
      <c r="D6829" s="195">
        <v>0.4</v>
      </c>
      <c r="E6829" s="195">
        <v>1</v>
      </c>
      <c r="F6829" s="146">
        <v>3</v>
      </c>
      <c r="G6829" s="196">
        <v>32.439620000000005</v>
      </c>
    </row>
    <row r="6830" spans="1:7" s="63" customFormat="1" ht="18.75" customHeight="1" x14ac:dyDescent="0.35">
      <c r="A6830" s="367" t="s">
        <v>454</v>
      </c>
      <c r="B6830" s="405"/>
      <c r="C6830" s="195">
        <v>2023</v>
      </c>
      <c r="D6830" s="195">
        <v>0.4</v>
      </c>
      <c r="E6830" s="195">
        <v>1</v>
      </c>
      <c r="F6830" s="146">
        <v>10</v>
      </c>
      <c r="G6830" s="196">
        <v>32.439620000000005</v>
      </c>
    </row>
    <row r="6831" spans="1:7" s="63" customFormat="1" ht="18.75" customHeight="1" x14ac:dyDescent="0.35">
      <c r="A6831" s="367" t="s">
        <v>454</v>
      </c>
      <c r="B6831" s="405"/>
      <c r="C6831" s="195">
        <v>2023</v>
      </c>
      <c r="D6831" s="195">
        <v>0.4</v>
      </c>
      <c r="E6831" s="195">
        <v>1</v>
      </c>
      <c r="F6831" s="146">
        <v>15</v>
      </c>
      <c r="G6831" s="196">
        <v>32.439620000000005</v>
      </c>
    </row>
    <row r="6832" spans="1:7" s="63" customFormat="1" ht="18.75" customHeight="1" x14ac:dyDescent="0.35">
      <c r="A6832" s="367" t="s">
        <v>454</v>
      </c>
      <c r="B6832" s="405"/>
      <c r="C6832" s="195">
        <v>2023</v>
      </c>
      <c r="D6832" s="195">
        <v>0.4</v>
      </c>
      <c r="E6832" s="195">
        <v>1</v>
      </c>
      <c r="F6832" s="146">
        <v>14</v>
      </c>
      <c r="G6832" s="196">
        <v>32.439620000000005</v>
      </c>
    </row>
    <row r="6833" spans="1:7" s="63" customFormat="1" ht="18.75" customHeight="1" x14ac:dyDescent="0.35">
      <c r="A6833" s="367" t="s">
        <v>454</v>
      </c>
      <c r="B6833" s="405"/>
      <c r="C6833" s="195">
        <v>2023</v>
      </c>
      <c r="D6833" s="195">
        <v>0.4</v>
      </c>
      <c r="E6833" s="195">
        <v>1</v>
      </c>
      <c r="F6833" s="146">
        <v>15</v>
      </c>
      <c r="G6833" s="196">
        <v>32.439620000000005</v>
      </c>
    </row>
    <row r="6834" spans="1:7" s="63" customFormat="1" ht="18.75" customHeight="1" x14ac:dyDescent="0.35">
      <c r="A6834" s="367" t="s">
        <v>454</v>
      </c>
      <c r="B6834" s="405"/>
      <c r="C6834" s="195">
        <v>2023</v>
      </c>
      <c r="D6834" s="195">
        <v>0.4</v>
      </c>
      <c r="E6834" s="195">
        <v>1</v>
      </c>
      <c r="F6834" s="146">
        <v>15</v>
      </c>
      <c r="G6834" s="196">
        <v>32.439620000000005</v>
      </c>
    </row>
    <row r="6835" spans="1:7" s="63" customFormat="1" ht="18.75" customHeight="1" x14ac:dyDescent="0.35">
      <c r="A6835" s="367" t="s">
        <v>454</v>
      </c>
      <c r="B6835" s="405"/>
      <c r="C6835" s="195">
        <v>2023</v>
      </c>
      <c r="D6835" s="195">
        <v>0.4</v>
      </c>
      <c r="E6835" s="195">
        <v>1</v>
      </c>
      <c r="F6835" s="146">
        <v>15</v>
      </c>
      <c r="G6835" s="196">
        <v>32.439620000000005</v>
      </c>
    </row>
    <row r="6836" spans="1:7" s="63" customFormat="1" ht="18.75" customHeight="1" x14ac:dyDescent="0.35">
      <c r="A6836" s="367" t="s">
        <v>454</v>
      </c>
      <c r="B6836" s="405"/>
      <c r="C6836" s="195">
        <v>2023</v>
      </c>
      <c r="D6836" s="195">
        <v>0.4</v>
      </c>
      <c r="E6836" s="195">
        <v>1</v>
      </c>
      <c r="F6836" s="146">
        <v>15</v>
      </c>
      <c r="G6836" s="196">
        <v>32.439620000000005</v>
      </c>
    </row>
    <row r="6837" spans="1:7" s="63" customFormat="1" ht="18.75" customHeight="1" x14ac:dyDescent="0.35">
      <c r="A6837" s="367" t="s">
        <v>454</v>
      </c>
      <c r="B6837" s="405"/>
      <c r="C6837" s="195">
        <v>2023</v>
      </c>
      <c r="D6837" s="195">
        <v>0.4</v>
      </c>
      <c r="E6837" s="195">
        <v>1</v>
      </c>
      <c r="F6837" s="146">
        <v>15</v>
      </c>
      <c r="G6837" s="196">
        <v>32.439620000000005</v>
      </c>
    </row>
    <row r="6838" spans="1:7" s="63" customFormat="1" ht="18.75" customHeight="1" x14ac:dyDescent="0.35">
      <c r="A6838" s="367" t="s">
        <v>454</v>
      </c>
      <c r="B6838" s="405"/>
      <c r="C6838" s="195">
        <v>2023</v>
      </c>
      <c r="D6838" s="195">
        <v>0.4</v>
      </c>
      <c r="E6838" s="195">
        <v>1</v>
      </c>
      <c r="F6838" s="146">
        <v>15</v>
      </c>
      <c r="G6838" s="196">
        <v>32.439620000000005</v>
      </c>
    </row>
    <row r="6839" spans="1:7" s="63" customFormat="1" ht="18.75" customHeight="1" x14ac:dyDescent="0.35">
      <c r="A6839" s="367" t="s">
        <v>454</v>
      </c>
      <c r="B6839" s="405"/>
      <c r="C6839" s="195">
        <v>2023</v>
      </c>
      <c r="D6839" s="195">
        <v>0.4</v>
      </c>
      <c r="E6839" s="195">
        <v>1</v>
      </c>
      <c r="F6839" s="146">
        <v>15</v>
      </c>
      <c r="G6839" s="196">
        <v>32.439620000000005</v>
      </c>
    </row>
    <row r="6840" spans="1:7" s="63" customFormat="1" ht="18.75" customHeight="1" x14ac:dyDescent="0.35">
      <c r="A6840" s="367" t="s">
        <v>454</v>
      </c>
      <c r="B6840" s="405"/>
      <c r="C6840" s="195">
        <v>2023</v>
      </c>
      <c r="D6840" s="195">
        <v>0.4</v>
      </c>
      <c r="E6840" s="195">
        <v>1</v>
      </c>
      <c r="F6840" s="146">
        <v>15</v>
      </c>
      <c r="G6840" s="196">
        <v>32.439620000000005</v>
      </c>
    </row>
    <row r="6841" spans="1:7" s="63" customFormat="1" ht="18.75" customHeight="1" x14ac:dyDescent="0.35">
      <c r="A6841" s="367" t="s">
        <v>454</v>
      </c>
      <c r="B6841" s="405"/>
      <c r="C6841" s="195">
        <v>2023</v>
      </c>
      <c r="D6841" s="195">
        <v>0.4</v>
      </c>
      <c r="E6841" s="195">
        <v>1</v>
      </c>
      <c r="F6841" s="146">
        <v>15</v>
      </c>
      <c r="G6841" s="196">
        <v>33.478039999999993</v>
      </c>
    </row>
    <row r="6842" spans="1:7" s="63" customFormat="1" ht="18.75" customHeight="1" x14ac:dyDescent="0.35">
      <c r="A6842" s="367" t="s">
        <v>454</v>
      </c>
      <c r="B6842" s="405"/>
      <c r="C6842" s="195">
        <v>2023</v>
      </c>
      <c r="D6842" s="195">
        <v>0.4</v>
      </c>
      <c r="E6842" s="195">
        <v>1</v>
      </c>
      <c r="F6842" s="146">
        <v>15</v>
      </c>
      <c r="G6842" s="196">
        <v>33.478039999999993</v>
      </c>
    </row>
    <row r="6843" spans="1:7" s="63" customFormat="1" ht="18.75" customHeight="1" x14ac:dyDescent="0.35">
      <c r="A6843" s="367" t="s">
        <v>454</v>
      </c>
      <c r="B6843" s="405"/>
      <c r="C6843" s="195">
        <v>2023</v>
      </c>
      <c r="D6843" s="195">
        <v>0.4</v>
      </c>
      <c r="E6843" s="195">
        <v>1</v>
      </c>
      <c r="F6843" s="146">
        <v>15</v>
      </c>
      <c r="G6843" s="196">
        <v>33.478039999999993</v>
      </c>
    </row>
    <row r="6844" spans="1:7" s="63" customFormat="1" ht="18.75" customHeight="1" x14ac:dyDescent="0.35">
      <c r="A6844" s="367" t="s">
        <v>454</v>
      </c>
      <c r="B6844" s="405"/>
      <c r="C6844" s="195">
        <v>2023</v>
      </c>
      <c r="D6844" s="195">
        <v>0.4</v>
      </c>
      <c r="E6844" s="195">
        <v>1</v>
      </c>
      <c r="F6844" s="146">
        <v>15</v>
      </c>
      <c r="G6844" s="196">
        <v>32.439620000000005</v>
      </c>
    </row>
    <row r="6845" spans="1:7" s="63" customFormat="1" ht="18.75" customHeight="1" x14ac:dyDescent="0.35">
      <c r="A6845" s="367" t="s">
        <v>454</v>
      </c>
      <c r="B6845" s="405"/>
      <c r="C6845" s="195">
        <v>2023</v>
      </c>
      <c r="D6845" s="195">
        <v>0.4</v>
      </c>
      <c r="E6845" s="195">
        <v>1</v>
      </c>
      <c r="F6845" s="146">
        <v>15</v>
      </c>
      <c r="G6845" s="196">
        <v>32.439620000000005</v>
      </c>
    </row>
    <row r="6846" spans="1:7" s="63" customFormat="1" ht="18.75" customHeight="1" x14ac:dyDescent="0.35">
      <c r="A6846" s="367" t="s">
        <v>454</v>
      </c>
      <c r="B6846" s="405"/>
      <c r="C6846" s="195">
        <v>2023</v>
      </c>
      <c r="D6846" s="195">
        <v>0.4</v>
      </c>
      <c r="E6846" s="195">
        <v>1</v>
      </c>
      <c r="F6846" s="146">
        <v>15</v>
      </c>
      <c r="G6846" s="196">
        <v>32.439620000000005</v>
      </c>
    </row>
    <row r="6847" spans="1:7" s="63" customFormat="1" ht="18.75" customHeight="1" x14ac:dyDescent="0.35">
      <c r="A6847" s="367" t="s">
        <v>454</v>
      </c>
      <c r="B6847" s="405"/>
      <c r="C6847" s="195">
        <v>2023</v>
      </c>
      <c r="D6847" s="195">
        <v>0.4</v>
      </c>
      <c r="E6847" s="195">
        <v>1</v>
      </c>
      <c r="F6847" s="146">
        <v>15</v>
      </c>
      <c r="G6847" s="196">
        <v>32.439620000000005</v>
      </c>
    </row>
    <row r="6848" spans="1:7" s="63" customFormat="1" ht="18.75" customHeight="1" x14ac:dyDescent="0.35">
      <c r="A6848" s="367" t="s">
        <v>454</v>
      </c>
      <c r="B6848" s="405"/>
      <c r="C6848" s="195">
        <v>2023</v>
      </c>
      <c r="D6848" s="195">
        <v>0.4</v>
      </c>
      <c r="E6848" s="195">
        <v>1</v>
      </c>
      <c r="F6848" s="146">
        <v>7</v>
      </c>
      <c r="G6848" s="196">
        <v>32.439620000000005</v>
      </c>
    </row>
    <row r="6849" spans="1:7" s="63" customFormat="1" ht="18.75" customHeight="1" x14ac:dyDescent="0.35">
      <c r="A6849" s="367" t="s">
        <v>454</v>
      </c>
      <c r="B6849" s="405"/>
      <c r="C6849" s="195">
        <v>2023</v>
      </c>
      <c r="D6849" s="195">
        <v>0.4</v>
      </c>
      <c r="E6849" s="195">
        <v>1</v>
      </c>
      <c r="F6849" s="146">
        <v>15</v>
      </c>
      <c r="G6849" s="196">
        <v>32.439620000000005</v>
      </c>
    </row>
    <row r="6850" spans="1:7" s="63" customFormat="1" ht="18.75" customHeight="1" x14ac:dyDescent="0.35">
      <c r="A6850" s="367" t="s">
        <v>454</v>
      </c>
      <c r="B6850" s="405"/>
      <c r="C6850" s="195">
        <v>2023</v>
      </c>
      <c r="D6850" s="195">
        <v>0.4</v>
      </c>
      <c r="E6850" s="195">
        <v>1</v>
      </c>
      <c r="F6850" s="146">
        <v>15</v>
      </c>
      <c r="G6850" s="196">
        <v>32.439620000000005</v>
      </c>
    </row>
    <row r="6851" spans="1:7" s="63" customFormat="1" ht="18.75" customHeight="1" x14ac:dyDescent="0.35">
      <c r="A6851" s="367" t="s">
        <v>454</v>
      </c>
      <c r="B6851" s="405"/>
      <c r="C6851" s="195">
        <v>2023</v>
      </c>
      <c r="D6851" s="195">
        <v>0.4</v>
      </c>
      <c r="E6851" s="195">
        <v>1</v>
      </c>
      <c r="F6851" s="146">
        <v>15</v>
      </c>
      <c r="G6851" s="196">
        <v>32.439620000000005</v>
      </c>
    </row>
    <row r="6852" spans="1:7" s="63" customFormat="1" ht="18.75" customHeight="1" x14ac:dyDescent="0.35">
      <c r="A6852" s="367" t="s">
        <v>454</v>
      </c>
      <c r="B6852" s="405"/>
      <c r="C6852" s="195">
        <v>2023</v>
      </c>
      <c r="D6852" s="195">
        <v>0.4</v>
      </c>
      <c r="E6852" s="195">
        <v>1</v>
      </c>
      <c r="F6852" s="146">
        <v>15</v>
      </c>
      <c r="G6852" s="196">
        <v>32.439620000000005</v>
      </c>
    </row>
    <row r="6853" spans="1:7" s="63" customFormat="1" ht="18.75" customHeight="1" x14ac:dyDescent="0.35">
      <c r="A6853" s="367" t="s">
        <v>454</v>
      </c>
      <c r="B6853" s="405"/>
      <c r="C6853" s="195">
        <v>2023</v>
      </c>
      <c r="D6853" s="195">
        <v>0.4</v>
      </c>
      <c r="E6853" s="195">
        <v>1</v>
      </c>
      <c r="F6853" s="146">
        <v>15</v>
      </c>
      <c r="G6853" s="196">
        <v>32.439620000000005</v>
      </c>
    </row>
    <row r="6854" spans="1:7" s="63" customFormat="1" ht="18.75" customHeight="1" x14ac:dyDescent="0.35">
      <c r="A6854" s="367" t="s">
        <v>454</v>
      </c>
      <c r="B6854" s="405"/>
      <c r="C6854" s="195">
        <v>2023</v>
      </c>
      <c r="D6854" s="195">
        <v>0.4</v>
      </c>
      <c r="E6854" s="195">
        <v>1</v>
      </c>
      <c r="F6854" s="146">
        <v>15</v>
      </c>
      <c r="G6854" s="196">
        <v>32.439620000000005</v>
      </c>
    </row>
    <row r="6855" spans="1:7" s="63" customFormat="1" ht="18.75" customHeight="1" x14ac:dyDescent="0.35">
      <c r="A6855" s="367" t="s">
        <v>454</v>
      </c>
      <c r="B6855" s="405"/>
      <c r="C6855" s="195">
        <v>2023</v>
      </c>
      <c r="D6855" s="195">
        <v>0.4</v>
      </c>
      <c r="E6855" s="195">
        <v>1</v>
      </c>
      <c r="F6855" s="146">
        <v>5</v>
      </c>
      <c r="G6855" s="196">
        <v>32.439620000000005</v>
      </c>
    </row>
    <row r="6856" spans="1:7" s="63" customFormat="1" ht="18.75" customHeight="1" x14ac:dyDescent="0.35">
      <c r="A6856" s="367" t="s">
        <v>454</v>
      </c>
      <c r="B6856" s="405"/>
      <c r="C6856" s="195">
        <v>2023</v>
      </c>
      <c r="D6856" s="195">
        <v>0.4</v>
      </c>
      <c r="E6856" s="195">
        <v>1</v>
      </c>
      <c r="F6856" s="146">
        <v>15</v>
      </c>
      <c r="G6856" s="196">
        <v>32.439620000000005</v>
      </c>
    </row>
    <row r="6857" spans="1:7" s="63" customFormat="1" ht="18.75" customHeight="1" x14ac:dyDescent="0.35">
      <c r="A6857" s="367" t="s">
        <v>454</v>
      </c>
      <c r="B6857" s="405"/>
      <c r="C6857" s="195">
        <v>2023</v>
      </c>
      <c r="D6857" s="195">
        <v>10</v>
      </c>
      <c r="E6857" s="195">
        <v>1</v>
      </c>
      <c r="F6857" s="146">
        <v>15</v>
      </c>
      <c r="G6857" s="196">
        <v>29.172069999999998</v>
      </c>
    </row>
    <row r="6858" spans="1:7" s="63" customFormat="1" ht="18.75" customHeight="1" x14ac:dyDescent="0.35">
      <c r="A6858" s="367" t="s">
        <v>454</v>
      </c>
      <c r="B6858" s="405"/>
      <c r="C6858" s="195">
        <v>2023</v>
      </c>
      <c r="D6858" s="195">
        <v>10</v>
      </c>
      <c r="E6858" s="195">
        <v>1</v>
      </c>
      <c r="F6858" s="146">
        <v>15</v>
      </c>
      <c r="G6858" s="196">
        <v>29.172069999999998</v>
      </c>
    </row>
    <row r="6859" spans="1:7" s="63" customFormat="1" ht="18.75" customHeight="1" x14ac:dyDescent="0.35">
      <c r="A6859" s="367" t="s">
        <v>454</v>
      </c>
      <c r="B6859" s="405"/>
      <c r="C6859" s="195">
        <v>2023</v>
      </c>
      <c r="D6859" s="195">
        <v>10</v>
      </c>
      <c r="E6859" s="195">
        <v>1</v>
      </c>
      <c r="F6859" s="146">
        <v>15</v>
      </c>
      <c r="G6859" s="196">
        <v>29.172069999999998</v>
      </c>
    </row>
    <row r="6860" spans="1:7" s="63" customFormat="1" ht="18.75" customHeight="1" x14ac:dyDescent="0.35">
      <c r="A6860" s="367" t="s">
        <v>454</v>
      </c>
      <c r="B6860" s="405"/>
      <c r="C6860" s="195">
        <v>2023</v>
      </c>
      <c r="D6860" s="195">
        <v>0.4</v>
      </c>
      <c r="E6860" s="195">
        <v>1</v>
      </c>
      <c r="F6860" s="146">
        <v>15</v>
      </c>
      <c r="G6860" s="196">
        <v>29.172069999999998</v>
      </c>
    </row>
    <row r="6861" spans="1:7" s="63" customFormat="1" ht="18.75" customHeight="1" x14ac:dyDescent="0.35">
      <c r="A6861" s="367" t="s">
        <v>454</v>
      </c>
      <c r="B6861" s="405"/>
      <c r="C6861" s="195">
        <v>2023</v>
      </c>
      <c r="D6861" s="195">
        <v>0.4</v>
      </c>
      <c r="E6861" s="195">
        <v>1</v>
      </c>
      <c r="F6861" s="146">
        <v>15</v>
      </c>
      <c r="G6861" s="196">
        <v>29.172069999999998</v>
      </c>
    </row>
    <row r="6862" spans="1:7" s="63" customFormat="1" ht="18.75" customHeight="1" x14ac:dyDescent="0.35">
      <c r="A6862" s="367" t="s">
        <v>454</v>
      </c>
      <c r="B6862" s="405"/>
      <c r="C6862" s="195">
        <v>2023</v>
      </c>
      <c r="D6862" s="195">
        <v>10</v>
      </c>
      <c r="E6862" s="195">
        <v>1</v>
      </c>
      <c r="F6862" s="146">
        <v>15</v>
      </c>
      <c r="G6862" s="196">
        <v>29.172069999999998</v>
      </c>
    </row>
    <row r="6863" spans="1:7" s="63" customFormat="1" ht="18.75" customHeight="1" x14ac:dyDescent="0.35">
      <c r="A6863" s="367" t="s">
        <v>454</v>
      </c>
      <c r="B6863" s="405"/>
      <c r="C6863" s="195">
        <v>2023</v>
      </c>
      <c r="D6863" s="195">
        <v>10</v>
      </c>
      <c r="E6863" s="195">
        <v>1</v>
      </c>
      <c r="F6863" s="146">
        <v>15</v>
      </c>
      <c r="G6863" s="196">
        <v>29.172069999999998</v>
      </c>
    </row>
    <row r="6864" spans="1:7" s="63" customFormat="1" ht="18.75" customHeight="1" x14ac:dyDescent="0.35">
      <c r="A6864" s="367" t="s">
        <v>454</v>
      </c>
      <c r="B6864" s="405"/>
      <c r="C6864" s="195">
        <v>2023</v>
      </c>
      <c r="D6864" s="195">
        <v>0.4</v>
      </c>
      <c r="E6864" s="195">
        <v>1</v>
      </c>
      <c r="F6864" s="146">
        <v>15</v>
      </c>
      <c r="G6864" s="196">
        <v>29.172069999999998</v>
      </c>
    </row>
    <row r="6865" spans="1:7" s="63" customFormat="1" ht="18.75" customHeight="1" x14ac:dyDescent="0.35">
      <c r="A6865" s="367" t="s">
        <v>454</v>
      </c>
      <c r="B6865" s="405"/>
      <c r="C6865" s="195">
        <v>2023</v>
      </c>
      <c r="D6865" s="195">
        <v>10</v>
      </c>
      <c r="E6865" s="195">
        <v>1</v>
      </c>
      <c r="F6865" s="146">
        <v>15</v>
      </c>
      <c r="G6865" s="196">
        <v>29.172069999999998</v>
      </c>
    </row>
    <row r="6866" spans="1:7" s="63" customFormat="1" ht="18.75" customHeight="1" x14ac:dyDescent="0.35">
      <c r="A6866" s="367" t="s">
        <v>454</v>
      </c>
      <c r="B6866" s="405"/>
      <c r="C6866" s="195">
        <v>2023</v>
      </c>
      <c r="D6866" s="195">
        <v>10</v>
      </c>
      <c r="E6866" s="195">
        <v>1</v>
      </c>
      <c r="F6866" s="146">
        <v>15</v>
      </c>
      <c r="G6866" s="196">
        <v>29.172069999999998</v>
      </c>
    </row>
    <row r="6867" spans="1:7" s="63" customFormat="1" ht="18.75" customHeight="1" x14ac:dyDescent="0.35">
      <c r="A6867" s="367" t="s">
        <v>454</v>
      </c>
      <c r="B6867" s="405"/>
      <c r="C6867" s="195">
        <v>2023</v>
      </c>
      <c r="D6867" s="195">
        <v>10</v>
      </c>
      <c r="E6867" s="195">
        <v>1</v>
      </c>
      <c r="F6867" s="146">
        <v>15</v>
      </c>
      <c r="G6867" s="196">
        <v>29.172069999999998</v>
      </c>
    </row>
    <row r="6868" spans="1:7" s="63" customFormat="1" ht="18.75" customHeight="1" x14ac:dyDescent="0.35">
      <c r="A6868" s="367" t="s">
        <v>454</v>
      </c>
      <c r="B6868" s="405"/>
      <c r="C6868" s="195">
        <v>2023</v>
      </c>
      <c r="D6868" s="195">
        <v>10</v>
      </c>
      <c r="E6868" s="195">
        <v>1</v>
      </c>
      <c r="F6868" s="146">
        <v>15</v>
      </c>
      <c r="G6868" s="196">
        <v>29.172069999999998</v>
      </c>
    </row>
    <row r="6869" spans="1:7" s="63" customFormat="1" ht="18.75" customHeight="1" x14ac:dyDescent="0.35">
      <c r="A6869" s="367" t="s">
        <v>454</v>
      </c>
      <c r="B6869" s="405"/>
      <c r="C6869" s="195">
        <v>2023</v>
      </c>
      <c r="D6869" s="195">
        <v>10</v>
      </c>
      <c r="E6869" s="195">
        <v>1</v>
      </c>
      <c r="F6869" s="146">
        <v>15</v>
      </c>
      <c r="G6869" s="196">
        <v>29.172069999999998</v>
      </c>
    </row>
    <row r="6870" spans="1:7" s="63" customFormat="1" ht="18.75" customHeight="1" x14ac:dyDescent="0.35">
      <c r="A6870" s="367" t="s">
        <v>454</v>
      </c>
      <c r="B6870" s="405"/>
      <c r="C6870" s="195">
        <v>2023</v>
      </c>
      <c r="D6870" s="195">
        <v>10</v>
      </c>
      <c r="E6870" s="195">
        <v>1</v>
      </c>
      <c r="F6870" s="146">
        <v>15</v>
      </c>
      <c r="G6870" s="196">
        <v>29.172069999999998</v>
      </c>
    </row>
    <row r="6871" spans="1:7" s="63" customFormat="1" ht="18.75" customHeight="1" x14ac:dyDescent="0.35">
      <c r="A6871" s="367" t="s">
        <v>454</v>
      </c>
      <c r="B6871" s="405"/>
      <c r="C6871" s="195">
        <v>2023</v>
      </c>
      <c r="D6871" s="195">
        <v>0.4</v>
      </c>
      <c r="E6871" s="195">
        <v>1</v>
      </c>
      <c r="F6871" s="146">
        <v>7</v>
      </c>
      <c r="G6871" s="196">
        <v>29.172069999999998</v>
      </c>
    </row>
    <row r="6872" spans="1:7" s="63" customFormat="1" ht="18.75" customHeight="1" x14ac:dyDescent="0.35">
      <c r="A6872" s="367" t="s">
        <v>454</v>
      </c>
      <c r="B6872" s="405"/>
      <c r="C6872" s="195">
        <v>2023</v>
      </c>
      <c r="D6872" s="195">
        <v>0.4</v>
      </c>
      <c r="E6872" s="195">
        <v>1</v>
      </c>
      <c r="F6872" s="146">
        <v>15</v>
      </c>
      <c r="G6872" s="196">
        <v>29.172069999999998</v>
      </c>
    </row>
    <row r="6873" spans="1:7" s="63" customFormat="1" ht="18.75" customHeight="1" x14ac:dyDescent="0.35">
      <c r="A6873" s="367" t="s">
        <v>454</v>
      </c>
      <c r="B6873" s="405"/>
      <c r="C6873" s="195">
        <v>2023</v>
      </c>
      <c r="D6873" s="195">
        <v>0.4</v>
      </c>
      <c r="E6873" s="195">
        <v>1</v>
      </c>
      <c r="F6873" s="146">
        <v>15</v>
      </c>
      <c r="G6873" s="196">
        <v>29.172069999999998</v>
      </c>
    </row>
    <row r="6874" spans="1:7" s="63" customFormat="1" ht="18.75" customHeight="1" x14ac:dyDescent="0.35">
      <c r="A6874" s="367" t="s">
        <v>454</v>
      </c>
      <c r="B6874" s="405"/>
      <c r="C6874" s="195">
        <v>2023</v>
      </c>
      <c r="D6874" s="195">
        <v>0.4</v>
      </c>
      <c r="E6874" s="195">
        <v>1</v>
      </c>
      <c r="F6874" s="146">
        <v>15</v>
      </c>
      <c r="G6874" s="196">
        <v>29.172069999999998</v>
      </c>
    </row>
    <row r="6875" spans="1:7" s="63" customFormat="1" ht="18.75" customHeight="1" x14ac:dyDescent="0.35">
      <c r="A6875" s="367" t="s">
        <v>454</v>
      </c>
      <c r="B6875" s="405"/>
      <c r="C6875" s="195">
        <v>2023</v>
      </c>
      <c r="D6875" s="195">
        <v>0.4</v>
      </c>
      <c r="E6875" s="195">
        <v>1</v>
      </c>
      <c r="F6875" s="146">
        <v>15</v>
      </c>
      <c r="G6875" s="196">
        <v>29.172069999999998</v>
      </c>
    </row>
    <row r="6876" spans="1:7" s="63" customFormat="1" ht="18.75" customHeight="1" x14ac:dyDescent="0.35">
      <c r="A6876" s="367" t="s">
        <v>454</v>
      </c>
      <c r="B6876" s="405"/>
      <c r="C6876" s="195">
        <v>2023</v>
      </c>
      <c r="D6876" s="195">
        <v>0.4</v>
      </c>
      <c r="E6876" s="195">
        <v>1</v>
      </c>
      <c r="F6876" s="146">
        <v>15</v>
      </c>
      <c r="G6876" s="196">
        <v>29.172069999999998</v>
      </c>
    </row>
    <row r="6877" spans="1:7" s="63" customFormat="1" ht="18.75" customHeight="1" x14ac:dyDescent="0.35">
      <c r="A6877" s="367" t="s">
        <v>454</v>
      </c>
      <c r="B6877" s="405"/>
      <c r="C6877" s="195">
        <v>2023</v>
      </c>
      <c r="D6877" s="195">
        <v>0.4</v>
      </c>
      <c r="E6877" s="195">
        <v>1</v>
      </c>
      <c r="F6877" s="146">
        <v>15</v>
      </c>
      <c r="G6877" s="196">
        <v>29.172069999999998</v>
      </c>
    </row>
    <row r="6878" spans="1:7" s="63" customFormat="1" ht="18.75" customHeight="1" x14ac:dyDescent="0.35">
      <c r="A6878" s="367" t="s">
        <v>454</v>
      </c>
      <c r="B6878" s="405"/>
      <c r="C6878" s="195">
        <v>2023</v>
      </c>
      <c r="D6878" s="195">
        <v>0.4</v>
      </c>
      <c r="E6878" s="195">
        <v>1</v>
      </c>
      <c r="F6878" s="146">
        <v>15</v>
      </c>
      <c r="G6878" s="196">
        <v>29.172069999999998</v>
      </c>
    </row>
    <row r="6879" spans="1:7" s="63" customFormat="1" ht="18.75" customHeight="1" x14ac:dyDescent="0.35">
      <c r="A6879" s="367" t="s">
        <v>454</v>
      </c>
      <c r="B6879" s="405"/>
      <c r="C6879" s="195">
        <v>2023</v>
      </c>
      <c r="D6879" s="195">
        <v>0.4</v>
      </c>
      <c r="E6879" s="195">
        <v>1</v>
      </c>
      <c r="F6879" s="146">
        <v>15</v>
      </c>
      <c r="G6879" s="196">
        <v>29.172069999999998</v>
      </c>
    </row>
    <row r="6880" spans="1:7" s="63" customFormat="1" ht="18.75" customHeight="1" x14ac:dyDescent="0.35">
      <c r="A6880" s="367" t="s">
        <v>454</v>
      </c>
      <c r="B6880" s="405"/>
      <c r="C6880" s="195">
        <v>2023</v>
      </c>
      <c r="D6880" s="195">
        <v>0.4</v>
      </c>
      <c r="E6880" s="195">
        <v>1</v>
      </c>
      <c r="F6880" s="146">
        <v>3</v>
      </c>
      <c r="G6880" s="196">
        <v>29.172069999999998</v>
      </c>
    </row>
    <row r="6881" spans="1:7" s="63" customFormat="1" ht="18.75" customHeight="1" x14ac:dyDescent="0.35">
      <c r="A6881" s="367" t="s">
        <v>454</v>
      </c>
      <c r="B6881" s="405"/>
      <c r="C6881" s="195">
        <v>2023</v>
      </c>
      <c r="D6881" s="195">
        <v>0.4</v>
      </c>
      <c r="E6881" s="195">
        <v>1</v>
      </c>
      <c r="F6881" s="146">
        <v>15</v>
      </c>
      <c r="G6881" s="196">
        <v>29.172069999999998</v>
      </c>
    </row>
    <row r="6882" spans="1:7" s="63" customFormat="1" ht="18.75" customHeight="1" x14ac:dyDescent="0.35">
      <c r="A6882" s="367" t="s">
        <v>454</v>
      </c>
      <c r="B6882" s="405"/>
      <c r="C6882" s="195">
        <v>2023</v>
      </c>
      <c r="D6882" s="195">
        <v>0.4</v>
      </c>
      <c r="E6882" s="195">
        <v>1</v>
      </c>
      <c r="F6882" s="146">
        <v>15</v>
      </c>
      <c r="G6882" s="196">
        <v>29.172069999999998</v>
      </c>
    </row>
    <row r="6883" spans="1:7" s="63" customFormat="1" ht="18.75" customHeight="1" x14ac:dyDescent="0.35">
      <c r="A6883" s="367" t="s">
        <v>454</v>
      </c>
      <c r="B6883" s="405"/>
      <c r="C6883" s="195">
        <v>2023</v>
      </c>
      <c r="D6883" s="195">
        <v>0.4</v>
      </c>
      <c r="E6883" s="195">
        <v>1</v>
      </c>
      <c r="F6883" s="146">
        <v>10</v>
      </c>
      <c r="G6883" s="196">
        <v>27.794730000000001</v>
      </c>
    </row>
    <row r="6884" spans="1:7" s="63" customFormat="1" ht="18.75" customHeight="1" x14ac:dyDescent="0.35">
      <c r="A6884" s="367" t="s">
        <v>454</v>
      </c>
      <c r="B6884" s="405"/>
      <c r="C6884" s="195">
        <v>2023</v>
      </c>
      <c r="D6884" s="195">
        <v>0.4</v>
      </c>
      <c r="E6884" s="195">
        <v>1</v>
      </c>
      <c r="F6884" s="146">
        <v>15</v>
      </c>
      <c r="G6884" s="196">
        <v>27.794730000000001</v>
      </c>
    </row>
    <row r="6885" spans="1:7" s="63" customFormat="1" ht="18.75" customHeight="1" x14ac:dyDescent="0.35">
      <c r="A6885" s="367" t="s">
        <v>454</v>
      </c>
      <c r="B6885" s="405"/>
      <c r="C6885" s="195">
        <v>2023</v>
      </c>
      <c r="D6885" s="195">
        <v>0.4</v>
      </c>
      <c r="E6885" s="195">
        <v>1</v>
      </c>
      <c r="F6885" s="146">
        <v>15</v>
      </c>
      <c r="G6885" s="196">
        <v>27.794730000000001</v>
      </c>
    </row>
    <row r="6886" spans="1:7" s="63" customFormat="1" ht="18.75" customHeight="1" x14ac:dyDescent="0.35">
      <c r="A6886" s="367" t="s">
        <v>454</v>
      </c>
      <c r="B6886" s="405"/>
      <c r="C6886" s="195">
        <v>2023</v>
      </c>
      <c r="D6886" s="195">
        <v>0.4</v>
      </c>
      <c r="E6886" s="195">
        <v>1</v>
      </c>
      <c r="F6886" s="146">
        <v>15</v>
      </c>
      <c r="G6886" s="196">
        <v>27.794730000000001</v>
      </c>
    </row>
    <row r="6887" spans="1:7" s="63" customFormat="1" ht="18.75" customHeight="1" x14ac:dyDescent="0.35">
      <c r="A6887" s="367" t="s">
        <v>454</v>
      </c>
      <c r="B6887" s="405"/>
      <c r="C6887" s="195">
        <v>2023</v>
      </c>
      <c r="D6887" s="195">
        <v>0.4</v>
      </c>
      <c r="E6887" s="195">
        <v>1</v>
      </c>
      <c r="F6887" s="146">
        <v>15</v>
      </c>
      <c r="G6887" s="196">
        <v>27.794730000000001</v>
      </c>
    </row>
    <row r="6888" spans="1:7" s="63" customFormat="1" ht="18.75" customHeight="1" x14ac:dyDescent="0.35">
      <c r="A6888" s="367" t="s">
        <v>454</v>
      </c>
      <c r="B6888" s="405"/>
      <c r="C6888" s="195">
        <v>2023</v>
      </c>
      <c r="D6888" s="195">
        <v>0.4</v>
      </c>
      <c r="E6888" s="195">
        <v>1</v>
      </c>
      <c r="F6888" s="146">
        <v>15</v>
      </c>
      <c r="G6888" s="196">
        <v>27.794730000000001</v>
      </c>
    </row>
    <row r="6889" spans="1:7" s="63" customFormat="1" ht="18.75" customHeight="1" x14ac:dyDescent="0.35">
      <c r="A6889" s="367" t="s">
        <v>454</v>
      </c>
      <c r="B6889" s="405"/>
      <c r="C6889" s="195">
        <v>2023</v>
      </c>
      <c r="D6889" s="195">
        <v>0.4</v>
      </c>
      <c r="E6889" s="195">
        <v>1</v>
      </c>
      <c r="F6889" s="146">
        <v>15</v>
      </c>
      <c r="G6889" s="196">
        <v>27.794730000000001</v>
      </c>
    </row>
    <row r="6890" spans="1:7" s="63" customFormat="1" ht="18.75" customHeight="1" x14ac:dyDescent="0.35">
      <c r="A6890" s="367" t="s">
        <v>454</v>
      </c>
      <c r="B6890" s="405"/>
      <c r="C6890" s="195">
        <v>2023</v>
      </c>
      <c r="D6890" s="195">
        <v>0.4</v>
      </c>
      <c r="E6890" s="195">
        <v>1</v>
      </c>
      <c r="F6890" s="146">
        <v>15</v>
      </c>
      <c r="G6890" s="196">
        <v>27.794730000000001</v>
      </c>
    </row>
    <row r="6891" spans="1:7" s="63" customFormat="1" ht="18.75" customHeight="1" x14ac:dyDescent="0.35">
      <c r="A6891" s="367" t="s">
        <v>454</v>
      </c>
      <c r="B6891" s="405"/>
      <c r="C6891" s="195">
        <v>2023</v>
      </c>
      <c r="D6891" s="195">
        <v>0.4</v>
      </c>
      <c r="E6891" s="195">
        <v>1</v>
      </c>
      <c r="F6891" s="146">
        <v>15</v>
      </c>
      <c r="G6891" s="196">
        <v>27.794730000000001</v>
      </c>
    </row>
    <row r="6892" spans="1:7" s="63" customFormat="1" ht="18.75" customHeight="1" x14ac:dyDescent="0.35">
      <c r="A6892" s="367" t="s">
        <v>454</v>
      </c>
      <c r="B6892" s="405"/>
      <c r="C6892" s="195">
        <v>2023</v>
      </c>
      <c r="D6892" s="195">
        <v>0.4</v>
      </c>
      <c r="E6892" s="195">
        <v>1</v>
      </c>
      <c r="F6892" s="146">
        <v>15</v>
      </c>
      <c r="G6892" s="196">
        <v>27.794730000000001</v>
      </c>
    </row>
    <row r="6893" spans="1:7" s="63" customFormat="1" ht="18.75" customHeight="1" x14ac:dyDescent="0.35">
      <c r="A6893" s="367" t="s">
        <v>454</v>
      </c>
      <c r="B6893" s="405"/>
      <c r="C6893" s="195">
        <v>2023</v>
      </c>
      <c r="D6893" s="195">
        <v>0.4</v>
      </c>
      <c r="E6893" s="195">
        <v>1</v>
      </c>
      <c r="F6893" s="146">
        <v>15</v>
      </c>
      <c r="G6893" s="196">
        <v>27.794730000000001</v>
      </c>
    </row>
    <row r="6894" spans="1:7" s="63" customFormat="1" ht="18.75" customHeight="1" x14ac:dyDescent="0.35">
      <c r="A6894" s="367" t="s">
        <v>454</v>
      </c>
      <c r="B6894" s="405"/>
      <c r="C6894" s="195">
        <v>2023</v>
      </c>
      <c r="D6894" s="195">
        <v>0.4</v>
      </c>
      <c r="E6894" s="195">
        <v>1</v>
      </c>
      <c r="F6894" s="146">
        <v>15</v>
      </c>
      <c r="G6894" s="196">
        <v>27.794730000000001</v>
      </c>
    </row>
    <row r="6895" spans="1:7" s="63" customFormat="1" ht="18.75" customHeight="1" x14ac:dyDescent="0.35">
      <c r="A6895" s="367" t="s">
        <v>454</v>
      </c>
      <c r="B6895" s="405"/>
      <c r="C6895" s="195">
        <v>2023</v>
      </c>
      <c r="D6895" s="195">
        <v>0.4</v>
      </c>
      <c r="E6895" s="195">
        <v>1</v>
      </c>
      <c r="F6895" s="146">
        <v>15</v>
      </c>
      <c r="G6895" s="196">
        <v>27.794730000000001</v>
      </c>
    </row>
    <row r="6896" spans="1:7" s="63" customFormat="1" ht="18.75" customHeight="1" x14ac:dyDescent="0.35">
      <c r="A6896" s="367" t="s">
        <v>454</v>
      </c>
      <c r="B6896" s="405"/>
      <c r="C6896" s="195">
        <v>2023</v>
      </c>
      <c r="D6896" s="195">
        <v>0.4</v>
      </c>
      <c r="E6896" s="195">
        <v>1</v>
      </c>
      <c r="F6896" s="146">
        <v>3.5</v>
      </c>
      <c r="G6896" s="196">
        <v>27.794730000000001</v>
      </c>
    </row>
    <row r="6897" spans="1:7" s="63" customFormat="1" ht="18.75" customHeight="1" x14ac:dyDescent="0.35">
      <c r="A6897" s="367" t="s">
        <v>454</v>
      </c>
      <c r="B6897" s="405"/>
      <c r="C6897" s="195">
        <v>2023</v>
      </c>
      <c r="D6897" s="195">
        <v>0.4</v>
      </c>
      <c r="E6897" s="195">
        <v>1</v>
      </c>
      <c r="F6897" s="146">
        <v>15</v>
      </c>
      <c r="G6897" s="196">
        <v>27.794730000000001</v>
      </c>
    </row>
    <row r="6898" spans="1:7" s="63" customFormat="1" ht="18.75" customHeight="1" x14ac:dyDescent="0.35">
      <c r="A6898" s="367" t="s">
        <v>454</v>
      </c>
      <c r="B6898" s="405"/>
      <c r="C6898" s="195">
        <v>2023</v>
      </c>
      <c r="D6898" s="195">
        <v>0.4</v>
      </c>
      <c r="E6898" s="195">
        <v>1</v>
      </c>
      <c r="F6898" s="146">
        <v>15</v>
      </c>
      <c r="G6898" s="196">
        <v>27.794730000000001</v>
      </c>
    </row>
    <row r="6899" spans="1:7" s="63" customFormat="1" ht="18.75" customHeight="1" x14ac:dyDescent="0.35">
      <c r="A6899" s="367" t="s">
        <v>454</v>
      </c>
      <c r="B6899" s="405"/>
      <c r="C6899" s="195">
        <v>2023</v>
      </c>
      <c r="D6899" s="195">
        <v>0.4</v>
      </c>
      <c r="E6899" s="195">
        <v>1</v>
      </c>
      <c r="F6899" s="146">
        <v>7</v>
      </c>
      <c r="G6899" s="196">
        <v>27.794730000000001</v>
      </c>
    </row>
    <row r="6900" spans="1:7" s="63" customFormat="1" ht="18.75" customHeight="1" x14ac:dyDescent="0.35">
      <c r="A6900" s="367" t="s">
        <v>454</v>
      </c>
      <c r="B6900" s="405"/>
      <c r="C6900" s="195">
        <v>2023</v>
      </c>
      <c r="D6900" s="195">
        <v>0.4</v>
      </c>
      <c r="E6900" s="195">
        <v>1</v>
      </c>
      <c r="F6900" s="146">
        <v>15</v>
      </c>
      <c r="G6900" s="196">
        <v>27.794730000000001</v>
      </c>
    </row>
    <row r="6901" spans="1:7" s="63" customFormat="1" ht="18.75" customHeight="1" x14ac:dyDescent="0.35">
      <c r="A6901" s="367" t="s">
        <v>454</v>
      </c>
      <c r="B6901" s="405"/>
      <c r="C6901" s="195">
        <v>2023</v>
      </c>
      <c r="D6901" s="195">
        <v>0.4</v>
      </c>
      <c r="E6901" s="195">
        <v>1</v>
      </c>
      <c r="F6901" s="146">
        <v>7</v>
      </c>
      <c r="G6901" s="196">
        <v>27.794730000000001</v>
      </c>
    </row>
    <row r="6902" spans="1:7" s="63" customFormat="1" ht="18.75" customHeight="1" x14ac:dyDescent="0.35">
      <c r="A6902" s="367" t="s">
        <v>454</v>
      </c>
      <c r="B6902" s="405"/>
      <c r="C6902" s="195">
        <v>2023</v>
      </c>
      <c r="D6902" s="195">
        <v>0.4</v>
      </c>
      <c r="E6902" s="195">
        <v>1</v>
      </c>
      <c r="F6902" s="146">
        <v>15</v>
      </c>
      <c r="G6902" s="196">
        <v>27.794730000000001</v>
      </c>
    </row>
    <row r="6903" spans="1:7" s="63" customFormat="1" ht="18.75" customHeight="1" x14ac:dyDescent="0.35">
      <c r="A6903" s="367" t="s">
        <v>454</v>
      </c>
      <c r="B6903" s="405"/>
      <c r="C6903" s="195">
        <v>2023</v>
      </c>
      <c r="D6903" s="195">
        <v>0.4</v>
      </c>
      <c r="E6903" s="195">
        <v>1</v>
      </c>
      <c r="F6903" s="146">
        <v>15</v>
      </c>
      <c r="G6903" s="196">
        <v>27.794730000000001</v>
      </c>
    </row>
    <row r="6904" spans="1:7" s="63" customFormat="1" ht="18.75" customHeight="1" x14ac:dyDescent="0.35">
      <c r="A6904" s="367" t="s">
        <v>454</v>
      </c>
      <c r="B6904" s="405"/>
      <c r="C6904" s="195">
        <v>2023</v>
      </c>
      <c r="D6904" s="195">
        <v>0.4</v>
      </c>
      <c r="E6904" s="195">
        <v>1</v>
      </c>
      <c r="F6904" s="146">
        <v>5</v>
      </c>
      <c r="G6904" s="196">
        <v>27.794730000000001</v>
      </c>
    </row>
    <row r="6905" spans="1:7" s="63" customFormat="1" ht="18.75" customHeight="1" x14ac:dyDescent="0.35">
      <c r="A6905" s="367" t="s">
        <v>454</v>
      </c>
      <c r="B6905" s="405"/>
      <c r="C6905" s="195">
        <v>2023</v>
      </c>
      <c r="D6905" s="195">
        <v>0.4</v>
      </c>
      <c r="E6905" s="195">
        <v>1</v>
      </c>
      <c r="F6905" s="146">
        <v>15</v>
      </c>
      <c r="G6905" s="196">
        <v>27.794730000000001</v>
      </c>
    </row>
    <row r="6906" spans="1:7" s="63" customFormat="1" ht="18.75" customHeight="1" x14ac:dyDescent="0.35">
      <c r="A6906" s="367" t="s">
        <v>454</v>
      </c>
      <c r="B6906" s="405"/>
      <c r="C6906" s="195">
        <v>2023</v>
      </c>
      <c r="D6906" s="195">
        <v>0.4</v>
      </c>
      <c r="E6906" s="195">
        <v>1</v>
      </c>
      <c r="F6906" s="146">
        <v>15</v>
      </c>
      <c r="G6906" s="196">
        <v>27.794730000000001</v>
      </c>
    </row>
    <row r="6907" spans="1:7" s="63" customFormat="1" ht="18.75" customHeight="1" x14ac:dyDescent="0.35">
      <c r="A6907" s="367" t="s">
        <v>454</v>
      </c>
      <c r="B6907" s="405"/>
      <c r="C6907" s="195">
        <v>2023</v>
      </c>
      <c r="D6907" s="195">
        <v>0.4</v>
      </c>
      <c r="E6907" s="195">
        <v>1</v>
      </c>
      <c r="F6907" s="146">
        <v>15</v>
      </c>
      <c r="G6907" s="196">
        <v>27.794730000000001</v>
      </c>
    </row>
    <row r="6908" spans="1:7" s="63" customFormat="1" ht="18.75" customHeight="1" x14ac:dyDescent="0.35">
      <c r="A6908" s="367" t="s">
        <v>454</v>
      </c>
      <c r="B6908" s="405"/>
      <c r="C6908" s="195">
        <v>2023</v>
      </c>
      <c r="D6908" s="195">
        <v>0.4</v>
      </c>
      <c r="E6908" s="195">
        <v>1</v>
      </c>
      <c r="F6908" s="146">
        <v>15</v>
      </c>
      <c r="G6908" s="196">
        <v>27.794730000000001</v>
      </c>
    </row>
    <row r="6909" spans="1:7" s="63" customFormat="1" ht="18.75" customHeight="1" x14ac:dyDescent="0.35">
      <c r="A6909" s="367" t="s">
        <v>454</v>
      </c>
      <c r="B6909" s="405"/>
      <c r="C6909" s="195">
        <v>2023</v>
      </c>
      <c r="D6909" s="195">
        <v>0.4</v>
      </c>
      <c r="E6909" s="195">
        <v>1</v>
      </c>
      <c r="F6909" s="146">
        <v>15</v>
      </c>
      <c r="G6909" s="196">
        <v>27.794730000000001</v>
      </c>
    </row>
    <row r="6910" spans="1:7" s="63" customFormat="1" ht="18.75" customHeight="1" x14ac:dyDescent="0.35">
      <c r="A6910" s="367" t="s">
        <v>454</v>
      </c>
      <c r="B6910" s="405"/>
      <c r="C6910" s="195">
        <v>2023</v>
      </c>
      <c r="D6910" s="195">
        <v>0.4</v>
      </c>
      <c r="E6910" s="195">
        <v>1</v>
      </c>
      <c r="F6910" s="146">
        <v>15</v>
      </c>
      <c r="G6910" s="196">
        <v>27.794730000000001</v>
      </c>
    </row>
    <row r="6911" spans="1:7" s="63" customFormat="1" ht="18.75" customHeight="1" x14ac:dyDescent="0.35">
      <c r="A6911" s="367" t="s">
        <v>454</v>
      </c>
      <c r="B6911" s="405"/>
      <c r="C6911" s="195">
        <v>2023</v>
      </c>
      <c r="D6911" s="195">
        <v>0.4</v>
      </c>
      <c r="E6911" s="195">
        <v>1</v>
      </c>
      <c r="F6911" s="146">
        <v>15</v>
      </c>
      <c r="G6911" s="196">
        <v>27.794730000000001</v>
      </c>
    </row>
    <row r="6912" spans="1:7" s="63" customFormat="1" ht="18.75" customHeight="1" x14ac:dyDescent="0.35">
      <c r="A6912" s="367" t="s">
        <v>454</v>
      </c>
      <c r="B6912" s="405"/>
      <c r="C6912" s="195">
        <v>2023</v>
      </c>
      <c r="D6912" s="195">
        <v>0.4</v>
      </c>
      <c r="E6912" s="195">
        <v>1</v>
      </c>
      <c r="F6912" s="146">
        <v>15</v>
      </c>
      <c r="G6912" s="196">
        <v>27.794730000000001</v>
      </c>
    </row>
    <row r="6913" spans="1:7" s="63" customFormat="1" ht="18.75" customHeight="1" x14ac:dyDescent="0.35">
      <c r="A6913" s="367" t="s">
        <v>454</v>
      </c>
      <c r="B6913" s="405"/>
      <c r="C6913" s="195">
        <v>2023</v>
      </c>
      <c r="D6913" s="195">
        <v>0.4</v>
      </c>
      <c r="E6913" s="195">
        <v>1</v>
      </c>
      <c r="F6913" s="146">
        <v>15</v>
      </c>
      <c r="G6913" s="196">
        <v>27.794730000000001</v>
      </c>
    </row>
    <row r="6914" spans="1:7" s="63" customFormat="1" ht="18.75" customHeight="1" x14ac:dyDescent="0.35">
      <c r="A6914" s="367" t="s">
        <v>454</v>
      </c>
      <c r="B6914" s="405"/>
      <c r="C6914" s="195">
        <v>2023</v>
      </c>
      <c r="D6914" s="195">
        <v>0.4</v>
      </c>
      <c r="E6914" s="195">
        <v>1</v>
      </c>
      <c r="F6914" s="146">
        <v>3</v>
      </c>
      <c r="G6914" s="196">
        <v>27.794730000000001</v>
      </c>
    </row>
    <row r="6915" spans="1:7" s="63" customFormat="1" ht="18.75" customHeight="1" x14ac:dyDescent="0.35">
      <c r="A6915" s="367" t="s">
        <v>454</v>
      </c>
      <c r="B6915" s="405"/>
      <c r="C6915" s="195">
        <v>2023</v>
      </c>
      <c r="D6915" s="195">
        <v>0.4</v>
      </c>
      <c r="E6915" s="195">
        <v>1</v>
      </c>
      <c r="F6915" s="146">
        <v>5</v>
      </c>
      <c r="G6915" s="196">
        <v>27.794730000000001</v>
      </c>
    </row>
    <row r="6916" spans="1:7" s="63" customFormat="1" ht="18.75" customHeight="1" x14ac:dyDescent="0.35">
      <c r="A6916" s="367" t="s">
        <v>454</v>
      </c>
      <c r="B6916" s="405"/>
      <c r="C6916" s="195">
        <v>2023</v>
      </c>
      <c r="D6916" s="195">
        <v>0.4</v>
      </c>
      <c r="E6916" s="195">
        <v>1</v>
      </c>
      <c r="F6916" s="146">
        <v>15</v>
      </c>
      <c r="G6916" s="196">
        <v>27.794730000000001</v>
      </c>
    </row>
    <row r="6917" spans="1:7" s="63" customFormat="1" ht="18.75" customHeight="1" x14ac:dyDescent="0.35">
      <c r="A6917" s="367" t="s">
        <v>454</v>
      </c>
      <c r="B6917" s="405"/>
      <c r="C6917" s="195">
        <v>2023</v>
      </c>
      <c r="D6917" s="195">
        <v>0.4</v>
      </c>
      <c r="E6917" s="195">
        <v>1</v>
      </c>
      <c r="F6917" s="146">
        <v>15</v>
      </c>
      <c r="G6917" s="196">
        <v>27.794730000000001</v>
      </c>
    </row>
    <row r="6918" spans="1:7" s="63" customFormat="1" ht="18.75" customHeight="1" x14ac:dyDescent="0.35">
      <c r="A6918" s="367" t="s">
        <v>454</v>
      </c>
      <c r="B6918" s="405"/>
      <c r="C6918" s="195">
        <v>2023</v>
      </c>
      <c r="D6918" s="195">
        <v>0.4</v>
      </c>
      <c r="E6918" s="195">
        <v>1</v>
      </c>
      <c r="F6918" s="146">
        <v>15</v>
      </c>
      <c r="G6918" s="196">
        <v>27.794730000000001</v>
      </c>
    </row>
    <row r="6919" spans="1:7" s="63" customFormat="1" ht="18.75" customHeight="1" x14ac:dyDescent="0.35">
      <c r="A6919" s="367" t="s">
        <v>454</v>
      </c>
      <c r="B6919" s="405"/>
      <c r="C6919" s="195">
        <v>2023</v>
      </c>
      <c r="D6919" s="195">
        <v>0.4</v>
      </c>
      <c r="E6919" s="195">
        <v>1</v>
      </c>
      <c r="F6919" s="146">
        <v>15</v>
      </c>
      <c r="G6919" s="196">
        <v>27.794730000000001</v>
      </c>
    </row>
    <row r="6920" spans="1:7" s="63" customFormat="1" ht="18.75" customHeight="1" x14ac:dyDescent="0.35">
      <c r="A6920" s="367" t="s">
        <v>454</v>
      </c>
      <c r="B6920" s="405"/>
      <c r="C6920" s="195">
        <v>2023</v>
      </c>
      <c r="D6920" s="195">
        <v>0.4</v>
      </c>
      <c r="E6920" s="195">
        <v>1</v>
      </c>
      <c r="F6920" s="146">
        <v>15</v>
      </c>
      <c r="G6920" s="196">
        <v>27.794740000000001</v>
      </c>
    </row>
    <row r="6921" spans="1:7" s="63" customFormat="1" ht="18.75" customHeight="1" x14ac:dyDescent="0.35">
      <c r="A6921" s="367" t="s">
        <v>454</v>
      </c>
      <c r="B6921" s="405"/>
      <c r="C6921" s="195">
        <v>2023</v>
      </c>
      <c r="D6921" s="195">
        <v>0.4</v>
      </c>
      <c r="E6921" s="195">
        <v>1</v>
      </c>
      <c r="F6921" s="146">
        <v>15</v>
      </c>
      <c r="G6921" s="196">
        <v>27.794740000000001</v>
      </c>
    </row>
    <row r="6922" spans="1:7" s="63" customFormat="1" ht="18.75" customHeight="1" x14ac:dyDescent="0.35">
      <c r="A6922" s="367" t="s">
        <v>454</v>
      </c>
      <c r="B6922" s="405"/>
      <c r="C6922" s="195">
        <v>2023</v>
      </c>
      <c r="D6922" s="195">
        <v>0.4</v>
      </c>
      <c r="E6922" s="195">
        <v>1</v>
      </c>
      <c r="F6922" s="146">
        <v>15</v>
      </c>
      <c r="G6922" s="196">
        <v>27.794740000000001</v>
      </c>
    </row>
    <row r="6923" spans="1:7" s="63" customFormat="1" ht="18.75" customHeight="1" x14ac:dyDescent="0.35">
      <c r="A6923" s="367" t="s">
        <v>454</v>
      </c>
      <c r="B6923" s="405"/>
      <c r="C6923" s="195">
        <v>2023</v>
      </c>
      <c r="D6923" s="195">
        <v>0.4</v>
      </c>
      <c r="E6923" s="195">
        <v>1</v>
      </c>
      <c r="F6923" s="146">
        <v>15</v>
      </c>
      <c r="G6923" s="196">
        <v>27.794740000000001</v>
      </c>
    </row>
    <row r="6924" spans="1:7" s="63" customFormat="1" ht="18.75" customHeight="1" x14ac:dyDescent="0.35">
      <c r="A6924" s="367" t="s">
        <v>454</v>
      </c>
      <c r="B6924" s="405"/>
      <c r="C6924" s="195">
        <v>2023</v>
      </c>
      <c r="D6924" s="195">
        <v>0.4</v>
      </c>
      <c r="E6924" s="195">
        <v>1</v>
      </c>
      <c r="F6924" s="146">
        <v>15</v>
      </c>
      <c r="G6924" s="196">
        <v>27.794740000000001</v>
      </c>
    </row>
    <row r="6925" spans="1:7" s="63" customFormat="1" ht="18.75" customHeight="1" x14ac:dyDescent="0.35">
      <c r="A6925" s="367" t="s">
        <v>454</v>
      </c>
      <c r="B6925" s="405"/>
      <c r="C6925" s="195">
        <v>2023</v>
      </c>
      <c r="D6925" s="195">
        <v>0.4</v>
      </c>
      <c r="E6925" s="195">
        <v>1</v>
      </c>
      <c r="F6925" s="146">
        <v>5</v>
      </c>
      <c r="G6925" s="196">
        <v>27.794730000000001</v>
      </c>
    </row>
    <row r="6926" spans="1:7" s="63" customFormat="1" ht="18.75" customHeight="1" x14ac:dyDescent="0.35">
      <c r="A6926" s="367" t="s">
        <v>454</v>
      </c>
      <c r="B6926" s="405"/>
      <c r="C6926" s="195">
        <v>2023</v>
      </c>
      <c r="D6926" s="195">
        <v>10</v>
      </c>
      <c r="E6926" s="195">
        <v>1</v>
      </c>
      <c r="F6926" s="146">
        <v>15</v>
      </c>
      <c r="G6926" s="196">
        <v>28.931620000000002</v>
      </c>
    </row>
    <row r="6927" spans="1:7" s="63" customFormat="1" ht="18.75" customHeight="1" x14ac:dyDescent="0.35">
      <c r="A6927" s="367" t="s">
        <v>454</v>
      </c>
      <c r="B6927" s="405"/>
      <c r="C6927" s="195">
        <v>2023</v>
      </c>
      <c r="D6927" s="195">
        <v>10</v>
      </c>
      <c r="E6927" s="195">
        <v>1</v>
      </c>
      <c r="F6927" s="146">
        <v>15</v>
      </c>
      <c r="G6927" s="196">
        <v>28.931620000000002</v>
      </c>
    </row>
    <row r="6928" spans="1:7" s="63" customFormat="1" ht="18.75" customHeight="1" x14ac:dyDescent="0.35">
      <c r="A6928" s="367" t="s">
        <v>454</v>
      </c>
      <c r="B6928" s="405"/>
      <c r="C6928" s="195">
        <v>2023</v>
      </c>
      <c r="D6928" s="195">
        <v>10</v>
      </c>
      <c r="E6928" s="195">
        <v>1</v>
      </c>
      <c r="F6928" s="146">
        <v>15</v>
      </c>
      <c r="G6928" s="196">
        <v>28.931620000000002</v>
      </c>
    </row>
    <row r="6929" spans="1:7" s="63" customFormat="1" ht="18.75" customHeight="1" x14ac:dyDescent="0.35">
      <c r="A6929" s="367" t="s">
        <v>454</v>
      </c>
      <c r="B6929" s="405"/>
      <c r="C6929" s="195">
        <v>2023</v>
      </c>
      <c r="D6929" s="195">
        <v>10</v>
      </c>
      <c r="E6929" s="195">
        <v>1</v>
      </c>
      <c r="F6929" s="146">
        <v>15</v>
      </c>
      <c r="G6929" s="196">
        <v>28.931620000000002</v>
      </c>
    </row>
    <row r="6930" spans="1:7" s="63" customFormat="1" ht="18.75" customHeight="1" x14ac:dyDescent="0.35">
      <c r="A6930" s="367" t="s">
        <v>454</v>
      </c>
      <c r="B6930" s="405"/>
      <c r="C6930" s="195">
        <v>2023</v>
      </c>
      <c r="D6930" s="195">
        <v>10</v>
      </c>
      <c r="E6930" s="195">
        <v>1</v>
      </c>
      <c r="F6930" s="146">
        <v>15</v>
      </c>
      <c r="G6930" s="196">
        <v>28.931620000000002</v>
      </c>
    </row>
    <row r="6931" spans="1:7" s="63" customFormat="1" ht="18.75" customHeight="1" x14ac:dyDescent="0.35">
      <c r="A6931" s="367" t="s">
        <v>454</v>
      </c>
      <c r="B6931" s="405"/>
      <c r="C6931" s="195">
        <v>2023</v>
      </c>
      <c r="D6931" s="195">
        <v>10</v>
      </c>
      <c r="E6931" s="195">
        <v>1</v>
      </c>
      <c r="F6931" s="146">
        <v>15</v>
      </c>
      <c r="G6931" s="196">
        <v>28.931620000000002</v>
      </c>
    </row>
    <row r="6932" spans="1:7" s="63" customFormat="1" ht="18.75" customHeight="1" x14ac:dyDescent="0.35">
      <c r="A6932" s="367" t="s">
        <v>454</v>
      </c>
      <c r="B6932" s="405"/>
      <c r="C6932" s="195">
        <v>2023</v>
      </c>
      <c r="D6932" s="195">
        <v>10</v>
      </c>
      <c r="E6932" s="195">
        <v>1</v>
      </c>
      <c r="F6932" s="146">
        <v>15</v>
      </c>
      <c r="G6932" s="196">
        <v>28.931620000000002</v>
      </c>
    </row>
    <row r="6933" spans="1:7" s="63" customFormat="1" ht="18.75" customHeight="1" x14ac:dyDescent="0.35">
      <c r="A6933" s="367" t="s">
        <v>454</v>
      </c>
      <c r="B6933" s="405"/>
      <c r="C6933" s="195">
        <v>2023</v>
      </c>
      <c r="D6933" s="195">
        <v>10</v>
      </c>
      <c r="E6933" s="195">
        <v>1</v>
      </c>
      <c r="F6933" s="146">
        <v>15</v>
      </c>
      <c r="G6933" s="196">
        <v>28.931620000000002</v>
      </c>
    </row>
    <row r="6934" spans="1:7" s="63" customFormat="1" ht="18.75" customHeight="1" x14ac:dyDescent="0.35">
      <c r="A6934" s="367" t="s">
        <v>454</v>
      </c>
      <c r="B6934" s="405"/>
      <c r="C6934" s="195">
        <v>2023</v>
      </c>
      <c r="D6934" s="195">
        <v>10</v>
      </c>
      <c r="E6934" s="195">
        <v>1</v>
      </c>
      <c r="F6934" s="146">
        <v>15</v>
      </c>
      <c r="G6934" s="196">
        <v>28.931620000000002</v>
      </c>
    </row>
    <row r="6935" spans="1:7" s="63" customFormat="1" ht="18.75" customHeight="1" x14ac:dyDescent="0.35">
      <c r="A6935" s="367" t="s">
        <v>454</v>
      </c>
      <c r="B6935" s="405"/>
      <c r="C6935" s="195">
        <v>2023</v>
      </c>
      <c r="D6935" s="195">
        <v>10</v>
      </c>
      <c r="E6935" s="195">
        <v>1</v>
      </c>
      <c r="F6935" s="146">
        <v>15</v>
      </c>
      <c r="G6935" s="196">
        <v>28.931620000000002</v>
      </c>
    </row>
    <row r="6936" spans="1:7" s="63" customFormat="1" ht="18.75" customHeight="1" x14ac:dyDescent="0.35">
      <c r="A6936" s="367" t="s">
        <v>454</v>
      </c>
      <c r="B6936" s="405"/>
      <c r="C6936" s="195">
        <v>2023</v>
      </c>
      <c r="D6936" s="195">
        <v>10</v>
      </c>
      <c r="E6936" s="195">
        <v>1</v>
      </c>
      <c r="F6936" s="146">
        <v>15</v>
      </c>
      <c r="G6936" s="196">
        <v>28.931620000000002</v>
      </c>
    </row>
    <row r="6937" spans="1:7" s="63" customFormat="1" ht="18.75" customHeight="1" x14ac:dyDescent="0.35">
      <c r="A6937" s="367" t="s">
        <v>454</v>
      </c>
      <c r="B6937" s="405"/>
      <c r="C6937" s="195">
        <v>2023</v>
      </c>
      <c r="D6937" s="195">
        <v>10</v>
      </c>
      <c r="E6937" s="195">
        <v>1</v>
      </c>
      <c r="F6937" s="146">
        <v>15</v>
      </c>
      <c r="G6937" s="196">
        <v>28.931620000000002</v>
      </c>
    </row>
    <row r="6938" spans="1:7" s="63" customFormat="1" ht="18.75" customHeight="1" x14ac:dyDescent="0.35">
      <c r="A6938" s="367" t="s">
        <v>454</v>
      </c>
      <c r="B6938" s="405"/>
      <c r="C6938" s="195">
        <v>2023</v>
      </c>
      <c r="D6938" s="195">
        <v>10</v>
      </c>
      <c r="E6938" s="195">
        <v>1</v>
      </c>
      <c r="F6938" s="146">
        <v>15</v>
      </c>
      <c r="G6938" s="196">
        <v>28.931620000000002</v>
      </c>
    </row>
    <row r="6939" spans="1:7" s="63" customFormat="1" ht="18.75" customHeight="1" x14ac:dyDescent="0.35">
      <c r="A6939" s="367" t="s">
        <v>454</v>
      </c>
      <c r="B6939" s="405"/>
      <c r="C6939" s="195">
        <v>2023</v>
      </c>
      <c r="D6939" s="195">
        <v>10</v>
      </c>
      <c r="E6939" s="195">
        <v>1</v>
      </c>
      <c r="F6939" s="146">
        <v>15</v>
      </c>
      <c r="G6939" s="196">
        <v>28.931620000000002</v>
      </c>
    </row>
    <row r="6940" spans="1:7" s="63" customFormat="1" ht="18.75" customHeight="1" x14ac:dyDescent="0.35">
      <c r="A6940" s="367" t="s">
        <v>454</v>
      </c>
      <c r="B6940" s="405"/>
      <c r="C6940" s="195">
        <v>2023</v>
      </c>
      <c r="D6940" s="195">
        <v>10</v>
      </c>
      <c r="E6940" s="195">
        <v>1</v>
      </c>
      <c r="F6940" s="146">
        <v>14</v>
      </c>
      <c r="G6940" s="196">
        <v>28.931620000000002</v>
      </c>
    </row>
    <row r="6941" spans="1:7" s="63" customFormat="1" ht="18.75" customHeight="1" x14ac:dyDescent="0.35">
      <c r="A6941" s="367" t="s">
        <v>454</v>
      </c>
      <c r="B6941" s="405"/>
      <c r="C6941" s="195">
        <v>2023</v>
      </c>
      <c r="D6941" s="195">
        <v>10</v>
      </c>
      <c r="E6941" s="195">
        <v>1</v>
      </c>
      <c r="F6941" s="146">
        <v>15</v>
      </c>
      <c r="G6941" s="196">
        <v>28.931620000000002</v>
      </c>
    </row>
    <row r="6942" spans="1:7" s="63" customFormat="1" ht="18.75" customHeight="1" x14ac:dyDescent="0.35">
      <c r="A6942" s="367" t="s">
        <v>454</v>
      </c>
      <c r="B6942" s="405"/>
      <c r="C6942" s="195">
        <v>2023</v>
      </c>
      <c r="D6942" s="195">
        <v>10</v>
      </c>
      <c r="E6942" s="195">
        <v>1</v>
      </c>
      <c r="F6942" s="146">
        <v>15</v>
      </c>
      <c r="G6942" s="196">
        <v>28.931620000000002</v>
      </c>
    </row>
    <row r="6943" spans="1:7" s="63" customFormat="1" ht="18.75" customHeight="1" x14ac:dyDescent="0.35">
      <c r="A6943" s="367" t="s">
        <v>454</v>
      </c>
      <c r="B6943" s="405"/>
      <c r="C6943" s="195">
        <v>2023</v>
      </c>
      <c r="D6943" s="195">
        <v>10</v>
      </c>
      <c r="E6943" s="195">
        <v>1</v>
      </c>
      <c r="F6943" s="146">
        <v>15</v>
      </c>
      <c r="G6943" s="196">
        <v>28.931620000000002</v>
      </c>
    </row>
    <row r="6944" spans="1:7" s="63" customFormat="1" ht="18.75" customHeight="1" x14ac:dyDescent="0.35">
      <c r="A6944" s="367" t="s">
        <v>454</v>
      </c>
      <c r="B6944" s="405"/>
      <c r="C6944" s="195">
        <v>2023</v>
      </c>
      <c r="D6944" s="195">
        <v>10</v>
      </c>
      <c r="E6944" s="195">
        <v>1</v>
      </c>
      <c r="F6944" s="146">
        <v>15</v>
      </c>
      <c r="G6944" s="196">
        <v>28.931620000000002</v>
      </c>
    </row>
    <row r="6945" spans="1:7" s="63" customFormat="1" ht="18.75" customHeight="1" x14ac:dyDescent="0.35">
      <c r="A6945" s="367" t="s">
        <v>454</v>
      </c>
      <c r="B6945" s="405"/>
      <c r="C6945" s="195">
        <v>2023</v>
      </c>
      <c r="D6945" s="195">
        <v>10</v>
      </c>
      <c r="E6945" s="195">
        <v>1</v>
      </c>
      <c r="F6945" s="146">
        <v>5</v>
      </c>
      <c r="G6945" s="196">
        <v>28.931620000000002</v>
      </c>
    </row>
    <row r="6946" spans="1:7" s="63" customFormat="1" ht="18.75" customHeight="1" x14ac:dyDescent="0.35">
      <c r="A6946" s="367" t="s">
        <v>454</v>
      </c>
      <c r="B6946" s="405"/>
      <c r="C6946" s="195">
        <v>2023</v>
      </c>
      <c r="D6946" s="195">
        <v>10</v>
      </c>
      <c r="E6946" s="195">
        <v>1</v>
      </c>
      <c r="F6946" s="146">
        <v>15</v>
      </c>
      <c r="G6946" s="196">
        <v>28.931620000000002</v>
      </c>
    </row>
    <row r="6947" spans="1:7" s="63" customFormat="1" ht="18.75" customHeight="1" x14ac:dyDescent="0.35">
      <c r="A6947" s="367" t="s">
        <v>454</v>
      </c>
      <c r="B6947" s="405"/>
      <c r="C6947" s="195">
        <v>2023</v>
      </c>
      <c r="D6947" s="195">
        <v>10</v>
      </c>
      <c r="E6947" s="195">
        <v>1</v>
      </c>
      <c r="F6947" s="146">
        <v>15</v>
      </c>
      <c r="G6947" s="196">
        <v>28.931620000000002</v>
      </c>
    </row>
    <row r="6948" spans="1:7" s="63" customFormat="1" ht="18.75" customHeight="1" x14ac:dyDescent="0.35">
      <c r="A6948" s="367" t="s">
        <v>454</v>
      </c>
      <c r="B6948" s="405"/>
      <c r="C6948" s="195">
        <v>2023</v>
      </c>
      <c r="D6948" s="195">
        <v>10</v>
      </c>
      <c r="E6948" s="195">
        <v>1</v>
      </c>
      <c r="F6948" s="146">
        <v>15</v>
      </c>
      <c r="G6948" s="196">
        <v>28.931620000000002</v>
      </c>
    </row>
    <row r="6949" spans="1:7" s="63" customFormat="1" ht="18.75" customHeight="1" x14ac:dyDescent="0.35">
      <c r="A6949" s="367" t="s">
        <v>454</v>
      </c>
      <c r="B6949" s="405"/>
      <c r="C6949" s="195">
        <v>2023</v>
      </c>
      <c r="D6949" s="195">
        <v>10</v>
      </c>
      <c r="E6949" s="195">
        <v>1</v>
      </c>
      <c r="F6949" s="146">
        <v>15</v>
      </c>
      <c r="G6949" s="196">
        <v>28.931620000000002</v>
      </c>
    </row>
    <row r="6950" spans="1:7" s="63" customFormat="1" ht="18.75" customHeight="1" x14ac:dyDescent="0.35">
      <c r="A6950" s="367" t="s">
        <v>454</v>
      </c>
      <c r="B6950" s="405"/>
      <c r="C6950" s="195">
        <v>2023</v>
      </c>
      <c r="D6950" s="195">
        <v>10</v>
      </c>
      <c r="E6950" s="195">
        <v>1</v>
      </c>
      <c r="F6950" s="146">
        <v>15</v>
      </c>
      <c r="G6950" s="196">
        <v>28.931620000000002</v>
      </c>
    </row>
    <row r="6951" spans="1:7" s="63" customFormat="1" ht="18.75" customHeight="1" x14ac:dyDescent="0.35">
      <c r="A6951" s="367" t="s">
        <v>454</v>
      </c>
      <c r="B6951" s="405"/>
      <c r="C6951" s="195">
        <v>2023</v>
      </c>
      <c r="D6951" s="195">
        <v>10</v>
      </c>
      <c r="E6951" s="195">
        <v>1</v>
      </c>
      <c r="F6951" s="146">
        <v>15</v>
      </c>
      <c r="G6951" s="196">
        <v>28.931620000000002</v>
      </c>
    </row>
    <row r="6952" spans="1:7" s="63" customFormat="1" ht="18.75" customHeight="1" x14ac:dyDescent="0.35">
      <c r="A6952" s="367" t="s">
        <v>454</v>
      </c>
      <c r="B6952" s="405"/>
      <c r="C6952" s="195">
        <v>2023</v>
      </c>
      <c r="D6952" s="195">
        <v>10</v>
      </c>
      <c r="E6952" s="195">
        <v>1</v>
      </c>
      <c r="F6952" s="146">
        <v>15</v>
      </c>
      <c r="G6952" s="196">
        <v>28.931620000000002</v>
      </c>
    </row>
    <row r="6953" spans="1:7" s="63" customFormat="1" ht="18.75" customHeight="1" x14ac:dyDescent="0.35">
      <c r="A6953" s="367" t="s">
        <v>454</v>
      </c>
      <c r="B6953" s="405"/>
      <c r="C6953" s="195">
        <v>2023</v>
      </c>
      <c r="D6953" s="195">
        <v>10</v>
      </c>
      <c r="E6953" s="195">
        <v>1</v>
      </c>
      <c r="F6953" s="146">
        <v>15</v>
      </c>
      <c r="G6953" s="196">
        <v>28.931620000000002</v>
      </c>
    </row>
    <row r="6954" spans="1:7" s="63" customFormat="1" ht="18.75" customHeight="1" x14ac:dyDescent="0.35">
      <c r="A6954" s="367" t="s">
        <v>454</v>
      </c>
      <c r="B6954" s="405"/>
      <c r="C6954" s="195">
        <v>2023</v>
      </c>
      <c r="D6954" s="195">
        <v>10</v>
      </c>
      <c r="E6954" s="195">
        <v>1</v>
      </c>
      <c r="F6954" s="146">
        <v>15</v>
      </c>
      <c r="G6954" s="196">
        <v>28.931620000000002</v>
      </c>
    </row>
    <row r="6955" spans="1:7" s="63" customFormat="1" ht="18.75" customHeight="1" x14ac:dyDescent="0.35">
      <c r="A6955" s="367" t="s">
        <v>454</v>
      </c>
      <c r="B6955" s="405"/>
      <c r="C6955" s="195">
        <v>2023</v>
      </c>
      <c r="D6955" s="195">
        <v>10</v>
      </c>
      <c r="E6955" s="195">
        <v>1</v>
      </c>
      <c r="F6955" s="146">
        <v>15</v>
      </c>
      <c r="G6955" s="196">
        <v>28.931620000000002</v>
      </c>
    </row>
    <row r="6956" spans="1:7" s="63" customFormat="1" ht="18.75" customHeight="1" x14ac:dyDescent="0.35">
      <c r="A6956" s="367" t="s">
        <v>454</v>
      </c>
      <c r="B6956" s="405"/>
      <c r="C6956" s="195">
        <v>2023</v>
      </c>
      <c r="D6956" s="195">
        <v>10</v>
      </c>
      <c r="E6956" s="195">
        <v>1</v>
      </c>
      <c r="F6956" s="146">
        <v>15</v>
      </c>
      <c r="G6956" s="196">
        <v>27.923440000000003</v>
      </c>
    </row>
    <row r="6957" spans="1:7" s="63" customFormat="1" ht="18.75" customHeight="1" x14ac:dyDescent="0.35">
      <c r="A6957" s="367" t="s">
        <v>454</v>
      </c>
      <c r="B6957" s="405"/>
      <c r="C6957" s="195">
        <v>2023</v>
      </c>
      <c r="D6957" s="195">
        <v>10</v>
      </c>
      <c r="E6957" s="195">
        <v>1</v>
      </c>
      <c r="F6957" s="146">
        <v>15</v>
      </c>
      <c r="G6957" s="196">
        <v>27.92343</v>
      </c>
    </row>
    <row r="6958" spans="1:7" s="63" customFormat="1" ht="18.75" customHeight="1" x14ac:dyDescent="0.35">
      <c r="A6958" s="367" t="s">
        <v>454</v>
      </c>
      <c r="B6958" s="405"/>
      <c r="C6958" s="195">
        <v>2023</v>
      </c>
      <c r="D6958" s="195">
        <v>10</v>
      </c>
      <c r="E6958" s="195">
        <v>1</v>
      </c>
      <c r="F6958" s="146">
        <v>15</v>
      </c>
      <c r="G6958" s="196">
        <v>27.92343</v>
      </c>
    </row>
    <row r="6959" spans="1:7" s="63" customFormat="1" ht="18.75" customHeight="1" x14ac:dyDescent="0.35">
      <c r="A6959" s="367" t="s">
        <v>454</v>
      </c>
      <c r="B6959" s="405"/>
      <c r="C6959" s="195">
        <v>2023</v>
      </c>
      <c r="D6959" s="195">
        <v>10</v>
      </c>
      <c r="E6959" s="195">
        <v>1</v>
      </c>
      <c r="F6959" s="146">
        <v>15</v>
      </c>
      <c r="G6959" s="196">
        <v>27.92343</v>
      </c>
    </row>
    <row r="6960" spans="1:7" s="63" customFormat="1" ht="18.75" customHeight="1" x14ac:dyDescent="0.35">
      <c r="A6960" s="367" t="s">
        <v>454</v>
      </c>
      <c r="B6960" s="405"/>
      <c r="C6960" s="195">
        <v>2023</v>
      </c>
      <c r="D6960" s="195">
        <v>10</v>
      </c>
      <c r="E6960" s="195">
        <v>1</v>
      </c>
      <c r="F6960" s="146">
        <v>15</v>
      </c>
      <c r="G6960" s="196">
        <v>27.92343</v>
      </c>
    </row>
    <row r="6961" spans="1:7" s="63" customFormat="1" ht="18.75" customHeight="1" x14ac:dyDescent="0.35">
      <c r="A6961" s="367" t="s">
        <v>454</v>
      </c>
      <c r="B6961" s="405"/>
      <c r="C6961" s="195">
        <v>2023</v>
      </c>
      <c r="D6961" s="195">
        <v>10</v>
      </c>
      <c r="E6961" s="195">
        <v>1</v>
      </c>
      <c r="F6961" s="146">
        <v>15</v>
      </c>
      <c r="G6961" s="196">
        <v>27.92343</v>
      </c>
    </row>
    <row r="6962" spans="1:7" s="63" customFormat="1" ht="18.75" customHeight="1" x14ac:dyDescent="0.35">
      <c r="A6962" s="367" t="s">
        <v>454</v>
      </c>
      <c r="B6962" s="405"/>
      <c r="C6962" s="195">
        <v>2023</v>
      </c>
      <c r="D6962" s="195">
        <v>10</v>
      </c>
      <c r="E6962" s="195">
        <v>1</v>
      </c>
      <c r="F6962" s="146">
        <v>15</v>
      </c>
      <c r="G6962" s="196">
        <v>27.92343</v>
      </c>
    </row>
    <row r="6963" spans="1:7" s="63" customFormat="1" ht="18.75" customHeight="1" x14ac:dyDescent="0.35">
      <c r="A6963" s="367" t="s">
        <v>454</v>
      </c>
      <c r="B6963" s="405"/>
      <c r="C6963" s="195">
        <v>2023</v>
      </c>
      <c r="D6963" s="195">
        <v>10</v>
      </c>
      <c r="E6963" s="195">
        <v>1</v>
      </c>
      <c r="F6963" s="146">
        <v>15</v>
      </c>
      <c r="G6963" s="196">
        <v>27.92343</v>
      </c>
    </row>
    <row r="6964" spans="1:7" s="63" customFormat="1" ht="18.75" customHeight="1" x14ac:dyDescent="0.35">
      <c r="A6964" s="367" t="s">
        <v>454</v>
      </c>
      <c r="B6964" s="405"/>
      <c r="C6964" s="195">
        <v>2023</v>
      </c>
      <c r="D6964" s="195">
        <v>10</v>
      </c>
      <c r="E6964" s="195">
        <v>1</v>
      </c>
      <c r="F6964" s="146">
        <v>15</v>
      </c>
      <c r="G6964" s="196">
        <v>27.92343</v>
      </c>
    </row>
    <row r="6965" spans="1:7" s="63" customFormat="1" ht="18.75" customHeight="1" x14ac:dyDescent="0.35">
      <c r="A6965" s="367" t="s">
        <v>454</v>
      </c>
      <c r="B6965" s="405"/>
      <c r="C6965" s="195">
        <v>2023</v>
      </c>
      <c r="D6965" s="195">
        <v>0.4</v>
      </c>
      <c r="E6965" s="195">
        <v>1</v>
      </c>
      <c r="F6965" s="146">
        <v>5</v>
      </c>
      <c r="G6965" s="196">
        <v>28.961850000000002</v>
      </c>
    </row>
    <row r="6966" spans="1:7" s="63" customFormat="1" ht="18.75" customHeight="1" x14ac:dyDescent="0.35">
      <c r="A6966" s="367" t="s">
        <v>454</v>
      </c>
      <c r="B6966" s="405"/>
      <c r="C6966" s="195">
        <v>2023</v>
      </c>
      <c r="D6966" s="195">
        <v>10</v>
      </c>
      <c r="E6966" s="195">
        <v>1</v>
      </c>
      <c r="F6966" s="146">
        <v>15</v>
      </c>
      <c r="G6966" s="196">
        <v>27.92343</v>
      </c>
    </row>
    <row r="6967" spans="1:7" s="63" customFormat="1" ht="18.75" customHeight="1" x14ac:dyDescent="0.35">
      <c r="A6967" s="367" t="s">
        <v>454</v>
      </c>
      <c r="B6967" s="405"/>
      <c r="C6967" s="195">
        <v>2023</v>
      </c>
      <c r="D6967" s="195">
        <v>10</v>
      </c>
      <c r="E6967" s="195">
        <v>1</v>
      </c>
      <c r="F6967" s="146">
        <v>15</v>
      </c>
      <c r="G6967" s="196">
        <v>27.92343</v>
      </c>
    </row>
    <row r="6968" spans="1:7" s="63" customFormat="1" ht="18.75" customHeight="1" x14ac:dyDescent="0.35">
      <c r="A6968" s="367" t="s">
        <v>454</v>
      </c>
      <c r="B6968" s="405"/>
      <c r="C6968" s="195">
        <v>2023</v>
      </c>
      <c r="D6968" s="195">
        <v>0.4</v>
      </c>
      <c r="E6968" s="195">
        <v>1</v>
      </c>
      <c r="F6968" s="146">
        <v>8</v>
      </c>
      <c r="G6968" s="196">
        <v>27.92343</v>
      </c>
    </row>
    <row r="6969" spans="1:7" s="63" customFormat="1" ht="18.75" customHeight="1" x14ac:dyDescent="0.35">
      <c r="A6969" s="367" t="s">
        <v>454</v>
      </c>
      <c r="B6969" s="405"/>
      <c r="C6969" s="195">
        <v>2023</v>
      </c>
      <c r="D6969" s="195">
        <v>0.4</v>
      </c>
      <c r="E6969" s="195">
        <v>1</v>
      </c>
      <c r="F6969" s="146">
        <v>15</v>
      </c>
      <c r="G6969" s="196">
        <v>27.92343</v>
      </c>
    </row>
    <row r="6970" spans="1:7" s="63" customFormat="1" ht="18.75" customHeight="1" x14ac:dyDescent="0.35">
      <c r="A6970" s="367" t="s">
        <v>454</v>
      </c>
      <c r="B6970" s="405"/>
      <c r="C6970" s="195">
        <v>2023</v>
      </c>
      <c r="D6970" s="195">
        <v>0.4</v>
      </c>
      <c r="E6970" s="195">
        <v>1</v>
      </c>
      <c r="F6970" s="146">
        <v>15</v>
      </c>
      <c r="G6970" s="196">
        <v>27.92343</v>
      </c>
    </row>
    <row r="6971" spans="1:7" s="63" customFormat="1" ht="18.75" customHeight="1" x14ac:dyDescent="0.35">
      <c r="A6971" s="367" t="s">
        <v>454</v>
      </c>
      <c r="B6971" s="405"/>
      <c r="C6971" s="195">
        <v>2023</v>
      </c>
      <c r="D6971" s="195">
        <v>10</v>
      </c>
      <c r="E6971" s="195">
        <v>1</v>
      </c>
      <c r="F6971" s="146">
        <v>15</v>
      </c>
      <c r="G6971" s="196">
        <v>27.92343</v>
      </c>
    </row>
    <row r="6972" spans="1:7" s="63" customFormat="1" ht="18.75" customHeight="1" x14ac:dyDescent="0.35">
      <c r="A6972" s="367" t="s">
        <v>454</v>
      </c>
      <c r="B6972" s="405"/>
      <c r="C6972" s="195">
        <v>2023</v>
      </c>
      <c r="D6972" s="195">
        <v>10</v>
      </c>
      <c r="E6972" s="195">
        <v>1</v>
      </c>
      <c r="F6972" s="146">
        <v>15</v>
      </c>
      <c r="G6972" s="196">
        <v>27.92343</v>
      </c>
    </row>
    <row r="6973" spans="1:7" s="63" customFormat="1" ht="18.75" customHeight="1" x14ac:dyDescent="0.35">
      <c r="A6973" s="367" t="s">
        <v>454</v>
      </c>
      <c r="B6973" s="405"/>
      <c r="C6973" s="195">
        <v>2023</v>
      </c>
      <c r="D6973" s="195">
        <v>10</v>
      </c>
      <c r="E6973" s="195">
        <v>1</v>
      </c>
      <c r="F6973" s="146">
        <v>15</v>
      </c>
      <c r="G6973" s="196">
        <v>27.92343</v>
      </c>
    </row>
    <row r="6974" spans="1:7" s="63" customFormat="1" ht="18.75" customHeight="1" x14ac:dyDescent="0.35">
      <c r="A6974" s="367" t="s">
        <v>454</v>
      </c>
      <c r="B6974" s="405"/>
      <c r="C6974" s="195">
        <v>2023</v>
      </c>
      <c r="D6974" s="195">
        <v>10</v>
      </c>
      <c r="E6974" s="195">
        <v>1</v>
      </c>
      <c r="F6974" s="146">
        <v>15</v>
      </c>
      <c r="G6974" s="196">
        <v>27.92343</v>
      </c>
    </row>
    <row r="6975" spans="1:7" s="63" customFormat="1" ht="18.75" customHeight="1" x14ac:dyDescent="0.35">
      <c r="A6975" s="367" t="s">
        <v>454</v>
      </c>
      <c r="B6975" s="405"/>
      <c r="C6975" s="195">
        <v>2023</v>
      </c>
      <c r="D6975" s="195">
        <v>0.4</v>
      </c>
      <c r="E6975" s="195">
        <v>1</v>
      </c>
      <c r="F6975" s="146">
        <v>15</v>
      </c>
      <c r="G6975" s="196">
        <v>27.92343</v>
      </c>
    </row>
    <row r="6976" spans="1:7" s="63" customFormat="1" ht="18.75" customHeight="1" x14ac:dyDescent="0.35">
      <c r="A6976" s="367" t="s">
        <v>454</v>
      </c>
      <c r="B6976" s="405"/>
      <c r="C6976" s="195">
        <v>2023</v>
      </c>
      <c r="D6976" s="195">
        <v>10</v>
      </c>
      <c r="E6976" s="195">
        <v>1</v>
      </c>
      <c r="F6976" s="146">
        <v>15</v>
      </c>
      <c r="G6976" s="196">
        <v>27.92343</v>
      </c>
    </row>
    <row r="6977" spans="1:7" s="63" customFormat="1" ht="18.75" customHeight="1" x14ac:dyDescent="0.35">
      <c r="A6977" s="367" t="s">
        <v>454</v>
      </c>
      <c r="B6977" s="405"/>
      <c r="C6977" s="195">
        <v>2023</v>
      </c>
      <c r="D6977" s="195">
        <v>10</v>
      </c>
      <c r="E6977" s="195">
        <v>1</v>
      </c>
      <c r="F6977" s="146">
        <v>15</v>
      </c>
      <c r="G6977" s="196">
        <v>27.92343</v>
      </c>
    </row>
    <row r="6978" spans="1:7" s="63" customFormat="1" ht="18.75" customHeight="1" x14ac:dyDescent="0.35">
      <c r="A6978" s="367" t="s">
        <v>454</v>
      </c>
      <c r="B6978" s="405"/>
      <c r="C6978" s="195">
        <v>2023</v>
      </c>
      <c r="D6978" s="195">
        <v>0.4</v>
      </c>
      <c r="E6978" s="195">
        <v>1</v>
      </c>
      <c r="F6978" s="146">
        <v>10</v>
      </c>
      <c r="G6978" s="196">
        <v>27.92343</v>
      </c>
    </row>
    <row r="6979" spans="1:7" s="63" customFormat="1" ht="18.75" customHeight="1" x14ac:dyDescent="0.35">
      <c r="A6979" s="367" t="s">
        <v>454</v>
      </c>
      <c r="B6979" s="405"/>
      <c r="C6979" s="195">
        <v>2023</v>
      </c>
      <c r="D6979" s="195">
        <v>10</v>
      </c>
      <c r="E6979" s="195">
        <v>1</v>
      </c>
      <c r="F6979" s="146">
        <v>15</v>
      </c>
      <c r="G6979" s="196">
        <v>27.92343</v>
      </c>
    </row>
    <row r="6980" spans="1:7" s="63" customFormat="1" ht="18.75" customHeight="1" x14ac:dyDescent="0.35">
      <c r="A6980" s="367" t="s">
        <v>454</v>
      </c>
      <c r="B6980" s="405"/>
      <c r="C6980" s="195">
        <v>2023</v>
      </c>
      <c r="D6980" s="195">
        <v>0.4</v>
      </c>
      <c r="E6980" s="195">
        <v>1</v>
      </c>
      <c r="F6980" s="146">
        <v>15</v>
      </c>
      <c r="G6980" s="196">
        <v>27.92343</v>
      </c>
    </row>
    <row r="6981" spans="1:7" s="63" customFormat="1" ht="18.75" customHeight="1" x14ac:dyDescent="0.35">
      <c r="A6981" s="367" t="s">
        <v>454</v>
      </c>
      <c r="B6981" s="405"/>
      <c r="C6981" s="195">
        <v>2023</v>
      </c>
      <c r="D6981" s="195">
        <v>10</v>
      </c>
      <c r="E6981" s="195">
        <v>1</v>
      </c>
      <c r="F6981" s="146">
        <v>15</v>
      </c>
      <c r="G6981" s="196">
        <v>27.92343</v>
      </c>
    </row>
    <row r="6982" spans="1:7" s="63" customFormat="1" ht="18.75" customHeight="1" x14ac:dyDescent="0.35">
      <c r="A6982" s="367" t="s">
        <v>454</v>
      </c>
      <c r="B6982" s="405"/>
      <c r="C6982" s="195">
        <v>2023</v>
      </c>
      <c r="D6982" s="195">
        <v>10</v>
      </c>
      <c r="E6982" s="195">
        <v>1</v>
      </c>
      <c r="F6982" s="146">
        <v>15</v>
      </c>
      <c r="G6982" s="196">
        <v>27.92343</v>
      </c>
    </row>
    <row r="6983" spans="1:7" s="63" customFormat="1" ht="18.75" customHeight="1" x14ac:dyDescent="0.35">
      <c r="A6983" s="367" t="s">
        <v>454</v>
      </c>
      <c r="B6983" s="405"/>
      <c r="C6983" s="195">
        <v>2023</v>
      </c>
      <c r="D6983" s="195">
        <v>10</v>
      </c>
      <c r="E6983" s="195">
        <v>1</v>
      </c>
      <c r="F6983" s="146">
        <v>15</v>
      </c>
      <c r="G6983" s="196">
        <v>27.92343</v>
      </c>
    </row>
    <row r="6984" spans="1:7" s="63" customFormat="1" ht="18.75" customHeight="1" x14ac:dyDescent="0.35">
      <c r="A6984" s="367" t="s">
        <v>454</v>
      </c>
      <c r="B6984" s="405"/>
      <c r="C6984" s="195">
        <v>2023</v>
      </c>
      <c r="D6984" s="195">
        <v>10</v>
      </c>
      <c r="E6984" s="195">
        <v>1</v>
      </c>
      <c r="F6984" s="146">
        <v>5</v>
      </c>
      <c r="G6984" s="196">
        <v>27.92343</v>
      </c>
    </row>
    <row r="6985" spans="1:7" s="63" customFormat="1" ht="18.75" customHeight="1" x14ac:dyDescent="0.35">
      <c r="A6985" s="367" t="s">
        <v>454</v>
      </c>
      <c r="B6985" s="405"/>
      <c r="C6985" s="195">
        <v>2023</v>
      </c>
      <c r="D6985" s="195">
        <v>10</v>
      </c>
      <c r="E6985" s="195">
        <v>1</v>
      </c>
      <c r="F6985" s="146">
        <v>15</v>
      </c>
      <c r="G6985" s="196">
        <v>27.92343</v>
      </c>
    </row>
    <row r="6986" spans="1:7" s="63" customFormat="1" ht="18.75" customHeight="1" x14ac:dyDescent="0.35">
      <c r="A6986" s="367" t="s">
        <v>454</v>
      </c>
      <c r="B6986" s="405"/>
      <c r="C6986" s="195">
        <v>2023</v>
      </c>
      <c r="D6986" s="195">
        <v>10</v>
      </c>
      <c r="E6986" s="195">
        <v>1</v>
      </c>
      <c r="F6986" s="146">
        <v>15</v>
      </c>
      <c r="G6986" s="196">
        <v>27.92343</v>
      </c>
    </row>
    <row r="6987" spans="1:7" s="63" customFormat="1" ht="18.75" customHeight="1" x14ac:dyDescent="0.35">
      <c r="A6987" s="367" t="s">
        <v>454</v>
      </c>
      <c r="B6987" s="405"/>
      <c r="C6987" s="195">
        <v>2023</v>
      </c>
      <c r="D6987" s="195">
        <v>10</v>
      </c>
      <c r="E6987" s="195">
        <v>1</v>
      </c>
      <c r="F6987" s="146">
        <v>15</v>
      </c>
      <c r="G6987" s="196">
        <v>27.92343</v>
      </c>
    </row>
    <row r="6988" spans="1:7" s="63" customFormat="1" ht="18.75" customHeight="1" x14ac:dyDescent="0.35">
      <c r="A6988" s="367" t="s">
        <v>454</v>
      </c>
      <c r="B6988" s="405"/>
      <c r="C6988" s="195">
        <v>2023</v>
      </c>
      <c r="D6988" s="195">
        <v>10</v>
      </c>
      <c r="E6988" s="195">
        <v>1</v>
      </c>
      <c r="F6988" s="146">
        <v>15</v>
      </c>
      <c r="G6988" s="196">
        <v>27.92343</v>
      </c>
    </row>
    <row r="6989" spans="1:7" s="63" customFormat="1" ht="18.75" customHeight="1" x14ac:dyDescent="0.35">
      <c r="A6989" s="367" t="s">
        <v>454</v>
      </c>
      <c r="B6989" s="405"/>
      <c r="C6989" s="195">
        <v>2023</v>
      </c>
      <c r="D6989" s="195">
        <v>10</v>
      </c>
      <c r="E6989" s="195">
        <v>1</v>
      </c>
      <c r="F6989" s="146">
        <v>15</v>
      </c>
      <c r="G6989" s="196">
        <v>27.92343</v>
      </c>
    </row>
    <row r="6990" spans="1:7" s="63" customFormat="1" ht="18.75" customHeight="1" x14ac:dyDescent="0.35">
      <c r="A6990" s="367" t="s">
        <v>454</v>
      </c>
      <c r="B6990" s="405"/>
      <c r="C6990" s="195">
        <v>2023</v>
      </c>
      <c r="D6990" s="195">
        <v>10</v>
      </c>
      <c r="E6990" s="195">
        <v>1</v>
      </c>
      <c r="F6990" s="146">
        <v>15</v>
      </c>
      <c r="G6990" s="196">
        <v>27.92343</v>
      </c>
    </row>
    <row r="6991" spans="1:7" s="63" customFormat="1" ht="18.75" customHeight="1" x14ac:dyDescent="0.35">
      <c r="A6991" s="367" t="s">
        <v>454</v>
      </c>
      <c r="B6991" s="405"/>
      <c r="C6991" s="195">
        <v>2023</v>
      </c>
      <c r="D6991" s="195">
        <v>10</v>
      </c>
      <c r="E6991" s="195">
        <v>1</v>
      </c>
      <c r="F6991" s="146">
        <v>15</v>
      </c>
      <c r="G6991" s="196">
        <v>27.92343</v>
      </c>
    </row>
    <row r="6992" spans="1:7" s="63" customFormat="1" ht="18.75" customHeight="1" x14ac:dyDescent="0.35">
      <c r="A6992" s="367" t="s">
        <v>454</v>
      </c>
      <c r="B6992" s="405"/>
      <c r="C6992" s="195">
        <v>2023</v>
      </c>
      <c r="D6992" s="195">
        <v>10</v>
      </c>
      <c r="E6992" s="195">
        <v>1</v>
      </c>
      <c r="F6992" s="146">
        <v>15</v>
      </c>
      <c r="G6992" s="196">
        <v>27.92343</v>
      </c>
    </row>
    <row r="6993" spans="1:7" s="63" customFormat="1" ht="18.75" customHeight="1" x14ac:dyDescent="0.35">
      <c r="A6993" s="367" t="s">
        <v>454</v>
      </c>
      <c r="B6993" s="405"/>
      <c r="C6993" s="195">
        <v>2023</v>
      </c>
      <c r="D6993" s="195">
        <v>10</v>
      </c>
      <c r="E6993" s="195">
        <v>1</v>
      </c>
      <c r="F6993" s="146">
        <v>15</v>
      </c>
      <c r="G6993" s="196">
        <v>27.92343</v>
      </c>
    </row>
    <row r="6994" spans="1:7" s="63" customFormat="1" ht="18.75" customHeight="1" x14ac:dyDescent="0.35">
      <c r="A6994" s="367" t="s">
        <v>454</v>
      </c>
      <c r="B6994" s="405"/>
      <c r="C6994" s="195">
        <v>2023</v>
      </c>
      <c r="D6994" s="195">
        <v>10</v>
      </c>
      <c r="E6994" s="195">
        <v>1</v>
      </c>
      <c r="F6994" s="146">
        <v>15</v>
      </c>
      <c r="G6994" s="196">
        <v>27.92343</v>
      </c>
    </row>
    <row r="6995" spans="1:7" s="63" customFormat="1" ht="18.75" customHeight="1" x14ac:dyDescent="0.35">
      <c r="A6995" s="367" t="s">
        <v>454</v>
      </c>
      <c r="B6995" s="405"/>
      <c r="C6995" s="195">
        <v>2023</v>
      </c>
      <c r="D6995" s="195">
        <v>0.4</v>
      </c>
      <c r="E6995" s="195">
        <v>1</v>
      </c>
      <c r="F6995" s="146">
        <v>15</v>
      </c>
      <c r="G6995" s="196">
        <v>27.92343</v>
      </c>
    </row>
    <row r="6996" spans="1:7" s="63" customFormat="1" ht="18.75" customHeight="1" x14ac:dyDescent="0.35">
      <c r="A6996" s="367" t="s">
        <v>454</v>
      </c>
      <c r="B6996" s="405"/>
      <c r="C6996" s="195">
        <v>2023</v>
      </c>
      <c r="D6996" s="195">
        <v>10</v>
      </c>
      <c r="E6996" s="195">
        <v>1</v>
      </c>
      <c r="F6996" s="146">
        <v>15</v>
      </c>
      <c r="G6996" s="196">
        <v>27.92343</v>
      </c>
    </row>
    <row r="6997" spans="1:7" s="63" customFormat="1" ht="18.75" customHeight="1" x14ac:dyDescent="0.35">
      <c r="A6997" s="367" t="s">
        <v>454</v>
      </c>
      <c r="B6997" s="405"/>
      <c r="C6997" s="195">
        <v>2023</v>
      </c>
      <c r="D6997" s="195">
        <v>10</v>
      </c>
      <c r="E6997" s="195">
        <v>1</v>
      </c>
      <c r="F6997" s="146">
        <v>15</v>
      </c>
      <c r="G6997" s="196">
        <v>27.92343</v>
      </c>
    </row>
    <row r="6998" spans="1:7" s="63" customFormat="1" ht="18.75" customHeight="1" x14ac:dyDescent="0.35">
      <c r="A6998" s="367" t="s">
        <v>454</v>
      </c>
      <c r="B6998" s="405"/>
      <c r="C6998" s="195">
        <v>2023</v>
      </c>
      <c r="D6998" s="195">
        <v>10</v>
      </c>
      <c r="E6998" s="195">
        <v>1</v>
      </c>
      <c r="F6998" s="146">
        <v>15</v>
      </c>
      <c r="G6998" s="196">
        <v>27.92343</v>
      </c>
    </row>
    <row r="6999" spans="1:7" s="63" customFormat="1" ht="18.75" customHeight="1" x14ac:dyDescent="0.35">
      <c r="A6999" s="367" t="s">
        <v>454</v>
      </c>
      <c r="B6999" s="405"/>
      <c r="C6999" s="195">
        <v>2023</v>
      </c>
      <c r="D6999" s="195">
        <v>10</v>
      </c>
      <c r="E6999" s="195">
        <v>1</v>
      </c>
      <c r="F6999" s="146">
        <v>15</v>
      </c>
      <c r="G6999" s="196">
        <v>27.92343</v>
      </c>
    </row>
    <row r="7000" spans="1:7" s="63" customFormat="1" ht="18.75" customHeight="1" x14ac:dyDescent="0.35">
      <c r="A7000" s="367" t="s">
        <v>454</v>
      </c>
      <c r="B7000" s="405"/>
      <c r="C7000" s="195">
        <v>2023</v>
      </c>
      <c r="D7000" s="195">
        <v>0.4</v>
      </c>
      <c r="E7000" s="195">
        <v>1</v>
      </c>
      <c r="F7000" s="146">
        <v>10</v>
      </c>
      <c r="G7000" s="196">
        <v>27.92343</v>
      </c>
    </row>
    <row r="7001" spans="1:7" s="63" customFormat="1" ht="18.75" customHeight="1" x14ac:dyDescent="0.35">
      <c r="A7001" s="367" t="s">
        <v>454</v>
      </c>
      <c r="B7001" s="405"/>
      <c r="C7001" s="195">
        <v>2023</v>
      </c>
      <c r="D7001" s="195">
        <v>10</v>
      </c>
      <c r="E7001" s="195">
        <v>1</v>
      </c>
      <c r="F7001" s="146">
        <v>15</v>
      </c>
      <c r="G7001" s="196">
        <v>27.92343</v>
      </c>
    </row>
    <row r="7002" spans="1:7" s="63" customFormat="1" ht="18.75" customHeight="1" x14ac:dyDescent="0.35">
      <c r="A7002" s="367" t="s">
        <v>454</v>
      </c>
      <c r="B7002" s="405"/>
      <c r="C7002" s="195">
        <v>2023</v>
      </c>
      <c r="D7002" s="195">
        <v>10</v>
      </c>
      <c r="E7002" s="195">
        <v>1</v>
      </c>
      <c r="F7002" s="146">
        <v>5</v>
      </c>
      <c r="G7002" s="196">
        <v>27.92343</v>
      </c>
    </row>
    <row r="7003" spans="1:7" s="63" customFormat="1" ht="18.75" customHeight="1" x14ac:dyDescent="0.35">
      <c r="A7003" s="367" t="s">
        <v>454</v>
      </c>
      <c r="B7003" s="405"/>
      <c r="C7003" s="195">
        <v>2023</v>
      </c>
      <c r="D7003" s="195">
        <v>10</v>
      </c>
      <c r="E7003" s="195">
        <v>1</v>
      </c>
      <c r="F7003" s="146">
        <v>15</v>
      </c>
      <c r="G7003" s="196">
        <v>27.923449999999999</v>
      </c>
    </row>
    <row r="7004" spans="1:7" s="63" customFormat="1" ht="18.75" customHeight="1" x14ac:dyDescent="0.35">
      <c r="A7004" s="367" t="s">
        <v>454</v>
      </c>
      <c r="B7004" s="405"/>
      <c r="C7004" s="195">
        <v>2023</v>
      </c>
      <c r="D7004" s="195">
        <v>10</v>
      </c>
      <c r="E7004" s="195">
        <v>1</v>
      </c>
      <c r="F7004" s="146">
        <v>15</v>
      </c>
      <c r="G7004" s="196">
        <v>27.923449999999999</v>
      </c>
    </row>
    <row r="7005" spans="1:7" s="63" customFormat="1" ht="18.75" customHeight="1" x14ac:dyDescent="0.35">
      <c r="A7005" s="367" t="s">
        <v>454</v>
      </c>
      <c r="B7005" s="405"/>
      <c r="C7005" s="195">
        <v>2023</v>
      </c>
      <c r="D7005" s="195">
        <v>0.4</v>
      </c>
      <c r="E7005" s="195">
        <v>1</v>
      </c>
      <c r="F7005" s="146">
        <v>15</v>
      </c>
      <c r="G7005" s="196">
        <v>27.923449999999999</v>
      </c>
    </row>
    <row r="7006" spans="1:7" s="63" customFormat="1" ht="18.75" customHeight="1" x14ac:dyDescent="0.35">
      <c r="A7006" s="367" t="s">
        <v>454</v>
      </c>
      <c r="B7006" s="405"/>
      <c r="C7006" s="195">
        <v>2023</v>
      </c>
      <c r="D7006" s="195">
        <v>0.4</v>
      </c>
      <c r="E7006" s="195">
        <v>1</v>
      </c>
      <c r="F7006" s="146">
        <v>12</v>
      </c>
      <c r="G7006" s="196">
        <v>27.923449999999999</v>
      </c>
    </row>
    <row r="7007" spans="1:7" s="63" customFormat="1" ht="18.75" customHeight="1" x14ac:dyDescent="0.35">
      <c r="A7007" s="367" t="s">
        <v>454</v>
      </c>
      <c r="B7007" s="405"/>
      <c r="C7007" s="195">
        <v>2023</v>
      </c>
      <c r="D7007" s="195">
        <v>10</v>
      </c>
      <c r="E7007" s="195">
        <v>1</v>
      </c>
      <c r="F7007" s="146">
        <v>15</v>
      </c>
      <c r="G7007" s="196">
        <v>27.923449999999999</v>
      </c>
    </row>
    <row r="7008" spans="1:7" s="63" customFormat="1" ht="18.75" customHeight="1" x14ac:dyDescent="0.35">
      <c r="A7008" s="367" t="s">
        <v>454</v>
      </c>
      <c r="B7008" s="405"/>
      <c r="C7008" s="195">
        <v>2023</v>
      </c>
      <c r="D7008" s="195">
        <v>10</v>
      </c>
      <c r="E7008" s="195">
        <v>1</v>
      </c>
      <c r="F7008" s="146">
        <v>15</v>
      </c>
      <c r="G7008" s="196">
        <v>27.923449999999999</v>
      </c>
    </row>
    <row r="7009" spans="1:7" s="63" customFormat="1" ht="18.75" customHeight="1" x14ac:dyDescent="0.35">
      <c r="A7009" s="367" t="s">
        <v>454</v>
      </c>
      <c r="B7009" s="405"/>
      <c r="C7009" s="195">
        <v>2023</v>
      </c>
      <c r="D7009" s="195">
        <v>10</v>
      </c>
      <c r="E7009" s="195">
        <v>1</v>
      </c>
      <c r="F7009" s="146">
        <v>15</v>
      </c>
      <c r="G7009" s="196">
        <v>27.923449999999999</v>
      </c>
    </row>
    <row r="7010" spans="1:7" s="63" customFormat="1" ht="18.75" customHeight="1" x14ac:dyDescent="0.35">
      <c r="A7010" s="367" t="s">
        <v>454</v>
      </c>
      <c r="B7010" s="405"/>
      <c r="C7010" s="195">
        <v>2023</v>
      </c>
      <c r="D7010" s="195">
        <v>10</v>
      </c>
      <c r="E7010" s="195">
        <v>1</v>
      </c>
      <c r="F7010" s="146">
        <v>15</v>
      </c>
      <c r="G7010" s="196">
        <v>27.923449999999999</v>
      </c>
    </row>
    <row r="7011" spans="1:7" s="63" customFormat="1" ht="18.75" customHeight="1" x14ac:dyDescent="0.35">
      <c r="A7011" s="367" t="s">
        <v>454</v>
      </c>
      <c r="B7011" s="405"/>
      <c r="C7011" s="195">
        <v>2023</v>
      </c>
      <c r="D7011" s="195">
        <v>10</v>
      </c>
      <c r="E7011" s="195">
        <v>1</v>
      </c>
      <c r="F7011" s="146">
        <v>5</v>
      </c>
      <c r="G7011" s="196">
        <v>27.923449999999999</v>
      </c>
    </row>
    <row r="7012" spans="1:7" s="63" customFormat="1" ht="18.75" customHeight="1" x14ac:dyDescent="0.35">
      <c r="A7012" s="367" t="s">
        <v>454</v>
      </c>
      <c r="B7012" s="405"/>
      <c r="C7012" s="195">
        <v>2023</v>
      </c>
      <c r="D7012" s="195">
        <v>10</v>
      </c>
      <c r="E7012" s="195">
        <v>1</v>
      </c>
      <c r="F7012" s="146">
        <v>15</v>
      </c>
      <c r="G7012" s="196">
        <v>27.923449999999999</v>
      </c>
    </row>
    <row r="7013" spans="1:7" s="63" customFormat="1" ht="18.75" customHeight="1" x14ac:dyDescent="0.35">
      <c r="A7013" s="367" t="s">
        <v>454</v>
      </c>
      <c r="B7013" s="405"/>
      <c r="C7013" s="195">
        <v>2023</v>
      </c>
      <c r="D7013" s="195">
        <v>10</v>
      </c>
      <c r="E7013" s="195">
        <v>1</v>
      </c>
      <c r="F7013" s="146">
        <v>15</v>
      </c>
      <c r="G7013" s="196">
        <v>27.923449999999999</v>
      </c>
    </row>
    <row r="7014" spans="1:7" s="63" customFormat="1" ht="18.75" customHeight="1" x14ac:dyDescent="0.35">
      <c r="A7014" s="367" t="s">
        <v>454</v>
      </c>
      <c r="B7014" s="405"/>
      <c r="C7014" s="195">
        <v>2023</v>
      </c>
      <c r="D7014" s="195">
        <v>0.4</v>
      </c>
      <c r="E7014" s="195">
        <v>1</v>
      </c>
      <c r="F7014" s="146">
        <v>15</v>
      </c>
      <c r="G7014" s="196">
        <v>27.923449999999999</v>
      </c>
    </row>
    <row r="7015" spans="1:7" s="63" customFormat="1" ht="18.75" customHeight="1" x14ac:dyDescent="0.35">
      <c r="A7015" s="367" t="s">
        <v>454</v>
      </c>
      <c r="B7015" s="405"/>
      <c r="C7015" s="195">
        <v>2023</v>
      </c>
      <c r="D7015" s="195">
        <v>0.4</v>
      </c>
      <c r="E7015" s="195">
        <v>1</v>
      </c>
      <c r="F7015" s="146">
        <v>15</v>
      </c>
      <c r="G7015" s="196">
        <v>27.923449999999999</v>
      </c>
    </row>
    <row r="7016" spans="1:7" s="63" customFormat="1" ht="18.75" customHeight="1" x14ac:dyDescent="0.35">
      <c r="A7016" s="367" t="s">
        <v>454</v>
      </c>
      <c r="B7016" s="405"/>
      <c r="C7016" s="195">
        <v>2023</v>
      </c>
      <c r="D7016" s="195">
        <v>10</v>
      </c>
      <c r="E7016" s="195">
        <v>1</v>
      </c>
      <c r="F7016" s="146">
        <v>15</v>
      </c>
      <c r="G7016" s="196">
        <v>27.923449999999999</v>
      </c>
    </row>
    <row r="7017" spans="1:7" s="63" customFormat="1" ht="18.75" customHeight="1" x14ac:dyDescent="0.35">
      <c r="A7017" s="367" t="s">
        <v>454</v>
      </c>
      <c r="B7017" s="405"/>
      <c r="C7017" s="195">
        <v>2023</v>
      </c>
      <c r="D7017" s="195">
        <v>0.4</v>
      </c>
      <c r="E7017" s="195">
        <v>1</v>
      </c>
      <c r="F7017" s="146">
        <v>15</v>
      </c>
      <c r="G7017" s="196">
        <v>27.923449999999999</v>
      </c>
    </row>
    <row r="7018" spans="1:7" s="63" customFormat="1" ht="18.75" customHeight="1" x14ac:dyDescent="0.35">
      <c r="A7018" s="367" t="s">
        <v>454</v>
      </c>
      <c r="B7018" s="405"/>
      <c r="C7018" s="195">
        <v>2023</v>
      </c>
      <c r="D7018" s="195">
        <v>0.4</v>
      </c>
      <c r="E7018" s="195">
        <v>1</v>
      </c>
      <c r="F7018" s="146">
        <v>15</v>
      </c>
      <c r="G7018" s="196">
        <v>27.923449999999999</v>
      </c>
    </row>
    <row r="7019" spans="1:7" s="63" customFormat="1" ht="18.75" customHeight="1" x14ac:dyDescent="0.35">
      <c r="A7019" s="367" t="s">
        <v>454</v>
      </c>
      <c r="B7019" s="405"/>
      <c r="C7019" s="195">
        <v>2023</v>
      </c>
      <c r="D7019" s="195">
        <v>0.4</v>
      </c>
      <c r="E7019" s="195">
        <v>1</v>
      </c>
      <c r="F7019" s="146">
        <v>15</v>
      </c>
      <c r="G7019" s="196">
        <v>27.923449999999999</v>
      </c>
    </row>
    <row r="7020" spans="1:7" s="63" customFormat="1" ht="18.75" customHeight="1" x14ac:dyDescent="0.35">
      <c r="A7020" s="367" t="s">
        <v>454</v>
      </c>
      <c r="B7020" s="405"/>
      <c r="C7020" s="195">
        <v>2023</v>
      </c>
      <c r="D7020" s="195">
        <v>10</v>
      </c>
      <c r="E7020" s="195">
        <v>1</v>
      </c>
      <c r="F7020" s="146">
        <v>15</v>
      </c>
      <c r="G7020" s="196">
        <v>27.923449999999999</v>
      </c>
    </row>
    <row r="7021" spans="1:7" s="63" customFormat="1" ht="18.75" customHeight="1" x14ac:dyDescent="0.35">
      <c r="A7021" s="367" t="s">
        <v>454</v>
      </c>
      <c r="B7021" s="405"/>
      <c r="C7021" s="195">
        <v>2023</v>
      </c>
      <c r="D7021" s="195">
        <v>0.4</v>
      </c>
      <c r="E7021" s="195">
        <v>1</v>
      </c>
      <c r="F7021" s="146">
        <v>15</v>
      </c>
      <c r="G7021" s="196">
        <v>27.923449999999999</v>
      </c>
    </row>
    <row r="7022" spans="1:7" s="63" customFormat="1" ht="18.75" customHeight="1" x14ac:dyDescent="0.35">
      <c r="A7022" s="367" t="s">
        <v>454</v>
      </c>
      <c r="B7022" s="405"/>
      <c r="C7022" s="195">
        <v>2023</v>
      </c>
      <c r="D7022" s="195">
        <v>10</v>
      </c>
      <c r="E7022" s="195">
        <v>1</v>
      </c>
      <c r="F7022" s="146">
        <v>15</v>
      </c>
      <c r="G7022" s="196">
        <v>27.923449999999999</v>
      </c>
    </row>
    <row r="7023" spans="1:7" s="63" customFormat="1" ht="18.75" customHeight="1" x14ac:dyDescent="0.35">
      <c r="A7023" s="367" t="s">
        <v>454</v>
      </c>
      <c r="B7023" s="405"/>
      <c r="C7023" s="195">
        <v>2023</v>
      </c>
      <c r="D7023" s="195">
        <v>10</v>
      </c>
      <c r="E7023" s="195">
        <v>1</v>
      </c>
      <c r="F7023" s="146">
        <v>15</v>
      </c>
      <c r="G7023" s="196">
        <v>44.964269999999999</v>
      </c>
    </row>
    <row r="7024" spans="1:7" s="63" customFormat="1" ht="18.75" customHeight="1" x14ac:dyDescent="0.35">
      <c r="A7024" s="367" t="s">
        <v>454</v>
      </c>
      <c r="B7024" s="405"/>
      <c r="C7024" s="195">
        <v>2023</v>
      </c>
      <c r="D7024" s="195">
        <v>0.4</v>
      </c>
      <c r="E7024" s="195">
        <v>1</v>
      </c>
      <c r="F7024" s="146">
        <v>15</v>
      </c>
      <c r="G7024" s="196">
        <v>44.964269999999999</v>
      </c>
    </row>
    <row r="7025" spans="1:7" s="63" customFormat="1" ht="18.75" customHeight="1" x14ac:dyDescent="0.35">
      <c r="A7025" s="367" t="s">
        <v>454</v>
      </c>
      <c r="B7025" s="405"/>
      <c r="C7025" s="195">
        <v>2023</v>
      </c>
      <c r="D7025" s="195">
        <v>10</v>
      </c>
      <c r="E7025" s="195">
        <v>1</v>
      </c>
      <c r="F7025" s="146">
        <v>15</v>
      </c>
      <c r="G7025" s="196">
        <v>44.964269999999999</v>
      </c>
    </row>
    <row r="7026" spans="1:7" s="63" customFormat="1" ht="18.75" customHeight="1" x14ac:dyDescent="0.35">
      <c r="A7026" s="367" t="s">
        <v>454</v>
      </c>
      <c r="B7026" s="405"/>
      <c r="C7026" s="195">
        <v>2023</v>
      </c>
      <c r="D7026" s="195">
        <v>0.4</v>
      </c>
      <c r="E7026" s="195">
        <v>1</v>
      </c>
      <c r="F7026" s="146">
        <v>15</v>
      </c>
      <c r="G7026" s="196">
        <v>44.964269999999999</v>
      </c>
    </row>
    <row r="7027" spans="1:7" s="63" customFormat="1" ht="18.75" customHeight="1" x14ac:dyDescent="0.35">
      <c r="A7027" s="367" t="s">
        <v>454</v>
      </c>
      <c r="B7027" s="405"/>
      <c r="C7027" s="195">
        <v>2023</v>
      </c>
      <c r="D7027" s="195">
        <v>10</v>
      </c>
      <c r="E7027" s="195">
        <v>1</v>
      </c>
      <c r="F7027" s="146">
        <v>15</v>
      </c>
      <c r="G7027" s="196">
        <v>36.995350000000002</v>
      </c>
    </row>
    <row r="7028" spans="1:7" s="63" customFormat="1" ht="18.75" customHeight="1" x14ac:dyDescent="0.35">
      <c r="A7028" s="367" t="s">
        <v>454</v>
      </c>
      <c r="B7028" s="405"/>
      <c r="C7028" s="195">
        <v>2023</v>
      </c>
      <c r="D7028" s="195">
        <v>10</v>
      </c>
      <c r="E7028" s="195">
        <v>1</v>
      </c>
      <c r="F7028" s="146">
        <v>5</v>
      </c>
      <c r="G7028" s="196">
        <v>35.95693</v>
      </c>
    </row>
    <row r="7029" spans="1:7" s="63" customFormat="1" ht="18.75" customHeight="1" x14ac:dyDescent="0.35">
      <c r="A7029" s="367" t="s">
        <v>454</v>
      </c>
      <c r="B7029" s="405"/>
      <c r="C7029" s="195">
        <v>2023</v>
      </c>
      <c r="D7029" s="195">
        <v>10</v>
      </c>
      <c r="E7029" s="195">
        <v>1</v>
      </c>
      <c r="F7029" s="146">
        <v>15</v>
      </c>
      <c r="G7029" s="196">
        <v>36.995350000000002</v>
      </c>
    </row>
    <row r="7030" spans="1:7" s="63" customFormat="1" ht="18.75" customHeight="1" x14ac:dyDescent="0.35">
      <c r="A7030" s="367" t="s">
        <v>454</v>
      </c>
      <c r="B7030" s="405"/>
      <c r="C7030" s="195">
        <v>2023</v>
      </c>
      <c r="D7030" s="195">
        <v>10</v>
      </c>
      <c r="E7030" s="195">
        <v>1</v>
      </c>
      <c r="F7030" s="146">
        <v>15</v>
      </c>
      <c r="G7030" s="196">
        <v>35.95693</v>
      </c>
    </row>
    <row r="7031" spans="1:7" s="63" customFormat="1" ht="18.75" customHeight="1" x14ac:dyDescent="0.35">
      <c r="A7031" s="367" t="s">
        <v>454</v>
      </c>
      <c r="B7031" s="405"/>
      <c r="C7031" s="195">
        <v>2023</v>
      </c>
      <c r="D7031" s="195">
        <v>10</v>
      </c>
      <c r="E7031" s="195">
        <v>1</v>
      </c>
      <c r="F7031" s="146">
        <v>15</v>
      </c>
      <c r="G7031" s="196">
        <v>35.95693</v>
      </c>
    </row>
    <row r="7032" spans="1:7" s="63" customFormat="1" ht="18.75" customHeight="1" x14ac:dyDescent="0.35">
      <c r="A7032" s="367" t="s">
        <v>454</v>
      </c>
      <c r="B7032" s="405"/>
      <c r="C7032" s="195">
        <v>2023</v>
      </c>
      <c r="D7032" s="195">
        <v>10</v>
      </c>
      <c r="E7032" s="195">
        <v>1</v>
      </c>
      <c r="F7032" s="146">
        <v>15</v>
      </c>
      <c r="G7032" s="196">
        <v>35.95693</v>
      </c>
    </row>
    <row r="7033" spans="1:7" s="63" customFormat="1" ht="18.75" customHeight="1" x14ac:dyDescent="0.35">
      <c r="A7033" s="367" t="s">
        <v>454</v>
      </c>
      <c r="B7033" s="405"/>
      <c r="C7033" s="195">
        <v>2023</v>
      </c>
      <c r="D7033" s="195">
        <v>10</v>
      </c>
      <c r="E7033" s="195">
        <v>1</v>
      </c>
      <c r="F7033" s="146">
        <v>15</v>
      </c>
      <c r="G7033" s="196">
        <v>35.95693</v>
      </c>
    </row>
    <row r="7034" spans="1:7" s="63" customFormat="1" ht="18.75" customHeight="1" x14ac:dyDescent="0.35">
      <c r="A7034" s="367" t="s">
        <v>454</v>
      </c>
      <c r="B7034" s="405"/>
      <c r="C7034" s="195">
        <v>2023</v>
      </c>
      <c r="D7034" s="195">
        <v>10</v>
      </c>
      <c r="E7034" s="195">
        <v>1</v>
      </c>
      <c r="F7034" s="146">
        <v>15</v>
      </c>
      <c r="G7034" s="196">
        <v>36.995350000000002</v>
      </c>
    </row>
    <row r="7035" spans="1:7" s="63" customFormat="1" ht="18.75" customHeight="1" x14ac:dyDescent="0.35">
      <c r="A7035" s="367" t="s">
        <v>454</v>
      </c>
      <c r="B7035" s="405"/>
      <c r="C7035" s="195">
        <v>2023</v>
      </c>
      <c r="D7035" s="195">
        <v>10</v>
      </c>
      <c r="E7035" s="195">
        <v>1</v>
      </c>
      <c r="F7035" s="146">
        <v>15</v>
      </c>
      <c r="G7035" s="196">
        <v>36.995350000000002</v>
      </c>
    </row>
    <row r="7036" spans="1:7" s="63" customFormat="1" ht="18.75" customHeight="1" x14ac:dyDescent="0.35">
      <c r="A7036" s="367" t="s">
        <v>454</v>
      </c>
      <c r="B7036" s="405"/>
      <c r="C7036" s="195">
        <v>2023</v>
      </c>
      <c r="D7036" s="195">
        <v>10</v>
      </c>
      <c r="E7036" s="195">
        <v>1</v>
      </c>
      <c r="F7036" s="146">
        <v>15</v>
      </c>
      <c r="G7036" s="196">
        <v>36.995350000000002</v>
      </c>
    </row>
    <row r="7037" spans="1:7" s="63" customFormat="1" ht="18.75" customHeight="1" x14ac:dyDescent="0.35">
      <c r="A7037" s="367" t="s">
        <v>454</v>
      </c>
      <c r="B7037" s="405"/>
      <c r="C7037" s="195">
        <v>2023</v>
      </c>
      <c r="D7037" s="195">
        <v>10</v>
      </c>
      <c r="E7037" s="195">
        <v>1</v>
      </c>
      <c r="F7037" s="146">
        <v>10</v>
      </c>
      <c r="G7037" s="196">
        <v>35.95693</v>
      </c>
    </row>
    <row r="7038" spans="1:7" s="63" customFormat="1" ht="18.75" customHeight="1" x14ac:dyDescent="0.35">
      <c r="A7038" s="367" t="s">
        <v>454</v>
      </c>
      <c r="B7038" s="405"/>
      <c r="C7038" s="195">
        <v>2023</v>
      </c>
      <c r="D7038" s="195">
        <v>10</v>
      </c>
      <c r="E7038" s="195">
        <v>1</v>
      </c>
      <c r="F7038" s="146">
        <v>15</v>
      </c>
      <c r="G7038" s="196">
        <v>36.995350000000002</v>
      </c>
    </row>
    <row r="7039" spans="1:7" s="63" customFormat="1" ht="18.75" customHeight="1" x14ac:dyDescent="0.35">
      <c r="A7039" s="367" t="s">
        <v>454</v>
      </c>
      <c r="B7039" s="405"/>
      <c r="C7039" s="195">
        <v>2023</v>
      </c>
      <c r="D7039" s="195">
        <v>10</v>
      </c>
      <c r="E7039" s="195">
        <v>1</v>
      </c>
      <c r="F7039" s="146">
        <v>5</v>
      </c>
      <c r="G7039" s="196">
        <v>35.95693</v>
      </c>
    </row>
    <row r="7040" spans="1:7" s="63" customFormat="1" ht="18.75" customHeight="1" x14ac:dyDescent="0.35">
      <c r="A7040" s="367" t="s">
        <v>454</v>
      </c>
      <c r="B7040" s="405"/>
      <c r="C7040" s="195">
        <v>2023</v>
      </c>
      <c r="D7040" s="195">
        <v>10</v>
      </c>
      <c r="E7040" s="195">
        <v>1</v>
      </c>
      <c r="F7040" s="146">
        <v>15</v>
      </c>
      <c r="G7040" s="196">
        <v>35.95693</v>
      </c>
    </row>
    <row r="7041" spans="1:7" s="63" customFormat="1" ht="18.75" customHeight="1" x14ac:dyDescent="0.35">
      <c r="A7041" s="367" t="s">
        <v>454</v>
      </c>
      <c r="B7041" s="405"/>
      <c r="C7041" s="195">
        <v>2023</v>
      </c>
      <c r="D7041" s="195">
        <v>10</v>
      </c>
      <c r="E7041" s="195">
        <v>1</v>
      </c>
      <c r="F7041" s="146">
        <v>15</v>
      </c>
      <c r="G7041" s="196">
        <v>36.995350000000002</v>
      </c>
    </row>
    <row r="7042" spans="1:7" s="63" customFormat="1" ht="18.75" customHeight="1" x14ac:dyDescent="0.35">
      <c r="A7042" s="367" t="s">
        <v>454</v>
      </c>
      <c r="B7042" s="405"/>
      <c r="C7042" s="195">
        <v>2023</v>
      </c>
      <c r="D7042" s="195">
        <v>10</v>
      </c>
      <c r="E7042" s="195">
        <v>1</v>
      </c>
      <c r="F7042" s="146">
        <v>15</v>
      </c>
      <c r="G7042" s="196">
        <v>35.95693</v>
      </c>
    </row>
    <row r="7043" spans="1:7" s="63" customFormat="1" ht="18.75" customHeight="1" x14ac:dyDescent="0.35">
      <c r="A7043" s="367" t="s">
        <v>454</v>
      </c>
      <c r="B7043" s="405"/>
      <c r="C7043" s="195">
        <v>2023</v>
      </c>
      <c r="D7043" s="195">
        <v>10</v>
      </c>
      <c r="E7043" s="195">
        <v>1</v>
      </c>
      <c r="F7043" s="146">
        <v>3</v>
      </c>
      <c r="G7043" s="196">
        <v>14.581660000000001</v>
      </c>
    </row>
    <row r="7044" spans="1:7" s="63" customFormat="1" ht="18.75" customHeight="1" x14ac:dyDescent="0.35">
      <c r="A7044" s="367" t="s">
        <v>454</v>
      </c>
      <c r="B7044" s="405"/>
      <c r="C7044" s="195">
        <v>2023</v>
      </c>
      <c r="D7044" s="195">
        <v>10</v>
      </c>
      <c r="E7044" s="195">
        <v>1</v>
      </c>
      <c r="F7044" s="146">
        <v>15</v>
      </c>
      <c r="G7044" s="196">
        <v>36.995350000000002</v>
      </c>
    </row>
    <row r="7045" spans="1:7" s="63" customFormat="1" ht="18.75" customHeight="1" x14ac:dyDescent="0.35">
      <c r="A7045" s="367" t="s">
        <v>454</v>
      </c>
      <c r="B7045" s="405"/>
      <c r="C7045" s="195">
        <v>2023</v>
      </c>
      <c r="D7045" s="195">
        <v>10</v>
      </c>
      <c r="E7045" s="195">
        <v>1</v>
      </c>
      <c r="F7045" s="146">
        <v>5</v>
      </c>
      <c r="G7045" s="196">
        <v>35.95693</v>
      </c>
    </row>
    <row r="7046" spans="1:7" s="63" customFormat="1" ht="18.75" customHeight="1" x14ac:dyDescent="0.35">
      <c r="A7046" s="367" t="s">
        <v>454</v>
      </c>
      <c r="B7046" s="405"/>
      <c r="C7046" s="195">
        <v>2023</v>
      </c>
      <c r="D7046" s="195">
        <v>10</v>
      </c>
      <c r="E7046" s="195">
        <v>1</v>
      </c>
      <c r="F7046" s="146">
        <v>15</v>
      </c>
      <c r="G7046" s="196">
        <v>36.995350000000002</v>
      </c>
    </row>
    <row r="7047" spans="1:7" s="63" customFormat="1" ht="18.75" customHeight="1" x14ac:dyDescent="0.35">
      <c r="A7047" s="367" t="s">
        <v>454</v>
      </c>
      <c r="B7047" s="405"/>
      <c r="C7047" s="195">
        <v>2023</v>
      </c>
      <c r="D7047" s="195">
        <v>10</v>
      </c>
      <c r="E7047" s="195">
        <v>1</v>
      </c>
      <c r="F7047" s="146">
        <v>15</v>
      </c>
      <c r="G7047" s="196">
        <v>35.95693</v>
      </c>
    </row>
    <row r="7048" spans="1:7" s="63" customFormat="1" ht="18.75" customHeight="1" x14ac:dyDescent="0.35">
      <c r="A7048" s="367" t="s">
        <v>454</v>
      </c>
      <c r="B7048" s="405"/>
      <c r="C7048" s="195">
        <v>2023</v>
      </c>
      <c r="D7048" s="195">
        <v>10</v>
      </c>
      <c r="E7048" s="195">
        <v>1</v>
      </c>
      <c r="F7048" s="146">
        <v>15</v>
      </c>
      <c r="G7048" s="196">
        <v>35.95693</v>
      </c>
    </row>
    <row r="7049" spans="1:7" s="63" customFormat="1" ht="18.75" customHeight="1" x14ac:dyDescent="0.35">
      <c r="A7049" s="367" t="s">
        <v>454</v>
      </c>
      <c r="B7049" s="405"/>
      <c r="C7049" s="195">
        <v>2023</v>
      </c>
      <c r="D7049" s="195">
        <v>10</v>
      </c>
      <c r="E7049" s="195">
        <v>1</v>
      </c>
      <c r="F7049" s="146">
        <v>15</v>
      </c>
      <c r="G7049" s="196">
        <v>35.95693</v>
      </c>
    </row>
    <row r="7050" spans="1:7" s="63" customFormat="1" ht="18.75" customHeight="1" x14ac:dyDescent="0.35">
      <c r="A7050" s="367" t="s">
        <v>454</v>
      </c>
      <c r="B7050" s="405"/>
      <c r="C7050" s="195">
        <v>2023</v>
      </c>
      <c r="D7050" s="195">
        <v>10</v>
      </c>
      <c r="E7050" s="195">
        <v>1</v>
      </c>
      <c r="F7050" s="146">
        <v>15</v>
      </c>
      <c r="G7050" s="196">
        <v>36.995350000000002</v>
      </c>
    </row>
    <row r="7051" spans="1:7" s="63" customFormat="1" ht="18.75" customHeight="1" x14ac:dyDescent="0.35">
      <c r="A7051" s="367" t="s">
        <v>454</v>
      </c>
      <c r="B7051" s="405"/>
      <c r="C7051" s="195">
        <v>2023</v>
      </c>
      <c r="D7051" s="195">
        <v>10</v>
      </c>
      <c r="E7051" s="195">
        <v>1</v>
      </c>
      <c r="F7051" s="146">
        <v>15</v>
      </c>
      <c r="G7051" s="196">
        <v>35.95693</v>
      </c>
    </row>
    <row r="7052" spans="1:7" s="63" customFormat="1" ht="18.75" customHeight="1" x14ac:dyDescent="0.35">
      <c r="A7052" s="367" t="s">
        <v>454</v>
      </c>
      <c r="B7052" s="405"/>
      <c r="C7052" s="195">
        <v>2023</v>
      </c>
      <c r="D7052" s="195">
        <v>10</v>
      </c>
      <c r="E7052" s="195">
        <v>1</v>
      </c>
      <c r="F7052" s="146">
        <v>15</v>
      </c>
      <c r="G7052" s="196">
        <v>35.95693</v>
      </c>
    </row>
    <row r="7053" spans="1:7" s="63" customFormat="1" ht="18.75" customHeight="1" x14ac:dyDescent="0.35">
      <c r="A7053" s="367" t="s">
        <v>454</v>
      </c>
      <c r="B7053" s="405"/>
      <c r="C7053" s="195">
        <v>2023</v>
      </c>
      <c r="D7053" s="195">
        <v>10</v>
      </c>
      <c r="E7053" s="195">
        <v>1</v>
      </c>
      <c r="F7053" s="146">
        <v>15</v>
      </c>
      <c r="G7053" s="196">
        <v>36.995350000000002</v>
      </c>
    </row>
    <row r="7054" spans="1:7" s="63" customFormat="1" ht="18.75" customHeight="1" x14ac:dyDescent="0.35">
      <c r="A7054" s="367" t="s">
        <v>454</v>
      </c>
      <c r="B7054" s="405"/>
      <c r="C7054" s="195">
        <v>2023</v>
      </c>
      <c r="D7054" s="195">
        <v>10</v>
      </c>
      <c r="E7054" s="195">
        <v>1</v>
      </c>
      <c r="F7054" s="146">
        <v>15</v>
      </c>
      <c r="G7054" s="196">
        <v>36.995350000000002</v>
      </c>
    </row>
    <row r="7055" spans="1:7" s="63" customFormat="1" ht="41.25" customHeight="1" x14ac:dyDescent="0.35">
      <c r="A7055" s="367" t="s">
        <v>454</v>
      </c>
      <c r="B7055" s="405"/>
      <c r="C7055" s="195">
        <v>2023</v>
      </c>
      <c r="D7055" s="195">
        <v>10</v>
      </c>
      <c r="E7055" s="195">
        <v>1</v>
      </c>
      <c r="F7055" s="146">
        <v>15</v>
      </c>
      <c r="G7055" s="196">
        <v>35.95693</v>
      </c>
    </row>
    <row r="7056" spans="1:7" s="63" customFormat="1" ht="18.75" customHeight="1" x14ac:dyDescent="0.35">
      <c r="A7056" s="367" t="s">
        <v>454</v>
      </c>
      <c r="B7056" s="405"/>
      <c r="C7056" s="195">
        <v>2023</v>
      </c>
      <c r="D7056" s="195">
        <v>10</v>
      </c>
      <c r="E7056" s="195">
        <v>1</v>
      </c>
      <c r="F7056" s="146">
        <v>15</v>
      </c>
      <c r="G7056" s="196">
        <v>35.95693</v>
      </c>
    </row>
    <row r="7057" spans="1:7" s="63" customFormat="1" ht="18.75" customHeight="1" x14ac:dyDescent="0.35">
      <c r="A7057" s="367" t="s">
        <v>454</v>
      </c>
      <c r="B7057" s="405"/>
      <c r="C7057" s="195">
        <v>2023</v>
      </c>
      <c r="D7057" s="195">
        <v>10</v>
      </c>
      <c r="E7057" s="195">
        <v>1</v>
      </c>
      <c r="F7057" s="146">
        <v>15</v>
      </c>
      <c r="G7057" s="196">
        <v>35.95693</v>
      </c>
    </row>
    <row r="7058" spans="1:7" s="63" customFormat="1" ht="18.75" customHeight="1" x14ac:dyDescent="0.35">
      <c r="A7058" s="367" t="s">
        <v>454</v>
      </c>
      <c r="B7058" s="405"/>
      <c r="C7058" s="195">
        <v>2023</v>
      </c>
      <c r="D7058" s="195">
        <v>10</v>
      </c>
      <c r="E7058" s="195">
        <v>1</v>
      </c>
      <c r="F7058" s="146">
        <v>15</v>
      </c>
      <c r="G7058" s="196">
        <v>36.995350000000002</v>
      </c>
    </row>
    <row r="7059" spans="1:7" s="63" customFormat="1" ht="18.75" customHeight="1" x14ac:dyDescent="0.35">
      <c r="A7059" s="367" t="s">
        <v>454</v>
      </c>
      <c r="B7059" s="405"/>
      <c r="C7059" s="195">
        <v>2023</v>
      </c>
      <c r="D7059" s="195">
        <v>10</v>
      </c>
      <c r="E7059" s="195">
        <v>1</v>
      </c>
      <c r="F7059" s="146">
        <v>15</v>
      </c>
      <c r="G7059" s="196">
        <v>35.95693</v>
      </c>
    </row>
    <row r="7060" spans="1:7" s="63" customFormat="1" ht="18.75" customHeight="1" x14ac:dyDescent="0.35">
      <c r="A7060" s="367" t="s">
        <v>454</v>
      </c>
      <c r="B7060" s="405"/>
      <c r="C7060" s="195">
        <v>2023</v>
      </c>
      <c r="D7060" s="195">
        <v>10</v>
      </c>
      <c r="E7060" s="195">
        <v>1</v>
      </c>
      <c r="F7060" s="146">
        <v>15</v>
      </c>
      <c r="G7060" s="196">
        <v>35.95693</v>
      </c>
    </row>
    <row r="7061" spans="1:7" s="63" customFormat="1" ht="18.75" customHeight="1" x14ac:dyDescent="0.35">
      <c r="A7061" s="367" t="s">
        <v>454</v>
      </c>
      <c r="B7061" s="405"/>
      <c r="C7061" s="195">
        <v>2023</v>
      </c>
      <c r="D7061" s="195">
        <v>10</v>
      </c>
      <c r="E7061" s="195">
        <v>1</v>
      </c>
      <c r="F7061" s="146">
        <v>15</v>
      </c>
      <c r="G7061" s="196">
        <v>29.691929999999999</v>
      </c>
    </row>
    <row r="7062" spans="1:7" s="63" customFormat="1" ht="18.75" customHeight="1" x14ac:dyDescent="0.35">
      <c r="A7062" s="367" t="s">
        <v>454</v>
      </c>
      <c r="B7062" s="405"/>
      <c r="C7062" s="195">
        <v>2023</v>
      </c>
      <c r="D7062" s="195">
        <v>10</v>
      </c>
      <c r="E7062" s="195">
        <v>1</v>
      </c>
      <c r="F7062" s="146">
        <v>15</v>
      </c>
      <c r="G7062" s="196">
        <v>29.691930000000003</v>
      </c>
    </row>
    <row r="7063" spans="1:7" s="63" customFormat="1" ht="18.75" customHeight="1" x14ac:dyDescent="0.35">
      <c r="A7063" s="367" t="s">
        <v>454</v>
      </c>
      <c r="B7063" s="405"/>
      <c r="C7063" s="195">
        <v>2023</v>
      </c>
      <c r="D7063" s="195">
        <v>10</v>
      </c>
      <c r="E7063" s="195">
        <v>1</v>
      </c>
      <c r="F7063" s="146">
        <v>15</v>
      </c>
      <c r="G7063" s="196">
        <v>29.691930000000003</v>
      </c>
    </row>
    <row r="7064" spans="1:7" s="63" customFormat="1" ht="18.75" customHeight="1" x14ac:dyDescent="0.35">
      <c r="A7064" s="367" t="s">
        <v>454</v>
      </c>
      <c r="B7064" s="405"/>
      <c r="C7064" s="195">
        <v>2023</v>
      </c>
      <c r="D7064" s="195">
        <v>10</v>
      </c>
      <c r="E7064" s="195">
        <v>1</v>
      </c>
      <c r="F7064" s="146">
        <v>15</v>
      </c>
      <c r="G7064" s="196">
        <v>29.691930000000003</v>
      </c>
    </row>
    <row r="7065" spans="1:7" s="63" customFormat="1" ht="18.75" customHeight="1" x14ac:dyDescent="0.35">
      <c r="A7065" s="367" t="s">
        <v>454</v>
      </c>
      <c r="B7065" s="405"/>
      <c r="C7065" s="195">
        <v>2023</v>
      </c>
      <c r="D7065" s="195">
        <v>10</v>
      </c>
      <c r="E7065" s="195">
        <v>1</v>
      </c>
      <c r="F7065" s="146">
        <v>15</v>
      </c>
      <c r="G7065" s="196">
        <v>30.730360000000001</v>
      </c>
    </row>
    <row r="7066" spans="1:7" s="63" customFormat="1" ht="18.75" customHeight="1" x14ac:dyDescent="0.35">
      <c r="A7066" s="367" t="s">
        <v>454</v>
      </c>
      <c r="B7066" s="405"/>
      <c r="C7066" s="195">
        <v>2023</v>
      </c>
      <c r="D7066" s="195">
        <v>10</v>
      </c>
      <c r="E7066" s="195">
        <v>1</v>
      </c>
      <c r="F7066" s="146">
        <v>15</v>
      </c>
      <c r="G7066" s="196">
        <v>29.691930000000003</v>
      </c>
    </row>
    <row r="7067" spans="1:7" s="63" customFormat="1" ht="18.75" customHeight="1" x14ac:dyDescent="0.35">
      <c r="A7067" s="367" t="s">
        <v>454</v>
      </c>
      <c r="B7067" s="405"/>
      <c r="C7067" s="195">
        <v>2023</v>
      </c>
      <c r="D7067" s="195">
        <v>0.4</v>
      </c>
      <c r="E7067" s="195">
        <v>1</v>
      </c>
      <c r="F7067" s="146">
        <v>15</v>
      </c>
      <c r="G7067" s="196">
        <v>29.691930000000003</v>
      </c>
    </row>
    <row r="7068" spans="1:7" s="63" customFormat="1" ht="18.75" customHeight="1" x14ac:dyDescent="0.35">
      <c r="A7068" s="367" t="s">
        <v>454</v>
      </c>
      <c r="B7068" s="405"/>
      <c r="C7068" s="195">
        <v>2023</v>
      </c>
      <c r="D7068" s="195">
        <v>10</v>
      </c>
      <c r="E7068" s="195">
        <v>1</v>
      </c>
      <c r="F7068" s="146">
        <v>15</v>
      </c>
      <c r="G7068" s="196">
        <v>29.691930000000003</v>
      </c>
    </row>
    <row r="7069" spans="1:7" s="63" customFormat="1" ht="18.75" customHeight="1" x14ac:dyDescent="0.35">
      <c r="A7069" s="367" t="s">
        <v>454</v>
      </c>
      <c r="B7069" s="405"/>
      <c r="C7069" s="195">
        <v>2023</v>
      </c>
      <c r="D7069" s="195">
        <v>10</v>
      </c>
      <c r="E7069" s="195">
        <v>1</v>
      </c>
      <c r="F7069" s="146">
        <v>15</v>
      </c>
      <c r="G7069" s="196">
        <v>29.691930000000003</v>
      </c>
    </row>
    <row r="7070" spans="1:7" s="63" customFormat="1" ht="18.75" customHeight="1" x14ac:dyDescent="0.35">
      <c r="A7070" s="367" t="s">
        <v>454</v>
      </c>
      <c r="B7070" s="405"/>
      <c r="C7070" s="195">
        <v>2023</v>
      </c>
      <c r="D7070" s="195">
        <v>10</v>
      </c>
      <c r="E7070" s="195">
        <v>1</v>
      </c>
      <c r="F7070" s="146">
        <v>10</v>
      </c>
      <c r="G7070" s="196">
        <v>29.691930000000003</v>
      </c>
    </row>
    <row r="7071" spans="1:7" s="63" customFormat="1" ht="18.75" customHeight="1" x14ac:dyDescent="0.35">
      <c r="A7071" s="367" t="s">
        <v>454</v>
      </c>
      <c r="B7071" s="405"/>
      <c r="C7071" s="195">
        <v>2023</v>
      </c>
      <c r="D7071" s="195">
        <v>10</v>
      </c>
      <c r="E7071" s="195">
        <v>1</v>
      </c>
      <c r="F7071" s="146">
        <v>15</v>
      </c>
      <c r="G7071" s="196">
        <v>29.691930000000003</v>
      </c>
    </row>
    <row r="7072" spans="1:7" s="63" customFormat="1" ht="18.75" customHeight="1" x14ac:dyDescent="0.35">
      <c r="A7072" s="367" t="s">
        <v>454</v>
      </c>
      <c r="B7072" s="405"/>
      <c r="C7072" s="195">
        <v>2023</v>
      </c>
      <c r="D7072" s="195">
        <v>10</v>
      </c>
      <c r="E7072" s="195">
        <v>1</v>
      </c>
      <c r="F7072" s="146">
        <v>15</v>
      </c>
      <c r="G7072" s="196">
        <v>29.691930000000003</v>
      </c>
    </row>
    <row r="7073" spans="1:7" s="63" customFormat="1" ht="18.75" customHeight="1" x14ac:dyDescent="0.35">
      <c r="A7073" s="367" t="s">
        <v>454</v>
      </c>
      <c r="B7073" s="405"/>
      <c r="C7073" s="195">
        <v>2023</v>
      </c>
      <c r="D7073" s="195">
        <v>10</v>
      </c>
      <c r="E7073" s="195">
        <v>1</v>
      </c>
      <c r="F7073" s="146">
        <v>15</v>
      </c>
      <c r="G7073" s="196">
        <v>29.691930000000003</v>
      </c>
    </row>
    <row r="7074" spans="1:7" s="63" customFormat="1" ht="18.75" customHeight="1" x14ac:dyDescent="0.35">
      <c r="A7074" s="367" t="s">
        <v>454</v>
      </c>
      <c r="B7074" s="405"/>
      <c r="C7074" s="195">
        <v>2023</v>
      </c>
      <c r="D7074" s="195">
        <v>10</v>
      </c>
      <c r="E7074" s="195">
        <v>1</v>
      </c>
      <c r="F7074" s="146">
        <v>15</v>
      </c>
      <c r="G7074" s="196">
        <v>29.691940000000002</v>
      </c>
    </row>
    <row r="7075" spans="1:7" s="63" customFormat="1" ht="18.75" customHeight="1" x14ac:dyDescent="0.35">
      <c r="A7075" s="367" t="s">
        <v>454</v>
      </c>
      <c r="B7075" s="405"/>
      <c r="C7075" s="195">
        <v>2023</v>
      </c>
      <c r="D7075" s="195">
        <v>10</v>
      </c>
      <c r="E7075" s="195">
        <v>1</v>
      </c>
      <c r="F7075" s="146">
        <v>15</v>
      </c>
      <c r="G7075" s="196">
        <v>29.691940000000002</v>
      </c>
    </row>
    <row r="7076" spans="1:7" s="63" customFormat="1" ht="18.75" customHeight="1" x14ac:dyDescent="0.35">
      <c r="A7076" s="367" t="s">
        <v>454</v>
      </c>
      <c r="B7076" s="405"/>
      <c r="C7076" s="195">
        <v>2023</v>
      </c>
      <c r="D7076" s="195">
        <v>10</v>
      </c>
      <c r="E7076" s="195">
        <v>1</v>
      </c>
      <c r="F7076" s="146">
        <v>15</v>
      </c>
      <c r="G7076" s="196">
        <v>19.89209</v>
      </c>
    </row>
    <row r="7077" spans="1:7" s="63" customFormat="1" ht="18.75" customHeight="1" x14ac:dyDescent="0.35">
      <c r="A7077" s="367" t="s">
        <v>454</v>
      </c>
      <c r="B7077" s="405"/>
      <c r="C7077" s="195">
        <v>2023</v>
      </c>
      <c r="D7077" s="195">
        <v>10</v>
      </c>
      <c r="E7077" s="195">
        <v>1</v>
      </c>
      <c r="F7077" s="146">
        <v>15</v>
      </c>
      <c r="G7077" s="196">
        <v>19.89209</v>
      </c>
    </row>
    <row r="7078" spans="1:7" s="63" customFormat="1" ht="18.75" customHeight="1" x14ac:dyDescent="0.35">
      <c r="A7078" s="367" t="s">
        <v>454</v>
      </c>
      <c r="B7078" s="405"/>
      <c r="C7078" s="195">
        <v>2023</v>
      </c>
      <c r="D7078" s="195">
        <v>10</v>
      </c>
      <c r="E7078" s="195">
        <v>1</v>
      </c>
      <c r="F7078" s="146">
        <v>10</v>
      </c>
      <c r="G7078" s="196">
        <v>19.89209</v>
      </c>
    </row>
    <row r="7079" spans="1:7" s="63" customFormat="1" ht="18.75" customHeight="1" x14ac:dyDescent="0.35">
      <c r="A7079" s="367" t="s">
        <v>454</v>
      </c>
      <c r="B7079" s="405"/>
      <c r="C7079" s="195">
        <v>2023</v>
      </c>
      <c r="D7079" s="195">
        <v>10</v>
      </c>
      <c r="E7079" s="195">
        <v>1</v>
      </c>
      <c r="F7079" s="146">
        <v>15</v>
      </c>
      <c r="G7079" s="196">
        <v>19.89209</v>
      </c>
    </row>
    <row r="7080" spans="1:7" s="63" customFormat="1" ht="18.75" customHeight="1" x14ac:dyDescent="0.35">
      <c r="A7080" s="367" t="s">
        <v>454</v>
      </c>
      <c r="B7080" s="405"/>
      <c r="C7080" s="195">
        <v>2023</v>
      </c>
      <c r="D7080" s="195">
        <v>10</v>
      </c>
      <c r="E7080" s="195">
        <v>1</v>
      </c>
      <c r="F7080" s="146">
        <v>15</v>
      </c>
      <c r="G7080" s="196">
        <v>19.89209</v>
      </c>
    </row>
    <row r="7081" spans="1:7" s="63" customFormat="1" ht="18.75" customHeight="1" x14ac:dyDescent="0.35">
      <c r="A7081" s="367" t="s">
        <v>454</v>
      </c>
      <c r="B7081" s="405"/>
      <c r="C7081" s="195">
        <v>2023</v>
      </c>
      <c r="D7081" s="195">
        <v>10</v>
      </c>
      <c r="E7081" s="195">
        <v>1</v>
      </c>
      <c r="F7081" s="146">
        <v>15</v>
      </c>
      <c r="G7081" s="196">
        <v>8.3166600000000006</v>
      </c>
    </row>
    <row r="7082" spans="1:7" s="63" customFormat="1" ht="18.75" customHeight="1" x14ac:dyDescent="0.35">
      <c r="A7082" s="367" t="s">
        <v>454</v>
      </c>
      <c r="B7082" s="405"/>
      <c r="C7082" s="195">
        <v>2023</v>
      </c>
      <c r="D7082" s="195">
        <v>10</v>
      </c>
      <c r="E7082" s="195">
        <v>1</v>
      </c>
      <c r="F7082" s="146">
        <v>15</v>
      </c>
      <c r="G7082" s="196">
        <v>29.691940000000002</v>
      </c>
    </row>
    <row r="7083" spans="1:7" s="63" customFormat="1" ht="18.75" customHeight="1" x14ac:dyDescent="0.35">
      <c r="A7083" s="367" t="s">
        <v>454</v>
      </c>
      <c r="B7083" s="405"/>
      <c r="C7083" s="195">
        <v>2023</v>
      </c>
      <c r="D7083" s="195">
        <v>10</v>
      </c>
      <c r="E7083" s="195">
        <v>1</v>
      </c>
      <c r="F7083" s="146">
        <v>15</v>
      </c>
      <c r="G7083" s="196">
        <v>47.894210000000001</v>
      </c>
    </row>
    <row r="7084" spans="1:7" s="63" customFormat="1" ht="18.75" customHeight="1" x14ac:dyDescent="0.35">
      <c r="A7084" s="367" t="s">
        <v>454</v>
      </c>
      <c r="B7084" s="405"/>
      <c r="C7084" s="195">
        <v>2023</v>
      </c>
      <c r="D7084" s="195">
        <v>10</v>
      </c>
      <c r="E7084" s="195">
        <v>1</v>
      </c>
      <c r="F7084" s="146">
        <v>15</v>
      </c>
      <c r="G7084" s="196">
        <v>47.894210000000001</v>
      </c>
    </row>
    <row r="7085" spans="1:7" s="63" customFormat="1" ht="18.75" customHeight="1" x14ac:dyDescent="0.35">
      <c r="A7085" s="367" t="s">
        <v>454</v>
      </c>
      <c r="B7085" s="405"/>
      <c r="C7085" s="195">
        <v>2023</v>
      </c>
      <c r="D7085" s="195">
        <v>10</v>
      </c>
      <c r="E7085" s="195">
        <v>1</v>
      </c>
      <c r="F7085" s="146">
        <v>15</v>
      </c>
      <c r="G7085" s="196">
        <v>47.894210000000001</v>
      </c>
    </row>
    <row r="7086" spans="1:7" s="63" customFormat="1" ht="18.75" customHeight="1" x14ac:dyDescent="0.35">
      <c r="A7086" s="367" t="s">
        <v>454</v>
      </c>
      <c r="B7086" s="405"/>
      <c r="C7086" s="195">
        <v>2023</v>
      </c>
      <c r="D7086" s="195">
        <v>10</v>
      </c>
      <c r="E7086" s="195">
        <v>1</v>
      </c>
      <c r="F7086" s="146">
        <v>15</v>
      </c>
      <c r="G7086" s="196">
        <v>47.894210000000001</v>
      </c>
    </row>
    <row r="7087" spans="1:7" s="63" customFormat="1" ht="18.75" customHeight="1" x14ac:dyDescent="0.35">
      <c r="A7087" s="367" t="s">
        <v>454</v>
      </c>
      <c r="B7087" s="405"/>
      <c r="C7087" s="195">
        <v>2023</v>
      </c>
      <c r="D7087" s="195">
        <v>10</v>
      </c>
      <c r="E7087" s="195">
        <v>1</v>
      </c>
      <c r="F7087" s="146">
        <v>15</v>
      </c>
      <c r="G7087" s="196">
        <v>31.891800000000003</v>
      </c>
    </row>
    <row r="7088" spans="1:7" s="63" customFormat="1" ht="18.75" customHeight="1" x14ac:dyDescent="0.35">
      <c r="A7088" s="367" t="s">
        <v>454</v>
      </c>
      <c r="B7088" s="405"/>
      <c r="C7088" s="195">
        <v>2023</v>
      </c>
      <c r="D7088" s="195">
        <v>10</v>
      </c>
      <c r="E7088" s="195">
        <v>1</v>
      </c>
      <c r="F7088" s="146">
        <v>15</v>
      </c>
      <c r="G7088" s="196">
        <v>31.891800000000003</v>
      </c>
    </row>
    <row r="7089" spans="1:7" s="63" customFormat="1" ht="18.75" customHeight="1" x14ac:dyDescent="0.35">
      <c r="A7089" s="367" t="s">
        <v>454</v>
      </c>
      <c r="B7089" s="405"/>
      <c r="C7089" s="195">
        <v>2023</v>
      </c>
      <c r="D7089" s="195">
        <v>10</v>
      </c>
      <c r="E7089" s="195">
        <v>1</v>
      </c>
      <c r="F7089" s="146">
        <v>15</v>
      </c>
      <c r="G7089" s="196">
        <v>31.891800000000003</v>
      </c>
    </row>
    <row r="7090" spans="1:7" s="63" customFormat="1" ht="18.75" customHeight="1" x14ac:dyDescent="0.35">
      <c r="A7090" s="367" t="s">
        <v>454</v>
      </c>
      <c r="B7090" s="405"/>
      <c r="C7090" s="195">
        <v>2023</v>
      </c>
      <c r="D7090" s="195">
        <v>10</v>
      </c>
      <c r="E7090" s="195">
        <v>1</v>
      </c>
      <c r="F7090" s="146">
        <v>7.5</v>
      </c>
      <c r="G7090" s="196">
        <v>31.891800000000003</v>
      </c>
    </row>
    <row r="7091" spans="1:7" s="63" customFormat="1" ht="18.75" customHeight="1" x14ac:dyDescent="0.35">
      <c r="A7091" s="367" t="s">
        <v>454</v>
      </c>
      <c r="B7091" s="405"/>
      <c r="C7091" s="195">
        <v>2023</v>
      </c>
      <c r="D7091" s="195">
        <v>10</v>
      </c>
      <c r="E7091" s="195">
        <v>1</v>
      </c>
      <c r="F7091" s="146">
        <v>15</v>
      </c>
      <c r="G7091" s="196">
        <v>31.891800000000003</v>
      </c>
    </row>
    <row r="7092" spans="1:7" s="63" customFormat="1" ht="18.75" customHeight="1" x14ac:dyDescent="0.35">
      <c r="A7092" s="367" t="s">
        <v>454</v>
      </c>
      <c r="B7092" s="405"/>
      <c r="C7092" s="195">
        <v>2023</v>
      </c>
      <c r="D7092" s="195">
        <v>10</v>
      </c>
      <c r="E7092" s="195">
        <v>1</v>
      </c>
      <c r="F7092" s="146">
        <v>15</v>
      </c>
      <c r="G7092" s="196">
        <v>31.891800000000003</v>
      </c>
    </row>
    <row r="7093" spans="1:7" s="63" customFormat="1" ht="18.75" customHeight="1" x14ac:dyDescent="0.35">
      <c r="A7093" s="367" t="s">
        <v>454</v>
      </c>
      <c r="B7093" s="405"/>
      <c r="C7093" s="195">
        <v>2023</v>
      </c>
      <c r="D7093" s="195">
        <v>10</v>
      </c>
      <c r="E7093" s="195">
        <v>1</v>
      </c>
      <c r="F7093" s="146">
        <v>15</v>
      </c>
      <c r="G7093" s="196">
        <v>30.853380000000005</v>
      </c>
    </row>
    <row r="7094" spans="1:7" s="63" customFormat="1" ht="18.75" customHeight="1" x14ac:dyDescent="0.35">
      <c r="A7094" s="367" t="s">
        <v>454</v>
      </c>
      <c r="B7094" s="405"/>
      <c r="C7094" s="195">
        <v>2023</v>
      </c>
      <c r="D7094" s="195">
        <v>10</v>
      </c>
      <c r="E7094" s="195">
        <v>1</v>
      </c>
      <c r="F7094" s="146">
        <v>15</v>
      </c>
      <c r="G7094" s="196">
        <v>30.853380000000005</v>
      </c>
    </row>
    <row r="7095" spans="1:7" s="63" customFormat="1" ht="18.75" customHeight="1" x14ac:dyDescent="0.35">
      <c r="A7095" s="367" t="s">
        <v>454</v>
      </c>
      <c r="B7095" s="405"/>
      <c r="C7095" s="195">
        <v>2023</v>
      </c>
      <c r="D7095" s="195">
        <v>10</v>
      </c>
      <c r="E7095" s="195">
        <v>1</v>
      </c>
      <c r="F7095" s="146">
        <v>15</v>
      </c>
      <c r="G7095" s="196">
        <v>30.853380000000005</v>
      </c>
    </row>
    <row r="7096" spans="1:7" s="63" customFormat="1" ht="18.75" customHeight="1" x14ac:dyDescent="0.35">
      <c r="A7096" s="367" t="s">
        <v>454</v>
      </c>
      <c r="B7096" s="405"/>
      <c r="C7096" s="195">
        <v>2023</v>
      </c>
      <c r="D7096" s="195">
        <v>10</v>
      </c>
      <c r="E7096" s="195">
        <v>1</v>
      </c>
      <c r="F7096" s="146">
        <v>15</v>
      </c>
      <c r="G7096" s="196">
        <v>30.853380000000005</v>
      </c>
    </row>
    <row r="7097" spans="1:7" s="63" customFormat="1" ht="18.75" customHeight="1" x14ac:dyDescent="0.35">
      <c r="A7097" s="367" t="s">
        <v>454</v>
      </c>
      <c r="B7097" s="405"/>
      <c r="C7097" s="195">
        <v>2023</v>
      </c>
      <c r="D7097" s="195">
        <v>10</v>
      </c>
      <c r="E7097" s="195">
        <v>1</v>
      </c>
      <c r="F7097" s="146">
        <v>15</v>
      </c>
      <c r="G7097" s="196">
        <v>30.853380000000005</v>
      </c>
    </row>
    <row r="7098" spans="1:7" s="63" customFormat="1" ht="18.75" customHeight="1" x14ac:dyDescent="0.35">
      <c r="A7098" s="367" t="s">
        <v>454</v>
      </c>
      <c r="B7098" s="405"/>
      <c r="C7098" s="195">
        <v>2023</v>
      </c>
      <c r="D7098" s="195">
        <v>10</v>
      </c>
      <c r="E7098" s="195">
        <v>1</v>
      </c>
      <c r="F7098" s="146">
        <v>15</v>
      </c>
      <c r="G7098" s="196">
        <v>30.853380000000005</v>
      </c>
    </row>
    <row r="7099" spans="1:7" s="63" customFormat="1" ht="18.75" customHeight="1" x14ac:dyDescent="0.35">
      <c r="A7099" s="367" t="s">
        <v>454</v>
      </c>
      <c r="B7099" s="405"/>
      <c r="C7099" s="195">
        <v>2023</v>
      </c>
      <c r="D7099" s="195">
        <v>10</v>
      </c>
      <c r="E7099" s="195">
        <v>1</v>
      </c>
      <c r="F7099" s="146">
        <v>15</v>
      </c>
      <c r="G7099" s="196">
        <v>30.853380000000005</v>
      </c>
    </row>
    <row r="7100" spans="1:7" s="63" customFormat="1" ht="18.75" customHeight="1" x14ac:dyDescent="0.35">
      <c r="A7100" s="367" t="s">
        <v>454</v>
      </c>
      <c r="B7100" s="405"/>
      <c r="C7100" s="195">
        <v>2023</v>
      </c>
      <c r="D7100" s="195">
        <v>10</v>
      </c>
      <c r="E7100" s="195">
        <v>1</v>
      </c>
      <c r="F7100" s="146">
        <v>15</v>
      </c>
      <c r="G7100" s="196">
        <v>30.853380000000005</v>
      </c>
    </row>
    <row r="7101" spans="1:7" s="63" customFormat="1" x14ac:dyDescent="0.35">
      <c r="A7101" s="367" t="s">
        <v>454</v>
      </c>
      <c r="B7101" s="405"/>
      <c r="C7101" s="195">
        <v>2023</v>
      </c>
      <c r="D7101" s="195">
        <v>10</v>
      </c>
      <c r="E7101" s="195">
        <v>1</v>
      </c>
      <c r="F7101" s="146">
        <v>15</v>
      </c>
      <c r="G7101" s="196">
        <v>30.853380000000005</v>
      </c>
    </row>
    <row r="7102" spans="1:7" s="63" customFormat="1" x14ac:dyDescent="0.35">
      <c r="A7102" s="367" t="s">
        <v>454</v>
      </c>
      <c r="B7102" s="405"/>
      <c r="C7102" s="195">
        <v>2023</v>
      </c>
      <c r="D7102" s="195">
        <v>10</v>
      </c>
      <c r="E7102" s="195">
        <v>1</v>
      </c>
      <c r="F7102" s="146">
        <v>15</v>
      </c>
      <c r="G7102" s="196">
        <v>30.853380000000005</v>
      </c>
    </row>
    <row r="7103" spans="1:7" s="63" customFormat="1" x14ac:dyDescent="0.35">
      <c r="A7103" s="367" t="s">
        <v>454</v>
      </c>
      <c r="B7103" s="405"/>
      <c r="C7103" s="195">
        <v>2023</v>
      </c>
      <c r="D7103" s="195">
        <v>10</v>
      </c>
      <c r="E7103" s="195">
        <v>1</v>
      </c>
      <c r="F7103" s="146">
        <v>15</v>
      </c>
      <c r="G7103" s="196">
        <v>30.853380000000005</v>
      </c>
    </row>
    <row r="7104" spans="1:7" s="63" customFormat="1" ht="36" customHeight="1" x14ac:dyDescent="0.35">
      <c r="A7104" s="367" t="s">
        <v>454</v>
      </c>
      <c r="B7104" s="405" t="s">
        <v>690</v>
      </c>
      <c r="C7104" s="195">
        <v>2023</v>
      </c>
      <c r="D7104" s="195">
        <v>0.4</v>
      </c>
      <c r="E7104" s="195">
        <v>1</v>
      </c>
      <c r="F7104" s="146">
        <v>19</v>
      </c>
      <c r="G7104" s="196">
        <v>34.624729999999992</v>
      </c>
    </row>
    <row r="7105" spans="1:7" s="63" customFormat="1" x14ac:dyDescent="0.35">
      <c r="A7105" s="367" t="s">
        <v>454</v>
      </c>
      <c r="B7105" s="405"/>
      <c r="C7105" s="195">
        <v>2023</v>
      </c>
      <c r="D7105" s="195">
        <v>0.4</v>
      </c>
      <c r="E7105" s="195">
        <v>1</v>
      </c>
      <c r="F7105" s="146">
        <v>40</v>
      </c>
      <c r="G7105" s="196">
        <v>33.396670000000007</v>
      </c>
    </row>
    <row r="7106" spans="1:7" s="63" customFormat="1" x14ac:dyDescent="0.35">
      <c r="A7106" s="367" t="s">
        <v>454</v>
      </c>
      <c r="B7106" s="405"/>
      <c r="C7106" s="195">
        <v>2023</v>
      </c>
      <c r="D7106" s="195">
        <v>10</v>
      </c>
      <c r="E7106" s="195">
        <v>1</v>
      </c>
      <c r="F7106" s="146">
        <v>25</v>
      </c>
      <c r="G7106" s="196">
        <v>28.68881</v>
      </c>
    </row>
    <row r="7107" spans="1:7" s="63" customFormat="1" ht="72" customHeight="1" x14ac:dyDescent="0.35">
      <c r="A7107" s="367" t="s">
        <v>454</v>
      </c>
      <c r="B7107" s="405"/>
      <c r="C7107" s="195">
        <v>2023</v>
      </c>
      <c r="D7107" s="195">
        <v>10</v>
      </c>
      <c r="E7107" s="195">
        <v>1</v>
      </c>
      <c r="F7107" s="148">
        <v>77.8</v>
      </c>
      <c r="G7107" s="196">
        <v>28.68881</v>
      </c>
    </row>
    <row r="7108" spans="1:7" s="63" customFormat="1" x14ac:dyDescent="0.35">
      <c r="A7108" s="367" t="s">
        <v>454</v>
      </c>
      <c r="B7108" s="405"/>
      <c r="C7108" s="195">
        <v>2023</v>
      </c>
      <c r="D7108" s="195">
        <v>10</v>
      </c>
      <c r="E7108" s="195">
        <v>1</v>
      </c>
      <c r="F7108" s="146">
        <v>50</v>
      </c>
      <c r="G7108" s="196">
        <v>28.68881</v>
      </c>
    </row>
    <row r="7109" spans="1:7" s="63" customFormat="1" x14ac:dyDescent="0.35">
      <c r="A7109" s="367" t="s">
        <v>454</v>
      </c>
      <c r="B7109" s="405"/>
      <c r="C7109" s="195">
        <v>2023</v>
      </c>
      <c r="D7109" s="195">
        <v>10</v>
      </c>
      <c r="E7109" s="195">
        <v>1</v>
      </c>
      <c r="F7109" s="146">
        <v>250</v>
      </c>
      <c r="G7109" s="196">
        <v>28.68881</v>
      </c>
    </row>
    <row r="7110" spans="1:7" s="63" customFormat="1" x14ac:dyDescent="0.35">
      <c r="A7110" s="367" t="s">
        <v>454</v>
      </c>
      <c r="B7110" s="405"/>
      <c r="C7110" s="195">
        <v>2023</v>
      </c>
      <c r="D7110" s="195">
        <v>10</v>
      </c>
      <c r="E7110" s="195">
        <v>1</v>
      </c>
      <c r="F7110" s="146">
        <v>25</v>
      </c>
      <c r="G7110" s="196">
        <v>28.68881</v>
      </c>
    </row>
    <row r="7111" spans="1:7" s="63" customFormat="1" x14ac:dyDescent="0.35">
      <c r="A7111" s="367" t="s">
        <v>454</v>
      </c>
      <c r="B7111" s="405"/>
      <c r="C7111" s="195">
        <v>2023</v>
      </c>
      <c r="D7111" s="195">
        <v>10</v>
      </c>
      <c r="E7111" s="195">
        <v>1</v>
      </c>
      <c r="F7111" s="146">
        <v>100</v>
      </c>
      <c r="G7111" s="196">
        <v>29.727209999999999</v>
      </c>
    </row>
    <row r="7112" spans="1:7" s="63" customFormat="1" x14ac:dyDescent="0.35">
      <c r="A7112" s="367" t="s">
        <v>454</v>
      </c>
      <c r="B7112" s="405"/>
      <c r="C7112" s="195">
        <v>2023</v>
      </c>
      <c r="D7112" s="195">
        <v>10</v>
      </c>
      <c r="E7112" s="195">
        <v>1</v>
      </c>
      <c r="F7112" s="146">
        <v>150</v>
      </c>
      <c r="G7112" s="196">
        <v>28.042960000000001</v>
      </c>
    </row>
    <row r="7113" spans="1:7" s="63" customFormat="1" ht="36" customHeight="1" x14ac:dyDescent="0.35">
      <c r="A7113" s="367" t="s">
        <v>454</v>
      </c>
      <c r="B7113" s="405"/>
      <c r="C7113" s="195">
        <v>2023</v>
      </c>
      <c r="D7113" s="195">
        <v>10</v>
      </c>
      <c r="E7113" s="195">
        <v>1</v>
      </c>
      <c r="F7113" s="146">
        <v>250</v>
      </c>
      <c r="G7113" s="196">
        <v>28.042960000000001</v>
      </c>
    </row>
    <row r="7114" spans="1:7" s="63" customFormat="1" x14ac:dyDescent="0.35">
      <c r="A7114" s="367" t="s">
        <v>454</v>
      </c>
      <c r="B7114" s="405"/>
      <c r="C7114" s="195">
        <v>2023</v>
      </c>
      <c r="D7114" s="195">
        <v>10</v>
      </c>
      <c r="E7114" s="195">
        <v>1</v>
      </c>
      <c r="F7114" s="146">
        <v>50</v>
      </c>
      <c r="G7114" s="196">
        <v>28.042960000000001</v>
      </c>
    </row>
    <row r="7115" spans="1:7" s="63" customFormat="1" x14ac:dyDescent="0.35">
      <c r="A7115" s="367" t="s">
        <v>454</v>
      </c>
      <c r="B7115" s="405"/>
      <c r="C7115" s="195">
        <v>2023</v>
      </c>
      <c r="D7115" s="195">
        <v>10</v>
      </c>
      <c r="E7115" s="195">
        <v>1</v>
      </c>
      <c r="F7115" s="146">
        <v>150</v>
      </c>
      <c r="G7115" s="196">
        <v>28.042950000000001</v>
      </c>
    </row>
    <row r="7116" spans="1:7" s="63" customFormat="1" x14ac:dyDescent="0.35">
      <c r="A7116" s="367" t="s">
        <v>454</v>
      </c>
      <c r="B7116" s="405"/>
      <c r="C7116" s="195">
        <v>2023</v>
      </c>
      <c r="D7116" s="195">
        <v>10</v>
      </c>
      <c r="E7116" s="195">
        <v>1</v>
      </c>
      <c r="F7116" s="146">
        <v>30</v>
      </c>
      <c r="G7116" s="196">
        <v>28.042940000000002</v>
      </c>
    </row>
    <row r="7117" spans="1:7" s="63" customFormat="1" x14ac:dyDescent="0.35">
      <c r="A7117" s="367" t="s">
        <v>454</v>
      </c>
      <c r="B7117" s="405"/>
      <c r="C7117" s="195">
        <v>2023</v>
      </c>
      <c r="D7117" s="195">
        <v>10</v>
      </c>
      <c r="E7117" s="195">
        <v>1</v>
      </c>
      <c r="F7117" s="146">
        <v>30</v>
      </c>
      <c r="G7117" s="196">
        <v>28.042940000000002</v>
      </c>
    </row>
    <row r="7118" spans="1:7" s="63" customFormat="1" x14ac:dyDescent="0.35">
      <c r="A7118" s="367" t="s">
        <v>454</v>
      </c>
      <c r="B7118" s="405"/>
      <c r="C7118" s="195">
        <v>2023</v>
      </c>
      <c r="D7118" s="195">
        <v>10</v>
      </c>
      <c r="E7118" s="195">
        <v>1</v>
      </c>
      <c r="F7118" s="146">
        <v>30</v>
      </c>
      <c r="G7118" s="196">
        <v>28.042940000000002</v>
      </c>
    </row>
    <row r="7119" spans="1:7" s="63" customFormat="1" x14ac:dyDescent="0.35">
      <c r="A7119" s="367" t="s">
        <v>454</v>
      </c>
      <c r="B7119" s="405"/>
      <c r="C7119" s="195">
        <v>2023</v>
      </c>
      <c r="D7119" s="195">
        <v>10</v>
      </c>
      <c r="E7119" s="195">
        <v>1</v>
      </c>
      <c r="F7119" s="146">
        <v>150</v>
      </c>
      <c r="G7119" s="196">
        <v>28.042940000000002</v>
      </c>
    </row>
    <row r="7120" spans="1:7" s="63" customFormat="1" x14ac:dyDescent="0.35">
      <c r="A7120" s="367" t="s">
        <v>454</v>
      </c>
      <c r="B7120" s="405"/>
      <c r="C7120" s="195">
        <v>2023</v>
      </c>
      <c r="D7120" s="195">
        <v>10</v>
      </c>
      <c r="E7120" s="195">
        <v>1</v>
      </c>
      <c r="F7120" s="146">
        <v>25</v>
      </c>
      <c r="G7120" s="196">
        <v>28.042940000000002</v>
      </c>
    </row>
    <row r="7121" spans="1:7" s="63" customFormat="1" x14ac:dyDescent="0.35">
      <c r="A7121" s="367" t="s">
        <v>454</v>
      </c>
      <c r="B7121" s="405"/>
      <c r="C7121" s="195">
        <v>2023</v>
      </c>
      <c r="D7121" s="195">
        <v>10</v>
      </c>
      <c r="E7121" s="195">
        <v>1</v>
      </c>
      <c r="F7121" s="146">
        <v>80</v>
      </c>
      <c r="G7121" s="196">
        <v>45.920540000000003</v>
      </c>
    </row>
    <row r="7122" spans="1:7" s="63" customFormat="1" x14ac:dyDescent="0.35">
      <c r="A7122" s="367" t="s">
        <v>454</v>
      </c>
      <c r="B7122" s="405"/>
      <c r="C7122" s="195">
        <v>2023</v>
      </c>
      <c r="D7122" s="195">
        <v>10</v>
      </c>
      <c r="E7122" s="195">
        <v>1</v>
      </c>
      <c r="F7122" s="146">
        <v>70</v>
      </c>
      <c r="G7122" s="196">
        <v>45.920540000000003</v>
      </c>
    </row>
    <row r="7123" spans="1:7" s="63" customFormat="1" x14ac:dyDescent="0.35">
      <c r="A7123" s="367" t="s">
        <v>454</v>
      </c>
      <c r="B7123" s="405"/>
      <c r="C7123" s="195">
        <v>2023</v>
      </c>
      <c r="D7123" s="195">
        <v>10</v>
      </c>
      <c r="E7123" s="195">
        <v>1</v>
      </c>
      <c r="F7123" s="146">
        <v>40</v>
      </c>
      <c r="G7123" s="196">
        <v>434.83190000000002</v>
      </c>
    </row>
    <row r="7124" spans="1:7" s="63" customFormat="1" x14ac:dyDescent="0.35">
      <c r="A7124" s="367" t="s">
        <v>454</v>
      </c>
      <c r="B7124" s="405"/>
      <c r="C7124" s="195">
        <v>2023</v>
      </c>
      <c r="D7124" s="195">
        <v>10</v>
      </c>
      <c r="E7124" s="195">
        <v>1</v>
      </c>
      <c r="F7124" s="146">
        <v>500</v>
      </c>
      <c r="G7124" s="196">
        <v>447.85588999999999</v>
      </c>
    </row>
    <row r="7125" spans="1:7" s="171" customFormat="1" ht="26.4" customHeight="1" x14ac:dyDescent="0.35">
      <c r="A7125" s="369" t="s">
        <v>457</v>
      </c>
      <c r="B7125" s="216" t="s">
        <v>84</v>
      </c>
      <c r="C7125" s="170"/>
      <c r="D7125" s="170"/>
      <c r="E7125" s="197">
        <f>SUM(E7126:E7252)</f>
        <v>128</v>
      </c>
      <c r="F7125" s="197">
        <f>SUM(F7126:F7252)</f>
        <v>15175.322</v>
      </c>
      <c r="G7125" s="198">
        <f>SUM(G7126:G7252)</f>
        <v>4063.5647315934007</v>
      </c>
    </row>
    <row r="7126" spans="1:7" s="172" customFormat="1" ht="87.45" customHeight="1" x14ac:dyDescent="0.35">
      <c r="A7126" s="370" t="s">
        <v>457</v>
      </c>
      <c r="B7126" s="219" t="s">
        <v>314</v>
      </c>
      <c r="C7126" s="100">
        <v>2021</v>
      </c>
      <c r="D7126" s="100" t="s">
        <v>100</v>
      </c>
      <c r="E7126" s="103">
        <v>1</v>
      </c>
      <c r="F7126" s="110">
        <v>45</v>
      </c>
      <c r="G7126" s="104">
        <v>15.65936</v>
      </c>
    </row>
    <row r="7127" spans="1:7" s="172" customFormat="1" ht="87.45" customHeight="1" x14ac:dyDescent="0.35">
      <c r="A7127" s="370" t="s">
        <v>457</v>
      </c>
      <c r="B7127" s="219" t="s">
        <v>317</v>
      </c>
      <c r="C7127" s="100">
        <v>2021</v>
      </c>
      <c r="D7127" s="100" t="s">
        <v>100</v>
      </c>
      <c r="E7127" s="103">
        <v>1</v>
      </c>
      <c r="F7127" s="110">
        <v>150</v>
      </c>
      <c r="G7127" s="104">
        <v>11.47481</v>
      </c>
    </row>
    <row r="7128" spans="1:7" s="172" customFormat="1" ht="87.45" customHeight="1" x14ac:dyDescent="0.35">
      <c r="A7128" s="370" t="s">
        <v>457</v>
      </c>
      <c r="B7128" s="219" t="s">
        <v>317</v>
      </c>
      <c r="C7128" s="100">
        <v>2022</v>
      </c>
      <c r="D7128" s="100">
        <v>0.4</v>
      </c>
      <c r="E7128" s="103">
        <v>1</v>
      </c>
      <c r="F7128" s="110"/>
      <c r="G7128" s="104">
        <v>11.47481</v>
      </c>
    </row>
    <row r="7129" spans="1:7" s="172" customFormat="1" ht="87.45" customHeight="1" x14ac:dyDescent="0.35">
      <c r="A7129" s="370" t="s">
        <v>457</v>
      </c>
      <c r="B7129" s="219" t="s">
        <v>302</v>
      </c>
      <c r="C7129" s="100">
        <v>2021</v>
      </c>
      <c r="D7129" s="100" t="s">
        <v>100</v>
      </c>
      <c r="E7129" s="103">
        <v>1</v>
      </c>
      <c r="F7129" s="110">
        <v>82</v>
      </c>
      <c r="G7129" s="104">
        <v>7.3265574999999998</v>
      </c>
    </row>
    <row r="7130" spans="1:7" s="172" customFormat="1" ht="87.45" customHeight="1" x14ac:dyDescent="0.35">
      <c r="A7130" s="370" t="s">
        <v>457</v>
      </c>
      <c r="B7130" s="219" t="s">
        <v>302</v>
      </c>
      <c r="C7130" s="100">
        <v>2021</v>
      </c>
      <c r="D7130" s="100" t="s">
        <v>100</v>
      </c>
      <c r="E7130" s="103">
        <v>1</v>
      </c>
      <c r="F7130" s="110">
        <v>66</v>
      </c>
      <c r="G7130" s="104">
        <v>7.3265574999999998</v>
      </c>
    </row>
    <row r="7131" spans="1:7" ht="25.2" customHeight="1" x14ac:dyDescent="0.35">
      <c r="A7131" s="370" t="s">
        <v>457</v>
      </c>
      <c r="B7131" s="219" t="s">
        <v>691</v>
      </c>
      <c r="C7131" s="69">
        <v>2022</v>
      </c>
      <c r="D7131" s="174" t="s">
        <v>100</v>
      </c>
      <c r="E7131" s="71">
        <v>1</v>
      </c>
      <c r="F7131" s="81">
        <v>50</v>
      </c>
      <c r="G7131" s="73">
        <v>24.367989999999999</v>
      </c>
    </row>
    <row r="7132" spans="1:7" ht="25.2" customHeight="1" x14ac:dyDescent="0.35">
      <c r="A7132" s="370" t="s">
        <v>457</v>
      </c>
      <c r="B7132" s="173" t="str">
        <f>B4171</f>
        <v>АСКУЭ Труновский РЭС до 15 кВт_22г</v>
      </c>
      <c r="C7132" s="69">
        <v>2022</v>
      </c>
      <c r="D7132" s="184">
        <v>0.4</v>
      </c>
      <c r="E7132" s="71">
        <v>1</v>
      </c>
      <c r="F7132" s="23">
        <v>5</v>
      </c>
      <c r="G7132" s="137">
        <v>18.647410000000001</v>
      </c>
    </row>
    <row r="7133" spans="1:7" s="139" customFormat="1" ht="25.2" customHeight="1" x14ac:dyDescent="0.35">
      <c r="A7133" s="370" t="s">
        <v>457</v>
      </c>
      <c r="B7133" s="118" t="s">
        <v>582</v>
      </c>
      <c r="C7133" s="100">
        <v>2022</v>
      </c>
      <c r="D7133" s="169" t="s">
        <v>100</v>
      </c>
      <c r="E7133" s="103">
        <v>1</v>
      </c>
      <c r="F7133" s="103">
        <v>15</v>
      </c>
      <c r="G7133" s="104">
        <v>24.450500000000002</v>
      </c>
    </row>
    <row r="7134" spans="1:7" s="139" customFormat="1" ht="25.2" customHeight="1" x14ac:dyDescent="0.35">
      <c r="A7134" s="370" t="s">
        <v>457</v>
      </c>
      <c r="B7134" s="118" t="s">
        <v>582</v>
      </c>
      <c r="C7134" s="100">
        <v>2022</v>
      </c>
      <c r="D7134" s="169" t="s">
        <v>100</v>
      </c>
      <c r="E7134" s="103">
        <v>1</v>
      </c>
      <c r="F7134" s="103">
        <v>15</v>
      </c>
      <c r="G7134" s="104">
        <v>24.450500000000002</v>
      </c>
    </row>
    <row r="7135" spans="1:7" s="139" customFormat="1" ht="25.2" customHeight="1" x14ac:dyDescent="0.35">
      <c r="A7135" s="370" t="s">
        <v>457</v>
      </c>
      <c r="B7135" s="118" t="s">
        <v>582</v>
      </c>
      <c r="C7135" s="100">
        <v>2022</v>
      </c>
      <c r="D7135" s="169" t="s">
        <v>100</v>
      </c>
      <c r="E7135" s="103">
        <v>1</v>
      </c>
      <c r="F7135" s="103">
        <v>15</v>
      </c>
      <c r="G7135" s="104">
        <v>24.450500000000002</v>
      </c>
    </row>
    <row r="7136" spans="1:7" s="139" customFormat="1" ht="25.2" customHeight="1" x14ac:dyDescent="0.35">
      <c r="A7136" s="370" t="s">
        <v>457</v>
      </c>
      <c r="B7136" s="118" t="s">
        <v>582</v>
      </c>
      <c r="C7136" s="100">
        <v>2022</v>
      </c>
      <c r="D7136" s="169" t="s">
        <v>100</v>
      </c>
      <c r="E7136" s="103">
        <v>1</v>
      </c>
      <c r="F7136" s="103">
        <v>15</v>
      </c>
      <c r="G7136" s="104">
        <v>24.450500000000002</v>
      </c>
    </row>
    <row r="7137" spans="1:7" s="139" customFormat="1" ht="25.2" customHeight="1" x14ac:dyDescent="0.35">
      <c r="A7137" s="370" t="s">
        <v>457</v>
      </c>
      <c r="B7137" s="118" t="s">
        <v>582</v>
      </c>
      <c r="C7137" s="100">
        <v>2022</v>
      </c>
      <c r="D7137" s="169" t="s">
        <v>100</v>
      </c>
      <c r="E7137" s="103">
        <v>1</v>
      </c>
      <c r="F7137" s="103">
        <v>15</v>
      </c>
      <c r="G7137" s="104">
        <v>24.450500000000002</v>
      </c>
    </row>
    <row r="7138" spans="1:7" s="139" customFormat="1" ht="25.2" customHeight="1" collapsed="1" x14ac:dyDescent="0.35">
      <c r="A7138" s="370" t="s">
        <v>457</v>
      </c>
      <c r="B7138" s="118" t="s">
        <v>582</v>
      </c>
      <c r="C7138" s="100">
        <v>2022</v>
      </c>
      <c r="D7138" s="169" t="s">
        <v>100</v>
      </c>
      <c r="E7138" s="103">
        <v>1</v>
      </c>
      <c r="F7138" s="103">
        <v>10</v>
      </c>
      <c r="G7138" s="104">
        <v>17.565370000000001</v>
      </c>
    </row>
    <row r="7139" spans="1:7" s="139" customFormat="1" ht="25.2" customHeight="1" x14ac:dyDescent="0.35">
      <c r="A7139" s="370" t="s">
        <v>457</v>
      </c>
      <c r="B7139" s="118" t="s">
        <v>582</v>
      </c>
      <c r="C7139" s="100">
        <v>2022</v>
      </c>
      <c r="D7139" s="169" t="s">
        <v>100</v>
      </c>
      <c r="E7139" s="103">
        <v>1</v>
      </c>
      <c r="F7139" s="103">
        <v>15</v>
      </c>
      <c r="G7139" s="104">
        <v>24.450500000000002</v>
      </c>
    </row>
    <row r="7140" spans="1:7" s="139" customFormat="1" ht="25.2" customHeight="1" x14ac:dyDescent="0.35">
      <c r="A7140" s="370" t="s">
        <v>457</v>
      </c>
      <c r="B7140" s="118" t="s">
        <v>582</v>
      </c>
      <c r="C7140" s="100">
        <v>2022</v>
      </c>
      <c r="D7140" s="169" t="s">
        <v>100</v>
      </c>
      <c r="E7140" s="103">
        <v>1</v>
      </c>
      <c r="F7140" s="103">
        <v>10</v>
      </c>
      <c r="G7140" s="104">
        <v>24.450500000000002</v>
      </c>
    </row>
    <row r="7141" spans="1:7" s="139" customFormat="1" ht="25.2" customHeight="1" x14ac:dyDescent="0.35">
      <c r="A7141" s="370" t="s">
        <v>457</v>
      </c>
      <c r="B7141" s="118" t="s">
        <v>582</v>
      </c>
      <c r="C7141" s="100">
        <v>2022</v>
      </c>
      <c r="D7141" s="169" t="s">
        <v>100</v>
      </c>
      <c r="E7141" s="103">
        <v>1</v>
      </c>
      <c r="F7141" s="103">
        <v>4</v>
      </c>
      <c r="G7141" s="104">
        <v>17.56532</v>
      </c>
    </row>
    <row r="7142" spans="1:7" s="139" customFormat="1" ht="25.2" customHeight="1" x14ac:dyDescent="0.35">
      <c r="A7142" s="370" t="s">
        <v>457</v>
      </c>
      <c r="B7142" s="118" t="s">
        <v>582</v>
      </c>
      <c r="C7142" s="100">
        <v>2022</v>
      </c>
      <c r="D7142" s="169" t="s">
        <v>100</v>
      </c>
      <c r="E7142" s="103">
        <v>1</v>
      </c>
      <c r="F7142" s="103">
        <v>15</v>
      </c>
      <c r="G7142" s="104">
        <v>24.450500000000002</v>
      </c>
    </row>
    <row r="7143" spans="1:7" s="139" customFormat="1" ht="25.2" customHeight="1" x14ac:dyDescent="0.35">
      <c r="A7143" s="370" t="s">
        <v>457</v>
      </c>
      <c r="B7143" s="118" t="s">
        <v>582</v>
      </c>
      <c r="C7143" s="100">
        <v>2022</v>
      </c>
      <c r="D7143" s="169" t="s">
        <v>100</v>
      </c>
      <c r="E7143" s="103">
        <v>1</v>
      </c>
      <c r="F7143" s="103">
        <v>15</v>
      </c>
      <c r="G7143" s="104">
        <v>24.450500000000002</v>
      </c>
    </row>
    <row r="7144" spans="1:7" s="139" customFormat="1" ht="25.2" customHeight="1" x14ac:dyDescent="0.35">
      <c r="A7144" s="370" t="s">
        <v>457</v>
      </c>
      <c r="B7144" s="118" t="s">
        <v>582</v>
      </c>
      <c r="C7144" s="100">
        <v>2022</v>
      </c>
      <c r="D7144" s="169" t="s">
        <v>100</v>
      </c>
      <c r="E7144" s="103">
        <v>1</v>
      </c>
      <c r="F7144" s="103">
        <v>15</v>
      </c>
      <c r="G7144" s="104">
        <v>24.450500000000002</v>
      </c>
    </row>
    <row r="7145" spans="1:7" s="139" customFormat="1" ht="25.2" customHeight="1" x14ac:dyDescent="0.35">
      <c r="A7145" s="370" t="s">
        <v>457</v>
      </c>
      <c r="B7145" s="141" t="s">
        <v>584</v>
      </c>
      <c r="C7145" s="100">
        <v>2022</v>
      </c>
      <c r="D7145" s="169" t="s">
        <v>100</v>
      </c>
      <c r="E7145" s="103">
        <v>1</v>
      </c>
      <c r="F7145" s="103">
        <v>50</v>
      </c>
      <c r="G7145" s="104">
        <v>25.280380000000001</v>
      </c>
    </row>
    <row r="7146" spans="1:7" s="139" customFormat="1" ht="25.2" customHeight="1" x14ac:dyDescent="0.35">
      <c r="A7146" s="370" t="s">
        <v>457</v>
      </c>
      <c r="B7146" s="141" t="s">
        <v>584</v>
      </c>
      <c r="C7146" s="100">
        <v>2022</v>
      </c>
      <c r="D7146" s="169" t="s">
        <v>100</v>
      </c>
      <c r="E7146" s="103">
        <v>1</v>
      </c>
      <c r="F7146" s="103">
        <v>50</v>
      </c>
      <c r="G7146" s="104">
        <v>25.280380000000001</v>
      </c>
    </row>
    <row r="7147" spans="1:7" s="139" customFormat="1" ht="25.2" customHeight="1" x14ac:dyDescent="0.35">
      <c r="A7147" s="370" t="s">
        <v>457</v>
      </c>
      <c r="B7147" s="141" t="s">
        <v>584</v>
      </c>
      <c r="C7147" s="100">
        <v>2022</v>
      </c>
      <c r="D7147" s="169" t="s">
        <v>100</v>
      </c>
      <c r="E7147" s="103">
        <v>1</v>
      </c>
      <c r="F7147" s="103">
        <v>30</v>
      </c>
      <c r="G7147" s="104">
        <v>25.280380000000001</v>
      </c>
    </row>
    <row r="7148" spans="1:7" s="139" customFormat="1" ht="25.2" customHeight="1" x14ac:dyDescent="0.35">
      <c r="A7148" s="370" t="s">
        <v>457</v>
      </c>
      <c r="B7148" s="141" t="s">
        <v>584</v>
      </c>
      <c r="C7148" s="100">
        <v>2022</v>
      </c>
      <c r="D7148" s="169" t="s">
        <v>100</v>
      </c>
      <c r="E7148" s="103">
        <v>1</v>
      </c>
      <c r="F7148" s="103">
        <v>149</v>
      </c>
      <c r="G7148" s="104">
        <v>9.2419899999999995</v>
      </c>
    </row>
    <row r="7149" spans="1:7" s="139" customFormat="1" ht="25.2" customHeight="1" x14ac:dyDescent="0.35">
      <c r="A7149" s="370" t="s">
        <v>457</v>
      </c>
      <c r="B7149" s="141" t="s">
        <v>584</v>
      </c>
      <c r="C7149" s="100">
        <v>2022</v>
      </c>
      <c r="D7149" s="169" t="s">
        <v>100</v>
      </c>
      <c r="E7149" s="103">
        <v>1</v>
      </c>
      <c r="F7149" s="103">
        <v>20</v>
      </c>
      <c r="G7149" s="104">
        <v>19.927720000000001</v>
      </c>
    </row>
    <row r="7150" spans="1:7" s="139" customFormat="1" ht="25.2" customHeight="1" x14ac:dyDescent="0.35">
      <c r="A7150" s="370" t="s">
        <v>457</v>
      </c>
      <c r="B7150" s="141" t="s">
        <v>584</v>
      </c>
      <c r="C7150" s="100">
        <v>2022</v>
      </c>
      <c r="D7150" s="169" t="s">
        <v>100</v>
      </c>
      <c r="E7150" s="103">
        <v>1</v>
      </c>
      <c r="F7150" s="103">
        <v>50</v>
      </c>
      <c r="G7150" s="104">
        <v>24.59271</v>
      </c>
    </row>
    <row r="7151" spans="1:7" s="139" customFormat="1" ht="25.2" customHeight="1" x14ac:dyDescent="0.35">
      <c r="A7151" s="370" t="s">
        <v>457</v>
      </c>
      <c r="B7151" s="141" t="s">
        <v>584</v>
      </c>
      <c r="C7151" s="100">
        <v>2022</v>
      </c>
      <c r="D7151" s="169" t="s">
        <v>100</v>
      </c>
      <c r="E7151" s="103">
        <v>1</v>
      </c>
      <c r="F7151" s="103">
        <v>100</v>
      </c>
      <c r="G7151" s="104">
        <v>24.59271</v>
      </c>
    </row>
    <row r="7152" spans="1:7" s="139" customFormat="1" ht="25.2" customHeight="1" x14ac:dyDescent="0.35">
      <c r="A7152" s="370" t="s">
        <v>457</v>
      </c>
      <c r="B7152" s="141" t="s">
        <v>584</v>
      </c>
      <c r="C7152" s="100">
        <v>2022</v>
      </c>
      <c r="D7152" s="169" t="s">
        <v>100</v>
      </c>
      <c r="E7152" s="103">
        <v>1</v>
      </c>
      <c r="F7152" s="103">
        <v>30</v>
      </c>
      <c r="G7152" s="104">
        <v>23.80547</v>
      </c>
    </row>
    <row r="7153" spans="1:7" s="139" customFormat="1" ht="25.2" customHeight="1" x14ac:dyDescent="0.35">
      <c r="A7153" s="370" t="s">
        <v>457</v>
      </c>
      <c r="B7153" s="141" t="s">
        <v>584</v>
      </c>
      <c r="C7153" s="100">
        <v>2022</v>
      </c>
      <c r="D7153" s="169" t="s">
        <v>100</v>
      </c>
      <c r="E7153" s="103">
        <v>1</v>
      </c>
      <c r="F7153" s="103">
        <v>50</v>
      </c>
      <c r="G7153" s="104">
        <v>23.80547</v>
      </c>
    </row>
    <row r="7154" spans="1:7" s="139" customFormat="1" ht="25.2" customHeight="1" x14ac:dyDescent="0.35">
      <c r="A7154" s="370" t="s">
        <v>457</v>
      </c>
      <c r="B7154" s="141" t="s">
        <v>584</v>
      </c>
      <c r="C7154" s="100">
        <v>2022</v>
      </c>
      <c r="D7154" s="169" t="s">
        <v>100</v>
      </c>
      <c r="E7154" s="103">
        <v>1</v>
      </c>
      <c r="F7154" s="103">
        <v>100</v>
      </c>
      <c r="G7154" s="104">
        <v>23.087710000000001</v>
      </c>
    </row>
    <row r="7155" spans="1:7" s="139" customFormat="1" ht="25.2" customHeight="1" x14ac:dyDescent="0.35">
      <c r="A7155" s="370" t="s">
        <v>457</v>
      </c>
      <c r="B7155" s="141" t="s">
        <v>584</v>
      </c>
      <c r="C7155" s="100">
        <v>2022</v>
      </c>
      <c r="D7155" s="169" t="s">
        <v>100</v>
      </c>
      <c r="E7155" s="103">
        <v>1</v>
      </c>
      <c r="F7155" s="103">
        <v>100</v>
      </c>
      <c r="G7155" s="104">
        <v>23.087710000000001</v>
      </c>
    </row>
    <row r="7156" spans="1:7" s="139" customFormat="1" ht="25.2" customHeight="1" x14ac:dyDescent="0.35">
      <c r="A7156" s="370" t="s">
        <v>457</v>
      </c>
      <c r="B7156" s="141" t="s">
        <v>584</v>
      </c>
      <c r="C7156" s="100">
        <v>2022</v>
      </c>
      <c r="D7156" s="169" t="s">
        <v>100</v>
      </c>
      <c r="E7156" s="103">
        <v>1</v>
      </c>
      <c r="F7156" s="103">
        <v>100</v>
      </c>
      <c r="G7156" s="104">
        <v>23.087710000000001</v>
      </c>
    </row>
    <row r="7157" spans="1:7" s="139" customFormat="1" ht="25.2" customHeight="1" x14ac:dyDescent="0.35">
      <c r="A7157" s="370" t="s">
        <v>457</v>
      </c>
      <c r="B7157" s="141" t="s">
        <v>584</v>
      </c>
      <c r="C7157" s="100">
        <v>2022</v>
      </c>
      <c r="D7157" s="169" t="s">
        <v>100</v>
      </c>
      <c r="E7157" s="103">
        <v>1</v>
      </c>
      <c r="F7157" s="103">
        <v>90</v>
      </c>
      <c r="G7157" s="104">
        <v>23.08775</v>
      </c>
    </row>
    <row r="7158" spans="1:7" s="139" customFormat="1" ht="25.2" customHeight="1" x14ac:dyDescent="0.35">
      <c r="A7158" s="370" t="s">
        <v>457</v>
      </c>
      <c r="B7158" s="141" t="s">
        <v>584</v>
      </c>
      <c r="C7158" s="100">
        <v>2022</v>
      </c>
      <c r="D7158" s="169" t="s">
        <v>100</v>
      </c>
      <c r="E7158" s="103">
        <v>1</v>
      </c>
      <c r="F7158" s="103">
        <v>15</v>
      </c>
      <c r="G7158" s="104">
        <v>22.907489999999999</v>
      </c>
    </row>
    <row r="7159" spans="1:7" s="139" customFormat="1" ht="25.2" customHeight="1" x14ac:dyDescent="0.35">
      <c r="A7159" s="370" t="s">
        <v>457</v>
      </c>
      <c r="B7159" s="141" t="s">
        <v>584</v>
      </c>
      <c r="C7159" s="100">
        <v>2022</v>
      </c>
      <c r="D7159" s="169" t="s">
        <v>100</v>
      </c>
      <c r="E7159" s="103">
        <v>1</v>
      </c>
      <c r="F7159" s="103">
        <v>65</v>
      </c>
      <c r="G7159" s="104">
        <v>22.223989999999997</v>
      </c>
    </row>
    <row r="7160" spans="1:7" s="139" customFormat="1" ht="25.2" customHeight="1" x14ac:dyDescent="0.35">
      <c r="A7160" s="370" t="s">
        <v>457</v>
      </c>
      <c r="B7160" s="141" t="s">
        <v>584</v>
      </c>
      <c r="C7160" s="100">
        <v>2022</v>
      </c>
      <c r="D7160" s="169" t="s">
        <v>100</v>
      </c>
      <c r="E7160" s="103">
        <v>1</v>
      </c>
      <c r="F7160" s="103">
        <v>30</v>
      </c>
      <c r="G7160" s="104">
        <v>22.907449999999997</v>
      </c>
    </row>
    <row r="7161" spans="1:7" s="139" customFormat="1" ht="25.2" customHeight="1" x14ac:dyDescent="0.35">
      <c r="A7161" s="370" t="s">
        <v>457</v>
      </c>
      <c r="B7161" s="141" t="s">
        <v>584</v>
      </c>
      <c r="C7161" s="100">
        <v>2022</v>
      </c>
      <c r="D7161" s="169" t="s">
        <v>100</v>
      </c>
      <c r="E7161" s="103">
        <v>1</v>
      </c>
      <c r="F7161" s="103">
        <v>80</v>
      </c>
      <c r="G7161" s="104">
        <v>23.592919999999999</v>
      </c>
    </row>
    <row r="7162" spans="1:7" s="139" customFormat="1" ht="25.2" customHeight="1" x14ac:dyDescent="0.35">
      <c r="A7162" s="370" t="s">
        <v>457</v>
      </c>
      <c r="B7162" s="141" t="s">
        <v>584</v>
      </c>
      <c r="C7162" s="100">
        <v>2022</v>
      </c>
      <c r="D7162" s="169" t="s">
        <v>100</v>
      </c>
      <c r="E7162" s="103">
        <v>1</v>
      </c>
      <c r="F7162" s="103">
        <v>150</v>
      </c>
      <c r="G7162" s="104">
        <v>18.604900000000001</v>
      </c>
    </row>
    <row r="7163" spans="1:7" s="139" customFormat="1" ht="25.2" customHeight="1" x14ac:dyDescent="0.35">
      <c r="A7163" s="370" t="s">
        <v>457</v>
      </c>
      <c r="B7163" s="141" t="s">
        <v>585</v>
      </c>
      <c r="C7163" s="100">
        <v>2022</v>
      </c>
      <c r="D7163" s="169" t="s">
        <v>100</v>
      </c>
      <c r="E7163" s="103">
        <v>1</v>
      </c>
      <c r="F7163" s="103">
        <v>50</v>
      </c>
      <c r="G7163" s="104">
        <v>23.25188</v>
      </c>
    </row>
    <row r="7164" spans="1:7" s="139" customFormat="1" ht="25.2" customHeight="1" x14ac:dyDescent="0.35">
      <c r="A7164" s="370" t="s">
        <v>457</v>
      </c>
      <c r="B7164" s="141" t="s">
        <v>585</v>
      </c>
      <c r="C7164" s="100">
        <v>2022</v>
      </c>
      <c r="D7164" s="169" t="s">
        <v>100</v>
      </c>
      <c r="E7164" s="103">
        <v>1</v>
      </c>
      <c r="F7164" s="103">
        <v>80</v>
      </c>
      <c r="G7164" s="104">
        <v>23.25188</v>
      </c>
    </row>
    <row r="7165" spans="1:7" ht="25.2" customHeight="1" x14ac:dyDescent="0.35">
      <c r="A7165" s="370" t="s">
        <v>457</v>
      </c>
      <c r="B7165" s="150" t="s">
        <v>643</v>
      </c>
      <c r="C7165" s="69">
        <v>2022</v>
      </c>
      <c r="D7165" s="174" t="s">
        <v>100</v>
      </c>
      <c r="E7165" s="81">
        <v>1</v>
      </c>
      <c r="F7165" s="71">
        <v>100</v>
      </c>
      <c r="G7165" s="73">
        <v>13.969519999999999</v>
      </c>
    </row>
    <row r="7166" spans="1:7" ht="25.2" customHeight="1" x14ac:dyDescent="0.35">
      <c r="A7166" s="370" t="s">
        <v>457</v>
      </c>
      <c r="B7166" s="150" t="s">
        <v>643</v>
      </c>
      <c r="C7166" s="69">
        <v>2022</v>
      </c>
      <c r="D7166" s="174" t="s">
        <v>100</v>
      </c>
      <c r="E7166" s="81">
        <v>1</v>
      </c>
      <c r="F7166" s="71">
        <v>100</v>
      </c>
      <c r="G7166" s="73">
        <v>10.95866</v>
      </c>
    </row>
    <row r="7167" spans="1:7" ht="25.2" customHeight="1" x14ac:dyDescent="0.35">
      <c r="A7167" s="370" t="s">
        <v>457</v>
      </c>
      <c r="B7167" s="173" t="str">
        <f>B5574</f>
        <v>АСКУЭ Петровский РЭС 15-150 кВт_21-22гг</v>
      </c>
      <c r="C7167" s="69">
        <v>2022</v>
      </c>
      <c r="D7167" s="174" t="s">
        <v>101</v>
      </c>
      <c r="E7167" s="71">
        <v>1</v>
      </c>
      <c r="F7167" s="71">
        <v>200</v>
      </c>
      <c r="G7167" s="73">
        <v>22.6814</v>
      </c>
    </row>
    <row r="7168" spans="1:7" s="175" customFormat="1" ht="25.2" customHeight="1" x14ac:dyDescent="0.3">
      <c r="A7168" s="370" t="s">
        <v>457</v>
      </c>
      <c r="B7168" s="173" t="str">
        <f>B5578</f>
        <v>АСКУЭ Новоалександровский РЭС 15-150 кВт_22г</v>
      </c>
      <c r="C7168" s="69">
        <v>2022</v>
      </c>
      <c r="D7168" s="174" t="s">
        <v>100</v>
      </c>
      <c r="E7168" s="71">
        <v>1</v>
      </c>
      <c r="F7168" s="71">
        <v>150</v>
      </c>
      <c r="G7168" s="73">
        <v>21.18451</v>
      </c>
    </row>
    <row r="7169" spans="1:7" ht="25.2" customHeight="1" x14ac:dyDescent="0.35">
      <c r="A7169" s="370" t="s">
        <v>457</v>
      </c>
      <c r="B7169" s="87" t="s">
        <v>651</v>
      </c>
      <c r="C7169" s="69">
        <v>2022</v>
      </c>
      <c r="D7169" s="174" t="s">
        <v>100</v>
      </c>
      <c r="E7169" s="71">
        <v>1</v>
      </c>
      <c r="F7169" s="71">
        <v>70</v>
      </c>
      <c r="G7169" s="73">
        <v>22.109649999999998</v>
      </c>
    </row>
    <row r="7170" spans="1:7" s="63" customFormat="1" ht="25.2" customHeight="1" x14ac:dyDescent="0.35">
      <c r="A7170" s="370" t="s">
        <v>457</v>
      </c>
      <c r="B7170" s="87" t="s">
        <v>651</v>
      </c>
      <c r="C7170" s="69">
        <v>2022</v>
      </c>
      <c r="D7170" s="174" t="s">
        <v>100</v>
      </c>
      <c r="E7170" s="71">
        <v>1</v>
      </c>
      <c r="F7170" s="71">
        <v>70</v>
      </c>
      <c r="G7170" s="73">
        <v>4.4361600000000001</v>
      </c>
    </row>
    <row r="7171" spans="1:7" s="63" customFormat="1" ht="25.2" customHeight="1" x14ac:dyDescent="0.35">
      <c r="A7171" s="370" t="s">
        <v>457</v>
      </c>
      <c r="B7171" s="87" t="s">
        <v>651</v>
      </c>
      <c r="C7171" s="69">
        <v>2022</v>
      </c>
      <c r="D7171" s="174" t="s">
        <v>100</v>
      </c>
      <c r="E7171" s="71">
        <v>1</v>
      </c>
      <c r="F7171" s="71">
        <v>100</v>
      </c>
      <c r="G7171" s="73">
        <v>8.3643099999999997</v>
      </c>
    </row>
    <row r="7172" spans="1:7" s="172" customFormat="1" ht="25.2" customHeight="1" x14ac:dyDescent="0.35">
      <c r="A7172" s="370" t="s">
        <v>457</v>
      </c>
      <c r="B7172" s="219" t="s">
        <v>692</v>
      </c>
      <c r="C7172" s="100">
        <v>2022</v>
      </c>
      <c r="D7172" s="174" t="s">
        <v>101</v>
      </c>
      <c r="E7172" s="103">
        <v>1</v>
      </c>
      <c r="F7172" s="71">
        <v>560</v>
      </c>
      <c r="G7172" s="104">
        <v>9.3008799999999994</v>
      </c>
    </row>
    <row r="7173" spans="1:7" s="139" customFormat="1" ht="25.2" customHeight="1" x14ac:dyDescent="0.35">
      <c r="A7173" s="370" t="s">
        <v>457</v>
      </c>
      <c r="B7173" s="219" t="s">
        <v>693</v>
      </c>
      <c r="C7173" s="100">
        <v>2022</v>
      </c>
      <c r="D7173" s="169" t="s">
        <v>101</v>
      </c>
      <c r="E7173" s="103">
        <v>1</v>
      </c>
      <c r="F7173" s="103">
        <v>82.16</v>
      </c>
      <c r="G7173" s="104">
        <v>44.430750000000003</v>
      </c>
    </row>
    <row r="7174" spans="1:7" ht="25.2" customHeight="1" x14ac:dyDescent="0.35">
      <c r="A7174" s="370" t="s">
        <v>457</v>
      </c>
      <c r="B7174" s="219" t="s">
        <v>694</v>
      </c>
      <c r="C7174" s="69">
        <v>2022</v>
      </c>
      <c r="D7174" s="174" t="s">
        <v>100</v>
      </c>
      <c r="E7174" s="71">
        <v>1</v>
      </c>
      <c r="F7174" s="71">
        <v>150</v>
      </c>
      <c r="G7174" s="73">
        <v>19.905329999999999</v>
      </c>
    </row>
    <row r="7175" spans="1:7" s="172" customFormat="1" ht="102.6" customHeight="1" x14ac:dyDescent="0.35">
      <c r="A7175" s="370" t="s">
        <v>457</v>
      </c>
      <c r="B7175" s="219" t="s">
        <v>1353</v>
      </c>
      <c r="C7175" s="100">
        <v>2023</v>
      </c>
      <c r="D7175" s="100">
        <v>10</v>
      </c>
      <c r="E7175" s="103">
        <v>2</v>
      </c>
      <c r="F7175" s="103">
        <v>5000</v>
      </c>
      <c r="G7175" s="196">
        <f>33.878</f>
        <v>33.878</v>
      </c>
    </row>
    <row r="7176" spans="1:7" s="172" customFormat="1" ht="79.95" customHeight="1" x14ac:dyDescent="0.35">
      <c r="A7176" s="370" t="s">
        <v>457</v>
      </c>
      <c r="B7176" s="402" t="s">
        <v>660</v>
      </c>
      <c r="C7176" s="195">
        <v>2023</v>
      </c>
      <c r="D7176" s="279" t="s">
        <v>661</v>
      </c>
      <c r="E7176" s="245">
        <v>1</v>
      </c>
      <c r="F7176" s="245">
        <v>30</v>
      </c>
      <c r="G7176" s="196">
        <v>33.65625</v>
      </c>
    </row>
    <row r="7177" spans="1:7" s="172" customFormat="1" ht="18.600000000000001" customHeight="1" x14ac:dyDescent="0.35">
      <c r="A7177" s="370" t="s">
        <v>457</v>
      </c>
      <c r="B7177" s="403"/>
      <c r="C7177" s="195">
        <v>2023</v>
      </c>
      <c r="D7177" s="279">
        <v>0.38</v>
      </c>
      <c r="E7177" s="245">
        <v>1</v>
      </c>
      <c r="F7177" s="245">
        <v>140</v>
      </c>
      <c r="G7177" s="196">
        <v>86.058949999999996</v>
      </c>
    </row>
    <row r="7178" spans="1:7" s="172" customFormat="1" ht="18.600000000000001" customHeight="1" x14ac:dyDescent="0.35">
      <c r="A7178" s="370" t="s">
        <v>457</v>
      </c>
      <c r="B7178" s="404"/>
      <c r="C7178" s="195">
        <v>2023</v>
      </c>
      <c r="D7178" s="279">
        <v>0.38</v>
      </c>
      <c r="E7178" s="245">
        <v>1</v>
      </c>
      <c r="F7178" s="245">
        <v>31</v>
      </c>
      <c r="G7178" s="196">
        <v>36.347290000000001</v>
      </c>
    </row>
    <row r="7179" spans="1:7" s="172" customFormat="1" ht="66.599999999999994" customHeight="1" x14ac:dyDescent="0.35">
      <c r="A7179" s="370" t="s">
        <v>457</v>
      </c>
      <c r="B7179" s="402" t="s">
        <v>695</v>
      </c>
      <c r="C7179" s="195">
        <v>2023</v>
      </c>
      <c r="D7179" s="279">
        <v>0.38</v>
      </c>
      <c r="E7179" s="245">
        <v>1</v>
      </c>
      <c r="F7179" s="245">
        <v>120</v>
      </c>
      <c r="G7179" s="196">
        <v>21.271039999999999</v>
      </c>
    </row>
    <row r="7180" spans="1:7" s="172" customFormat="1" ht="18.600000000000001" customHeight="1" x14ac:dyDescent="0.35">
      <c r="A7180" s="370" t="s">
        <v>457</v>
      </c>
      <c r="B7180" s="403"/>
      <c r="C7180" s="195">
        <v>2023</v>
      </c>
      <c r="D7180" s="279">
        <v>0.38</v>
      </c>
      <c r="E7180" s="245">
        <v>1</v>
      </c>
      <c r="F7180" s="245">
        <v>150</v>
      </c>
      <c r="G7180" s="196">
        <v>48.316920000000003</v>
      </c>
    </row>
    <row r="7181" spans="1:7" s="176" customFormat="1" ht="18.600000000000001" customHeight="1" x14ac:dyDescent="0.35">
      <c r="A7181" s="370" t="s">
        <v>457</v>
      </c>
      <c r="B7181" s="403"/>
      <c r="C7181" s="195">
        <v>2023</v>
      </c>
      <c r="D7181" s="279">
        <v>0.38</v>
      </c>
      <c r="E7181" s="245">
        <v>1</v>
      </c>
      <c r="F7181" s="245">
        <v>24</v>
      </c>
      <c r="G7181" s="196">
        <v>30.98047</v>
      </c>
    </row>
    <row r="7182" spans="1:7" s="176" customFormat="1" ht="18.600000000000001" customHeight="1" x14ac:dyDescent="0.35">
      <c r="A7182" s="370" t="s">
        <v>457</v>
      </c>
      <c r="B7182" s="403"/>
      <c r="C7182" s="195">
        <v>2023</v>
      </c>
      <c r="D7182" s="279">
        <v>0.38</v>
      </c>
      <c r="E7182" s="245">
        <v>1</v>
      </c>
      <c r="F7182" s="245">
        <v>55</v>
      </c>
      <c r="G7182" s="196">
        <v>46.982880000000002</v>
      </c>
    </row>
    <row r="7183" spans="1:7" s="176" customFormat="1" ht="18.600000000000001" customHeight="1" x14ac:dyDescent="0.35">
      <c r="A7183" s="370" t="s">
        <v>457</v>
      </c>
      <c r="B7183" s="403"/>
      <c r="C7183" s="195">
        <v>2023</v>
      </c>
      <c r="D7183" s="279">
        <v>0.38</v>
      </c>
      <c r="E7183" s="245">
        <v>1</v>
      </c>
      <c r="F7183" s="245">
        <v>30</v>
      </c>
      <c r="G7183" s="196">
        <v>22.342320000000001</v>
      </c>
    </row>
    <row r="7184" spans="1:7" s="176" customFormat="1" ht="18.600000000000001" customHeight="1" x14ac:dyDescent="0.35">
      <c r="A7184" s="370" t="s">
        <v>457</v>
      </c>
      <c r="B7184" s="403"/>
      <c r="C7184" s="195">
        <v>2023</v>
      </c>
      <c r="D7184" s="279">
        <v>0.38</v>
      </c>
      <c r="E7184" s="245">
        <v>1</v>
      </c>
      <c r="F7184" s="245">
        <v>149</v>
      </c>
      <c r="G7184" s="196">
        <v>50.731099999999998</v>
      </c>
    </row>
    <row r="7185" spans="1:7" s="176" customFormat="1" ht="18.600000000000001" customHeight="1" x14ac:dyDescent="0.35">
      <c r="A7185" s="370" t="s">
        <v>457</v>
      </c>
      <c r="B7185" s="403"/>
      <c r="C7185" s="195">
        <v>2023</v>
      </c>
      <c r="D7185" s="279">
        <v>0.38</v>
      </c>
      <c r="E7185" s="245">
        <v>1</v>
      </c>
      <c r="F7185" s="245">
        <v>31</v>
      </c>
      <c r="G7185" s="196">
        <v>30.47231</v>
      </c>
    </row>
    <row r="7186" spans="1:7" s="176" customFormat="1" ht="18.600000000000001" customHeight="1" x14ac:dyDescent="0.35">
      <c r="A7186" s="370" t="s">
        <v>457</v>
      </c>
      <c r="B7186" s="403"/>
      <c r="C7186" s="195">
        <v>2023</v>
      </c>
      <c r="D7186" s="279">
        <v>0.38</v>
      </c>
      <c r="E7186" s="245">
        <v>1</v>
      </c>
      <c r="F7186" s="245">
        <v>25</v>
      </c>
      <c r="G7186" s="196">
        <v>30.804449999999999</v>
      </c>
    </row>
    <row r="7187" spans="1:7" s="172" customFormat="1" ht="18.600000000000001" customHeight="1" x14ac:dyDescent="0.35">
      <c r="A7187" s="370" t="s">
        <v>457</v>
      </c>
      <c r="B7187" s="404"/>
      <c r="C7187" s="195">
        <v>2023</v>
      </c>
      <c r="D7187" s="279">
        <v>0.38</v>
      </c>
      <c r="E7187" s="245">
        <v>1</v>
      </c>
      <c r="F7187" s="245">
        <v>25</v>
      </c>
      <c r="G7187" s="196">
        <v>30.804449999999999</v>
      </c>
    </row>
    <row r="7188" spans="1:7" s="177" customFormat="1" ht="25.95" customHeight="1" x14ac:dyDescent="0.35">
      <c r="A7188" s="370" t="s">
        <v>457</v>
      </c>
      <c r="B7188" s="406" t="s">
        <v>696</v>
      </c>
      <c r="C7188" s="195">
        <v>2023</v>
      </c>
      <c r="D7188" s="279">
        <v>0.38</v>
      </c>
      <c r="E7188" s="245">
        <v>1</v>
      </c>
      <c r="F7188" s="245">
        <v>70</v>
      </c>
      <c r="G7188" s="196">
        <v>29.751619999999999</v>
      </c>
    </row>
    <row r="7189" spans="1:7" s="177" customFormat="1" ht="47.4" customHeight="1" x14ac:dyDescent="0.35">
      <c r="A7189" s="370" t="s">
        <v>457</v>
      </c>
      <c r="B7189" s="407"/>
      <c r="C7189" s="195">
        <v>2023</v>
      </c>
      <c r="D7189" s="279">
        <v>0.38</v>
      </c>
      <c r="E7189" s="245">
        <v>1</v>
      </c>
      <c r="F7189" s="245">
        <v>22.341999999999999</v>
      </c>
      <c r="G7189" s="196">
        <v>29.75</v>
      </c>
    </row>
    <row r="7190" spans="1:7" s="176" customFormat="1" ht="18.600000000000001" customHeight="1" x14ac:dyDescent="0.35">
      <c r="A7190" s="370" t="s">
        <v>457</v>
      </c>
      <c r="B7190" s="406" t="s">
        <v>607</v>
      </c>
      <c r="C7190" s="195">
        <v>2023</v>
      </c>
      <c r="D7190" s="279">
        <v>0.38</v>
      </c>
      <c r="E7190" s="245">
        <v>1</v>
      </c>
      <c r="F7190" s="245">
        <v>145</v>
      </c>
      <c r="G7190" s="196">
        <v>46.908450000000002</v>
      </c>
    </row>
    <row r="7191" spans="1:7" s="176" customFormat="1" ht="18.600000000000001" customHeight="1" x14ac:dyDescent="0.35">
      <c r="A7191" s="370" t="s">
        <v>457</v>
      </c>
      <c r="B7191" s="408"/>
      <c r="C7191" s="195">
        <v>2023</v>
      </c>
      <c r="D7191" s="279">
        <v>0.38</v>
      </c>
      <c r="E7191" s="245">
        <v>1</v>
      </c>
      <c r="F7191" s="245">
        <v>50</v>
      </c>
      <c r="G7191" s="196">
        <v>29.867619999999999</v>
      </c>
    </row>
    <row r="7192" spans="1:7" s="176" customFormat="1" ht="18.600000000000001" customHeight="1" x14ac:dyDescent="0.35">
      <c r="A7192" s="370" t="s">
        <v>457</v>
      </c>
      <c r="B7192" s="408"/>
      <c r="C7192" s="195">
        <v>2023</v>
      </c>
      <c r="D7192" s="279">
        <v>0.38</v>
      </c>
      <c r="E7192" s="245">
        <v>1</v>
      </c>
      <c r="F7192" s="245">
        <v>45</v>
      </c>
      <c r="G7192" s="196">
        <v>30.906130000000001</v>
      </c>
    </row>
    <row r="7193" spans="1:7" s="176" customFormat="1" ht="18.600000000000001" customHeight="1" x14ac:dyDescent="0.35">
      <c r="A7193" s="370" t="s">
        <v>457</v>
      </c>
      <c r="B7193" s="407"/>
      <c r="C7193" s="195">
        <v>2023</v>
      </c>
      <c r="D7193" s="279">
        <v>0.38</v>
      </c>
      <c r="E7193" s="245">
        <v>1</v>
      </c>
      <c r="F7193" s="245">
        <v>50</v>
      </c>
      <c r="G7193" s="196">
        <v>29.867619999999999</v>
      </c>
    </row>
    <row r="7194" spans="1:7" s="176" customFormat="1" ht="18.600000000000001" customHeight="1" x14ac:dyDescent="0.35">
      <c r="A7194" s="370" t="s">
        <v>457</v>
      </c>
      <c r="B7194" s="402" t="s">
        <v>608</v>
      </c>
      <c r="C7194" s="195">
        <v>2023</v>
      </c>
      <c r="D7194" s="279">
        <v>0.38</v>
      </c>
      <c r="E7194" s="245">
        <v>1</v>
      </c>
      <c r="F7194" s="245">
        <v>25</v>
      </c>
      <c r="G7194" s="196">
        <v>31.223289999999999</v>
      </c>
    </row>
    <row r="7195" spans="1:7" s="176" customFormat="1" ht="18.600000000000001" customHeight="1" x14ac:dyDescent="0.35">
      <c r="A7195" s="370" t="s">
        <v>457</v>
      </c>
      <c r="B7195" s="403"/>
      <c r="C7195" s="195">
        <v>2023</v>
      </c>
      <c r="D7195" s="279">
        <v>0.38</v>
      </c>
      <c r="E7195" s="245">
        <v>1</v>
      </c>
      <c r="F7195" s="245">
        <v>100</v>
      </c>
      <c r="G7195" s="196">
        <v>22.51681</v>
      </c>
    </row>
    <row r="7196" spans="1:7" s="176" customFormat="1" ht="18.600000000000001" customHeight="1" x14ac:dyDescent="0.35">
      <c r="A7196" s="370" t="s">
        <v>457</v>
      </c>
      <c r="B7196" s="403"/>
      <c r="C7196" s="195">
        <v>2023</v>
      </c>
      <c r="D7196" s="279">
        <v>0.38</v>
      </c>
      <c r="E7196" s="245">
        <v>1</v>
      </c>
      <c r="F7196" s="245">
        <v>50</v>
      </c>
      <c r="G7196" s="196">
        <v>23.740559999999999</v>
      </c>
    </row>
    <row r="7197" spans="1:7" s="176" customFormat="1" ht="18.600000000000001" customHeight="1" x14ac:dyDescent="0.35">
      <c r="A7197" s="370" t="s">
        <v>457</v>
      </c>
      <c r="B7197" s="403"/>
      <c r="C7197" s="195">
        <v>2023</v>
      </c>
      <c r="D7197" s="279">
        <v>0.38</v>
      </c>
      <c r="E7197" s="245">
        <v>1</v>
      </c>
      <c r="F7197" s="245">
        <v>40</v>
      </c>
      <c r="G7197" s="196">
        <v>24.790959999999998</v>
      </c>
    </row>
    <row r="7198" spans="1:7" s="176" customFormat="1" ht="18.600000000000001" customHeight="1" x14ac:dyDescent="0.35">
      <c r="A7198" s="370" t="s">
        <v>457</v>
      </c>
      <c r="B7198" s="403"/>
      <c r="C7198" s="195">
        <v>2023</v>
      </c>
      <c r="D7198" s="279">
        <v>0.38</v>
      </c>
      <c r="E7198" s="245">
        <v>1</v>
      </c>
      <c r="F7198" s="245">
        <v>30</v>
      </c>
      <c r="G7198" s="196">
        <v>4.7861000000000002</v>
      </c>
    </row>
    <row r="7199" spans="1:7" s="176" customFormat="1" ht="18.600000000000001" customHeight="1" x14ac:dyDescent="0.35">
      <c r="A7199" s="370" t="s">
        <v>457</v>
      </c>
      <c r="B7199" s="403"/>
      <c r="C7199" s="195">
        <v>2023</v>
      </c>
      <c r="D7199" s="279">
        <v>0.38</v>
      </c>
      <c r="E7199" s="245">
        <v>1</v>
      </c>
      <c r="F7199" s="245">
        <v>31</v>
      </c>
      <c r="G7199" s="196">
        <v>24.790959999999998</v>
      </c>
    </row>
    <row r="7200" spans="1:7" s="176" customFormat="1" ht="18.600000000000001" customHeight="1" x14ac:dyDescent="0.35">
      <c r="A7200" s="370" t="s">
        <v>457</v>
      </c>
      <c r="B7200" s="403"/>
      <c r="C7200" s="195">
        <v>2023</v>
      </c>
      <c r="D7200" s="279">
        <v>0.38</v>
      </c>
      <c r="E7200" s="245">
        <v>1</v>
      </c>
      <c r="F7200" s="245">
        <v>35</v>
      </c>
      <c r="G7200" s="196">
        <v>22.302769999999999</v>
      </c>
    </row>
    <row r="7201" spans="1:7" s="176" customFormat="1" ht="18.600000000000001" customHeight="1" x14ac:dyDescent="0.35">
      <c r="A7201" s="370" t="s">
        <v>457</v>
      </c>
      <c r="B7201" s="403"/>
      <c r="C7201" s="195">
        <v>2023</v>
      </c>
      <c r="D7201" s="279">
        <v>0.38</v>
      </c>
      <c r="E7201" s="245">
        <v>1</v>
      </c>
      <c r="F7201" s="245">
        <v>30</v>
      </c>
      <c r="G7201" s="196">
        <v>22.302769999999999</v>
      </c>
    </row>
    <row r="7202" spans="1:7" s="176" customFormat="1" ht="18.600000000000001" customHeight="1" x14ac:dyDescent="0.35">
      <c r="A7202" s="370" t="s">
        <v>457</v>
      </c>
      <c r="B7202" s="403"/>
      <c r="C7202" s="195">
        <v>2023</v>
      </c>
      <c r="D7202" s="279">
        <v>0.38</v>
      </c>
      <c r="E7202" s="245">
        <v>1</v>
      </c>
      <c r="F7202" s="245">
        <v>40</v>
      </c>
      <c r="G7202" s="196">
        <v>24.79091</v>
      </c>
    </row>
    <row r="7203" spans="1:7" s="176" customFormat="1" ht="17.25" customHeight="1" x14ac:dyDescent="0.35">
      <c r="A7203" s="370" t="s">
        <v>457</v>
      </c>
      <c r="B7203" s="403"/>
      <c r="C7203" s="195">
        <v>2023</v>
      </c>
      <c r="D7203" s="279">
        <v>0.38</v>
      </c>
      <c r="E7203" s="245">
        <v>1</v>
      </c>
      <c r="F7203" s="245">
        <v>50</v>
      </c>
      <c r="G7203" s="196">
        <v>22.302769999999999</v>
      </c>
    </row>
    <row r="7204" spans="1:7" s="176" customFormat="1" ht="18.600000000000001" customHeight="1" x14ac:dyDescent="0.35">
      <c r="A7204" s="370" t="s">
        <v>457</v>
      </c>
      <c r="B7204" s="403"/>
      <c r="C7204" s="195">
        <v>2023</v>
      </c>
      <c r="D7204" s="279">
        <v>0.38</v>
      </c>
      <c r="E7204" s="245">
        <v>1</v>
      </c>
      <c r="F7204" s="245">
        <v>25</v>
      </c>
      <c r="G7204" s="196">
        <v>29.5122</v>
      </c>
    </row>
    <row r="7205" spans="1:7" s="176" customFormat="1" ht="18.600000000000001" customHeight="1" x14ac:dyDescent="0.35">
      <c r="A7205" s="370" t="s">
        <v>457</v>
      </c>
      <c r="B7205" s="403"/>
      <c r="C7205" s="195">
        <v>2023</v>
      </c>
      <c r="D7205" s="279">
        <v>0.38</v>
      </c>
      <c r="E7205" s="245">
        <v>1</v>
      </c>
      <c r="F7205" s="245">
        <v>25</v>
      </c>
      <c r="G7205" s="196">
        <v>29.5122</v>
      </c>
    </row>
    <row r="7206" spans="1:7" s="176" customFormat="1" ht="18.600000000000001" customHeight="1" x14ac:dyDescent="0.35">
      <c r="A7206" s="370" t="s">
        <v>457</v>
      </c>
      <c r="B7206" s="403"/>
      <c r="C7206" s="195">
        <v>2023</v>
      </c>
      <c r="D7206" s="279">
        <v>0.38</v>
      </c>
      <c r="E7206" s="245">
        <v>1</v>
      </c>
      <c r="F7206" s="245">
        <v>30</v>
      </c>
      <c r="G7206" s="196">
        <v>24.790959999999998</v>
      </c>
    </row>
    <row r="7207" spans="1:7" s="176" customFormat="1" ht="18.600000000000001" customHeight="1" x14ac:dyDescent="0.35">
      <c r="A7207" s="370" t="s">
        <v>457</v>
      </c>
      <c r="B7207" s="403"/>
      <c r="C7207" s="195">
        <v>2023</v>
      </c>
      <c r="D7207" s="279">
        <v>0.38</v>
      </c>
      <c r="E7207" s="245">
        <v>1</v>
      </c>
      <c r="F7207" s="245">
        <v>60</v>
      </c>
      <c r="G7207" s="196">
        <v>46.553040000000003</v>
      </c>
    </row>
    <row r="7208" spans="1:7" s="176" customFormat="1" ht="18.600000000000001" customHeight="1" x14ac:dyDescent="0.35">
      <c r="A7208" s="370" t="s">
        <v>457</v>
      </c>
      <c r="B7208" s="403"/>
      <c r="C7208" s="195">
        <v>2023</v>
      </c>
      <c r="D7208" s="279">
        <v>0.38</v>
      </c>
      <c r="E7208" s="245">
        <v>1</v>
      </c>
      <c r="F7208" s="245">
        <v>31</v>
      </c>
      <c r="G7208" s="196">
        <v>24.790959999999998</v>
      </c>
    </row>
    <row r="7209" spans="1:7" s="176" customFormat="1" ht="18.600000000000001" customHeight="1" x14ac:dyDescent="0.35">
      <c r="A7209" s="370" t="s">
        <v>457</v>
      </c>
      <c r="B7209" s="403"/>
      <c r="C7209" s="195">
        <v>2023</v>
      </c>
      <c r="D7209" s="279">
        <v>0.38</v>
      </c>
      <c r="E7209" s="245">
        <v>1</v>
      </c>
      <c r="F7209" s="245">
        <v>100</v>
      </c>
      <c r="G7209" s="196">
        <v>48.517029999999998</v>
      </c>
    </row>
    <row r="7210" spans="1:7" s="176" customFormat="1" ht="18.600000000000001" customHeight="1" x14ac:dyDescent="0.35">
      <c r="A7210" s="370" t="s">
        <v>457</v>
      </c>
      <c r="B7210" s="403"/>
      <c r="C7210" s="195">
        <v>2023</v>
      </c>
      <c r="D7210" s="279">
        <v>0.38</v>
      </c>
      <c r="E7210" s="245">
        <v>1</v>
      </c>
      <c r="F7210" s="245">
        <v>20</v>
      </c>
      <c r="G7210" s="196">
        <v>31.476199999999999</v>
      </c>
    </row>
    <row r="7211" spans="1:7" s="176" customFormat="1" ht="18.600000000000001" customHeight="1" x14ac:dyDescent="0.35">
      <c r="A7211" s="370" t="s">
        <v>457</v>
      </c>
      <c r="B7211" s="403"/>
      <c r="C7211" s="195">
        <v>2023</v>
      </c>
      <c r="D7211" s="279">
        <v>0.38</v>
      </c>
      <c r="E7211" s="245">
        <v>1</v>
      </c>
      <c r="F7211" s="245">
        <v>30</v>
      </c>
      <c r="G7211" s="196">
        <v>31.476199999999999</v>
      </c>
    </row>
    <row r="7212" spans="1:7" s="176" customFormat="1" ht="18.600000000000001" customHeight="1" x14ac:dyDescent="0.35">
      <c r="A7212" s="370" t="s">
        <v>457</v>
      </c>
      <c r="B7212" s="403"/>
      <c r="C7212" s="195">
        <v>2023</v>
      </c>
      <c r="D7212" s="279">
        <v>0.38</v>
      </c>
      <c r="E7212" s="245">
        <v>1</v>
      </c>
      <c r="F7212" s="245">
        <v>50</v>
      </c>
      <c r="G7212" s="196">
        <v>31.476199999999999</v>
      </c>
    </row>
    <row r="7213" spans="1:7" s="176" customFormat="1" ht="18.600000000000001" customHeight="1" x14ac:dyDescent="0.35">
      <c r="A7213" s="370" t="s">
        <v>457</v>
      </c>
      <c r="B7213" s="403"/>
      <c r="C7213" s="195">
        <v>2023</v>
      </c>
      <c r="D7213" s="279">
        <v>0.38</v>
      </c>
      <c r="E7213" s="245">
        <v>1</v>
      </c>
      <c r="F7213" s="245">
        <v>100</v>
      </c>
      <c r="G7213" s="196">
        <v>32.067230000000002</v>
      </c>
    </row>
    <row r="7214" spans="1:7" s="176" customFormat="1" ht="18.600000000000001" customHeight="1" x14ac:dyDescent="0.35">
      <c r="A7214" s="370" t="s">
        <v>457</v>
      </c>
      <c r="B7214" s="403"/>
      <c r="C7214" s="195">
        <v>2023</v>
      </c>
      <c r="D7214" s="279">
        <v>0.38</v>
      </c>
      <c r="E7214" s="245">
        <v>1</v>
      </c>
      <c r="F7214" s="245">
        <v>100</v>
      </c>
      <c r="G7214" s="196">
        <v>48.069609999999997</v>
      </c>
    </row>
    <row r="7215" spans="1:7" s="176" customFormat="1" ht="18.600000000000001" customHeight="1" x14ac:dyDescent="0.35">
      <c r="A7215" s="370" t="s">
        <v>457</v>
      </c>
      <c r="B7215" s="403"/>
      <c r="C7215" s="195">
        <v>2023</v>
      </c>
      <c r="D7215" s="279">
        <v>0.38</v>
      </c>
      <c r="E7215" s="245">
        <v>1</v>
      </c>
      <c r="F7215" s="245">
        <v>42</v>
      </c>
      <c r="G7215" s="196">
        <v>31.028780000000001</v>
      </c>
    </row>
    <row r="7216" spans="1:7" s="176" customFormat="1" ht="18.600000000000001" customHeight="1" x14ac:dyDescent="0.35">
      <c r="A7216" s="370" t="s">
        <v>457</v>
      </c>
      <c r="B7216" s="403"/>
      <c r="C7216" s="195">
        <v>2023</v>
      </c>
      <c r="D7216" s="279">
        <v>0.38</v>
      </c>
      <c r="E7216" s="245">
        <v>1</v>
      </c>
      <c r="F7216" s="245">
        <v>99</v>
      </c>
      <c r="G7216" s="196">
        <v>48.069609999999997</v>
      </c>
    </row>
    <row r="7217" spans="1:7" s="176" customFormat="1" ht="18.600000000000001" customHeight="1" x14ac:dyDescent="0.35">
      <c r="A7217" s="370" t="s">
        <v>457</v>
      </c>
      <c r="B7217" s="403"/>
      <c r="C7217" s="195">
        <v>2023</v>
      </c>
      <c r="D7217" s="279">
        <v>0.38</v>
      </c>
      <c r="E7217" s="245">
        <v>1</v>
      </c>
      <c r="F7217" s="245">
        <v>30</v>
      </c>
      <c r="G7217" s="196">
        <v>30.896370000000001</v>
      </c>
    </row>
    <row r="7218" spans="1:7" s="176" customFormat="1" ht="18.600000000000001" customHeight="1" x14ac:dyDescent="0.35">
      <c r="A7218" s="370" t="s">
        <v>457</v>
      </c>
      <c r="B7218" s="403"/>
      <c r="C7218" s="195">
        <v>2023</v>
      </c>
      <c r="D7218" s="279">
        <v>0.38</v>
      </c>
      <c r="E7218" s="245">
        <v>1</v>
      </c>
      <c r="F7218" s="245">
        <v>30</v>
      </c>
      <c r="G7218" s="196">
        <v>29.857949999999999</v>
      </c>
    </row>
    <row r="7219" spans="1:7" s="176" customFormat="1" ht="18.600000000000001" customHeight="1" x14ac:dyDescent="0.35">
      <c r="A7219" s="370" t="s">
        <v>457</v>
      </c>
      <c r="B7219" s="403"/>
      <c r="C7219" s="195">
        <v>2023</v>
      </c>
      <c r="D7219" s="279">
        <v>0.38</v>
      </c>
      <c r="E7219" s="245">
        <v>1</v>
      </c>
      <c r="F7219" s="245">
        <v>40</v>
      </c>
      <c r="G7219" s="196">
        <v>29.445070000000001</v>
      </c>
    </row>
    <row r="7220" spans="1:7" s="176" customFormat="1" ht="18.600000000000001" customHeight="1" x14ac:dyDescent="0.35">
      <c r="A7220" s="370" t="s">
        <v>457</v>
      </c>
      <c r="B7220" s="403"/>
      <c r="C7220" s="195">
        <v>2023</v>
      </c>
      <c r="D7220" s="279">
        <v>0.38</v>
      </c>
      <c r="E7220" s="245">
        <v>1</v>
      </c>
      <c r="F7220" s="245">
        <v>40</v>
      </c>
      <c r="G7220" s="196">
        <v>32.440019999999997</v>
      </c>
    </row>
    <row r="7221" spans="1:7" s="176" customFormat="1" ht="18.600000000000001" customHeight="1" x14ac:dyDescent="0.35">
      <c r="A7221" s="370" t="s">
        <v>457</v>
      </c>
      <c r="B7221" s="403"/>
      <c r="C7221" s="195">
        <v>2023</v>
      </c>
      <c r="D7221" s="279">
        <v>0.38</v>
      </c>
      <c r="E7221" s="245">
        <v>1</v>
      </c>
      <c r="F7221" s="245">
        <v>55</v>
      </c>
      <c r="G7221" s="178">
        <v>31.96923</v>
      </c>
    </row>
    <row r="7222" spans="1:7" s="176" customFormat="1" ht="18.600000000000001" customHeight="1" x14ac:dyDescent="0.35">
      <c r="A7222" s="370" t="s">
        <v>457</v>
      </c>
      <c r="B7222" s="404"/>
      <c r="C7222" s="195">
        <v>2023</v>
      </c>
      <c r="D7222" s="279">
        <v>0.38</v>
      </c>
      <c r="E7222" s="245">
        <v>1</v>
      </c>
      <c r="F7222" s="245">
        <v>40</v>
      </c>
      <c r="G7222" s="178">
        <v>30.930759999999999</v>
      </c>
    </row>
    <row r="7223" spans="1:7" s="176" customFormat="1" ht="26.4" customHeight="1" x14ac:dyDescent="0.35">
      <c r="A7223" s="370" t="s">
        <v>457</v>
      </c>
      <c r="B7223" s="410" t="s">
        <v>463</v>
      </c>
      <c r="C7223" s="195">
        <v>2023</v>
      </c>
      <c r="D7223" s="279">
        <v>0.38</v>
      </c>
      <c r="E7223" s="245">
        <v>1</v>
      </c>
      <c r="F7223" s="245">
        <v>250</v>
      </c>
      <c r="G7223" s="196">
        <v>45.496580000000002</v>
      </c>
    </row>
    <row r="7224" spans="1:7" s="176" customFormat="1" ht="18.600000000000001" customHeight="1" x14ac:dyDescent="0.35">
      <c r="A7224" s="370" t="s">
        <v>457</v>
      </c>
      <c r="B7224" s="411"/>
      <c r="C7224" s="195">
        <v>2023</v>
      </c>
      <c r="D7224" s="279">
        <v>0.38</v>
      </c>
      <c r="E7224" s="245">
        <v>1</v>
      </c>
      <c r="F7224" s="245">
        <v>360</v>
      </c>
      <c r="G7224" s="196">
        <v>49.66337</v>
      </c>
    </row>
    <row r="7225" spans="1:7" s="176" customFormat="1" ht="45.6" customHeight="1" x14ac:dyDescent="0.35">
      <c r="A7225" s="370" t="s">
        <v>457</v>
      </c>
      <c r="B7225" s="412"/>
      <c r="C7225" s="195">
        <v>2023</v>
      </c>
      <c r="D7225" s="279">
        <v>0.38</v>
      </c>
      <c r="E7225" s="245">
        <v>1</v>
      </c>
      <c r="F7225" s="245">
        <v>300</v>
      </c>
      <c r="G7225" s="196">
        <v>49.663359999999997</v>
      </c>
    </row>
    <row r="7226" spans="1:7" s="176" customFormat="1" ht="105" customHeight="1" x14ac:dyDescent="0.35">
      <c r="A7226" s="370" t="s">
        <v>457</v>
      </c>
      <c r="B7226" s="117" t="s">
        <v>462</v>
      </c>
      <c r="C7226" s="100">
        <v>2023</v>
      </c>
      <c r="D7226" s="169">
        <v>0.4</v>
      </c>
      <c r="E7226" s="103">
        <v>1</v>
      </c>
      <c r="F7226" s="103">
        <v>55</v>
      </c>
      <c r="G7226" s="104">
        <v>64.617090000000005</v>
      </c>
    </row>
    <row r="7227" spans="1:7" s="176" customFormat="1" ht="105" customHeight="1" x14ac:dyDescent="0.35">
      <c r="A7227" s="370" t="s">
        <v>457</v>
      </c>
      <c r="B7227" s="117" t="s">
        <v>462</v>
      </c>
      <c r="C7227" s="100">
        <v>2023</v>
      </c>
      <c r="D7227" s="169">
        <v>0.4</v>
      </c>
      <c r="E7227" s="103">
        <v>1</v>
      </c>
      <c r="F7227" s="103">
        <v>150</v>
      </c>
      <c r="G7227" s="104">
        <v>60.049979999999998</v>
      </c>
    </row>
    <row r="7228" spans="1:7" s="176" customFormat="1" ht="105" customHeight="1" x14ac:dyDescent="0.35">
      <c r="A7228" s="370" t="s">
        <v>457</v>
      </c>
      <c r="B7228" s="117" t="s">
        <v>462</v>
      </c>
      <c r="C7228" s="100">
        <v>2023</v>
      </c>
      <c r="D7228" s="169">
        <v>0.4</v>
      </c>
      <c r="E7228" s="103">
        <v>1</v>
      </c>
      <c r="F7228" s="103">
        <v>70</v>
      </c>
      <c r="G7228" s="104">
        <v>60.049979999999998</v>
      </c>
    </row>
    <row r="7229" spans="1:7" s="176" customFormat="1" ht="105" customHeight="1" x14ac:dyDescent="0.35">
      <c r="A7229" s="370" t="s">
        <v>457</v>
      </c>
      <c r="B7229" s="117" t="s">
        <v>462</v>
      </c>
      <c r="C7229" s="100">
        <v>2023</v>
      </c>
      <c r="D7229" s="169">
        <v>0.4</v>
      </c>
      <c r="E7229" s="103">
        <v>1</v>
      </c>
      <c r="F7229" s="103">
        <v>150</v>
      </c>
      <c r="G7229" s="104">
        <v>60.049979999999998</v>
      </c>
    </row>
    <row r="7230" spans="1:7" s="176" customFormat="1" ht="105" customHeight="1" x14ac:dyDescent="0.35">
      <c r="A7230" s="370" t="s">
        <v>457</v>
      </c>
      <c r="B7230" s="117" t="s">
        <v>665</v>
      </c>
      <c r="C7230" s="100">
        <v>2023</v>
      </c>
      <c r="D7230" s="169">
        <v>0.4</v>
      </c>
      <c r="E7230" s="103">
        <v>1</v>
      </c>
      <c r="F7230" s="103">
        <v>175.5</v>
      </c>
      <c r="G7230" s="104">
        <v>60.039239999999999</v>
      </c>
    </row>
    <row r="7231" spans="1:7" s="176" customFormat="1" ht="105" customHeight="1" x14ac:dyDescent="0.35">
      <c r="A7231" s="370" t="s">
        <v>457</v>
      </c>
      <c r="B7231" s="117" t="s">
        <v>665</v>
      </c>
      <c r="C7231" s="100">
        <v>2023</v>
      </c>
      <c r="D7231" s="169">
        <v>0.4</v>
      </c>
      <c r="E7231" s="103">
        <v>1</v>
      </c>
      <c r="F7231" s="103">
        <v>560</v>
      </c>
      <c r="G7231" s="104">
        <v>59.796720000000001</v>
      </c>
    </row>
    <row r="7232" spans="1:7" s="176" customFormat="1" ht="105" customHeight="1" x14ac:dyDescent="0.35">
      <c r="A7232" s="370" t="s">
        <v>457</v>
      </c>
      <c r="B7232" s="219" t="s">
        <v>663</v>
      </c>
      <c r="C7232" s="100">
        <v>2023</v>
      </c>
      <c r="D7232" s="169">
        <v>0.4</v>
      </c>
      <c r="E7232" s="103">
        <v>1</v>
      </c>
      <c r="F7232" s="103">
        <v>80</v>
      </c>
      <c r="G7232" s="104">
        <v>78.818939999999998</v>
      </c>
    </row>
    <row r="7233" spans="1:7" s="176" customFormat="1" ht="105" customHeight="1" x14ac:dyDescent="0.35">
      <c r="A7233" s="370" t="s">
        <v>457</v>
      </c>
      <c r="B7233" s="219" t="s">
        <v>664</v>
      </c>
      <c r="C7233" s="100">
        <v>2023</v>
      </c>
      <c r="D7233" s="169">
        <v>0.4</v>
      </c>
      <c r="E7233" s="103">
        <v>1</v>
      </c>
      <c r="F7233" s="103">
        <v>150</v>
      </c>
      <c r="G7233" s="104">
        <v>62.134230000000002</v>
      </c>
    </row>
    <row r="7234" spans="1:7" s="176" customFormat="1" ht="105" customHeight="1" x14ac:dyDescent="0.35">
      <c r="A7234" s="370" t="s">
        <v>457</v>
      </c>
      <c r="B7234" s="219" t="s">
        <v>671</v>
      </c>
      <c r="C7234" s="100">
        <v>2023</v>
      </c>
      <c r="D7234" s="169" t="s">
        <v>100</v>
      </c>
      <c r="E7234" s="103">
        <v>1</v>
      </c>
      <c r="F7234" s="103">
        <v>150</v>
      </c>
      <c r="G7234" s="104">
        <v>25.811229999999998</v>
      </c>
    </row>
    <row r="7235" spans="1:7" s="176" customFormat="1" ht="105" customHeight="1" x14ac:dyDescent="0.35">
      <c r="A7235" s="370" t="s">
        <v>457</v>
      </c>
      <c r="B7235" s="219" t="s">
        <v>671</v>
      </c>
      <c r="C7235" s="100">
        <v>2023</v>
      </c>
      <c r="D7235" s="169" t="s">
        <v>100</v>
      </c>
      <c r="E7235" s="103">
        <v>1</v>
      </c>
      <c r="F7235" s="103">
        <v>150</v>
      </c>
      <c r="G7235" s="104">
        <v>21.859326630000002</v>
      </c>
    </row>
    <row r="7236" spans="1:7" s="176" customFormat="1" ht="105" customHeight="1" x14ac:dyDescent="0.35">
      <c r="A7236" s="370" t="s">
        <v>457</v>
      </c>
      <c r="B7236" s="219" t="s">
        <v>675</v>
      </c>
      <c r="C7236" s="100">
        <v>2023</v>
      </c>
      <c r="D7236" s="100">
        <v>0.4</v>
      </c>
      <c r="E7236" s="103">
        <v>1</v>
      </c>
      <c r="F7236" s="103">
        <v>80</v>
      </c>
      <c r="G7236" s="104">
        <v>45.71114</v>
      </c>
    </row>
    <row r="7237" spans="1:7" s="176" customFormat="1" ht="105" customHeight="1" x14ac:dyDescent="0.35">
      <c r="A7237" s="370" t="s">
        <v>457</v>
      </c>
      <c r="B7237" s="117" t="s">
        <v>697</v>
      </c>
      <c r="C7237" s="100">
        <v>2023</v>
      </c>
      <c r="D7237" s="100">
        <v>10</v>
      </c>
      <c r="E7237" s="103">
        <v>1</v>
      </c>
      <c r="F7237" s="103">
        <v>50</v>
      </c>
      <c r="G7237" s="104">
        <v>70.435149963399994</v>
      </c>
    </row>
    <row r="7238" spans="1:7" s="176" customFormat="1" ht="105" customHeight="1" x14ac:dyDescent="0.35">
      <c r="A7238" s="370" t="s">
        <v>457</v>
      </c>
      <c r="B7238" s="220" t="s">
        <v>687</v>
      </c>
      <c r="C7238" s="195">
        <v>2023</v>
      </c>
      <c r="D7238" s="195">
        <v>10</v>
      </c>
      <c r="E7238" s="195">
        <v>1</v>
      </c>
      <c r="F7238" s="195">
        <v>50</v>
      </c>
      <c r="G7238" s="196">
        <v>66.719989999999996</v>
      </c>
    </row>
    <row r="7239" spans="1:7" s="176" customFormat="1" ht="18.600000000000001" customHeight="1" x14ac:dyDescent="0.35">
      <c r="A7239" s="370" t="s">
        <v>457</v>
      </c>
      <c r="B7239" s="409" t="s">
        <v>688</v>
      </c>
      <c r="C7239" s="195">
        <v>2023</v>
      </c>
      <c r="D7239" s="195">
        <v>0.4</v>
      </c>
      <c r="E7239" s="195">
        <v>1</v>
      </c>
      <c r="F7239" s="195">
        <v>150</v>
      </c>
      <c r="G7239" s="178">
        <v>48.279020000000003</v>
      </c>
    </row>
    <row r="7240" spans="1:7" s="176" customFormat="1" ht="18.600000000000001" customHeight="1" x14ac:dyDescent="0.35">
      <c r="A7240" s="370" t="s">
        <v>457</v>
      </c>
      <c r="B7240" s="409"/>
      <c r="C7240" s="195">
        <v>2023</v>
      </c>
      <c r="D7240" s="195">
        <v>0.4</v>
      </c>
      <c r="E7240" s="195">
        <v>1</v>
      </c>
      <c r="F7240" s="195">
        <v>150</v>
      </c>
      <c r="G7240" s="178">
        <v>48.279029999999999</v>
      </c>
    </row>
    <row r="7241" spans="1:7" s="176" customFormat="1" ht="18.600000000000001" customHeight="1" x14ac:dyDescent="0.35">
      <c r="A7241" s="370" t="s">
        <v>457</v>
      </c>
      <c r="B7241" s="409"/>
      <c r="C7241" s="195">
        <v>2023</v>
      </c>
      <c r="D7241" s="195">
        <v>0.4</v>
      </c>
      <c r="E7241" s="195">
        <v>1</v>
      </c>
      <c r="F7241" s="195">
        <v>150</v>
      </c>
      <c r="G7241" s="196">
        <v>52.94211</v>
      </c>
    </row>
    <row r="7242" spans="1:7" s="176" customFormat="1" ht="18.600000000000001" customHeight="1" x14ac:dyDescent="0.35">
      <c r="A7242" s="370" t="s">
        <v>457</v>
      </c>
      <c r="B7242" s="409"/>
      <c r="C7242" s="195">
        <v>2023</v>
      </c>
      <c r="D7242" s="195">
        <v>0.4</v>
      </c>
      <c r="E7242" s="195">
        <v>1</v>
      </c>
      <c r="F7242" s="195">
        <v>80</v>
      </c>
      <c r="G7242" s="196">
        <v>74.572890000000001</v>
      </c>
    </row>
    <row r="7243" spans="1:7" s="176" customFormat="1" ht="20.399999999999999" customHeight="1" x14ac:dyDescent="0.35">
      <c r="A7243" s="370" t="s">
        <v>457</v>
      </c>
      <c r="B7243" s="220" t="s">
        <v>689</v>
      </c>
      <c r="C7243" s="195">
        <v>2023</v>
      </c>
      <c r="D7243" s="195">
        <v>0.4</v>
      </c>
      <c r="E7243" s="195">
        <v>1</v>
      </c>
      <c r="F7243" s="195">
        <v>70</v>
      </c>
      <c r="G7243" s="178">
        <v>46.774250000000002</v>
      </c>
    </row>
    <row r="7244" spans="1:7" s="176" customFormat="1" ht="25.5" customHeight="1" x14ac:dyDescent="0.35">
      <c r="A7244" s="370" t="s">
        <v>457</v>
      </c>
      <c r="B7244" s="409" t="s">
        <v>633</v>
      </c>
      <c r="C7244" s="195">
        <v>2023</v>
      </c>
      <c r="D7244" s="195">
        <v>10</v>
      </c>
      <c r="E7244" s="195">
        <v>1</v>
      </c>
      <c r="F7244" s="146">
        <v>15</v>
      </c>
      <c r="G7244" s="196">
        <v>19.372229999999998</v>
      </c>
    </row>
    <row r="7245" spans="1:7" s="176" customFormat="1" ht="25.5" customHeight="1" x14ac:dyDescent="0.35">
      <c r="A7245" s="370" t="s">
        <v>457</v>
      </c>
      <c r="B7245" s="409"/>
      <c r="C7245" s="195">
        <v>2023</v>
      </c>
      <c r="D7245" s="195">
        <v>0.4</v>
      </c>
      <c r="E7245" s="195">
        <v>1</v>
      </c>
      <c r="F7245" s="146">
        <v>15</v>
      </c>
      <c r="G7245" s="196">
        <v>19.372229999999998</v>
      </c>
    </row>
    <row r="7246" spans="1:7" s="176" customFormat="1" ht="25.5" customHeight="1" x14ac:dyDescent="0.35">
      <c r="A7246" s="370" t="s">
        <v>457</v>
      </c>
      <c r="B7246" s="409"/>
      <c r="C7246" s="195">
        <v>2023</v>
      </c>
      <c r="D7246" s="195">
        <v>10</v>
      </c>
      <c r="E7246" s="195">
        <v>1</v>
      </c>
      <c r="F7246" s="146">
        <v>15</v>
      </c>
      <c r="G7246" s="196">
        <v>19.372229999999998</v>
      </c>
    </row>
    <row r="7247" spans="1:7" s="176" customFormat="1" ht="25.5" customHeight="1" x14ac:dyDescent="0.35">
      <c r="A7247" s="370" t="s">
        <v>457</v>
      </c>
      <c r="B7247" s="409" t="s">
        <v>690</v>
      </c>
      <c r="C7247" s="195">
        <v>2023</v>
      </c>
      <c r="D7247" s="195">
        <v>10</v>
      </c>
      <c r="E7247" s="195">
        <v>1</v>
      </c>
      <c r="F7247" s="146">
        <v>150</v>
      </c>
      <c r="G7247" s="196">
        <v>22.738409999999995</v>
      </c>
    </row>
    <row r="7248" spans="1:7" s="176" customFormat="1" ht="25.5" customHeight="1" x14ac:dyDescent="0.35">
      <c r="A7248" s="370" t="s">
        <v>457</v>
      </c>
      <c r="B7248" s="409"/>
      <c r="C7248" s="195">
        <v>2023</v>
      </c>
      <c r="D7248" s="195">
        <v>0.4</v>
      </c>
      <c r="E7248" s="195">
        <v>1</v>
      </c>
      <c r="F7248" s="148">
        <v>149.32</v>
      </c>
      <c r="G7248" s="196">
        <v>33.396670000000007</v>
      </c>
    </row>
    <row r="7249" spans="1:10" s="176" customFormat="1" ht="25.5" customHeight="1" x14ac:dyDescent="0.35">
      <c r="A7249" s="370" t="s">
        <v>457</v>
      </c>
      <c r="B7249" s="409"/>
      <c r="C7249" s="195">
        <v>2023</v>
      </c>
      <c r="D7249" s="195">
        <v>10</v>
      </c>
      <c r="E7249" s="195">
        <v>1</v>
      </c>
      <c r="F7249" s="146">
        <v>120</v>
      </c>
      <c r="G7249" s="196">
        <v>50.437510000000003</v>
      </c>
    </row>
    <row r="7250" spans="1:10" s="176" customFormat="1" ht="25.5" customHeight="1" x14ac:dyDescent="0.35">
      <c r="A7250" s="370" t="s">
        <v>457</v>
      </c>
      <c r="B7250" s="409"/>
      <c r="C7250" s="195">
        <v>2023</v>
      </c>
      <c r="D7250" s="195">
        <v>10</v>
      </c>
      <c r="E7250" s="195">
        <v>1</v>
      </c>
      <c r="F7250" s="146">
        <v>102</v>
      </c>
      <c r="G7250" s="196">
        <v>58.944499999999998</v>
      </c>
    </row>
    <row r="7251" spans="1:10" s="176" customFormat="1" ht="25.5" customHeight="1" x14ac:dyDescent="0.35">
      <c r="A7251" s="370" t="s">
        <v>457</v>
      </c>
      <c r="B7251" s="409"/>
      <c r="C7251" s="195">
        <v>2023</v>
      </c>
      <c r="D7251" s="195">
        <v>10</v>
      </c>
      <c r="E7251" s="195">
        <v>1</v>
      </c>
      <c r="F7251" s="146">
        <v>80</v>
      </c>
      <c r="G7251" s="196">
        <v>58.944499999999998</v>
      </c>
    </row>
    <row r="7252" spans="1:10" s="176" customFormat="1" ht="25.5" customHeight="1" x14ac:dyDescent="0.35">
      <c r="A7252" s="370" t="s">
        <v>457</v>
      </c>
      <c r="B7252" s="409"/>
      <c r="C7252" s="195">
        <v>2023</v>
      </c>
      <c r="D7252" s="195">
        <v>10</v>
      </c>
      <c r="E7252" s="195">
        <v>1</v>
      </c>
      <c r="F7252" s="146">
        <v>50</v>
      </c>
      <c r="G7252" s="196">
        <v>58.944499999999998</v>
      </c>
    </row>
    <row r="7253" spans="1:10" s="171" customFormat="1" ht="18.600000000000001" customHeight="1" collapsed="1" x14ac:dyDescent="0.35">
      <c r="A7253" s="371" t="s">
        <v>458</v>
      </c>
      <c r="B7253" s="179" t="s">
        <v>85</v>
      </c>
      <c r="C7253" s="170"/>
      <c r="D7253" s="170"/>
      <c r="E7253" s="197">
        <f>SUM(E7254:E7319)</f>
        <v>74</v>
      </c>
      <c r="F7253" s="197">
        <f>SUM(F7254:F7319)</f>
        <v>36727</v>
      </c>
      <c r="G7253" s="197">
        <f>SUM(G7254:G7319)</f>
        <v>37105.236845979998</v>
      </c>
    </row>
    <row r="7254" spans="1:10" s="182" customFormat="1" ht="87.45" customHeight="1" x14ac:dyDescent="0.35">
      <c r="A7254" s="370" t="s">
        <v>458</v>
      </c>
      <c r="B7254" s="219" t="s">
        <v>455</v>
      </c>
      <c r="C7254" s="100">
        <v>2022</v>
      </c>
      <c r="D7254" s="180">
        <v>35</v>
      </c>
      <c r="E7254" s="103">
        <v>1</v>
      </c>
      <c r="F7254" s="103">
        <v>1485</v>
      </c>
      <c r="G7254" s="108">
        <v>1092.02234</v>
      </c>
      <c r="H7254" s="181"/>
      <c r="J7254" s="183"/>
    </row>
    <row r="7255" spans="1:10" ht="66" customHeight="1" x14ac:dyDescent="0.35">
      <c r="A7255" s="370" t="s">
        <v>458</v>
      </c>
      <c r="B7255" s="219" t="s">
        <v>319</v>
      </c>
      <c r="C7255" s="100">
        <v>2021</v>
      </c>
      <c r="D7255" s="100" t="s">
        <v>101</v>
      </c>
      <c r="E7255" s="103">
        <v>1</v>
      </c>
      <c r="F7255" s="102">
        <v>375.5</v>
      </c>
      <c r="G7255" s="104">
        <v>171.13216</v>
      </c>
      <c r="I7255" s="63"/>
    </row>
    <row r="7256" spans="1:10" ht="72" customHeight="1" x14ac:dyDescent="0.35">
      <c r="A7256" s="370" t="s">
        <v>458</v>
      </c>
      <c r="B7256" s="219" t="s">
        <v>315</v>
      </c>
      <c r="C7256" s="100">
        <v>2021</v>
      </c>
      <c r="D7256" s="100">
        <v>10</v>
      </c>
      <c r="E7256" s="103">
        <v>1</v>
      </c>
      <c r="F7256" s="102">
        <v>30</v>
      </c>
      <c r="G7256" s="104">
        <v>25.307369999999999</v>
      </c>
      <c r="I7256" s="181"/>
    </row>
    <row r="7257" spans="1:10" ht="87.45" customHeight="1" x14ac:dyDescent="0.35">
      <c r="A7257" s="370" t="s">
        <v>458</v>
      </c>
      <c r="B7257" s="219" t="s">
        <v>1354</v>
      </c>
      <c r="C7257" s="100">
        <v>2021</v>
      </c>
      <c r="D7257" s="100">
        <v>10</v>
      </c>
      <c r="E7257" s="103">
        <v>1</v>
      </c>
      <c r="F7257" s="102">
        <v>1200</v>
      </c>
      <c r="G7257" s="104">
        <v>543.16399999999999</v>
      </c>
    </row>
    <row r="7258" spans="1:10" s="63" customFormat="1" ht="87.45" customHeight="1" x14ac:dyDescent="0.35">
      <c r="A7258" s="370" t="s">
        <v>458</v>
      </c>
      <c r="B7258" s="222" t="s">
        <v>397</v>
      </c>
      <c r="C7258" s="69">
        <v>2022</v>
      </c>
      <c r="D7258" s="69">
        <v>10</v>
      </c>
      <c r="E7258" s="71">
        <v>6</v>
      </c>
      <c r="F7258" s="72">
        <v>631.5</v>
      </c>
      <c r="G7258" s="73">
        <v>3903.1873999999998</v>
      </c>
    </row>
    <row r="7259" spans="1:10" ht="67.2" customHeight="1" x14ac:dyDescent="0.35">
      <c r="A7259" s="370" t="s">
        <v>458</v>
      </c>
      <c r="B7259" s="222" t="s">
        <v>775</v>
      </c>
      <c r="C7259" s="69">
        <v>2022</v>
      </c>
      <c r="D7259" s="81">
        <v>10</v>
      </c>
      <c r="E7259" s="81">
        <v>1</v>
      </c>
      <c r="F7259" s="70">
        <v>150</v>
      </c>
      <c r="G7259" s="82">
        <v>192.47730000000001</v>
      </c>
    </row>
    <row r="7260" spans="1:10" ht="52.2" customHeight="1" x14ac:dyDescent="0.35">
      <c r="A7260" s="370" t="s">
        <v>458</v>
      </c>
      <c r="B7260" s="222" t="s">
        <v>459</v>
      </c>
      <c r="C7260" s="69">
        <v>2022</v>
      </c>
      <c r="D7260" s="174" t="s">
        <v>101</v>
      </c>
      <c r="E7260" s="71">
        <v>1</v>
      </c>
      <c r="F7260" s="72">
        <v>580</v>
      </c>
      <c r="G7260" s="73">
        <v>193.04391000000001</v>
      </c>
    </row>
    <row r="7261" spans="1:10" ht="87.45" customHeight="1" x14ac:dyDescent="0.35">
      <c r="A7261" s="370" t="s">
        <v>458</v>
      </c>
      <c r="B7261" s="222" t="s">
        <v>361</v>
      </c>
      <c r="C7261" s="69">
        <v>2022</v>
      </c>
      <c r="D7261" s="184">
        <v>10</v>
      </c>
      <c r="E7261" s="71">
        <v>1</v>
      </c>
      <c r="F7261" s="72">
        <v>30</v>
      </c>
      <c r="G7261" s="73">
        <v>196.77046999999999</v>
      </c>
    </row>
    <row r="7262" spans="1:10" ht="87.45" customHeight="1" x14ac:dyDescent="0.35">
      <c r="A7262" s="370" t="s">
        <v>458</v>
      </c>
      <c r="B7262" s="85" t="s">
        <v>834</v>
      </c>
      <c r="C7262" s="69">
        <v>2022</v>
      </c>
      <c r="D7262" s="174" t="s">
        <v>101</v>
      </c>
      <c r="E7262" s="71">
        <v>1</v>
      </c>
      <c r="F7262" s="245">
        <v>250</v>
      </c>
      <c r="G7262" s="265">
        <v>184.84665000000001</v>
      </c>
    </row>
    <row r="7263" spans="1:10" ht="70.95" customHeight="1" x14ac:dyDescent="0.35">
      <c r="A7263" s="370" t="s">
        <v>458</v>
      </c>
      <c r="B7263" s="222" t="s">
        <v>1355</v>
      </c>
      <c r="C7263" s="69">
        <v>2022</v>
      </c>
      <c r="D7263" s="184">
        <v>10</v>
      </c>
      <c r="E7263" s="71">
        <v>1</v>
      </c>
      <c r="F7263" s="72">
        <v>424.5</v>
      </c>
      <c r="G7263" s="73">
        <v>282.01285000000001</v>
      </c>
    </row>
    <row r="7264" spans="1:10" ht="73.2" customHeight="1" x14ac:dyDescent="0.35">
      <c r="A7264" s="370" t="s">
        <v>458</v>
      </c>
      <c r="B7264" s="222" t="s">
        <v>1356</v>
      </c>
      <c r="C7264" s="69">
        <v>2022</v>
      </c>
      <c r="D7264" s="184">
        <v>10</v>
      </c>
      <c r="E7264" s="71">
        <v>1</v>
      </c>
      <c r="F7264" s="72">
        <v>630</v>
      </c>
      <c r="G7264" s="104">
        <v>266.68725000000001</v>
      </c>
    </row>
    <row r="7265" spans="1:7" ht="25.2" customHeight="1" x14ac:dyDescent="0.35">
      <c r="A7265" s="370" t="s">
        <v>458</v>
      </c>
      <c r="B7265" s="173" t="str">
        <f>B5557</f>
        <v>Красногвардейский РЭС 15-150 кВт_22г</v>
      </c>
      <c r="C7265" s="182">
        <v>2022</v>
      </c>
      <c r="D7265" s="184">
        <v>10</v>
      </c>
      <c r="E7265" s="71">
        <v>1</v>
      </c>
      <c r="F7265" s="71">
        <v>100</v>
      </c>
      <c r="G7265" s="73">
        <v>17.449169999999999</v>
      </c>
    </row>
    <row r="7266" spans="1:7" ht="25.2" customHeight="1" x14ac:dyDescent="0.35">
      <c r="A7266" s="370" t="s">
        <v>458</v>
      </c>
      <c r="B7266" s="173" t="str">
        <f>B7168</f>
        <v>АСКУЭ Новоалександровский РЭС 15-150 кВт_22г</v>
      </c>
      <c r="C7266" s="69">
        <v>2022</v>
      </c>
      <c r="D7266" s="184">
        <v>10</v>
      </c>
      <c r="E7266" s="81">
        <v>1</v>
      </c>
      <c r="F7266" s="69">
        <v>100</v>
      </c>
      <c r="G7266" s="73">
        <v>29.840900000000001</v>
      </c>
    </row>
    <row r="7267" spans="1:7" ht="25.2" customHeight="1" x14ac:dyDescent="0.35">
      <c r="A7267" s="370" t="s">
        <v>458</v>
      </c>
      <c r="B7267" s="222" t="s">
        <v>698</v>
      </c>
      <c r="C7267" s="69">
        <v>2022</v>
      </c>
      <c r="D7267" s="184">
        <v>10</v>
      </c>
      <c r="E7267" s="81">
        <v>1</v>
      </c>
      <c r="F7267" s="71">
        <v>51</v>
      </c>
      <c r="G7267" s="73">
        <v>26.489419999999999</v>
      </c>
    </row>
    <row r="7268" spans="1:7" ht="67.95" customHeight="1" x14ac:dyDescent="0.35">
      <c r="A7268" s="370" t="s">
        <v>458</v>
      </c>
      <c r="B7268" s="86" t="s">
        <v>1357</v>
      </c>
      <c r="C7268" s="69">
        <v>2022</v>
      </c>
      <c r="D7268" s="69">
        <v>10</v>
      </c>
      <c r="E7268" s="81">
        <v>1</v>
      </c>
      <c r="F7268" s="69">
        <v>150</v>
      </c>
      <c r="G7268" s="73">
        <v>144.80058</v>
      </c>
    </row>
    <row r="7269" spans="1:7" s="29" customFormat="1" ht="87.45" customHeight="1" x14ac:dyDescent="0.35">
      <c r="A7269" s="370" t="s">
        <v>458</v>
      </c>
      <c r="B7269" s="94" t="s">
        <v>943</v>
      </c>
      <c r="C7269" s="34">
        <v>2023</v>
      </c>
      <c r="D7269" s="27">
        <v>10</v>
      </c>
      <c r="E7269" s="39">
        <v>1</v>
      </c>
      <c r="F7269" s="53">
        <v>500</v>
      </c>
      <c r="G7269" s="40">
        <v>456.34199999999998</v>
      </c>
    </row>
    <row r="7270" spans="1:7" s="29" customFormat="1" ht="61.95" customHeight="1" x14ac:dyDescent="0.35">
      <c r="A7270" s="370" t="s">
        <v>458</v>
      </c>
      <c r="B7270" s="311" t="s">
        <v>1296</v>
      </c>
      <c r="C7270" s="31">
        <v>2023</v>
      </c>
      <c r="D7270" s="31">
        <v>10</v>
      </c>
      <c r="E7270" s="31">
        <v>1</v>
      </c>
      <c r="F7270" s="185">
        <v>40</v>
      </c>
      <c r="G7270" s="48">
        <v>467.88704999999999</v>
      </c>
    </row>
    <row r="7271" spans="1:7" s="29" customFormat="1" ht="87.45" customHeight="1" x14ac:dyDescent="0.35">
      <c r="A7271" s="370" t="s">
        <v>458</v>
      </c>
      <c r="B7271" s="186" t="s">
        <v>1358</v>
      </c>
      <c r="C7271" s="31">
        <v>2023</v>
      </c>
      <c r="D7271" s="31">
        <v>10</v>
      </c>
      <c r="E7271" s="31">
        <v>1</v>
      </c>
      <c r="F7271" s="185">
        <v>360</v>
      </c>
      <c r="G7271" s="48">
        <v>445.20890000000003</v>
      </c>
    </row>
    <row r="7272" spans="1:7" s="29" customFormat="1" ht="87.45" customHeight="1" x14ac:dyDescent="0.35">
      <c r="A7272" s="370" t="s">
        <v>458</v>
      </c>
      <c r="B7272" s="94" t="s">
        <v>539</v>
      </c>
      <c r="C7272" s="25">
        <v>2023</v>
      </c>
      <c r="D7272" s="27">
        <v>35</v>
      </c>
      <c r="E7272" s="39">
        <v>1</v>
      </c>
      <c r="F7272" s="28">
        <v>706.5</v>
      </c>
      <c r="G7272" s="37">
        <v>1390.6888300000001</v>
      </c>
    </row>
    <row r="7273" spans="1:7" s="29" customFormat="1" ht="70.95" customHeight="1" x14ac:dyDescent="0.35">
      <c r="A7273" s="370" t="s">
        <v>458</v>
      </c>
      <c r="B7273" s="94" t="s">
        <v>1359</v>
      </c>
      <c r="C7273" s="25">
        <v>2023</v>
      </c>
      <c r="D7273" s="284" t="s">
        <v>101</v>
      </c>
      <c r="E7273" s="39">
        <v>1</v>
      </c>
      <c r="F7273" s="28">
        <v>140</v>
      </c>
      <c r="G7273" s="40">
        <v>440.95460000000003</v>
      </c>
    </row>
    <row r="7274" spans="1:7" s="29" customFormat="1" ht="87.45" customHeight="1" x14ac:dyDescent="0.35">
      <c r="A7274" s="370" t="s">
        <v>458</v>
      </c>
      <c r="B7274" s="94" t="s">
        <v>1360</v>
      </c>
      <c r="C7274" s="25">
        <v>2023</v>
      </c>
      <c r="D7274" s="284" t="s">
        <v>101</v>
      </c>
      <c r="E7274" s="39">
        <v>1</v>
      </c>
      <c r="F7274" s="28">
        <v>650</v>
      </c>
      <c r="G7274" s="40">
        <v>457.572</v>
      </c>
    </row>
    <row r="7275" spans="1:7" s="29" customFormat="1" ht="67.95" customHeight="1" x14ac:dyDescent="0.35">
      <c r="A7275" s="370" t="s">
        <v>458</v>
      </c>
      <c r="B7275" s="94" t="s">
        <v>1361</v>
      </c>
      <c r="C7275" s="25">
        <v>2023</v>
      </c>
      <c r="D7275" s="284" t="s">
        <v>101</v>
      </c>
      <c r="E7275" s="39">
        <v>1</v>
      </c>
      <c r="F7275" s="28">
        <v>400</v>
      </c>
      <c r="G7275" s="40">
        <v>439.32474999999999</v>
      </c>
    </row>
    <row r="7276" spans="1:7" s="29" customFormat="1" ht="61.95" customHeight="1" x14ac:dyDescent="0.35">
      <c r="A7276" s="370" t="s">
        <v>458</v>
      </c>
      <c r="B7276" s="94" t="s">
        <v>1362</v>
      </c>
      <c r="C7276" s="25">
        <v>2023</v>
      </c>
      <c r="D7276" s="284" t="s">
        <v>101</v>
      </c>
      <c r="E7276" s="39">
        <v>1</v>
      </c>
      <c r="F7276" s="28">
        <v>800</v>
      </c>
      <c r="G7276" s="40">
        <v>470.68549999999999</v>
      </c>
    </row>
    <row r="7277" spans="1:7" s="29" customFormat="1" ht="67.2" customHeight="1" x14ac:dyDescent="0.35">
      <c r="A7277" s="370" t="s">
        <v>458</v>
      </c>
      <c r="B7277" s="94" t="s">
        <v>1363</v>
      </c>
      <c r="C7277" s="25">
        <v>2023</v>
      </c>
      <c r="D7277" s="25">
        <v>10</v>
      </c>
      <c r="E7277" s="39">
        <v>1</v>
      </c>
      <c r="F7277" s="28">
        <v>330</v>
      </c>
      <c r="G7277" s="40">
        <v>503.76819999999998</v>
      </c>
    </row>
    <row r="7278" spans="1:7" s="29" customFormat="1" ht="87.45" customHeight="1" x14ac:dyDescent="0.35">
      <c r="A7278" s="370" t="s">
        <v>458</v>
      </c>
      <c r="B7278" s="94" t="s">
        <v>1364</v>
      </c>
      <c r="C7278" s="25">
        <v>2023</v>
      </c>
      <c r="D7278" s="25">
        <v>10</v>
      </c>
      <c r="E7278" s="39">
        <v>1</v>
      </c>
      <c r="F7278" s="28">
        <v>120</v>
      </c>
      <c r="G7278" s="40">
        <v>499.82562000000001</v>
      </c>
    </row>
    <row r="7279" spans="1:7" s="29" customFormat="1" ht="99" customHeight="1" x14ac:dyDescent="0.35">
      <c r="A7279" s="370" t="s">
        <v>458</v>
      </c>
      <c r="B7279" s="93" t="s">
        <v>1365</v>
      </c>
      <c r="C7279" s="25">
        <v>2023</v>
      </c>
      <c r="D7279" s="27">
        <v>10</v>
      </c>
      <c r="E7279" s="39">
        <v>1</v>
      </c>
      <c r="F7279" s="43">
        <v>145</v>
      </c>
      <c r="G7279" s="40">
        <v>449.77697999999998</v>
      </c>
    </row>
    <row r="7280" spans="1:7" s="29" customFormat="1" ht="102" customHeight="1" x14ac:dyDescent="0.35">
      <c r="A7280" s="370" t="s">
        <v>458</v>
      </c>
      <c r="B7280" s="94" t="s">
        <v>1264</v>
      </c>
      <c r="C7280" s="25">
        <v>2023</v>
      </c>
      <c r="D7280" s="27">
        <v>10</v>
      </c>
      <c r="E7280" s="39">
        <v>2</v>
      </c>
      <c r="F7280" s="39"/>
      <c r="G7280" s="40">
        <v>627.46651999999995</v>
      </c>
    </row>
    <row r="7281" spans="1:7" s="29" customFormat="1" ht="64.2" customHeight="1" x14ac:dyDescent="0.35">
      <c r="A7281" s="370" t="s">
        <v>458</v>
      </c>
      <c r="B7281" s="94" t="s">
        <v>1366</v>
      </c>
      <c r="C7281" s="25">
        <v>2023</v>
      </c>
      <c r="D7281" s="27">
        <v>10</v>
      </c>
      <c r="E7281" s="39">
        <v>1</v>
      </c>
      <c r="F7281" s="39">
        <v>100</v>
      </c>
      <c r="G7281" s="40">
        <v>456.17851000000002</v>
      </c>
    </row>
    <row r="7282" spans="1:7" s="29" customFormat="1" ht="112.2" customHeight="1" x14ac:dyDescent="0.35">
      <c r="A7282" s="370" t="s">
        <v>458</v>
      </c>
      <c r="B7282" s="95" t="s">
        <v>1256</v>
      </c>
      <c r="C7282" s="34">
        <v>2023</v>
      </c>
      <c r="D7282" s="34">
        <v>10</v>
      </c>
      <c r="E7282" s="34">
        <v>1</v>
      </c>
      <c r="F7282" s="34">
        <v>128</v>
      </c>
      <c r="G7282" s="37">
        <v>243.29051999999999</v>
      </c>
    </row>
    <row r="7283" spans="1:7" s="29" customFormat="1" ht="103.2" customHeight="1" x14ac:dyDescent="0.35">
      <c r="A7283" s="370" t="s">
        <v>458</v>
      </c>
      <c r="B7283" s="95" t="s">
        <v>1367</v>
      </c>
      <c r="C7283" s="34">
        <v>2023</v>
      </c>
      <c r="D7283" s="34">
        <f>'[2]Приложение 1 '!E3228</f>
        <v>0</v>
      </c>
      <c r="E7283" s="34">
        <v>2</v>
      </c>
      <c r="F7283" s="34">
        <v>9000</v>
      </c>
      <c r="G7283" s="37">
        <v>550.37800000000004</v>
      </c>
    </row>
    <row r="7284" spans="1:7" ht="87.45" customHeight="1" x14ac:dyDescent="0.35">
      <c r="A7284" s="370" t="s">
        <v>458</v>
      </c>
      <c r="B7284" s="219" t="s">
        <v>1309</v>
      </c>
      <c r="C7284" s="69">
        <v>2023</v>
      </c>
      <c r="D7284" s="81">
        <v>10</v>
      </c>
      <c r="E7284" s="71">
        <v>1</v>
      </c>
      <c r="F7284" s="103">
        <v>30</v>
      </c>
      <c r="G7284" s="104">
        <v>509.63736999999998</v>
      </c>
    </row>
    <row r="7285" spans="1:7" ht="87.45" customHeight="1" x14ac:dyDescent="0.35">
      <c r="A7285" s="370" t="s">
        <v>458</v>
      </c>
      <c r="B7285" s="222" t="s">
        <v>1130</v>
      </c>
      <c r="C7285" s="69">
        <v>2023</v>
      </c>
      <c r="D7285" s="81">
        <v>10</v>
      </c>
      <c r="E7285" s="71">
        <v>1</v>
      </c>
      <c r="F7285" s="103">
        <v>72</v>
      </c>
      <c r="G7285" s="104">
        <v>506.90633000000003</v>
      </c>
    </row>
    <row r="7286" spans="1:7" ht="93" customHeight="1" x14ac:dyDescent="0.35">
      <c r="A7286" s="370" t="s">
        <v>458</v>
      </c>
      <c r="B7286" s="222" t="s">
        <v>1262</v>
      </c>
      <c r="C7286" s="69">
        <v>2023</v>
      </c>
      <c r="D7286" s="81">
        <v>10</v>
      </c>
      <c r="E7286" s="103">
        <v>1</v>
      </c>
      <c r="F7286" s="103">
        <v>1200</v>
      </c>
      <c r="G7286" s="104">
        <v>289.47755999999998</v>
      </c>
    </row>
    <row r="7287" spans="1:7" s="172" customFormat="1" ht="87.45" customHeight="1" x14ac:dyDescent="0.35">
      <c r="A7287" s="370" t="s">
        <v>458</v>
      </c>
      <c r="B7287" s="406" t="s">
        <v>695</v>
      </c>
      <c r="C7287" s="195">
        <v>2023</v>
      </c>
      <c r="D7287" s="195">
        <v>10</v>
      </c>
      <c r="E7287" s="245">
        <v>1</v>
      </c>
      <c r="F7287" s="245">
        <v>70</v>
      </c>
      <c r="G7287" s="196">
        <v>182.79718</v>
      </c>
    </row>
    <row r="7288" spans="1:7" s="172" customFormat="1" ht="87.45" customHeight="1" x14ac:dyDescent="0.35">
      <c r="A7288" s="370" t="s">
        <v>458</v>
      </c>
      <c r="B7288" s="407"/>
      <c r="C7288" s="195">
        <v>2023</v>
      </c>
      <c r="D7288" s="195">
        <v>10</v>
      </c>
      <c r="E7288" s="245">
        <v>1</v>
      </c>
      <c r="F7288" s="245">
        <v>60</v>
      </c>
      <c r="G7288" s="196">
        <v>439.9511</v>
      </c>
    </row>
    <row r="7289" spans="1:7" s="176" customFormat="1" ht="87.45" customHeight="1" x14ac:dyDescent="0.35">
      <c r="A7289" s="370" t="s">
        <v>458</v>
      </c>
      <c r="B7289" s="406" t="s">
        <v>699</v>
      </c>
      <c r="C7289" s="195">
        <v>2023</v>
      </c>
      <c r="D7289" s="195">
        <v>10</v>
      </c>
      <c r="E7289" s="245">
        <v>1</v>
      </c>
      <c r="F7289" s="245">
        <v>600</v>
      </c>
      <c r="G7289" s="196">
        <v>440.89022</v>
      </c>
    </row>
    <row r="7290" spans="1:7" s="176" customFormat="1" ht="87.45" customHeight="1" x14ac:dyDescent="0.35">
      <c r="A7290" s="370" t="s">
        <v>458</v>
      </c>
      <c r="B7290" s="407"/>
      <c r="C7290" s="195">
        <v>2023</v>
      </c>
      <c r="D7290" s="195">
        <v>10</v>
      </c>
      <c r="E7290" s="245">
        <v>1</v>
      </c>
      <c r="F7290" s="245">
        <v>200</v>
      </c>
      <c r="G7290" s="196">
        <v>448.26684</v>
      </c>
    </row>
    <row r="7291" spans="1:7" s="176" customFormat="1" ht="87.45" customHeight="1" x14ac:dyDescent="0.35">
      <c r="A7291" s="370" t="s">
        <v>458</v>
      </c>
      <c r="B7291" s="406" t="s">
        <v>463</v>
      </c>
      <c r="C7291" s="195">
        <v>2023</v>
      </c>
      <c r="D7291" s="195">
        <v>10</v>
      </c>
      <c r="E7291" s="245">
        <v>1</v>
      </c>
      <c r="F7291" s="245">
        <v>300</v>
      </c>
      <c r="G7291" s="196">
        <v>444.35255999999998</v>
      </c>
    </row>
    <row r="7292" spans="1:7" s="172" customFormat="1" ht="87.45" customHeight="1" x14ac:dyDescent="0.35">
      <c r="A7292" s="370" t="s">
        <v>458</v>
      </c>
      <c r="B7292" s="407"/>
      <c r="C7292" s="195">
        <v>2023</v>
      </c>
      <c r="D7292" s="195">
        <v>10</v>
      </c>
      <c r="E7292" s="245">
        <v>1</v>
      </c>
      <c r="F7292" s="245">
        <v>420</v>
      </c>
      <c r="G7292" s="196">
        <v>433.88166000000001</v>
      </c>
    </row>
    <row r="7293" spans="1:7" s="172" customFormat="1" ht="87.45" customHeight="1" x14ac:dyDescent="0.35">
      <c r="A7293" s="370" t="s">
        <v>458</v>
      </c>
      <c r="B7293" s="406" t="s">
        <v>463</v>
      </c>
      <c r="C7293" s="195">
        <v>2023</v>
      </c>
      <c r="D7293" s="195">
        <v>10</v>
      </c>
      <c r="E7293" s="245">
        <v>2</v>
      </c>
      <c r="F7293" s="245">
        <f>600+300</f>
        <v>900</v>
      </c>
      <c r="G7293" s="196">
        <f>161.30206+161.30206</f>
        <v>322.60412000000002</v>
      </c>
    </row>
    <row r="7294" spans="1:7" s="172" customFormat="1" ht="87.45" customHeight="1" x14ac:dyDescent="0.35">
      <c r="A7294" s="370" t="s">
        <v>458</v>
      </c>
      <c r="B7294" s="408"/>
      <c r="C7294" s="195">
        <v>2023</v>
      </c>
      <c r="D7294" s="195">
        <v>10</v>
      </c>
      <c r="E7294" s="245">
        <v>1</v>
      </c>
      <c r="F7294" s="245">
        <v>400</v>
      </c>
      <c r="G7294" s="196">
        <v>437.2038</v>
      </c>
    </row>
    <row r="7295" spans="1:7" s="172" customFormat="1" ht="87.45" customHeight="1" x14ac:dyDescent="0.35">
      <c r="A7295" s="370" t="s">
        <v>458</v>
      </c>
      <c r="B7295" s="407"/>
      <c r="C7295" s="195">
        <v>2023</v>
      </c>
      <c r="D7295" s="195">
        <v>10</v>
      </c>
      <c r="E7295" s="245">
        <v>1</v>
      </c>
      <c r="F7295" s="245">
        <v>600</v>
      </c>
      <c r="G7295" s="196">
        <v>437.2038</v>
      </c>
    </row>
    <row r="7296" spans="1:7" s="172" customFormat="1" ht="94.2" customHeight="1" x14ac:dyDescent="0.35">
      <c r="A7296" s="370" t="s">
        <v>458</v>
      </c>
      <c r="B7296" s="219" t="s">
        <v>665</v>
      </c>
      <c r="C7296" s="100">
        <v>2023</v>
      </c>
      <c r="D7296" s="110">
        <v>10</v>
      </c>
      <c r="E7296" s="103">
        <v>1</v>
      </c>
      <c r="F7296" s="22">
        <v>560</v>
      </c>
      <c r="G7296" s="104">
        <v>433.34813000000003</v>
      </c>
    </row>
    <row r="7297" spans="1:7" s="172" customFormat="1" ht="97.95" customHeight="1" x14ac:dyDescent="0.35">
      <c r="A7297" s="370" t="s">
        <v>458</v>
      </c>
      <c r="B7297" s="219" t="s">
        <v>666</v>
      </c>
      <c r="C7297" s="100">
        <v>2023</v>
      </c>
      <c r="D7297" s="110">
        <v>10</v>
      </c>
      <c r="E7297" s="103">
        <v>1</v>
      </c>
      <c r="F7297" s="103">
        <v>660</v>
      </c>
      <c r="G7297" s="104">
        <v>435.59195</v>
      </c>
    </row>
    <row r="7298" spans="1:7" s="172" customFormat="1" ht="97.95" customHeight="1" x14ac:dyDescent="0.35">
      <c r="A7298" s="370" t="s">
        <v>458</v>
      </c>
      <c r="B7298" s="219" t="s">
        <v>664</v>
      </c>
      <c r="C7298" s="62">
        <v>2023</v>
      </c>
      <c r="D7298" s="110">
        <v>10</v>
      </c>
      <c r="E7298" s="62">
        <v>1</v>
      </c>
      <c r="F7298" s="62">
        <v>150</v>
      </c>
      <c r="G7298" s="108">
        <v>435.08712000000003</v>
      </c>
    </row>
    <row r="7299" spans="1:7" s="172" customFormat="1" ht="91.2" customHeight="1" x14ac:dyDescent="0.35">
      <c r="A7299" s="370" t="s">
        <v>458</v>
      </c>
      <c r="B7299" s="219" t="s">
        <v>700</v>
      </c>
      <c r="C7299" s="100">
        <v>2023</v>
      </c>
      <c r="D7299" s="169" t="s">
        <v>101</v>
      </c>
      <c r="E7299" s="103">
        <v>1</v>
      </c>
      <c r="F7299" s="22">
        <v>100</v>
      </c>
      <c r="G7299" s="104">
        <v>437.01844</v>
      </c>
    </row>
    <row r="7300" spans="1:7" s="172" customFormat="1" ht="90" customHeight="1" x14ac:dyDescent="0.35">
      <c r="A7300" s="370" t="s">
        <v>458</v>
      </c>
      <c r="B7300" s="219" t="s">
        <v>701</v>
      </c>
      <c r="C7300" s="100">
        <v>2023</v>
      </c>
      <c r="D7300" s="169" t="s">
        <v>101</v>
      </c>
      <c r="E7300" s="103">
        <v>1</v>
      </c>
      <c r="F7300" s="149">
        <v>400</v>
      </c>
      <c r="G7300" s="104">
        <v>433.65312666</v>
      </c>
    </row>
    <row r="7301" spans="1:7" s="172" customFormat="1" ht="97.2" customHeight="1" x14ac:dyDescent="0.35">
      <c r="A7301" s="370" t="s">
        <v>458</v>
      </c>
      <c r="B7301" s="219" t="s">
        <v>701</v>
      </c>
      <c r="C7301" s="100">
        <v>2023</v>
      </c>
      <c r="D7301" s="169" t="s">
        <v>101</v>
      </c>
      <c r="E7301" s="103">
        <v>1</v>
      </c>
      <c r="F7301" s="149">
        <v>500</v>
      </c>
      <c r="G7301" s="104">
        <v>433.65312666</v>
      </c>
    </row>
    <row r="7302" spans="1:7" s="172" customFormat="1" ht="97.95" customHeight="1" x14ac:dyDescent="0.35">
      <c r="A7302" s="370" t="s">
        <v>458</v>
      </c>
      <c r="B7302" s="219" t="s">
        <v>701</v>
      </c>
      <c r="C7302" s="100">
        <v>2023</v>
      </c>
      <c r="D7302" s="169" t="s">
        <v>101</v>
      </c>
      <c r="E7302" s="103">
        <v>1</v>
      </c>
      <c r="F7302" s="149">
        <v>582</v>
      </c>
      <c r="G7302" s="104">
        <v>433.65312666</v>
      </c>
    </row>
    <row r="7303" spans="1:7" s="172" customFormat="1" ht="93" customHeight="1" x14ac:dyDescent="0.35">
      <c r="A7303" s="370" t="s">
        <v>458</v>
      </c>
      <c r="B7303" s="219" t="s">
        <v>702</v>
      </c>
      <c r="C7303" s="100">
        <v>2023</v>
      </c>
      <c r="D7303" s="169" t="s">
        <v>101</v>
      </c>
      <c r="E7303" s="103">
        <v>1</v>
      </c>
      <c r="F7303" s="103">
        <v>650</v>
      </c>
      <c r="G7303" s="104">
        <v>437.40447999999998</v>
      </c>
    </row>
    <row r="7304" spans="1:7" s="172" customFormat="1" ht="87.45" customHeight="1" x14ac:dyDescent="0.35">
      <c r="A7304" s="370" t="s">
        <v>458</v>
      </c>
      <c r="B7304" s="219" t="s">
        <v>618</v>
      </c>
      <c r="C7304" s="100">
        <v>2023</v>
      </c>
      <c r="D7304" s="169" t="s">
        <v>101</v>
      </c>
      <c r="E7304" s="103">
        <v>1</v>
      </c>
      <c r="F7304" s="149">
        <v>15</v>
      </c>
      <c r="G7304" s="104">
        <v>432.998446</v>
      </c>
    </row>
    <row r="7305" spans="1:7" s="172" customFormat="1" ht="60" customHeight="1" x14ac:dyDescent="0.35">
      <c r="A7305" s="370" t="s">
        <v>458</v>
      </c>
      <c r="B7305" s="219" t="s">
        <v>1368</v>
      </c>
      <c r="C7305" s="100">
        <v>2023</v>
      </c>
      <c r="D7305" s="169" t="s">
        <v>101</v>
      </c>
      <c r="E7305" s="103">
        <v>1</v>
      </c>
      <c r="F7305" s="103">
        <v>148</v>
      </c>
      <c r="G7305" s="104">
        <v>448.93326000000002</v>
      </c>
    </row>
    <row r="7306" spans="1:7" s="172" customFormat="1" ht="67.2" customHeight="1" x14ac:dyDescent="0.35">
      <c r="A7306" s="370" t="s">
        <v>458</v>
      </c>
      <c r="B7306" s="219" t="s">
        <v>1369</v>
      </c>
      <c r="C7306" s="100">
        <v>2023</v>
      </c>
      <c r="D7306" s="169" t="s">
        <v>101</v>
      </c>
      <c r="E7306" s="103">
        <v>1</v>
      </c>
      <c r="F7306" s="103">
        <v>450</v>
      </c>
      <c r="G7306" s="104">
        <v>446.15834000000001</v>
      </c>
    </row>
    <row r="7307" spans="1:7" s="172" customFormat="1" ht="70.2" customHeight="1" x14ac:dyDescent="0.35">
      <c r="A7307" s="370" t="s">
        <v>458</v>
      </c>
      <c r="B7307" s="219" t="s">
        <v>1370</v>
      </c>
      <c r="C7307" s="100">
        <v>2023</v>
      </c>
      <c r="D7307" s="169" t="s">
        <v>101</v>
      </c>
      <c r="E7307" s="103">
        <v>1</v>
      </c>
      <c r="F7307" s="103">
        <v>35</v>
      </c>
      <c r="G7307" s="104">
        <v>460.50220999999999</v>
      </c>
    </row>
    <row r="7308" spans="1:7" s="172" customFormat="1" ht="69" customHeight="1" x14ac:dyDescent="0.35">
      <c r="A7308" s="370" t="s">
        <v>458</v>
      </c>
      <c r="B7308" s="219" t="s">
        <v>1371</v>
      </c>
      <c r="C7308" s="100">
        <v>2023</v>
      </c>
      <c r="D7308" s="169" t="s">
        <v>101</v>
      </c>
      <c r="E7308" s="103">
        <v>1</v>
      </c>
      <c r="F7308" s="103">
        <v>150</v>
      </c>
      <c r="G7308" s="104">
        <v>472.84782999999999</v>
      </c>
    </row>
    <row r="7309" spans="1:7" s="172" customFormat="1" ht="67.95" customHeight="1" x14ac:dyDescent="0.35">
      <c r="A7309" s="370" t="s">
        <v>458</v>
      </c>
      <c r="B7309" s="219" t="s">
        <v>1372</v>
      </c>
      <c r="C7309" s="100">
        <v>2023</v>
      </c>
      <c r="D7309" s="169" t="s">
        <v>101</v>
      </c>
      <c r="E7309" s="103">
        <v>1</v>
      </c>
      <c r="F7309" s="103">
        <v>7</v>
      </c>
      <c r="G7309" s="104">
        <v>466.01306</v>
      </c>
    </row>
    <row r="7310" spans="1:7" s="172" customFormat="1" ht="64.95" customHeight="1" x14ac:dyDescent="0.35">
      <c r="A7310" s="370" t="s">
        <v>458</v>
      </c>
      <c r="B7310" s="219" t="s">
        <v>1373</v>
      </c>
      <c r="C7310" s="100">
        <v>2023</v>
      </c>
      <c r="D7310" s="100">
        <v>10</v>
      </c>
      <c r="E7310" s="103">
        <v>1</v>
      </c>
      <c r="F7310" s="103">
        <v>200</v>
      </c>
      <c r="G7310" s="104">
        <v>445.26967000000002</v>
      </c>
    </row>
    <row r="7311" spans="1:7" s="172" customFormat="1" ht="114" customHeight="1" x14ac:dyDescent="0.35">
      <c r="A7311" s="370" t="s">
        <v>458</v>
      </c>
      <c r="B7311" s="219" t="s">
        <v>540</v>
      </c>
      <c r="C7311" s="100">
        <v>2023</v>
      </c>
      <c r="D7311" s="100">
        <v>35</v>
      </c>
      <c r="E7311" s="103">
        <v>1</v>
      </c>
      <c r="F7311" s="103">
        <v>1500</v>
      </c>
      <c r="G7311" s="104">
        <v>1254.18202</v>
      </c>
    </row>
    <row r="7312" spans="1:7" s="172" customFormat="1" ht="123" customHeight="1" x14ac:dyDescent="0.35">
      <c r="A7312" s="370" t="s">
        <v>458</v>
      </c>
      <c r="B7312" s="219" t="s">
        <v>1272</v>
      </c>
      <c r="C7312" s="100">
        <v>2023</v>
      </c>
      <c r="D7312" s="110">
        <v>35</v>
      </c>
      <c r="E7312" s="103">
        <v>1</v>
      </c>
      <c r="F7312" s="103">
        <v>927</v>
      </c>
      <c r="G7312" s="104">
        <v>2318.9025700000002</v>
      </c>
    </row>
    <row r="7313" spans="1:7" s="172" customFormat="1" ht="102" customHeight="1" x14ac:dyDescent="0.35">
      <c r="A7313" s="370" t="s">
        <v>458</v>
      </c>
      <c r="B7313" s="219" t="s">
        <v>1273</v>
      </c>
      <c r="C7313" s="100">
        <v>2023</v>
      </c>
      <c r="D7313" s="110">
        <v>35</v>
      </c>
      <c r="E7313" s="103">
        <v>1</v>
      </c>
      <c r="F7313" s="103">
        <v>2709</v>
      </c>
      <c r="G7313" s="104">
        <v>2551.8190100000002</v>
      </c>
    </row>
    <row r="7314" spans="1:7" s="172" customFormat="1" ht="87.45" customHeight="1" x14ac:dyDescent="0.35">
      <c r="A7314" s="370" t="s">
        <v>458</v>
      </c>
      <c r="B7314" s="117" t="s">
        <v>703</v>
      </c>
      <c r="C7314" s="100">
        <v>2023</v>
      </c>
      <c r="D7314" s="100">
        <v>10</v>
      </c>
      <c r="E7314" s="103">
        <v>1</v>
      </c>
      <c r="F7314" s="103">
        <v>150</v>
      </c>
      <c r="G7314" s="104">
        <v>196.31637000000001</v>
      </c>
    </row>
    <row r="7315" spans="1:7" s="172" customFormat="1" ht="87.45" customHeight="1" x14ac:dyDescent="0.35">
      <c r="A7315" s="370" t="s">
        <v>458</v>
      </c>
      <c r="B7315" s="117" t="s">
        <v>704</v>
      </c>
      <c r="C7315" s="100">
        <v>2023</v>
      </c>
      <c r="D7315" s="100">
        <v>10</v>
      </c>
      <c r="E7315" s="103">
        <v>1</v>
      </c>
      <c r="F7315" s="103">
        <v>150</v>
      </c>
      <c r="G7315" s="104">
        <v>433.56747999999999</v>
      </c>
    </row>
    <row r="7316" spans="1:7" s="172" customFormat="1" ht="87.45" customHeight="1" x14ac:dyDescent="0.35">
      <c r="A7316" s="370" t="s">
        <v>458</v>
      </c>
      <c r="B7316" s="117" t="s">
        <v>705</v>
      </c>
      <c r="C7316" s="100">
        <v>2023</v>
      </c>
      <c r="D7316" s="100">
        <v>10</v>
      </c>
      <c r="E7316" s="103">
        <v>1</v>
      </c>
      <c r="F7316" s="103">
        <v>100</v>
      </c>
      <c r="G7316" s="104">
        <v>433.13432999999998</v>
      </c>
    </row>
    <row r="7317" spans="1:7" s="172" customFormat="1" ht="87.45" customHeight="1" x14ac:dyDescent="0.35">
      <c r="A7317" s="370" t="s">
        <v>458</v>
      </c>
      <c r="B7317" s="117" t="s">
        <v>706</v>
      </c>
      <c r="C7317" s="100">
        <v>2023</v>
      </c>
      <c r="D7317" s="100">
        <v>10</v>
      </c>
      <c r="E7317" s="103">
        <v>1</v>
      </c>
      <c r="F7317" s="103">
        <v>650</v>
      </c>
      <c r="G7317" s="104">
        <v>196.70107999999999</v>
      </c>
    </row>
    <row r="7318" spans="1:7" s="172" customFormat="1" ht="97.2" customHeight="1" x14ac:dyDescent="0.35">
      <c r="A7318" s="370" t="s">
        <v>458</v>
      </c>
      <c r="B7318" s="117" t="s">
        <v>707</v>
      </c>
      <c r="C7318" s="100">
        <v>2023</v>
      </c>
      <c r="D7318" s="100">
        <v>10</v>
      </c>
      <c r="E7318" s="103">
        <v>1</v>
      </c>
      <c r="F7318" s="103">
        <v>610</v>
      </c>
      <c r="G7318" s="104">
        <v>218.68</v>
      </c>
    </row>
    <row r="7319" spans="1:7" s="345" customFormat="1" ht="139.19999999999999" customHeight="1" x14ac:dyDescent="0.3">
      <c r="A7319" s="370" t="s">
        <v>458</v>
      </c>
      <c r="B7319" s="344" t="s">
        <v>1274</v>
      </c>
      <c r="C7319" s="100">
        <v>2023</v>
      </c>
      <c r="D7319" s="100">
        <v>35</v>
      </c>
      <c r="E7319" s="110">
        <v>1</v>
      </c>
      <c r="F7319" s="100">
        <v>865</v>
      </c>
      <c r="G7319" s="104">
        <v>2788.0493799999999</v>
      </c>
    </row>
    <row r="7320" spans="1:7" ht="19.2" customHeight="1" x14ac:dyDescent="0.35">
      <c r="A7320" s="350"/>
      <c r="B7320" s="187"/>
      <c r="C7320" s="286"/>
      <c r="D7320" s="286"/>
      <c r="E7320" s="287"/>
      <c r="F7320" s="286"/>
      <c r="G7320" s="202"/>
    </row>
    <row r="7321" spans="1:7" ht="19.2" customHeight="1" x14ac:dyDescent="0.35">
      <c r="A7321" s="183"/>
      <c r="B7321" s="189"/>
      <c r="F7321" s="182"/>
    </row>
    <row r="7322" spans="1:7" ht="19.2" customHeight="1" x14ac:dyDescent="0.35">
      <c r="A7322" s="183"/>
      <c r="F7322" s="182"/>
    </row>
    <row r="7323" spans="1:7" ht="19.2" customHeight="1" x14ac:dyDescent="0.35">
      <c r="A7323" s="183"/>
      <c r="F7323" s="182"/>
    </row>
    <row r="7324" spans="1:7" ht="19.2" customHeight="1" x14ac:dyDescent="0.35">
      <c r="A7324" s="183"/>
      <c r="C7324" s="61"/>
      <c r="F7324" s="182"/>
    </row>
    <row r="7325" spans="1:7" ht="19.2" customHeight="1" x14ac:dyDescent="0.35">
      <c r="A7325" s="183"/>
      <c r="B7325" s="189"/>
      <c r="C7325" s="61"/>
      <c r="D7325" s="61"/>
      <c r="E7325" s="61"/>
      <c r="F7325" s="182"/>
    </row>
    <row r="7326" spans="1:7" ht="19.2" customHeight="1" x14ac:dyDescent="0.35">
      <c r="A7326" s="183"/>
      <c r="B7326" s="189"/>
      <c r="F7326" s="182"/>
    </row>
    <row r="7327" spans="1:7" ht="19.2" customHeight="1" x14ac:dyDescent="0.35">
      <c r="A7327" s="183"/>
      <c r="B7327" s="189"/>
    </row>
    <row r="7328" spans="1:7" ht="19.2" customHeight="1" x14ac:dyDescent="0.35">
      <c r="A7328" s="362" t="s">
        <v>322</v>
      </c>
      <c r="B7328" s="312" t="s">
        <v>0</v>
      </c>
      <c r="D7328" s="34"/>
      <c r="E7328" s="199">
        <f>E7329+E7330+E7331+E7332</f>
        <v>205347.61000000002</v>
      </c>
      <c r="F7328" s="199">
        <f>F7329+F7330+F7331+F7332</f>
        <v>541814.4</v>
      </c>
      <c r="G7328" s="199">
        <f>G7329+G7330+G7331+G7332</f>
        <v>623179.90059284586</v>
      </c>
    </row>
    <row r="7329" spans="1:11" ht="19.2" customHeight="1" x14ac:dyDescent="0.35">
      <c r="A7329" s="355" t="s">
        <v>107</v>
      </c>
      <c r="B7329" s="313" t="s">
        <v>98</v>
      </c>
      <c r="D7329" s="34">
        <v>0.4</v>
      </c>
      <c r="E7329" s="199">
        <f>E7355+E7358+E7368</f>
        <v>117123.71</v>
      </c>
      <c r="F7329" s="199">
        <f>F7355+F7358+F7368</f>
        <v>15856.1</v>
      </c>
      <c r="G7329" s="199">
        <f>G7355+G7358+G7368</f>
        <v>130754.3</v>
      </c>
    </row>
    <row r="7330" spans="1:11" ht="19.2" customHeight="1" x14ac:dyDescent="0.35">
      <c r="A7330" s="355" t="s">
        <v>108</v>
      </c>
      <c r="B7330" s="314" t="s">
        <v>94</v>
      </c>
      <c r="D7330" s="289" t="s">
        <v>460</v>
      </c>
      <c r="E7330" s="199">
        <f>E7356+E7359+E7366+E7369</f>
        <v>53704.9</v>
      </c>
      <c r="F7330" s="199">
        <f>F7356+F7359+F7366+F7369</f>
        <v>20639.8</v>
      </c>
      <c r="G7330" s="199">
        <f>G7356+G7359+G7361+G7366+G7369</f>
        <v>99239.25</v>
      </c>
    </row>
    <row r="7331" spans="1:11" ht="19.2" customHeight="1" x14ac:dyDescent="0.35">
      <c r="A7331" s="355" t="s">
        <v>323</v>
      </c>
      <c r="B7331" s="315" t="s">
        <v>95</v>
      </c>
      <c r="D7331" s="34">
        <v>35</v>
      </c>
      <c r="E7331" s="199">
        <f>E7340+E7367+E7371</f>
        <v>2851</v>
      </c>
      <c r="F7331" s="199">
        <f>F7340+F7367+F7371</f>
        <v>21998.5</v>
      </c>
      <c r="G7331" s="199">
        <f>G7340+G7367+G7371</f>
        <v>27496.453990000002</v>
      </c>
    </row>
    <row r="7332" spans="1:11" ht="19.2" customHeight="1" x14ac:dyDescent="0.35">
      <c r="A7332" s="355" t="s">
        <v>324</v>
      </c>
      <c r="B7332" s="316" t="s">
        <v>5</v>
      </c>
      <c r="D7332" s="34">
        <v>110</v>
      </c>
      <c r="E7332" s="199">
        <f>E7334+E7344+E7349+E7374+E7375</f>
        <v>31668</v>
      </c>
      <c r="F7332" s="199">
        <f>F7334+F7344+F7349+F7374+F7375</f>
        <v>483320</v>
      </c>
      <c r="G7332" s="199">
        <f>G7334+G7344+G7349+G7374+G7375</f>
        <v>365689.89660284581</v>
      </c>
      <c r="H7332" s="188"/>
      <c r="I7332" s="188"/>
      <c r="J7332" s="188"/>
      <c r="K7332" s="188"/>
    </row>
    <row r="7333" spans="1:11" ht="19.2" customHeight="1" x14ac:dyDescent="0.35">
      <c r="A7333" s="355" t="s">
        <v>325</v>
      </c>
      <c r="B7333" s="192" t="s">
        <v>138</v>
      </c>
      <c r="F7333" s="182"/>
      <c r="H7333" s="188"/>
      <c r="I7333" s="188"/>
      <c r="J7333" s="188"/>
      <c r="K7333" s="188"/>
    </row>
    <row r="7334" spans="1:11" ht="19.2" customHeight="1" x14ac:dyDescent="0.35">
      <c r="A7334" s="355" t="s">
        <v>326</v>
      </c>
      <c r="B7334" s="192" t="s">
        <v>141</v>
      </c>
      <c r="C7334" s="69"/>
      <c r="D7334" s="70">
        <f>D10</f>
        <v>110</v>
      </c>
      <c r="E7334" s="72">
        <f>E10</f>
        <v>60</v>
      </c>
      <c r="F7334" s="72">
        <f>F10</f>
        <v>3000</v>
      </c>
      <c r="G7334" s="200">
        <f>G10</f>
        <v>1387.5681099999999</v>
      </c>
      <c r="H7334" s="191"/>
      <c r="I7334" s="188"/>
      <c r="J7334" s="188"/>
      <c r="K7334" s="188"/>
    </row>
    <row r="7335" spans="1:11" ht="9.6" customHeight="1" x14ac:dyDescent="0.35">
      <c r="A7335" s="351"/>
      <c r="B7335" s="190"/>
      <c r="C7335" s="286"/>
      <c r="D7335" s="290"/>
      <c r="E7335" s="201"/>
      <c r="F7335" s="201"/>
      <c r="G7335" s="202"/>
      <c r="H7335" s="188"/>
      <c r="I7335" s="188"/>
      <c r="J7335" s="188"/>
      <c r="K7335" s="188"/>
    </row>
    <row r="7336" spans="1:11" ht="19.2" customHeight="1" x14ac:dyDescent="0.35">
      <c r="A7336" s="355" t="s">
        <v>109</v>
      </c>
      <c r="B7336" s="317" t="s">
        <v>97</v>
      </c>
      <c r="E7336" s="203"/>
      <c r="F7336" s="203"/>
      <c r="G7336" s="181"/>
      <c r="H7336" s="188"/>
      <c r="I7336" s="188"/>
      <c r="J7336" s="188"/>
      <c r="K7336" s="188"/>
    </row>
    <row r="7337" spans="1:11" ht="19.2" customHeight="1" x14ac:dyDescent="0.35">
      <c r="A7337" s="355" t="s">
        <v>328</v>
      </c>
      <c r="B7337" s="318" t="s">
        <v>95</v>
      </c>
      <c r="E7337" s="203"/>
      <c r="F7337" s="203"/>
      <c r="G7337" s="181"/>
      <c r="H7337" s="188"/>
      <c r="I7337" s="188"/>
      <c r="J7337" s="188"/>
      <c r="K7337" s="188"/>
    </row>
    <row r="7338" spans="1:11" ht="19.2" customHeight="1" x14ac:dyDescent="0.35">
      <c r="A7338" s="355" t="s">
        <v>329</v>
      </c>
      <c r="B7338" s="316" t="s">
        <v>3</v>
      </c>
      <c r="E7338" s="203"/>
      <c r="F7338" s="203"/>
      <c r="G7338" s="181"/>
      <c r="H7338" s="188"/>
      <c r="I7338" s="188"/>
      <c r="J7338" s="188"/>
      <c r="K7338" s="188"/>
    </row>
    <row r="7339" spans="1:11" ht="19.2" customHeight="1" x14ac:dyDescent="0.35">
      <c r="A7339" s="355" t="s">
        <v>330</v>
      </c>
      <c r="B7339" s="192" t="s">
        <v>138</v>
      </c>
      <c r="E7339" s="203"/>
      <c r="F7339" s="203"/>
      <c r="G7339" s="181"/>
      <c r="H7339" s="188"/>
      <c r="I7339" s="188"/>
      <c r="J7339" s="188"/>
      <c r="K7339" s="188"/>
    </row>
    <row r="7340" spans="1:11" ht="19.2" customHeight="1" x14ac:dyDescent="0.35">
      <c r="A7340" s="355" t="s">
        <v>331</v>
      </c>
      <c r="B7340" s="192" t="s">
        <v>141</v>
      </c>
      <c r="C7340" s="69"/>
      <c r="D7340" s="70">
        <f>D15</f>
        <v>35</v>
      </c>
      <c r="E7340" s="72">
        <f>E15</f>
        <v>648</v>
      </c>
      <c r="F7340" s="72">
        <f>F15</f>
        <v>9000</v>
      </c>
      <c r="G7340" s="200">
        <f>G15</f>
        <v>8357.8339899999992</v>
      </c>
      <c r="H7340" s="191"/>
      <c r="I7340" s="188"/>
      <c r="J7340" s="188"/>
      <c r="K7340" s="188"/>
    </row>
    <row r="7341" spans="1:11" ht="10.95" customHeight="1" x14ac:dyDescent="0.35">
      <c r="A7341" s="183"/>
      <c r="B7341" s="189"/>
      <c r="E7341" s="203"/>
      <c r="F7341" s="203"/>
      <c r="G7341" s="181"/>
      <c r="H7341" s="188"/>
      <c r="I7341" s="188"/>
      <c r="J7341" s="188"/>
      <c r="K7341" s="188"/>
    </row>
    <row r="7342" spans="1:11" ht="19.2" customHeight="1" x14ac:dyDescent="0.35">
      <c r="A7342" s="355" t="s">
        <v>332</v>
      </c>
      <c r="B7342" s="316" t="s">
        <v>5</v>
      </c>
      <c r="E7342" s="203"/>
      <c r="F7342" s="203"/>
      <c r="G7342" s="181"/>
      <c r="H7342" s="188"/>
      <c r="I7342" s="188"/>
      <c r="J7342" s="188"/>
      <c r="K7342" s="188"/>
    </row>
    <row r="7343" spans="1:11" ht="19.2" customHeight="1" x14ac:dyDescent="0.35">
      <c r="A7343" s="355" t="s">
        <v>333</v>
      </c>
      <c r="B7343" s="192" t="s">
        <v>138</v>
      </c>
      <c r="E7343" s="203"/>
      <c r="F7343" s="203"/>
      <c r="G7343" s="181"/>
      <c r="H7343" s="188"/>
      <c r="I7343" s="188"/>
      <c r="J7343" s="188"/>
      <c r="K7343" s="188"/>
    </row>
    <row r="7344" spans="1:11" ht="19.2" customHeight="1" x14ac:dyDescent="0.35">
      <c r="A7344" s="355" t="s">
        <v>334</v>
      </c>
      <c r="B7344" s="192" t="s">
        <v>141</v>
      </c>
      <c r="C7344" s="69"/>
      <c r="D7344" s="71">
        <f>D18</f>
        <v>110</v>
      </c>
      <c r="E7344" s="72">
        <f>E18</f>
        <v>360</v>
      </c>
      <c r="F7344" s="72">
        <f>F18</f>
        <v>60000</v>
      </c>
      <c r="G7344" s="200">
        <f>G18</f>
        <v>5397.5996999999998</v>
      </c>
      <c r="H7344" s="191"/>
      <c r="I7344" s="188"/>
      <c r="J7344" s="188"/>
      <c r="K7344" s="188"/>
    </row>
    <row r="7345" spans="1:11" ht="7.2" customHeight="1" x14ac:dyDescent="0.35">
      <c r="E7345" s="203"/>
      <c r="F7345" s="203"/>
      <c r="G7345" s="181"/>
      <c r="H7345" s="188"/>
      <c r="I7345" s="188"/>
      <c r="J7345" s="188"/>
      <c r="K7345" s="188"/>
    </row>
    <row r="7346" spans="1:11" ht="19.2" hidden="1" customHeight="1" x14ac:dyDescent="0.35">
      <c r="A7346" s="348" t="s">
        <v>335</v>
      </c>
      <c r="B7346" s="112"/>
      <c r="C7346" s="69"/>
      <c r="D7346" s="70" t="e">
        <f>#REF!</f>
        <v>#REF!</v>
      </c>
      <c r="E7346" s="72" t="e">
        <f>#REF!</f>
        <v>#REF!</v>
      </c>
      <c r="F7346" s="72" t="e">
        <f>#REF!</f>
        <v>#REF!</v>
      </c>
      <c r="G7346" s="200" t="e">
        <f>#REF!</f>
        <v>#REF!</v>
      </c>
      <c r="H7346" s="191"/>
      <c r="I7346" s="188"/>
      <c r="J7346" s="188"/>
      <c r="K7346" s="188"/>
    </row>
    <row r="7347" spans="1:11" ht="7.95" customHeight="1" x14ac:dyDescent="0.35">
      <c r="A7347" s="183"/>
      <c r="B7347" s="189"/>
      <c r="E7347" s="203"/>
      <c r="F7347" s="203"/>
      <c r="G7347" s="181"/>
      <c r="H7347" s="188"/>
      <c r="I7347" s="188"/>
      <c r="J7347" s="188"/>
      <c r="K7347" s="188"/>
    </row>
    <row r="7348" spans="1:11" ht="19.2" customHeight="1" x14ac:dyDescent="0.35">
      <c r="A7348" s="355" t="s">
        <v>336</v>
      </c>
      <c r="B7348" s="192" t="s">
        <v>139</v>
      </c>
      <c r="E7348" s="203"/>
      <c r="F7348" s="203"/>
      <c r="G7348" s="181"/>
      <c r="H7348" s="188"/>
      <c r="I7348" s="188"/>
      <c r="J7348" s="188"/>
      <c r="K7348" s="188"/>
    </row>
    <row r="7349" spans="1:11" ht="19.2" customHeight="1" x14ac:dyDescent="0.35">
      <c r="A7349" s="355" t="s">
        <v>337</v>
      </c>
      <c r="B7349" s="192" t="s">
        <v>142</v>
      </c>
      <c r="C7349" s="69"/>
      <c r="D7349" s="70">
        <f>D20</f>
        <v>110</v>
      </c>
      <c r="E7349" s="72">
        <f>E20</f>
        <v>2165.6</v>
      </c>
      <c r="F7349" s="72">
        <f>F20</f>
        <v>120000</v>
      </c>
      <c r="G7349" s="200">
        <f>G20</f>
        <v>54779.469552845803</v>
      </c>
      <c r="H7349" s="191"/>
      <c r="I7349" s="188"/>
      <c r="J7349" s="188"/>
      <c r="K7349" s="188"/>
    </row>
    <row r="7350" spans="1:11" ht="10.95" customHeight="1" x14ac:dyDescent="0.35">
      <c r="A7350" s="183"/>
      <c r="B7350" s="189"/>
      <c r="E7350" s="203"/>
      <c r="F7350" s="181"/>
      <c r="G7350" s="181"/>
      <c r="H7350" s="188"/>
      <c r="I7350" s="188"/>
      <c r="J7350" s="188"/>
      <c r="K7350" s="188"/>
    </row>
    <row r="7351" spans="1:11" ht="19.2" customHeight="1" x14ac:dyDescent="0.35">
      <c r="A7351" s="355" t="s">
        <v>110</v>
      </c>
      <c r="B7351" s="319" t="s">
        <v>99</v>
      </c>
      <c r="E7351" s="181"/>
      <c r="F7351" s="181"/>
      <c r="G7351" s="181"/>
      <c r="H7351" s="188"/>
      <c r="I7351" s="188"/>
      <c r="J7351" s="188"/>
      <c r="K7351" s="188"/>
    </row>
    <row r="7352" spans="1:11" ht="19.2" customHeight="1" x14ac:dyDescent="0.35">
      <c r="A7352" s="355" t="s">
        <v>111</v>
      </c>
      <c r="B7352" s="314" t="s">
        <v>94</v>
      </c>
      <c r="E7352" s="181"/>
      <c r="F7352" s="181"/>
      <c r="G7352" s="181"/>
      <c r="H7352" s="188"/>
      <c r="I7352" s="188"/>
      <c r="J7352" s="188"/>
      <c r="K7352" s="188"/>
    </row>
    <row r="7353" spans="1:11" ht="19.2" customHeight="1" x14ac:dyDescent="0.35">
      <c r="A7353" s="355" t="s">
        <v>338</v>
      </c>
      <c r="B7353" s="315" t="s">
        <v>96</v>
      </c>
      <c r="E7353" s="181"/>
      <c r="F7353" s="181"/>
      <c r="G7353" s="181"/>
      <c r="H7353" s="188"/>
      <c r="I7353" s="188"/>
      <c r="J7353" s="188"/>
      <c r="K7353" s="188"/>
    </row>
    <row r="7354" spans="1:11" ht="19.2" customHeight="1" x14ac:dyDescent="0.35">
      <c r="A7354" s="355" t="s">
        <v>339</v>
      </c>
      <c r="B7354" s="320" t="s">
        <v>4</v>
      </c>
      <c r="E7354" s="181"/>
      <c r="F7354" s="181"/>
      <c r="G7354" s="181"/>
      <c r="H7354" s="191"/>
      <c r="I7354" s="191"/>
      <c r="J7354" s="188"/>
      <c r="K7354" s="188"/>
    </row>
    <row r="7355" spans="1:11" ht="19.2" customHeight="1" x14ac:dyDescent="0.35">
      <c r="A7355" s="355" t="s">
        <v>340</v>
      </c>
      <c r="B7355" s="192" t="s">
        <v>140</v>
      </c>
      <c r="C7355" s="69"/>
      <c r="D7355" s="69">
        <v>0.4</v>
      </c>
      <c r="E7355" s="73">
        <v>101716.71</v>
      </c>
      <c r="F7355" s="73">
        <v>13447.1</v>
      </c>
      <c r="G7355" s="200">
        <v>110509.53</v>
      </c>
      <c r="H7355" s="191"/>
      <c r="I7355" s="188"/>
      <c r="J7355" s="188"/>
      <c r="K7355" s="188"/>
    </row>
    <row r="7356" spans="1:11" ht="19.2" customHeight="1" x14ac:dyDescent="0.35">
      <c r="A7356" s="183"/>
      <c r="B7356" s="189"/>
      <c r="C7356" s="69"/>
      <c r="D7356" s="174" t="s">
        <v>460</v>
      </c>
      <c r="E7356" s="200">
        <v>31325</v>
      </c>
      <c r="F7356" s="200">
        <v>11480.5</v>
      </c>
      <c r="G7356" s="200">
        <v>60221.99</v>
      </c>
      <c r="H7356" s="191"/>
      <c r="I7356" s="188"/>
      <c r="J7356" s="188"/>
      <c r="K7356" s="188"/>
    </row>
    <row r="7357" spans="1:11" ht="19.2" customHeight="1" x14ac:dyDescent="0.35">
      <c r="A7357" s="396" t="s">
        <v>383</v>
      </c>
      <c r="B7357" s="321" t="s">
        <v>3</v>
      </c>
      <c r="E7357" s="291"/>
      <c r="F7357" s="291"/>
      <c r="G7357" s="291"/>
      <c r="H7357" s="188"/>
      <c r="I7357" s="188"/>
      <c r="J7357" s="188"/>
      <c r="K7357" s="188"/>
    </row>
    <row r="7358" spans="1:11" ht="19.2" customHeight="1" x14ac:dyDescent="0.35">
      <c r="A7358" s="396" t="s">
        <v>384</v>
      </c>
      <c r="B7358" s="322" t="s">
        <v>140</v>
      </c>
      <c r="C7358" s="69"/>
      <c r="D7358" s="69">
        <v>0.4</v>
      </c>
      <c r="E7358" s="73">
        <v>14807</v>
      </c>
      <c r="F7358" s="73">
        <v>2404</v>
      </c>
      <c r="G7358" s="200">
        <v>20202.919999999998</v>
      </c>
      <c r="H7358" s="191"/>
      <c r="I7358" s="188"/>
      <c r="J7358" s="188"/>
      <c r="K7358" s="188"/>
    </row>
    <row r="7359" spans="1:11" ht="19.2" customHeight="1" x14ac:dyDescent="0.35">
      <c r="A7359" s="183"/>
      <c r="B7359" s="189"/>
      <c r="C7359" s="69"/>
      <c r="D7359" s="174" t="s">
        <v>460</v>
      </c>
      <c r="E7359" s="73">
        <v>6314.9</v>
      </c>
      <c r="F7359" s="73">
        <v>5277.8</v>
      </c>
      <c r="G7359" s="200">
        <v>15328.36</v>
      </c>
      <c r="H7359" s="191"/>
      <c r="I7359" s="188"/>
      <c r="J7359" s="188"/>
      <c r="K7359" s="188"/>
    </row>
    <row r="7360" spans="1:11" ht="19.2" customHeight="1" x14ac:dyDescent="0.35">
      <c r="A7360" s="355" t="s">
        <v>392</v>
      </c>
      <c r="B7360" s="316" t="s">
        <v>5</v>
      </c>
      <c r="F7360" s="182"/>
      <c r="H7360" s="188"/>
      <c r="I7360" s="188"/>
      <c r="J7360" s="188"/>
      <c r="K7360" s="188"/>
    </row>
    <row r="7361" spans="1:11" ht="19.2" customHeight="1" x14ac:dyDescent="0.35">
      <c r="A7361" s="355" t="s">
        <v>393</v>
      </c>
      <c r="B7361" s="192" t="s">
        <v>138</v>
      </c>
      <c r="C7361" s="69"/>
      <c r="D7361" s="70">
        <v>10</v>
      </c>
      <c r="E7361" s="73">
        <f>E811</f>
        <v>2074</v>
      </c>
      <c r="F7361" s="73">
        <f>F811</f>
        <v>9000</v>
      </c>
      <c r="G7361" s="200">
        <f>G811</f>
        <v>3423.92</v>
      </c>
      <c r="H7361" s="191"/>
      <c r="I7361" s="188"/>
      <c r="J7361" s="188"/>
      <c r="K7361" s="188"/>
    </row>
    <row r="7362" spans="1:11" ht="9" customHeight="1" x14ac:dyDescent="0.35">
      <c r="A7362" s="183"/>
      <c r="B7362" s="189"/>
      <c r="F7362" s="182"/>
      <c r="G7362" s="292"/>
      <c r="H7362" s="188"/>
      <c r="I7362" s="188"/>
      <c r="J7362" s="188"/>
      <c r="K7362" s="188"/>
    </row>
    <row r="7363" spans="1:11" ht="19.2" customHeight="1" x14ac:dyDescent="0.35">
      <c r="A7363" s="355" t="s">
        <v>112</v>
      </c>
      <c r="B7363" s="314" t="s">
        <v>97</v>
      </c>
      <c r="F7363" s="182"/>
      <c r="H7363" s="188"/>
      <c r="I7363" s="188"/>
      <c r="J7363" s="188"/>
      <c r="K7363" s="188"/>
    </row>
    <row r="7364" spans="1:11" ht="19.2" customHeight="1" x14ac:dyDescent="0.35">
      <c r="A7364" s="355" t="s">
        <v>394</v>
      </c>
      <c r="B7364" s="315" t="s">
        <v>95</v>
      </c>
      <c r="F7364" s="182"/>
      <c r="H7364" s="188"/>
      <c r="I7364" s="188"/>
      <c r="J7364" s="188"/>
      <c r="K7364" s="188"/>
    </row>
    <row r="7365" spans="1:11" ht="19.2" customHeight="1" x14ac:dyDescent="0.35">
      <c r="A7365" s="355" t="s">
        <v>395</v>
      </c>
      <c r="B7365" s="316" t="s">
        <v>4</v>
      </c>
      <c r="F7365" s="182"/>
      <c r="H7365" s="188"/>
      <c r="I7365" s="188"/>
      <c r="J7365" s="188"/>
      <c r="K7365" s="188"/>
    </row>
    <row r="7366" spans="1:11" ht="19.2" customHeight="1" x14ac:dyDescent="0.35">
      <c r="A7366" s="355" t="s">
        <v>396</v>
      </c>
      <c r="B7366" s="322" t="s">
        <v>140</v>
      </c>
      <c r="C7366" s="69"/>
      <c r="D7366" s="174" t="s">
        <v>101</v>
      </c>
      <c r="E7366" s="73">
        <v>7930</v>
      </c>
      <c r="F7366" s="73">
        <v>2363.5</v>
      </c>
      <c r="G7366" s="73">
        <v>8030.03</v>
      </c>
      <c r="H7366" s="191"/>
      <c r="I7366" s="188"/>
      <c r="J7366" s="188"/>
      <c r="K7366" s="188"/>
    </row>
    <row r="7367" spans="1:11" ht="17.399999999999999" customHeight="1" x14ac:dyDescent="0.35">
      <c r="A7367" s="183"/>
      <c r="B7367" s="189"/>
      <c r="C7367" s="69"/>
      <c r="D7367" s="174" t="s">
        <v>708</v>
      </c>
      <c r="E7367" s="73">
        <v>15</v>
      </c>
      <c r="F7367" s="73">
        <v>927</v>
      </c>
      <c r="G7367" s="73">
        <v>649.6</v>
      </c>
      <c r="H7367" s="188"/>
      <c r="I7367" s="188"/>
      <c r="J7367" s="188"/>
      <c r="K7367" s="188"/>
    </row>
    <row r="7368" spans="1:11" ht="19.2" customHeight="1" x14ac:dyDescent="0.35">
      <c r="A7368" s="355" t="s">
        <v>399</v>
      </c>
      <c r="B7368" s="192" t="s">
        <v>139</v>
      </c>
      <c r="C7368" s="69"/>
      <c r="D7368" s="70">
        <v>0.4</v>
      </c>
      <c r="E7368" s="73">
        <v>600</v>
      </c>
      <c r="F7368" s="73">
        <v>5</v>
      </c>
      <c r="G7368" s="73">
        <v>41.85</v>
      </c>
      <c r="H7368" s="191"/>
      <c r="I7368" s="188"/>
      <c r="J7368" s="188"/>
      <c r="K7368" s="188"/>
    </row>
    <row r="7369" spans="1:11" ht="20.399999999999999" customHeight="1" x14ac:dyDescent="0.35">
      <c r="A7369" s="348"/>
      <c r="B7369" s="112"/>
      <c r="C7369" s="69"/>
      <c r="D7369" s="69">
        <v>10</v>
      </c>
      <c r="E7369" s="73">
        <v>8135</v>
      </c>
      <c r="F7369" s="73">
        <v>1518</v>
      </c>
      <c r="G7369" s="73">
        <v>12234.95</v>
      </c>
      <c r="H7369" s="188"/>
      <c r="I7369" s="188"/>
      <c r="J7369" s="188"/>
      <c r="K7369" s="188"/>
    </row>
    <row r="7370" spans="1:11" ht="19.2" customHeight="1" x14ac:dyDescent="0.35">
      <c r="A7370" s="355" t="s">
        <v>400</v>
      </c>
      <c r="B7370" s="321" t="s">
        <v>3</v>
      </c>
      <c r="F7370" s="182"/>
      <c r="H7370" s="188"/>
      <c r="I7370" s="188"/>
      <c r="J7370" s="188"/>
      <c r="K7370" s="188"/>
    </row>
    <row r="7371" spans="1:11" ht="19.2" customHeight="1" x14ac:dyDescent="0.35">
      <c r="A7371" s="355" t="s">
        <v>401</v>
      </c>
      <c r="B7371" s="192" t="s">
        <v>140</v>
      </c>
      <c r="C7371" s="69"/>
      <c r="D7371" s="81">
        <v>35</v>
      </c>
      <c r="E7371" s="73">
        <v>2188</v>
      </c>
      <c r="F7371" s="73">
        <v>12071.5</v>
      </c>
      <c r="G7371" s="200">
        <v>18489.02</v>
      </c>
      <c r="H7371" s="191"/>
      <c r="I7371" s="188"/>
      <c r="J7371" s="188"/>
      <c r="K7371" s="188"/>
    </row>
    <row r="7372" spans="1:11" ht="19.95" customHeight="1" x14ac:dyDescent="0.35">
      <c r="A7372" s="348"/>
      <c r="B7372" s="192"/>
      <c r="C7372" s="69"/>
      <c r="D7372" s="69"/>
      <c r="E7372" s="71"/>
      <c r="F7372" s="71"/>
      <c r="G7372" s="275"/>
      <c r="H7372" s="191"/>
      <c r="I7372" s="188"/>
      <c r="J7372" s="188"/>
      <c r="K7372" s="188"/>
    </row>
    <row r="7373" spans="1:11" ht="19.2" customHeight="1" x14ac:dyDescent="0.35">
      <c r="A7373" s="355" t="s">
        <v>402</v>
      </c>
      <c r="B7373" s="321" t="s">
        <v>5</v>
      </c>
      <c r="F7373" s="182"/>
      <c r="H7373" s="188"/>
      <c r="I7373" s="188"/>
      <c r="J7373" s="188"/>
      <c r="K7373" s="188"/>
    </row>
    <row r="7374" spans="1:11" ht="19.2" customHeight="1" x14ac:dyDescent="0.35">
      <c r="A7374" s="355" t="s">
        <v>403</v>
      </c>
      <c r="B7374" s="192" t="s">
        <v>138</v>
      </c>
      <c r="C7374" s="69"/>
      <c r="D7374" s="69">
        <v>110</v>
      </c>
      <c r="E7374" s="71">
        <f>E859</f>
        <v>19124</v>
      </c>
      <c r="F7374" s="72">
        <f>F859</f>
        <v>180160</v>
      </c>
      <c r="G7374" s="230">
        <f>G859</f>
        <v>219743.32553999999</v>
      </c>
      <c r="H7374" s="191"/>
      <c r="I7374" s="188"/>
      <c r="J7374" s="188"/>
      <c r="K7374" s="188"/>
    </row>
    <row r="7375" spans="1:11" ht="19.2" customHeight="1" x14ac:dyDescent="0.35">
      <c r="A7375" s="355" t="s">
        <v>405</v>
      </c>
      <c r="B7375" s="192" t="s">
        <v>139</v>
      </c>
      <c r="C7375" s="69"/>
      <c r="D7375" s="81">
        <f>D865</f>
        <v>110</v>
      </c>
      <c r="E7375" s="71">
        <f>E864</f>
        <v>9958.4</v>
      </c>
      <c r="F7375" s="72">
        <f>F864</f>
        <v>120160</v>
      </c>
      <c r="G7375" s="230">
        <f>G864</f>
        <v>84381.933700000009</v>
      </c>
      <c r="H7375" s="191"/>
      <c r="I7375" s="188"/>
      <c r="J7375" s="188"/>
      <c r="K7375" s="188"/>
    </row>
    <row r="7376" spans="1:11" ht="19.2" customHeight="1" x14ac:dyDescent="0.35">
      <c r="A7376" s="183"/>
      <c r="B7376" s="189"/>
      <c r="F7376" s="182"/>
      <c r="H7376" s="188"/>
      <c r="I7376" s="188"/>
      <c r="J7376" s="188"/>
      <c r="K7376" s="188"/>
    </row>
    <row r="7377" spans="1:11" ht="19.2" customHeight="1" x14ac:dyDescent="0.35">
      <c r="A7377" s="362" t="s">
        <v>20</v>
      </c>
      <c r="B7377" s="323" t="s">
        <v>1</v>
      </c>
      <c r="C7377" s="286"/>
      <c r="D7377" s="69"/>
      <c r="E7377" s="199">
        <f>E7378+E7389+E7390+E7391</f>
        <v>3107</v>
      </c>
      <c r="F7377" s="199">
        <f>F7378+F7389+F7390+F7391</f>
        <v>30380</v>
      </c>
      <c r="G7377" s="199">
        <f>G7378+G7389+G7390+G7391</f>
        <v>21788.906000000003</v>
      </c>
      <c r="H7377" s="188"/>
      <c r="I7377" s="188"/>
      <c r="J7377" s="188"/>
      <c r="K7377" s="188"/>
    </row>
    <row r="7378" spans="1:11" ht="19.2" customHeight="1" x14ac:dyDescent="0.35">
      <c r="A7378" s="355" t="s">
        <v>115</v>
      </c>
      <c r="B7378" s="324" t="s">
        <v>102</v>
      </c>
      <c r="C7378" s="286"/>
      <c r="D7378" s="34">
        <v>0.4</v>
      </c>
      <c r="E7378" s="199"/>
      <c r="F7378" s="199"/>
      <c r="G7378" s="199"/>
      <c r="H7378" s="188"/>
      <c r="I7378" s="188"/>
      <c r="J7378" s="188"/>
      <c r="K7378" s="188"/>
    </row>
    <row r="7379" spans="1:11" ht="19.2" hidden="1" customHeight="1" x14ac:dyDescent="0.35">
      <c r="A7379" s="355" t="s">
        <v>149</v>
      </c>
      <c r="B7379" s="325" t="s">
        <v>103</v>
      </c>
      <c r="C7379" s="286"/>
      <c r="D7379" s="289" t="s">
        <v>460</v>
      </c>
      <c r="E7379" s="199"/>
      <c r="F7379" s="199"/>
      <c r="G7379" s="199"/>
      <c r="H7379" s="188"/>
      <c r="I7379" s="188"/>
      <c r="J7379" s="188"/>
      <c r="K7379" s="188"/>
    </row>
    <row r="7380" spans="1:11" ht="19.2" hidden="1" customHeight="1" x14ac:dyDescent="0.35">
      <c r="A7380" s="355" t="s">
        <v>406</v>
      </c>
      <c r="B7380" s="310" t="s">
        <v>104</v>
      </c>
      <c r="C7380" s="286"/>
      <c r="D7380" s="34">
        <v>35</v>
      </c>
      <c r="E7380" s="199"/>
      <c r="F7380" s="199"/>
      <c r="G7380" s="199"/>
      <c r="H7380" s="188"/>
      <c r="I7380" s="188"/>
      <c r="J7380" s="188"/>
      <c r="K7380" s="188"/>
    </row>
    <row r="7381" spans="1:11" ht="19.2" hidden="1" customHeight="1" x14ac:dyDescent="0.35">
      <c r="A7381" s="355" t="s">
        <v>407</v>
      </c>
      <c r="B7381" s="326" t="s">
        <v>5</v>
      </c>
      <c r="C7381" s="286"/>
      <c r="D7381" s="34">
        <v>110</v>
      </c>
      <c r="E7381" s="34"/>
      <c r="F7381" s="34"/>
      <c r="G7381" s="34"/>
      <c r="H7381" s="188"/>
      <c r="I7381" s="188"/>
      <c r="J7381" s="188"/>
      <c r="K7381" s="188"/>
    </row>
    <row r="7382" spans="1:11" ht="19.2" hidden="1" customHeight="1" x14ac:dyDescent="0.35">
      <c r="A7382" s="355" t="s">
        <v>408</v>
      </c>
      <c r="B7382" s="322" t="s">
        <v>144</v>
      </c>
      <c r="C7382" s="286"/>
      <c r="D7382" s="34"/>
      <c r="E7382" s="199"/>
      <c r="F7382" s="199"/>
      <c r="G7382" s="199"/>
      <c r="H7382" s="191"/>
      <c r="I7382" s="188"/>
      <c r="J7382" s="188"/>
      <c r="K7382" s="188"/>
    </row>
    <row r="7383" spans="1:11" ht="19.2" hidden="1" customHeight="1" x14ac:dyDescent="0.35">
      <c r="A7383" s="355"/>
      <c r="B7383" s="327"/>
      <c r="C7383" s="286"/>
      <c r="D7383" s="34">
        <v>0.4</v>
      </c>
      <c r="E7383" s="199"/>
      <c r="F7383" s="199"/>
      <c r="G7383" s="199"/>
      <c r="H7383" s="191"/>
      <c r="I7383" s="188"/>
      <c r="J7383" s="188"/>
      <c r="K7383" s="188"/>
    </row>
    <row r="7384" spans="1:11" ht="10.95" hidden="1" customHeight="1" x14ac:dyDescent="0.35">
      <c r="A7384" s="397"/>
      <c r="B7384" s="328"/>
      <c r="C7384" s="286"/>
      <c r="D7384" s="289" t="s">
        <v>460</v>
      </c>
      <c r="E7384" s="199"/>
      <c r="F7384" s="199"/>
      <c r="G7384" s="199"/>
      <c r="H7384" s="188"/>
      <c r="I7384" s="188"/>
      <c r="J7384" s="188"/>
      <c r="K7384" s="188"/>
    </row>
    <row r="7385" spans="1:11" ht="19.2" hidden="1" customHeight="1" x14ac:dyDescent="0.35">
      <c r="A7385" s="355" t="s">
        <v>409</v>
      </c>
      <c r="B7385" s="310" t="s">
        <v>105</v>
      </c>
      <c r="C7385" s="286"/>
      <c r="D7385" s="34">
        <v>35</v>
      </c>
      <c r="E7385" s="199"/>
      <c r="F7385" s="199"/>
      <c r="G7385" s="199"/>
      <c r="H7385" s="188"/>
      <c r="I7385" s="188"/>
      <c r="J7385" s="188"/>
      <c r="K7385" s="188"/>
    </row>
    <row r="7386" spans="1:11" ht="19.2" hidden="1" customHeight="1" x14ac:dyDescent="0.35">
      <c r="A7386" s="355" t="s">
        <v>410</v>
      </c>
      <c r="B7386" s="326" t="s">
        <v>5</v>
      </c>
      <c r="C7386" s="286"/>
      <c r="D7386" s="34">
        <v>110</v>
      </c>
      <c r="E7386" s="34"/>
      <c r="F7386" s="34"/>
      <c r="G7386" s="34"/>
      <c r="H7386" s="188"/>
      <c r="I7386" s="188"/>
      <c r="J7386" s="188"/>
      <c r="K7386" s="188"/>
    </row>
    <row r="7387" spans="1:11" ht="19.2" hidden="1" customHeight="1" x14ac:dyDescent="0.35">
      <c r="A7387" s="355" t="s">
        <v>411</v>
      </c>
      <c r="B7387" s="322" t="s">
        <v>143</v>
      </c>
      <c r="C7387" s="286"/>
      <c r="D7387" s="34"/>
      <c r="E7387" s="199"/>
      <c r="F7387" s="199"/>
      <c r="G7387" s="199"/>
      <c r="H7387" s="191"/>
      <c r="I7387" s="188"/>
      <c r="J7387" s="188"/>
      <c r="K7387" s="188"/>
    </row>
    <row r="7388" spans="1:11" ht="9.6" hidden="1" customHeight="1" x14ac:dyDescent="0.35">
      <c r="A7388" s="397"/>
      <c r="B7388" s="328"/>
      <c r="C7388" s="286"/>
      <c r="D7388" s="34">
        <v>0.4</v>
      </c>
      <c r="E7388" s="199"/>
      <c r="F7388" s="199"/>
      <c r="G7388" s="199"/>
      <c r="H7388" s="188"/>
      <c r="I7388" s="188"/>
      <c r="J7388" s="188"/>
      <c r="K7388" s="188"/>
    </row>
    <row r="7389" spans="1:11" ht="19.2" customHeight="1" x14ac:dyDescent="0.35">
      <c r="A7389" s="355" t="s">
        <v>150</v>
      </c>
      <c r="B7389" s="325" t="s">
        <v>106</v>
      </c>
      <c r="C7389" s="286"/>
      <c r="D7389" s="289" t="s">
        <v>460</v>
      </c>
      <c r="E7389" s="36">
        <f>E7393+E7400+E7403+E7406+E7411+E7417+E7419</f>
        <v>3107</v>
      </c>
      <c r="F7389" s="36">
        <f>F7393+F7400+F7403+F7406+F7411+F7417+F7419</f>
        <v>30380</v>
      </c>
      <c r="G7389" s="36">
        <f>G7393+G7400+G7403+G7406+G7411+G7417+G7419</f>
        <v>21788.906000000003</v>
      </c>
      <c r="H7389" s="188"/>
      <c r="I7389" s="188"/>
      <c r="J7389" s="188"/>
      <c r="K7389" s="188"/>
    </row>
    <row r="7390" spans="1:11" ht="19.2" customHeight="1" x14ac:dyDescent="0.35">
      <c r="A7390" s="398" t="s">
        <v>412</v>
      </c>
      <c r="B7390" s="329" t="s">
        <v>104</v>
      </c>
      <c r="C7390" s="286"/>
      <c r="D7390" s="34">
        <v>35</v>
      </c>
      <c r="E7390" s="199"/>
      <c r="F7390" s="199"/>
      <c r="G7390" s="199"/>
      <c r="H7390" s="188"/>
      <c r="I7390" s="188"/>
      <c r="J7390" s="188"/>
      <c r="K7390" s="188"/>
    </row>
    <row r="7391" spans="1:11" ht="19.2" customHeight="1" x14ac:dyDescent="0.35">
      <c r="A7391" s="352"/>
      <c r="B7391" s="211"/>
      <c r="C7391" s="302"/>
      <c r="D7391" s="293">
        <v>110</v>
      </c>
      <c r="E7391" s="293"/>
      <c r="F7391" s="293"/>
      <c r="G7391" s="293"/>
      <c r="H7391" s="188"/>
      <c r="I7391" s="188"/>
      <c r="J7391" s="188"/>
      <c r="K7391" s="188"/>
    </row>
    <row r="7392" spans="1:11" ht="19.2" customHeight="1" x14ac:dyDescent="0.35">
      <c r="A7392" s="399" t="s">
        <v>413</v>
      </c>
      <c r="B7392" s="330" t="s">
        <v>146</v>
      </c>
      <c r="F7392" s="182"/>
      <c r="H7392" s="188"/>
      <c r="I7392" s="188"/>
      <c r="J7392" s="188"/>
      <c r="K7392" s="188"/>
    </row>
    <row r="7393" spans="1:11" ht="19.2" customHeight="1" x14ac:dyDescent="0.35">
      <c r="A7393" s="355" t="s">
        <v>414</v>
      </c>
      <c r="B7393" s="192" t="s">
        <v>143</v>
      </c>
      <c r="C7393" s="69"/>
      <c r="D7393" s="69">
        <v>10</v>
      </c>
      <c r="E7393" s="71">
        <f>E874</f>
        <v>297</v>
      </c>
      <c r="F7393" s="72">
        <f>F874</f>
        <v>465</v>
      </c>
      <c r="G7393" s="231">
        <f>G874</f>
        <v>1882.0061799999999</v>
      </c>
      <c r="H7393" s="191"/>
      <c r="I7393" s="188"/>
      <c r="J7393" s="188"/>
      <c r="K7393" s="188"/>
    </row>
    <row r="7394" spans="1:11" ht="9.6" hidden="1" customHeight="1" x14ac:dyDescent="0.35">
      <c r="A7394" s="397"/>
      <c r="B7394" s="328"/>
      <c r="F7394" s="203"/>
      <c r="G7394" s="232"/>
      <c r="H7394" s="188"/>
      <c r="I7394" s="188"/>
      <c r="J7394" s="188"/>
      <c r="K7394" s="188"/>
    </row>
    <row r="7395" spans="1:11" ht="19.2" hidden="1" customHeight="1" x14ac:dyDescent="0.35">
      <c r="A7395" s="355" t="s">
        <v>415</v>
      </c>
      <c r="B7395" s="320" t="s">
        <v>476</v>
      </c>
      <c r="F7395" s="203"/>
      <c r="G7395" s="232"/>
      <c r="H7395" s="188"/>
      <c r="I7395" s="188"/>
      <c r="J7395" s="188"/>
      <c r="K7395" s="188"/>
    </row>
    <row r="7396" spans="1:11" ht="19.2" hidden="1" customHeight="1" x14ac:dyDescent="0.35">
      <c r="A7396" s="355" t="s">
        <v>416</v>
      </c>
      <c r="B7396" s="192" t="s">
        <v>145</v>
      </c>
      <c r="C7396" s="69"/>
      <c r="D7396" s="81" t="e">
        <f>#REF!</f>
        <v>#REF!</v>
      </c>
      <c r="E7396" s="81" t="e">
        <f>#REF!</f>
        <v>#REF!</v>
      </c>
      <c r="F7396" s="72" t="e">
        <f>#REF!</f>
        <v>#REF!</v>
      </c>
      <c r="G7396" s="231" t="e">
        <f>#REF!</f>
        <v>#REF!</v>
      </c>
      <c r="H7396" s="191"/>
      <c r="I7396" s="188"/>
      <c r="J7396" s="188"/>
      <c r="K7396" s="188"/>
    </row>
    <row r="7397" spans="1:11" ht="19.2" hidden="1" customHeight="1" x14ac:dyDescent="0.35">
      <c r="A7397" s="397"/>
      <c r="B7397" s="328"/>
      <c r="F7397" s="203"/>
      <c r="G7397" s="232"/>
      <c r="H7397" s="188"/>
      <c r="I7397" s="188"/>
      <c r="J7397" s="188"/>
      <c r="K7397" s="188"/>
    </row>
    <row r="7398" spans="1:11" ht="19.2" customHeight="1" x14ac:dyDescent="0.35">
      <c r="A7398" s="355" t="s">
        <v>417</v>
      </c>
      <c r="B7398" s="315" t="s">
        <v>105</v>
      </c>
      <c r="F7398" s="203"/>
      <c r="G7398" s="232"/>
      <c r="H7398" s="188"/>
      <c r="I7398" s="188"/>
      <c r="J7398" s="188"/>
      <c r="K7398" s="188"/>
    </row>
    <row r="7399" spans="1:11" ht="19.2" customHeight="1" x14ac:dyDescent="0.35">
      <c r="A7399" s="355" t="s">
        <v>418</v>
      </c>
      <c r="B7399" s="321" t="s">
        <v>3</v>
      </c>
      <c r="F7399" s="203"/>
      <c r="G7399" s="232"/>
      <c r="H7399" s="188"/>
      <c r="I7399" s="188"/>
      <c r="J7399" s="188"/>
      <c r="K7399" s="188"/>
    </row>
    <row r="7400" spans="1:11" ht="19.2" customHeight="1" x14ac:dyDescent="0.35">
      <c r="A7400" s="355" t="s">
        <v>419</v>
      </c>
      <c r="B7400" s="192" t="s">
        <v>143</v>
      </c>
      <c r="C7400" s="69"/>
      <c r="D7400" s="69">
        <v>10</v>
      </c>
      <c r="E7400" s="71">
        <f>E879</f>
        <v>459</v>
      </c>
      <c r="F7400" s="72">
        <f>F879</f>
        <v>1750</v>
      </c>
      <c r="G7400" s="231">
        <f>G879</f>
        <v>1279.1968299999999</v>
      </c>
      <c r="H7400" s="191"/>
      <c r="I7400" s="188"/>
      <c r="J7400" s="188"/>
      <c r="K7400" s="188"/>
    </row>
    <row r="7401" spans="1:11" ht="16.2" customHeight="1" x14ac:dyDescent="0.35">
      <c r="A7401" s="183"/>
      <c r="B7401" s="189"/>
      <c r="F7401" s="203"/>
      <c r="G7401" s="232"/>
      <c r="H7401" s="188"/>
      <c r="I7401" s="188"/>
      <c r="J7401" s="188"/>
      <c r="K7401" s="188"/>
    </row>
    <row r="7402" spans="1:11" ht="19.2" customHeight="1" x14ac:dyDescent="0.35">
      <c r="A7402" s="355" t="s">
        <v>420</v>
      </c>
      <c r="B7402" s="316" t="s">
        <v>5</v>
      </c>
      <c r="F7402" s="203"/>
      <c r="G7402" s="232"/>
      <c r="H7402" s="188"/>
      <c r="I7402" s="188"/>
      <c r="J7402" s="188"/>
      <c r="K7402" s="188"/>
    </row>
    <row r="7403" spans="1:11" ht="19.2" customHeight="1" x14ac:dyDescent="0.35">
      <c r="A7403" s="355" t="s">
        <v>421</v>
      </c>
      <c r="B7403" s="192" t="s">
        <v>143</v>
      </c>
      <c r="C7403" s="69"/>
      <c r="D7403" s="69">
        <v>10</v>
      </c>
      <c r="E7403" s="71">
        <f>E883</f>
        <v>775</v>
      </c>
      <c r="F7403" s="72">
        <f>F883</f>
        <v>10400</v>
      </c>
      <c r="G7403" s="231">
        <f>G883</f>
        <v>3051.4833100000001</v>
      </c>
      <c r="H7403" s="191"/>
      <c r="I7403" s="188"/>
      <c r="J7403" s="188"/>
      <c r="K7403" s="188"/>
    </row>
    <row r="7404" spans="1:11" ht="16.2" customHeight="1" x14ac:dyDescent="0.35">
      <c r="A7404" s="183"/>
      <c r="B7404" s="328"/>
      <c r="F7404" s="203"/>
      <c r="G7404" s="232"/>
      <c r="H7404" s="188"/>
      <c r="I7404" s="188"/>
      <c r="J7404" s="188"/>
      <c r="K7404" s="188"/>
    </row>
    <row r="7405" spans="1:11" ht="19.2" customHeight="1" x14ac:dyDescent="0.35">
      <c r="A7405" s="355" t="s">
        <v>422</v>
      </c>
      <c r="B7405" s="316" t="s">
        <v>146</v>
      </c>
      <c r="F7405" s="203"/>
      <c r="G7405" s="232"/>
      <c r="H7405" s="188"/>
      <c r="I7405" s="188"/>
      <c r="J7405" s="188"/>
      <c r="K7405" s="188"/>
    </row>
    <row r="7406" spans="1:11" ht="19.2" customHeight="1" x14ac:dyDescent="0.35">
      <c r="A7406" s="355" t="s">
        <v>423</v>
      </c>
      <c r="B7406" s="192" t="s">
        <v>143</v>
      </c>
      <c r="C7406" s="69"/>
      <c r="D7406" s="69">
        <v>10</v>
      </c>
      <c r="E7406" s="71">
        <f>E888</f>
        <v>329</v>
      </c>
      <c r="F7406" s="72">
        <v>15</v>
      </c>
      <c r="G7406" s="231">
        <f>G888</f>
        <v>1475.8489300000001</v>
      </c>
      <c r="H7406" s="191"/>
      <c r="I7406" s="188"/>
      <c r="J7406" s="188"/>
      <c r="K7406" s="188"/>
    </row>
    <row r="7407" spans="1:11" ht="19.2" customHeight="1" x14ac:dyDescent="0.35">
      <c r="A7407" s="355" t="s">
        <v>153</v>
      </c>
      <c r="B7407" s="313" t="s">
        <v>113</v>
      </c>
      <c r="H7407" s="188"/>
      <c r="I7407" s="188"/>
      <c r="J7407" s="188"/>
      <c r="K7407" s="188"/>
    </row>
    <row r="7408" spans="1:11" ht="19.2" customHeight="1" x14ac:dyDescent="0.35">
      <c r="A7408" s="355" t="s">
        <v>155</v>
      </c>
      <c r="B7408" s="314" t="s">
        <v>106</v>
      </c>
      <c r="H7408" s="188"/>
      <c r="I7408" s="188"/>
      <c r="J7408" s="188"/>
      <c r="K7408" s="188"/>
    </row>
    <row r="7409" spans="1:11" ht="19.2" customHeight="1" x14ac:dyDescent="0.35">
      <c r="A7409" s="355" t="s">
        <v>156</v>
      </c>
      <c r="B7409" s="331" t="s">
        <v>105</v>
      </c>
      <c r="H7409" s="188"/>
      <c r="I7409" s="188"/>
      <c r="J7409" s="188"/>
      <c r="K7409" s="188"/>
    </row>
    <row r="7410" spans="1:11" ht="19.2" customHeight="1" x14ac:dyDescent="0.35">
      <c r="A7410" s="355" t="s">
        <v>544</v>
      </c>
      <c r="B7410" s="316" t="s">
        <v>5</v>
      </c>
      <c r="H7410" s="188"/>
      <c r="I7410" s="188"/>
      <c r="J7410" s="188"/>
      <c r="K7410" s="188"/>
    </row>
    <row r="7411" spans="1:11" ht="19.2" customHeight="1" x14ac:dyDescent="0.35">
      <c r="A7411" s="355" t="s">
        <v>545</v>
      </c>
      <c r="B7411" s="192" t="s">
        <v>147</v>
      </c>
      <c r="C7411" s="69"/>
      <c r="D7411" s="69">
        <v>10</v>
      </c>
      <c r="E7411" s="71">
        <f>E896</f>
        <v>236</v>
      </c>
      <c r="F7411" s="72">
        <f>F896</f>
        <v>8000</v>
      </c>
      <c r="G7411" s="200">
        <f>G896</f>
        <v>4610.2346399999997</v>
      </c>
      <c r="H7411" s="191"/>
      <c r="I7411" s="188"/>
      <c r="J7411" s="188"/>
      <c r="K7411" s="188"/>
    </row>
    <row r="7412" spans="1:11" ht="13.95" customHeight="1" x14ac:dyDescent="0.35">
      <c r="H7412" s="188"/>
      <c r="I7412" s="188"/>
      <c r="J7412" s="188"/>
      <c r="K7412" s="188"/>
    </row>
    <row r="7413" spans="1:11" ht="19.2" customHeight="1" x14ac:dyDescent="0.35">
      <c r="A7413" s="355" t="s">
        <v>157</v>
      </c>
      <c r="B7413" s="313" t="s">
        <v>114</v>
      </c>
      <c r="H7413" s="188"/>
      <c r="I7413" s="188"/>
      <c r="J7413" s="188"/>
      <c r="K7413" s="188"/>
    </row>
    <row r="7414" spans="1:11" ht="19.2" customHeight="1" x14ac:dyDescent="0.35">
      <c r="A7414" s="355" t="s">
        <v>159</v>
      </c>
      <c r="B7414" s="314" t="s">
        <v>106</v>
      </c>
      <c r="H7414" s="188"/>
      <c r="I7414" s="188"/>
      <c r="J7414" s="188"/>
      <c r="K7414" s="188"/>
    </row>
    <row r="7415" spans="1:11" ht="19.2" customHeight="1" x14ac:dyDescent="0.35">
      <c r="A7415" s="355" t="s">
        <v>160</v>
      </c>
      <c r="B7415" s="315" t="s">
        <v>105</v>
      </c>
      <c r="H7415" s="188"/>
      <c r="I7415" s="188"/>
      <c r="J7415" s="188"/>
      <c r="K7415" s="188"/>
    </row>
    <row r="7416" spans="1:11" ht="19.2" customHeight="1" x14ac:dyDescent="0.35">
      <c r="A7416" s="355" t="s">
        <v>547</v>
      </c>
      <c r="B7416" s="321" t="s">
        <v>3</v>
      </c>
      <c r="H7416" s="188"/>
      <c r="I7416" s="188"/>
      <c r="J7416" s="188"/>
      <c r="K7416" s="188"/>
    </row>
    <row r="7417" spans="1:11" ht="19.2" customHeight="1" x14ac:dyDescent="0.35">
      <c r="A7417" s="355" t="s">
        <v>548</v>
      </c>
      <c r="B7417" s="192" t="s">
        <v>148</v>
      </c>
      <c r="C7417" s="69"/>
      <c r="D7417" s="69">
        <v>10</v>
      </c>
      <c r="E7417" s="71">
        <f>E903</f>
        <v>75</v>
      </c>
      <c r="F7417" s="70">
        <f>F902</f>
        <v>550</v>
      </c>
      <c r="G7417" s="73">
        <f>G902</f>
        <v>1097.07176</v>
      </c>
      <c r="H7417" s="188"/>
      <c r="I7417" s="188"/>
      <c r="J7417" s="188"/>
      <c r="K7417" s="188"/>
    </row>
    <row r="7418" spans="1:11" ht="19.2" customHeight="1" x14ac:dyDescent="0.35">
      <c r="A7418" s="355" t="s">
        <v>549</v>
      </c>
      <c r="B7418" s="316" t="s">
        <v>5</v>
      </c>
      <c r="H7418" s="188"/>
      <c r="I7418" s="188"/>
      <c r="J7418" s="188"/>
      <c r="K7418" s="188"/>
    </row>
    <row r="7419" spans="1:11" ht="19.2" customHeight="1" x14ac:dyDescent="0.35">
      <c r="A7419" s="355" t="s">
        <v>550</v>
      </c>
      <c r="B7419" s="192" t="s">
        <v>148</v>
      </c>
      <c r="C7419" s="69"/>
      <c r="D7419" s="174" t="s">
        <v>460</v>
      </c>
      <c r="E7419" s="71">
        <f>E905</f>
        <v>936</v>
      </c>
      <c r="F7419" s="72">
        <f>F905</f>
        <v>9200</v>
      </c>
      <c r="G7419" s="200">
        <f>G905</f>
        <v>8393.0643500000006</v>
      </c>
      <c r="H7419" s="191"/>
      <c r="I7419" s="188"/>
      <c r="J7419" s="188"/>
      <c r="K7419" s="188"/>
    </row>
    <row r="7420" spans="1:11" ht="12.6" customHeight="1" x14ac:dyDescent="0.35">
      <c r="H7420" s="188"/>
      <c r="I7420" s="188"/>
      <c r="J7420" s="188"/>
      <c r="K7420" s="188"/>
    </row>
    <row r="7421" spans="1:11" ht="19.2" customHeight="1" x14ac:dyDescent="0.35">
      <c r="A7421" s="362" t="s">
        <v>56</v>
      </c>
      <c r="B7421" s="332" t="s">
        <v>2</v>
      </c>
      <c r="H7421" s="188"/>
      <c r="I7421" s="188"/>
      <c r="J7421" s="188"/>
      <c r="K7421" s="188"/>
    </row>
    <row r="7422" spans="1:11" ht="37.200000000000003" customHeight="1" x14ac:dyDescent="0.35">
      <c r="A7422" s="355" t="s">
        <v>424</v>
      </c>
      <c r="B7422" s="333" t="s">
        <v>116</v>
      </c>
      <c r="C7422" s="69"/>
      <c r="D7422" s="69"/>
      <c r="E7422" s="206">
        <f>E7423+E7424+E7425+E7426+E7427</f>
        <v>21</v>
      </c>
      <c r="F7422" s="209">
        <f>SUM(F7423:F7427)</f>
        <v>16414</v>
      </c>
      <c r="G7422" s="208">
        <f>SUM(G7423:G7427)</f>
        <v>50531.56482</v>
      </c>
      <c r="H7422" s="188"/>
      <c r="I7422" s="188"/>
      <c r="J7422" s="188"/>
      <c r="K7422" s="188"/>
    </row>
    <row r="7423" spans="1:11" ht="19.2" customHeight="1" x14ac:dyDescent="0.35">
      <c r="A7423" s="355" t="s">
        <v>551</v>
      </c>
      <c r="B7423" s="334" t="s">
        <v>709</v>
      </c>
      <c r="C7423" s="303"/>
      <c r="D7423" s="69">
        <v>10</v>
      </c>
      <c r="E7423" s="71">
        <f>E910</f>
        <v>2</v>
      </c>
      <c r="F7423" s="70">
        <f>F910</f>
        <v>625</v>
      </c>
      <c r="G7423" s="73">
        <f>G910</f>
        <v>3840.4014100000004</v>
      </c>
      <c r="H7423" s="188"/>
      <c r="I7423" s="188"/>
      <c r="J7423" s="188"/>
      <c r="K7423" s="188"/>
    </row>
    <row r="7424" spans="1:11" ht="19.2" customHeight="1" x14ac:dyDescent="0.35">
      <c r="A7424" s="355" t="s">
        <v>151</v>
      </c>
      <c r="B7424" s="335" t="s">
        <v>118</v>
      </c>
      <c r="C7424" s="69"/>
      <c r="D7424" s="69">
        <v>10</v>
      </c>
      <c r="E7424" s="71">
        <f>E913</f>
        <v>1</v>
      </c>
      <c r="F7424" s="72">
        <f>F913</f>
        <v>1250</v>
      </c>
      <c r="G7424" s="200">
        <f>G913</f>
        <v>1913.4116300000001</v>
      </c>
      <c r="H7424" s="191"/>
      <c r="I7424" s="188"/>
      <c r="J7424" s="188"/>
      <c r="K7424" s="188"/>
    </row>
    <row r="7425" spans="1:11" ht="19.2" customHeight="1" x14ac:dyDescent="0.35">
      <c r="A7425" s="355" t="s">
        <v>425</v>
      </c>
      <c r="B7425" s="335" t="s">
        <v>119</v>
      </c>
      <c r="C7425" s="69"/>
      <c r="D7425" s="69">
        <v>10</v>
      </c>
      <c r="E7425" s="71">
        <f>E915</f>
        <v>12</v>
      </c>
      <c r="F7425" s="72">
        <f>F915</f>
        <v>8340</v>
      </c>
      <c r="G7425" s="200">
        <f>G915</f>
        <v>23191.40178</v>
      </c>
      <c r="H7425" s="191"/>
      <c r="I7425" s="188"/>
      <c r="J7425" s="188"/>
      <c r="K7425" s="188"/>
    </row>
    <row r="7426" spans="1:11" ht="19.2" customHeight="1" x14ac:dyDescent="0.35">
      <c r="A7426" s="355" t="s">
        <v>427</v>
      </c>
      <c r="B7426" s="335" t="s">
        <v>120</v>
      </c>
      <c r="C7426" s="69"/>
      <c r="D7426" s="69">
        <v>10</v>
      </c>
      <c r="E7426" s="71">
        <v>2</v>
      </c>
      <c r="F7426" s="72">
        <v>991.5</v>
      </c>
      <c r="G7426" s="200">
        <v>3979.03</v>
      </c>
      <c r="H7426" s="191"/>
      <c r="I7426" s="188"/>
      <c r="J7426" s="188"/>
      <c r="K7426" s="188"/>
    </row>
    <row r="7427" spans="1:11" ht="19.2" customHeight="1" x14ac:dyDescent="0.35">
      <c r="C7427" s="69"/>
      <c r="D7427" s="69">
        <v>35</v>
      </c>
      <c r="E7427" s="71">
        <v>4</v>
      </c>
      <c r="F7427" s="72">
        <v>5207.5</v>
      </c>
      <c r="G7427" s="200">
        <v>17607.32</v>
      </c>
      <c r="H7427" s="191"/>
      <c r="I7427" s="188"/>
      <c r="J7427" s="188"/>
      <c r="K7427" s="188"/>
    </row>
    <row r="7428" spans="1:11" ht="32.4" customHeight="1" x14ac:dyDescent="0.35">
      <c r="A7428" s="355" t="s">
        <v>428</v>
      </c>
      <c r="B7428" s="319" t="s">
        <v>152</v>
      </c>
      <c r="C7428" s="69"/>
      <c r="D7428" s="69"/>
      <c r="E7428" s="206">
        <f>E7429+E7430+E7431</f>
        <v>240.5</v>
      </c>
      <c r="F7428" s="209">
        <f>F7429+F7430+F7431</f>
        <v>34238.800000000003</v>
      </c>
      <c r="G7428" s="210">
        <f>G7429+G7430+G7431</f>
        <v>7399.7744100000018</v>
      </c>
      <c r="H7428" s="188"/>
      <c r="I7428" s="188"/>
      <c r="J7428" s="188"/>
      <c r="K7428" s="188"/>
    </row>
    <row r="7429" spans="1:11" ht="19.2" customHeight="1" x14ac:dyDescent="0.35">
      <c r="A7429" s="355" t="s">
        <v>429</v>
      </c>
      <c r="B7429" s="335" t="s">
        <v>117</v>
      </c>
      <c r="C7429" s="69"/>
      <c r="D7429" s="69">
        <v>10</v>
      </c>
      <c r="E7429" s="71">
        <f>E935</f>
        <v>1</v>
      </c>
      <c r="F7429" s="72">
        <f>F935</f>
        <v>30</v>
      </c>
      <c r="G7429" s="200">
        <f>G935</f>
        <v>16.475999999999999</v>
      </c>
      <c r="H7429" s="191"/>
      <c r="I7429" s="188"/>
      <c r="J7429" s="188"/>
      <c r="K7429" s="188"/>
    </row>
    <row r="7430" spans="1:11" ht="19.2" customHeight="1" x14ac:dyDescent="0.35">
      <c r="A7430" s="355" t="s">
        <v>430</v>
      </c>
      <c r="B7430" s="335" t="s">
        <v>118</v>
      </c>
      <c r="C7430" s="69"/>
      <c r="D7430" s="69">
        <v>10</v>
      </c>
      <c r="E7430" s="71">
        <f>E937</f>
        <v>230.5</v>
      </c>
      <c r="F7430" s="72">
        <f>F937</f>
        <v>20766.3</v>
      </c>
      <c r="G7430" s="200">
        <f>G937</f>
        <v>5381.6581000000024</v>
      </c>
      <c r="H7430" s="191"/>
      <c r="I7430" s="188"/>
      <c r="J7430" s="188"/>
      <c r="K7430" s="188"/>
    </row>
    <row r="7431" spans="1:11" ht="19.2" customHeight="1" x14ac:dyDescent="0.35">
      <c r="A7431" s="355" t="s">
        <v>431</v>
      </c>
      <c r="B7431" s="321" t="s">
        <v>119</v>
      </c>
      <c r="C7431" s="69"/>
      <c r="D7431" s="69">
        <v>10</v>
      </c>
      <c r="E7431" s="71">
        <f>E1114</f>
        <v>9</v>
      </c>
      <c r="F7431" s="72">
        <f>F1114</f>
        <v>13442.5</v>
      </c>
      <c r="G7431" s="200">
        <f>G1114</f>
        <v>2001.64031</v>
      </c>
      <c r="H7431" s="191"/>
      <c r="I7431" s="188"/>
      <c r="J7431" s="188"/>
      <c r="K7431" s="188"/>
    </row>
    <row r="7432" spans="1:11" x14ac:dyDescent="0.35">
      <c r="H7432" s="188"/>
      <c r="I7432" s="188"/>
      <c r="J7432" s="188"/>
      <c r="K7432" s="188"/>
    </row>
    <row r="7433" spans="1:11" ht="19.2" customHeight="1" x14ac:dyDescent="0.35">
      <c r="A7433" s="349"/>
      <c r="B7433" s="204" t="s">
        <v>161</v>
      </c>
      <c r="H7433" s="188"/>
      <c r="I7433" s="188"/>
      <c r="J7433" s="188"/>
      <c r="K7433" s="188"/>
    </row>
    <row r="7434" spans="1:11" ht="96" customHeight="1" x14ac:dyDescent="0.35">
      <c r="A7434" s="355" t="s">
        <v>165</v>
      </c>
      <c r="B7434" s="224" t="s">
        <v>162</v>
      </c>
      <c r="C7434" s="69"/>
      <c r="D7434" s="69"/>
      <c r="E7434" s="206">
        <f>E7438+E7439+E7441+E7442+E7443+E7445+E7446+E7448+E7449+E7451+E7453+E7458</f>
        <v>162</v>
      </c>
      <c r="F7434" s="207">
        <f>F7438+F7439+F7441+F7442+F7443+F7445+F7446+F7448+F7449+F7451+F7453+F7458</f>
        <v>16233.829999999998</v>
      </c>
      <c r="G7434" s="208">
        <f>G7438+G7439+G7441+G7442+G7443+G7445+G7446+G7448+G7449+G7451+G7453+G7458</f>
        <v>106367.42470000003</v>
      </c>
      <c r="H7434" s="188"/>
      <c r="I7434" s="188"/>
      <c r="J7434" s="188"/>
      <c r="K7434" s="188"/>
    </row>
    <row r="7435" spans="1:11" ht="19.2" customHeight="1" x14ac:dyDescent="0.35">
      <c r="A7435" s="355"/>
      <c r="B7435" s="205" t="s">
        <v>123</v>
      </c>
      <c r="H7435" s="188"/>
      <c r="I7435" s="188"/>
      <c r="J7435" s="188"/>
      <c r="K7435" s="188"/>
    </row>
    <row r="7436" spans="1:11" ht="19.2" customHeight="1" x14ac:dyDescent="0.35">
      <c r="A7436" s="355" t="s">
        <v>432</v>
      </c>
      <c r="B7436" s="336" t="s">
        <v>121</v>
      </c>
      <c r="H7436" s="188"/>
      <c r="I7436" s="188"/>
      <c r="J7436" s="188"/>
      <c r="K7436" s="188"/>
    </row>
    <row r="7437" spans="1:11" ht="19.2" customHeight="1" x14ac:dyDescent="0.35">
      <c r="A7437" s="355" t="s">
        <v>129</v>
      </c>
      <c r="B7437" s="321" t="s">
        <v>122</v>
      </c>
      <c r="C7437" s="69"/>
      <c r="D7437" s="69"/>
      <c r="E7437" s="69"/>
      <c r="F7437" s="70"/>
      <c r="G7437" s="69"/>
      <c r="H7437" s="188"/>
      <c r="I7437" s="188"/>
      <c r="J7437" s="188"/>
      <c r="K7437" s="188"/>
    </row>
    <row r="7438" spans="1:11" ht="19.2" customHeight="1" x14ac:dyDescent="0.35">
      <c r="A7438" s="355" t="s">
        <v>289</v>
      </c>
      <c r="B7438" s="335" t="s">
        <v>163</v>
      </c>
      <c r="C7438" s="69"/>
      <c r="D7438" s="69" t="s">
        <v>123</v>
      </c>
      <c r="E7438" s="71">
        <f>E1125</f>
        <v>51</v>
      </c>
      <c r="F7438" s="70">
        <f>F1125</f>
        <v>1057.8</v>
      </c>
      <c r="G7438" s="73">
        <f>G1125</f>
        <v>24831.881090000014</v>
      </c>
      <c r="H7438" s="188"/>
      <c r="I7438" s="188"/>
      <c r="J7438" s="188"/>
      <c r="K7438" s="188"/>
    </row>
    <row r="7439" spans="1:11" ht="19.2" customHeight="1" x14ac:dyDescent="0.35">
      <c r="A7439" s="355" t="s">
        <v>290</v>
      </c>
      <c r="B7439" s="335" t="s">
        <v>164</v>
      </c>
      <c r="C7439" s="69"/>
      <c r="D7439" s="69" t="s">
        <v>123</v>
      </c>
      <c r="E7439" s="71">
        <f>E1177</f>
        <v>1</v>
      </c>
      <c r="F7439" s="70">
        <f>F1177</f>
        <v>15</v>
      </c>
      <c r="G7439" s="73">
        <f>G1177</f>
        <v>770.29584999999997</v>
      </c>
      <c r="H7439" s="188"/>
      <c r="I7439" s="188"/>
      <c r="J7439" s="188"/>
      <c r="K7439" s="188"/>
    </row>
    <row r="7440" spans="1:11" ht="19.2" customHeight="1" x14ac:dyDescent="0.35">
      <c r="A7440" s="355" t="s">
        <v>130</v>
      </c>
      <c r="B7440" s="205" t="s">
        <v>125</v>
      </c>
      <c r="H7440" s="188"/>
      <c r="I7440" s="188"/>
      <c r="J7440" s="188"/>
      <c r="K7440" s="188"/>
    </row>
    <row r="7441" spans="1:11" ht="19.2" customHeight="1" x14ac:dyDescent="0.35">
      <c r="A7441" s="355" t="s">
        <v>291</v>
      </c>
      <c r="B7441" s="335" t="s">
        <v>163</v>
      </c>
      <c r="C7441" s="69"/>
      <c r="D7441" s="69" t="s">
        <v>123</v>
      </c>
      <c r="E7441" s="71">
        <f>E1180</f>
        <v>57</v>
      </c>
      <c r="F7441" s="72">
        <f>F1180</f>
        <v>3727.5299999999993</v>
      </c>
      <c r="G7441" s="200">
        <f>G1180</f>
        <v>26518.069929999998</v>
      </c>
      <c r="H7441" s="191"/>
      <c r="I7441" s="188"/>
      <c r="J7441" s="188"/>
      <c r="K7441" s="188"/>
    </row>
    <row r="7442" spans="1:11" ht="19.2" customHeight="1" x14ac:dyDescent="0.35">
      <c r="A7442" s="355" t="s">
        <v>710</v>
      </c>
      <c r="B7442" s="335" t="s">
        <v>164</v>
      </c>
      <c r="C7442" s="69"/>
      <c r="D7442" s="69" t="s">
        <v>123</v>
      </c>
      <c r="E7442" s="71">
        <v>1</v>
      </c>
      <c r="F7442" s="72">
        <v>45</v>
      </c>
      <c r="G7442" s="73">
        <v>888.43</v>
      </c>
      <c r="H7442" s="191"/>
      <c r="I7442" s="188"/>
      <c r="J7442" s="188"/>
      <c r="K7442" s="188"/>
    </row>
    <row r="7443" spans="1:11" ht="16.2" customHeight="1" x14ac:dyDescent="0.35">
      <c r="A7443" s="355" t="s">
        <v>711</v>
      </c>
      <c r="B7443" s="335" t="s">
        <v>285</v>
      </c>
      <c r="C7443" s="69"/>
      <c r="D7443" s="69" t="s">
        <v>123</v>
      </c>
      <c r="E7443" s="69">
        <v>2</v>
      </c>
      <c r="F7443" s="70">
        <v>93</v>
      </c>
      <c r="G7443" s="69">
        <v>2370.25</v>
      </c>
      <c r="H7443" s="188"/>
      <c r="I7443" s="188"/>
      <c r="J7443" s="188"/>
      <c r="K7443" s="188"/>
    </row>
    <row r="7444" spans="1:11" ht="19.2" customHeight="1" x14ac:dyDescent="0.35">
      <c r="A7444" s="355" t="s">
        <v>433</v>
      </c>
      <c r="B7444" s="321" t="s">
        <v>127</v>
      </c>
      <c r="H7444" s="188"/>
      <c r="I7444" s="188"/>
      <c r="J7444" s="188"/>
      <c r="K7444" s="188"/>
    </row>
    <row r="7445" spans="1:11" ht="19.2" customHeight="1" x14ac:dyDescent="0.35">
      <c r="A7445" s="355" t="s">
        <v>434</v>
      </c>
      <c r="B7445" s="335" t="s">
        <v>163</v>
      </c>
      <c r="C7445" s="69"/>
      <c r="D7445" s="69" t="s">
        <v>123</v>
      </c>
      <c r="E7445" s="71">
        <f>E1245</f>
        <v>27</v>
      </c>
      <c r="F7445" s="72">
        <f>F1245</f>
        <v>3843.0000000000005</v>
      </c>
      <c r="G7445" s="200">
        <f>G1245</f>
        <v>21323.152290000005</v>
      </c>
      <c r="H7445" s="191"/>
      <c r="I7445" s="188">
        <f>H7445*1.072</f>
        <v>0</v>
      </c>
      <c r="J7445" s="188"/>
      <c r="K7445" s="188"/>
    </row>
    <row r="7446" spans="1:11" ht="19.2" customHeight="1" x14ac:dyDescent="0.35">
      <c r="A7446" s="355" t="s">
        <v>435</v>
      </c>
      <c r="B7446" s="335" t="s">
        <v>164</v>
      </c>
      <c r="C7446" s="69"/>
      <c r="D7446" s="69" t="s">
        <v>123</v>
      </c>
      <c r="E7446" s="71">
        <f>E1273</f>
        <v>6</v>
      </c>
      <c r="F7446" s="72">
        <f>F1273</f>
        <v>974.5</v>
      </c>
      <c r="G7446" s="73">
        <f>G1273</f>
        <v>5579.7905400000009</v>
      </c>
      <c r="H7446" s="191"/>
      <c r="I7446" s="188"/>
      <c r="J7446" s="188"/>
      <c r="K7446" s="188"/>
    </row>
    <row r="7447" spans="1:11" ht="19.2" customHeight="1" x14ac:dyDescent="0.35">
      <c r="A7447" s="355" t="s">
        <v>436</v>
      </c>
      <c r="B7447" s="321" t="s">
        <v>133</v>
      </c>
      <c r="H7447" s="188"/>
      <c r="I7447" s="188"/>
      <c r="J7447" s="188"/>
      <c r="K7447" s="188"/>
    </row>
    <row r="7448" spans="1:11" ht="19.2" customHeight="1" x14ac:dyDescent="0.35">
      <c r="A7448" s="355" t="s">
        <v>437</v>
      </c>
      <c r="B7448" s="335" t="s">
        <v>163</v>
      </c>
      <c r="C7448" s="69"/>
      <c r="D7448" s="69" t="s">
        <v>123</v>
      </c>
      <c r="E7448" s="71">
        <f>E1281</f>
        <v>2</v>
      </c>
      <c r="F7448" s="72">
        <f>F1281</f>
        <v>381.3</v>
      </c>
      <c r="G7448" s="200">
        <f>G1281</f>
        <v>1296.2027700000001</v>
      </c>
      <c r="H7448" s="191"/>
      <c r="I7448" s="188"/>
      <c r="J7448" s="188"/>
      <c r="K7448" s="188"/>
    </row>
    <row r="7449" spans="1:11" ht="19.2" customHeight="1" x14ac:dyDescent="0.35">
      <c r="A7449" s="355" t="s">
        <v>438</v>
      </c>
      <c r="B7449" s="335" t="s">
        <v>164</v>
      </c>
      <c r="C7449" s="69"/>
      <c r="D7449" s="69" t="s">
        <v>123</v>
      </c>
      <c r="E7449" s="71">
        <f>E1284</f>
        <v>5</v>
      </c>
      <c r="F7449" s="72">
        <f>F1284</f>
        <v>1671</v>
      </c>
      <c r="G7449" s="200">
        <f>G1284</f>
        <v>6990.0450600000004</v>
      </c>
      <c r="H7449" s="191"/>
      <c r="I7449" s="188"/>
      <c r="J7449" s="188"/>
      <c r="K7449" s="188"/>
    </row>
    <row r="7450" spans="1:11" ht="19.2" customHeight="1" x14ac:dyDescent="0.35">
      <c r="A7450" s="355" t="s">
        <v>439</v>
      </c>
      <c r="B7450" s="321" t="s">
        <v>286</v>
      </c>
      <c r="H7450" s="188"/>
      <c r="I7450" s="188"/>
      <c r="J7450" s="188"/>
      <c r="K7450" s="188"/>
    </row>
    <row r="7451" spans="1:11" ht="19.2" customHeight="1" x14ac:dyDescent="0.35">
      <c r="A7451" s="355" t="s">
        <v>441</v>
      </c>
      <c r="B7451" s="335" t="s">
        <v>164</v>
      </c>
      <c r="C7451" s="69"/>
      <c r="D7451" s="69" t="s">
        <v>123</v>
      </c>
      <c r="E7451" s="71">
        <f>E1292</f>
        <v>5</v>
      </c>
      <c r="F7451" s="72">
        <f>F1292</f>
        <v>2949.9</v>
      </c>
      <c r="G7451" s="200">
        <f>G1292</f>
        <v>6983.8850899999998</v>
      </c>
      <c r="H7451" s="191"/>
      <c r="I7451" s="188"/>
      <c r="J7451" s="188"/>
      <c r="K7451" s="188"/>
    </row>
    <row r="7452" spans="1:11" ht="19.2" customHeight="1" x14ac:dyDescent="0.35">
      <c r="A7452" s="355" t="s">
        <v>442</v>
      </c>
      <c r="B7452" s="321" t="s">
        <v>287</v>
      </c>
      <c r="H7452" s="188"/>
      <c r="I7452" s="188"/>
      <c r="J7452" s="188"/>
      <c r="K7452" s="188"/>
    </row>
    <row r="7453" spans="1:11" ht="19.2" customHeight="1" x14ac:dyDescent="0.35">
      <c r="A7453" s="355" t="s">
        <v>443</v>
      </c>
      <c r="B7453" s="335" t="s">
        <v>164</v>
      </c>
      <c r="C7453" s="69"/>
      <c r="D7453" s="69" t="s">
        <v>123</v>
      </c>
      <c r="E7453" s="71">
        <f>E1299</f>
        <v>2</v>
      </c>
      <c r="F7453" s="72">
        <f>F1299</f>
        <v>383</v>
      </c>
      <c r="G7453" s="200">
        <f>G1299</f>
        <v>4058.2708400000001</v>
      </c>
      <c r="H7453" s="191"/>
      <c r="I7453" s="188"/>
      <c r="J7453" s="188"/>
      <c r="K7453" s="188"/>
    </row>
    <row r="7454" spans="1:11" ht="23.4" customHeight="1" x14ac:dyDescent="0.35">
      <c r="A7454" s="355" t="s">
        <v>166</v>
      </c>
      <c r="B7454" s="337" t="s">
        <v>128</v>
      </c>
      <c r="H7454" s="188"/>
      <c r="I7454" s="188"/>
      <c r="J7454" s="188"/>
      <c r="K7454" s="188"/>
    </row>
    <row r="7455" spans="1:11" ht="19.2" hidden="1" customHeight="1" x14ac:dyDescent="0.35">
      <c r="A7455" s="355" t="s">
        <v>444</v>
      </c>
      <c r="B7455" s="337" t="s">
        <v>127</v>
      </c>
      <c r="H7455" s="188"/>
      <c r="I7455" s="188"/>
      <c r="J7455" s="188"/>
      <c r="K7455" s="188"/>
    </row>
    <row r="7456" spans="1:11" ht="19.2" hidden="1" customHeight="1" x14ac:dyDescent="0.35">
      <c r="A7456" s="355" t="s">
        <v>445</v>
      </c>
      <c r="B7456" s="112" t="s">
        <v>164</v>
      </c>
      <c r="C7456" s="69"/>
      <c r="D7456" s="69" t="str">
        <f>D7453</f>
        <v>10/0,4</v>
      </c>
      <c r="E7456" s="71" t="e">
        <f>#REF!</f>
        <v>#REF!</v>
      </c>
      <c r="F7456" s="72" t="e">
        <f>#REF!</f>
        <v>#REF!</v>
      </c>
      <c r="G7456" s="200" t="e">
        <f>#REF!</f>
        <v>#REF!</v>
      </c>
      <c r="H7456" s="191"/>
      <c r="I7456" s="188"/>
      <c r="J7456" s="188"/>
      <c r="K7456" s="188"/>
    </row>
    <row r="7457" spans="1:11" ht="19.2" customHeight="1" x14ac:dyDescent="0.35">
      <c r="A7457" s="355" t="s">
        <v>446</v>
      </c>
      <c r="B7457" s="337" t="s">
        <v>133</v>
      </c>
      <c r="D7457" s="69"/>
      <c r="H7457" s="188"/>
      <c r="I7457" s="188"/>
      <c r="J7457" s="188"/>
      <c r="K7457" s="188"/>
    </row>
    <row r="7458" spans="1:11" ht="19.2" customHeight="1" x14ac:dyDescent="0.35">
      <c r="A7458" s="355" t="s">
        <v>447</v>
      </c>
      <c r="B7458" s="112" t="s">
        <v>164</v>
      </c>
      <c r="C7458" s="69"/>
      <c r="D7458" s="69" t="str">
        <f>D7453</f>
        <v>10/0,4</v>
      </c>
      <c r="E7458" s="71">
        <f>E1304</f>
        <v>3</v>
      </c>
      <c r="F7458" s="72">
        <f>F1304</f>
        <v>1092.8</v>
      </c>
      <c r="G7458" s="200">
        <f>G1304</f>
        <v>4757.1512400000001</v>
      </c>
      <c r="H7458" s="191"/>
      <c r="I7458" s="188"/>
      <c r="J7458" s="188"/>
      <c r="K7458" s="188"/>
    </row>
    <row r="7459" spans="1:11" ht="11.4" customHeight="1" x14ac:dyDescent="0.35">
      <c r="A7459" s="398"/>
      <c r="B7459" s="130"/>
      <c r="H7459" s="188"/>
      <c r="I7459" s="188"/>
      <c r="J7459" s="188"/>
      <c r="K7459" s="188"/>
    </row>
    <row r="7460" spans="1:11" ht="32.4" customHeight="1" x14ac:dyDescent="0.35">
      <c r="A7460" s="365" t="s">
        <v>449</v>
      </c>
      <c r="B7460" s="233" t="s">
        <v>81</v>
      </c>
      <c r="C7460" s="228"/>
      <c r="D7460" s="229"/>
      <c r="E7460" s="206">
        <f>E7462+E7464+E7468+E7471</f>
        <v>6260</v>
      </c>
      <c r="F7460" s="207">
        <f>F7462+F7464+F7468+F7471</f>
        <v>135061.264</v>
      </c>
      <c r="G7460" s="208">
        <f>G7462+G7464+G7468+G7471</f>
        <v>149452.42781929421</v>
      </c>
      <c r="H7460" s="188"/>
      <c r="I7460" s="188"/>
      <c r="J7460" s="188"/>
      <c r="K7460" s="188"/>
    </row>
    <row r="7461" spans="1:11" ht="19.2" customHeight="1" x14ac:dyDescent="0.35">
      <c r="A7461" s="399" t="s">
        <v>450</v>
      </c>
      <c r="B7461" s="338" t="s">
        <v>131</v>
      </c>
      <c r="H7461" s="188"/>
      <c r="I7461" s="188"/>
      <c r="J7461" s="188"/>
      <c r="K7461" s="188"/>
    </row>
    <row r="7462" spans="1:11" ht="19.2" customHeight="1" x14ac:dyDescent="0.35">
      <c r="A7462" s="400" t="s">
        <v>451</v>
      </c>
      <c r="B7462" s="192" t="s">
        <v>82</v>
      </c>
      <c r="C7462" s="69"/>
      <c r="D7462" s="69"/>
      <c r="E7462" s="71">
        <f>E1310</f>
        <v>2825</v>
      </c>
      <c r="F7462" s="72">
        <f>F1310</f>
        <v>27867.799999999996</v>
      </c>
      <c r="G7462" s="200">
        <f>G1310</f>
        <v>33944.474277838905</v>
      </c>
      <c r="H7462" s="191"/>
      <c r="I7462" s="188"/>
      <c r="J7462" s="188"/>
      <c r="K7462" s="188"/>
    </row>
    <row r="7463" spans="1:11" ht="19.2" customHeight="1" x14ac:dyDescent="0.35">
      <c r="A7463" s="368" t="s">
        <v>453</v>
      </c>
      <c r="B7463" s="339" t="s">
        <v>132</v>
      </c>
      <c r="H7463" s="188"/>
      <c r="I7463" s="188"/>
      <c r="J7463" s="188"/>
      <c r="K7463" s="188"/>
    </row>
    <row r="7464" spans="1:11" ht="19.2" customHeight="1" x14ac:dyDescent="0.35">
      <c r="A7464" s="400" t="s">
        <v>454</v>
      </c>
      <c r="B7464" s="192" t="s">
        <v>83</v>
      </c>
      <c r="C7464" s="69"/>
      <c r="D7464" s="69"/>
      <c r="E7464" s="247">
        <f>E3971</f>
        <v>3233</v>
      </c>
      <c r="F7464" s="248">
        <f>F3971</f>
        <v>55291.142</v>
      </c>
      <c r="G7464" s="294">
        <f>G3971</f>
        <v>74339.151963881901</v>
      </c>
      <c r="H7464" s="191"/>
      <c r="I7464" s="188"/>
      <c r="J7464" s="188"/>
      <c r="K7464" s="188"/>
    </row>
    <row r="7465" spans="1:11" ht="19.2" customHeight="1" x14ac:dyDescent="0.35">
      <c r="A7465" s="400"/>
      <c r="B7465" s="340">
        <v>0.4</v>
      </c>
      <c r="C7465" s="69"/>
      <c r="D7465" s="69">
        <v>0.4</v>
      </c>
      <c r="E7465" s="73">
        <v>2977</v>
      </c>
      <c r="F7465" s="73">
        <v>47145.8</v>
      </c>
      <c r="G7465" s="200">
        <v>64662.41</v>
      </c>
      <c r="H7465" s="191"/>
      <c r="I7465" s="188"/>
      <c r="J7465" s="188"/>
      <c r="K7465" s="188"/>
    </row>
    <row r="7466" spans="1:11" ht="19.2" customHeight="1" x14ac:dyDescent="0.35">
      <c r="A7466" s="400"/>
      <c r="B7466" s="341" t="s">
        <v>460</v>
      </c>
      <c r="C7466" s="69"/>
      <c r="D7466" s="174" t="s">
        <v>460</v>
      </c>
      <c r="E7466" s="73">
        <v>256</v>
      </c>
      <c r="F7466" s="73">
        <v>8145.3</v>
      </c>
      <c r="G7466" s="200">
        <v>9676.74</v>
      </c>
      <c r="H7466" s="191"/>
      <c r="I7466" s="188"/>
      <c r="J7466" s="188"/>
      <c r="K7466" s="188"/>
    </row>
    <row r="7467" spans="1:11" ht="19.2" customHeight="1" x14ac:dyDescent="0.35">
      <c r="A7467" s="400"/>
      <c r="B7467" s="341" t="s">
        <v>708</v>
      </c>
      <c r="C7467" s="69"/>
      <c r="D7467" s="174" t="s">
        <v>708</v>
      </c>
      <c r="E7467" s="71"/>
      <c r="F7467" s="71"/>
      <c r="G7467" s="275"/>
      <c r="H7467" s="191"/>
      <c r="I7467" s="188"/>
      <c r="J7467" s="188"/>
      <c r="K7467" s="188"/>
    </row>
    <row r="7468" spans="1:11" ht="19.2" customHeight="1" x14ac:dyDescent="0.35">
      <c r="A7468" s="400" t="s">
        <v>457</v>
      </c>
      <c r="B7468" s="335" t="s">
        <v>84</v>
      </c>
      <c r="C7468" s="69"/>
      <c r="D7468" s="69"/>
      <c r="E7468" s="247">
        <f>E7125</f>
        <v>128</v>
      </c>
      <c r="F7468" s="248">
        <f>F7125</f>
        <v>15175.322</v>
      </c>
      <c r="G7468" s="294">
        <f>G7125</f>
        <v>4063.5647315934007</v>
      </c>
      <c r="H7468" s="191"/>
      <c r="I7468" s="188"/>
      <c r="J7468" s="188"/>
      <c r="K7468" s="188"/>
    </row>
    <row r="7469" spans="1:11" ht="19.2" customHeight="1" x14ac:dyDescent="0.35">
      <c r="A7469" s="400"/>
      <c r="B7469" s="340">
        <v>0.4</v>
      </c>
      <c r="C7469" s="69"/>
      <c r="D7469" s="69">
        <v>0.4</v>
      </c>
      <c r="E7469" s="71">
        <v>114</v>
      </c>
      <c r="F7469" s="71">
        <v>8701</v>
      </c>
      <c r="G7469" s="275">
        <v>3527</v>
      </c>
      <c r="H7469" s="191"/>
      <c r="I7469" s="188"/>
      <c r="J7469" s="188"/>
      <c r="K7469" s="188"/>
    </row>
    <row r="7470" spans="1:11" ht="19.2" customHeight="1" x14ac:dyDescent="0.35">
      <c r="A7470" s="400"/>
      <c r="B7470" s="341" t="s">
        <v>460</v>
      </c>
      <c r="C7470" s="69"/>
      <c r="D7470" s="174" t="s">
        <v>460</v>
      </c>
      <c r="E7470" s="71">
        <v>14</v>
      </c>
      <c r="F7470" s="71">
        <v>6474</v>
      </c>
      <c r="G7470" s="275">
        <v>536</v>
      </c>
      <c r="H7470" s="191"/>
      <c r="I7470" s="188"/>
      <c r="J7470" s="188"/>
      <c r="K7470" s="188"/>
    </row>
    <row r="7471" spans="1:11" ht="19.2" customHeight="1" x14ac:dyDescent="0.35">
      <c r="A7471" s="400" t="s">
        <v>458</v>
      </c>
      <c r="B7471" s="335" t="s">
        <v>85</v>
      </c>
      <c r="C7471" s="69"/>
      <c r="D7471" s="69"/>
      <c r="E7471" s="247">
        <f>E7253</f>
        <v>74</v>
      </c>
      <c r="F7471" s="248">
        <f>F7253</f>
        <v>36727</v>
      </c>
      <c r="G7471" s="294">
        <f>G7253</f>
        <v>37105.236845979998</v>
      </c>
      <c r="H7471" s="191"/>
      <c r="I7471" s="188"/>
      <c r="J7471" s="188"/>
      <c r="K7471" s="188"/>
    </row>
    <row r="7472" spans="1:11" ht="19.2" customHeight="1" x14ac:dyDescent="0.35">
      <c r="G7472" s="295">
        <f>G7334+G7340+G7344+G7349+G7355+G7356+G7358+G7359+G7361+G7366+G7367+G7368+G7369+G7371+G7374+G7375+G7393+G7400+G7403+G7406+G7411+G7417+G7419+G7423+G7424+G7425+G7426+G7427+G7429+G7430+G7431+G7438+G7439+G7441+G7442+G7443+G7445+G7446+G7448+G7449+G7451+G7453+G7458+G7462+G7464+G7468+G7471</f>
        <v>958719.99834214023</v>
      </c>
    </row>
    <row r="7473" spans="7:7" ht="19.2" customHeight="1" x14ac:dyDescent="0.35">
      <c r="G7473" s="181"/>
    </row>
  </sheetData>
  <mergeCells count="92">
    <mergeCell ref="F1:G1"/>
    <mergeCell ref="A2:G2"/>
    <mergeCell ref="B5:G5"/>
    <mergeCell ref="B6:G6"/>
    <mergeCell ref="B7:G7"/>
    <mergeCell ref="B8:G8"/>
    <mergeCell ref="B22:G22"/>
    <mergeCell ref="B9:G9"/>
    <mergeCell ref="B13:G13"/>
    <mergeCell ref="B815:G815"/>
    <mergeCell ref="B17:C17"/>
    <mergeCell ref="B816:G816"/>
    <mergeCell ref="B740:G740"/>
    <mergeCell ref="B810:G810"/>
    <mergeCell ref="B814:G814"/>
    <mergeCell ref="B871:G871"/>
    <mergeCell ref="B872:G872"/>
    <mergeCell ref="B873:G873"/>
    <mergeCell ref="B877:G877"/>
    <mergeCell ref="B878:G878"/>
    <mergeCell ref="B868:G868"/>
    <mergeCell ref="B869:G869"/>
    <mergeCell ref="B870:G870"/>
    <mergeCell ref="B882:G882"/>
    <mergeCell ref="B887:G887"/>
    <mergeCell ref="B890:G890"/>
    <mergeCell ref="B908:G908"/>
    <mergeCell ref="B909:G909"/>
    <mergeCell ref="B899:G899"/>
    <mergeCell ref="B901:G901"/>
    <mergeCell ref="B904:G904"/>
    <mergeCell ref="B891:G891"/>
    <mergeCell ref="B892:G892"/>
    <mergeCell ref="B893:G893"/>
    <mergeCell ref="B894:G894"/>
    <mergeCell ref="B897:G897"/>
    <mergeCell ref="B1124:G1124"/>
    <mergeCell ref="B1179:G1179"/>
    <mergeCell ref="B934:G934"/>
    <mergeCell ref="B1121:G1121"/>
    <mergeCell ref="B1123:G1123"/>
    <mergeCell ref="B1244:G1244"/>
    <mergeCell ref="B1280:G1280"/>
    <mergeCell ref="B2893:B2896"/>
    <mergeCell ref="B2897:B2918"/>
    <mergeCell ref="B2924:B2942"/>
    <mergeCell ref="B1290:G1290"/>
    <mergeCell ref="B1298:G1298"/>
    <mergeCell ref="B1299:D1299"/>
    <mergeCell ref="B1302:G1302"/>
    <mergeCell ref="B1303:G1303"/>
    <mergeCell ref="B2943:B2945"/>
    <mergeCell ref="B2946:B2963"/>
    <mergeCell ref="B2964:B3186"/>
    <mergeCell ref="B1307:G1307"/>
    <mergeCell ref="B1308:G1308"/>
    <mergeCell ref="B2855:B2892"/>
    <mergeCell ref="B5741:B5752"/>
    <mergeCell ref="B3515:B3529"/>
    <mergeCell ref="B3530:B3544"/>
    <mergeCell ref="B3545:B3590"/>
    <mergeCell ref="B3591:B3596"/>
    <mergeCell ref="B3597:B3969"/>
    <mergeCell ref="B3970:G3970"/>
    <mergeCell ref="B5661:B5662"/>
    <mergeCell ref="B5663:B5664"/>
    <mergeCell ref="B5665:B5690"/>
    <mergeCell ref="B5691:B5700"/>
    <mergeCell ref="B5701:B5740"/>
    <mergeCell ref="B7287:B7288"/>
    <mergeCell ref="B7289:B7290"/>
    <mergeCell ref="B7291:B7292"/>
    <mergeCell ref="B7293:B7295"/>
    <mergeCell ref="B6773:B7103"/>
    <mergeCell ref="B7104:B7124"/>
    <mergeCell ref="B7239:B7242"/>
    <mergeCell ref="B7244:B7246"/>
    <mergeCell ref="B7247:B7252"/>
    <mergeCell ref="B7188:B7189"/>
    <mergeCell ref="B7190:B7193"/>
    <mergeCell ref="B7194:B7222"/>
    <mergeCell ref="B7223:B7225"/>
    <mergeCell ref="B5753:B5776"/>
    <mergeCell ref="B5777:B5819"/>
    <mergeCell ref="B5820:B5939"/>
    <mergeCell ref="B7179:B7187"/>
    <mergeCell ref="B7176:B7178"/>
    <mergeCell ref="B6631:B6656"/>
    <mergeCell ref="B6657:B6669"/>
    <mergeCell ref="B6671:B6732"/>
    <mergeCell ref="B6733:B6738"/>
    <mergeCell ref="B6739:B6771"/>
  </mergeCells>
  <pageMargins left="0.7" right="0.7" top="0.75" bottom="0.75" header="0.3" footer="0.3"/>
  <pageSetup paperSize="9" scale="3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opLeftCell="A13" zoomScale="73" zoomScaleNormal="73" zoomScaleSheetLayoutView="80" workbookViewId="0">
      <selection activeCell="E25" sqref="E25"/>
    </sheetView>
  </sheetViews>
  <sheetFormatPr defaultColWidth="9.109375" defaultRowHeight="13.8" x14ac:dyDescent="0.25"/>
  <cols>
    <col min="1" max="1" width="6.88671875" style="5" bestFit="1" customWidth="1"/>
    <col min="2" max="2" width="66.6640625" style="5" customWidth="1"/>
    <col min="3" max="3" width="21.109375" style="5" customWidth="1"/>
    <col min="4" max="4" width="19.33203125" style="5" customWidth="1"/>
    <col min="5" max="5" width="19.5546875" style="5" customWidth="1"/>
    <col min="6" max="6" width="21.44140625" style="5" customWidth="1"/>
    <col min="7" max="9" width="9.109375" style="5"/>
    <col min="10" max="10" width="18.5546875" style="5" hidden="1" customWidth="1"/>
    <col min="11" max="11" width="9.109375" style="5" hidden="1" customWidth="1"/>
    <col min="12" max="12" width="7.5546875" style="5" hidden="1" customWidth="1"/>
    <col min="13" max="13" width="8.6640625" style="5" hidden="1" customWidth="1"/>
    <col min="14" max="14" width="8.44140625" style="5" hidden="1" customWidth="1"/>
    <col min="15" max="15" width="11" style="5" hidden="1" customWidth="1"/>
    <col min="16" max="16" width="12.6640625" style="5" hidden="1" customWidth="1"/>
    <col min="17" max="16384" width="9.109375" style="5"/>
  </cols>
  <sheetData>
    <row r="1" spans="1:6" ht="68.25" customHeight="1" x14ac:dyDescent="0.25">
      <c r="A1" s="17"/>
      <c r="B1" s="17"/>
      <c r="C1" s="17"/>
      <c r="D1" s="17"/>
      <c r="E1" s="498" t="s">
        <v>9</v>
      </c>
      <c r="F1" s="498"/>
    </row>
    <row r="2" spans="1:6" ht="51.6" customHeight="1" x14ac:dyDescent="0.25">
      <c r="A2" s="494" t="s">
        <v>168</v>
      </c>
      <c r="B2" s="494"/>
      <c r="C2" s="494"/>
      <c r="D2" s="494"/>
      <c r="E2" s="494"/>
      <c r="F2" s="494"/>
    </row>
    <row r="3" spans="1:6" ht="35.25" customHeight="1" x14ac:dyDescent="0.25">
      <c r="A3" s="495" t="s">
        <v>6</v>
      </c>
      <c r="B3" s="495" t="s">
        <v>10</v>
      </c>
      <c r="C3" s="497" t="s">
        <v>11</v>
      </c>
      <c r="D3" s="497"/>
      <c r="E3" s="497"/>
      <c r="F3" s="495" t="s">
        <v>12</v>
      </c>
    </row>
    <row r="4" spans="1:6" ht="62.4" x14ac:dyDescent="0.25">
      <c r="A4" s="496"/>
      <c r="B4" s="496"/>
      <c r="C4" s="18" t="s">
        <v>13</v>
      </c>
      <c r="D4" s="18" t="s">
        <v>14</v>
      </c>
      <c r="E4" s="19" t="s">
        <v>15</v>
      </c>
      <c r="F4" s="496"/>
    </row>
    <row r="5" spans="1:6" ht="15.6" x14ac:dyDescent="0.25">
      <c r="A5" s="20">
        <v>1</v>
      </c>
      <c r="B5" s="18">
        <v>2</v>
      </c>
      <c r="C5" s="18">
        <v>3</v>
      </c>
      <c r="D5" s="18">
        <v>4</v>
      </c>
      <c r="E5" s="18">
        <v>5</v>
      </c>
      <c r="F5" s="18">
        <v>6</v>
      </c>
    </row>
    <row r="6" spans="1:6" ht="31.2" x14ac:dyDescent="0.25">
      <c r="A6" s="12" t="s">
        <v>16</v>
      </c>
      <c r="B6" s="13" t="s">
        <v>17</v>
      </c>
      <c r="C6" s="21">
        <f>'[3]прил 2 (2021)'!C7</f>
        <v>29873520.871993724</v>
      </c>
      <c r="D6" s="21">
        <f>'[3]прил 2 (2021)'!D7</f>
        <v>3426</v>
      </c>
      <c r="E6" s="21">
        <f>'[3]прил 2 (2021)'!E7</f>
        <v>325882.41000000003</v>
      </c>
      <c r="F6" s="21">
        <f t="shared" ref="F6" si="0">C6/D6</f>
        <v>8719.6499918253721</v>
      </c>
    </row>
    <row r="7" spans="1:6" ht="31.2" x14ac:dyDescent="0.25">
      <c r="A7" s="12" t="s">
        <v>18</v>
      </c>
      <c r="B7" s="13" t="s">
        <v>134</v>
      </c>
      <c r="C7" s="21"/>
      <c r="D7" s="21"/>
      <c r="E7" s="21"/>
      <c r="F7" s="21"/>
    </row>
    <row r="8" spans="1:6" ht="81.75" customHeight="1" x14ac:dyDescent="0.25">
      <c r="A8" s="12" t="s">
        <v>135</v>
      </c>
      <c r="B8" s="13" t="s">
        <v>170</v>
      </c>
      <c r="C8" s="21">
        <f>'[3]прил 2 (2021)'!C9</f>
        <v>12975814.460691055</v>
      </c>
      <c r="D8" s="21">
        <f>'[3]прил 2 (2021)'!D9</f>
        <v>3252</v>
      </c>
      <c r="E8" s="21">
        <f>'[3]прил 2 (2021)'!E9</f>
        <v>37236.35</v>
      </c>
      <c r="F8" s="21">
        <f>C8/D8</f>
        <v>3990.1028476909764</v>
      </c>
    </row>
    <row r="9" spans="1:6" ht="66" customHeight="1" x14ac:dyDescent="0.25">
      <c r="A9" s="12" t="s">
        <v>136</v>
      </c>
      <c r="B9" s="13" t="s">
        <v>137</v>
      </c>
      <c r="C9" s="21">
        <f>'[3]прил 2 (2021)'!C10</f>
        <v>1317769.0673152199</v>
      </c>
      <c r="D9" s="21">
        <f>'[3]прил 2 (2021)'!D10</f>
        <v>174</v>
      </c>
      <c r="E9" s="21">
        <f>'[3]прил 2 (2021)'!E10</f>
        <v>288646.06000000006</v>
      </c>
      <c r="F9" s="21">
        <f>C9/D9</f>
        <v>7573.3854443403443</v>
      </c>
    </row>
    <row r="10" spans="1:6" ht="42" customHeight="1" x14ac:dyDescent="0.25">
      <c r="A10" s="494" t="s">
        <v>472</v>
      </c>
      <c r="B10" s="494"/>
      <c r="C10" s="494"/>
      <c r="D10" s="494"/>
      <c r="E10" s="494"/>
      <c r="F10" s="494"/>
    </row>
    <row r="11" spans="1:6" ht="15.6" x14ac:dyDescent="0.25">
      <c r="A11" s="495" t="s">
        <v>6</v>
      </c>
      <c r="B11" s="495" t="s">
        <v>10</v>
      </c>
      <c r="C11" s="497" t="s">
        <v>11</v>
      </c>
      <c r="D11" s="497"/>
      <c r="E11" s="497"/>
      <c r="F11" s="495" t="s">
        <v>12</v>
      </c>
    </row>
    <row r="12" spans="1:6" ht="62.4" x14ac:dyDescent="0.25">
      <c r="A12" s="496"/>
      <c r="B12" s="496"/>
      <c r="C12" s="18" t="s">
        <v>13</v>
      </c>
      <c r="D12" s="18" t="s">
        <v>14</v>
      </c>
      <c r="E12" s="19" t="s">
        <v>15</v>
      </c>
      <c r="F12" s="496"/>
    </row>
    <row r="13" spans="1:6" ht="15.6" x14ac:dyDescent="0.25">
      <c r="A13" s="20">
        <v>1</v>
      </c>
      <c r="B13" s="18">
        <v>2</v>
      </c>
      <c r="C13" s="18">
        <v>3</v>
      </c>
      <c r="D13" s="18">
        <v>4</v>
      </c>
      <c r="E13" s="18">
        <v>5</v>
      </c>
      <c r="F13" s="18">
        <v>6</v>
      </c>
    </row>
    <row r="14" spans="1:6" ht="31.2" x14ac:dyDescent="0.25">
      <c r="A14" s="12" t="s">
        <v>16</v>
      </c>
      <c r="B14" s="13" t="s">
        <v>17</v>
      </c>
      <c r="C14" s="21">
        <f>'[3]прил 2 (2022)'!C7</f>
        <v>39064474.57461185</v>
      </c>
      <c r="D14" s="21">
        <f>'[3]прил 2 (2022)'!D7</f>
        <v>4287</v>
      </c>
      <c r="E14" s="21">
        <f>'[3]прил 2 (2022)'!E7</f>
        <v>465160.16000000003</v>
      </c>
      <c r="F14" s="21">
        <f t="shared" ref="F14" si="1">C14/D14</f>
        <v>9112.3103742971434</v>
      </c>
    </row>
    <row r="15" spans="1:6" ht="31.2" x14ac:dyDescent="0.25">
      <c r="A15" s="12" t="s">
        <v>18</v>
      </c>
      <c r="B15" s="13" t="s">
        <v>134</v>
      </c>
      <c r="C15" s="21"/>
      <c r="D15" s="21"/>
      <c r="E15" s="21"/>
      <c r="F15" s="21"/>
    </row>
    <row r="16" spans="1:6" ht="82.5" customHeight="1" x14ac:dyDescent="0.25">
      <c r="A16" s="12" t="s">
        <v>135</v>
      </c>
      <c r="B16" s="13" t="s">
        <v>169</v>
      </c>
      <c r="C16" s="21">
        <f>'[3]прил 2 (2022)'!C9</f>
        <v>16898173.403738141</v>
      </c>
      <c r="D16" s="21">
        <f>'[3]прил 2 (2022)'!D9</f>
        <v>4040</v>
      </c>
      <c r="E16" s="21">
        <f>'[3]прил 2 (2022)'!E9</f>
        <v>54896.399999999994</v>
      </c>
      <c r="F16" s="21">
        <f>C16/D16</f>
        <v>4182.7161890440939</v>
      </c>
    </row>
    <row r="17" spans="1:6" ht="67.2" customHeight="1" x14ac:dyDescent="0.25">
      <c r="A17" s="12" t="s">
        <v>136</v>
      </c>
      <c r="B17" s="13" t="s">
        <v>137</v>
      </c>
      <c r="C17" s="21">
        <f>'[3]прил 2 (2022)'!C10</f>
        <v>1960707.3016500259</v>
      </c>
      <c r="D17" s="21">
        <f>'[3]прил 2 (2022)'!D10</f>
        <v>247</v>
      </c>
      <c r="E17" s="21">
        <f>'[3]прил 2 (2022)'!E10</f>
        <v>410263.76</v>
      </c>
      <c r="F17" s="21">
        <f>C17/D17</f>
        <v>7938.0862414980802</v>
      </c>
    </row>
    <row r="18" spans="1:6" ht="66" customHeight="1" x14ac:dyDescent="0.25">
      <c r="A18" s="494" t="s">
        <v>712</v>
      </c>
      <c r="B18" s="494"/>
      <c r="C18" s="494"/>
      <c r="D18" s="494"/>
      <c r="E18" s="494"/>
      <c r="F18" s="494"/>
    </row>
    <row r="19" spans="1:6" ht="30.75" customHeight="1" x14ac:dyDescent="0.25">
      <c r="A19" s="495" t="s">
        <v>6</v>
      </c>
      <c r="B19" s="495" t="s">
        <v>10</v>
      </c>
      <c r="C19" s="497" t="s">
        <v>11</v>
      </c>
      <c r="D19" s="497"/>
      <c r="E19" s="497"/>
      <c r="F19" s="495" t="s">
        <v>12</v>
      </c>
    </row>
    <row r="20" spans="1:6" ht="63.75" customHeight="1" x14ac:dyDescent="0.25">
      <c r="A20" s="496"/>
      <c r="B20" s="496"/>
      <c r="C20" s="60" t="s">
        <v>13</v>
      </c>
      <c r="D20" s="60" t="s">
        <v>14</v>
      </c>
      <c r="E20" s="59" t="s">
        <v>15</v>
      </c>
      <c r="F20" s="496"/>
    </row>
    <row r="21" spans="1:6" ht="21" customHeight="1" x14ac:dyDescent="0.25">
      <c r="A21" s="20">
        <v>1</v>
      </c>
      <c r="B21" s="60">
        <v>2</v>
      </c>
      <c r="C21" s="60">
        <v>3</v>
      </c>
      <c r="D21" s="60">
        <v>4</v>
      </c>
      <c r="E21" s="60">
        <v>5</v>
      </c>
      <c r="F21" s="60">
        <v>6</v>
      </c>
    </row>
    <row r="22" spans="1:6" ht="34.950000000000003" customHeight="1" x14ac:dyDescent="0.25">
      <c r="A22" s="12" t="s">
        <v>16</v>
      </c>
      <c r="B22" s="13" t="s">
        <v>17</v>
      </c>
      <c r="C22" s="21">
        <f>'[4]прил 2 (2023)'!$C$7</f>
        <v>36341803.271671623</v>
      </c>
      <c r="D22" s="21">
        <f>'[4]прил 2 (2023)'!$D$7</f>
        <v>3609</v>
      </c>
      <c r="E22" s="21">
        <f>'[4]прил 2 (2023)'!$E$7</f>
        <v>410902.83049999998</v>
      </c>
      <c r="F22" s="21">
        <f>'[4]прил 2 (2023)'!$F$7</f>
        <v>10069.7709259273</v>
      </c>
    </row>
    <row r="23" spans="1:6" ht="34.950000000000003" customHeight="1" x14ac:dyDescent="0.25">
      <c r="A23" s="12" t="s">
        <v>18</v>
      </c>
      <c r="B23" s="13" t="s">
        <v>134</v>
      </c>
      <c r="C23" s="21"/>
      <c r="D23" s="21"/>
      <c r="E23" s="21"/>
      <c r="F23" s="21"/>
    </row>
    <row r="24" spans="1:6" ht="81" customHeight="1" x14ac:dyDescent="0.25">
      <c r="A24" s="12" t="s">
        <v>135</v>
      </c>
      <c r="B24" s="13" t="s">
        <v>169</v>
      </c>
      <c r="C24" s="21">
        <f>'[4]прил 2 (2023)'!$C$9</f>
        <v>15388655.844260607</v>
      </c>
      <c r="D24" s="21">
        <f>'[4]прил 2 (2023)'!$D$9</f>
        <v>3333</v>
      </c>
      <c r="E24" s="21">
        <f>'[4]прил 2 (2023)'!$E$9</f>
        <v>38432.830499999996</v>
      </c>
      <c r="F24" s="21">
        <f>'[4]прил 2 (2023)'!$F$9</f>
        <v>4617.058459124094</v>
      </c>
    </row>
    <row r="25" spans="1:6" ht="69.599999999999994" customHeight="1" x14ac:dyDescent="0.25">
      <c r="A25" s="12" t="s">
        <v>136</v>
      </c>
      <c r="B25" s="13" t="s">
        <v>137</v>
      </c>
      <c r="C25" s="21">
        <f>'[4]прил 2 (2023)'!$C$10</f>
        <v>2952824.134067527</v>
      </c>
      <c r="D25" s="21">
        <f>'[4]прил 2 (2023)'!$D$10</f>
        <v>276</v>
      </c>
      <c r="E25" s="21">
        <f>'[4]прил 2 (2023)'!$E$10</f>
        <v>372470</v>
      </c>
      <c r="F25" s="21">
        <f>'[4]прил 2 (2023)'!$F$10</f>
        <v>10698.638166911329</v>
      </c>
    </row>
  </sheetData>
  <customSheetViews>
    <customSheetView guid="{3E0BB94A-D280-4DD5-8AB0-29DA98587DFF}" scale="80" showPageBreaks="1" printArea="1" hiddenColumns="1" view="pageBreakPreview">
      <selection activeCell="C24" sqref="C24"/>
      <pageMargins left="0.7" right="0.7" top="0.75" bottom="0.75" header="0.3" footer="0.3"/>
      <pageSetup paperSize="9" scale="56" orientation="portrait" r:id="rId1"/>
    </customSheetView>
    <customSheetView guid="{5DD7EE44-3CFB-455F-8826-8F471D45292B}" scale="80" showPageBreaks="1" printArea="1" hiddenColumns="1">
      <selection activeCell="E24" sqref="E24"/>
      <pageMargins left="0.7" right="0.7" top="0.75" bottom="0.75" header="0.3" footer="0.3"/>
      <pageSetup paperSize="9" scale="56" orientation="portrait" r:id="rId2"/>
    </customSheetView>
    <customSheetView guid="{228B2689-E664-4053-B018-3E04F4DDD508}" scale="80" showPageBreaks="1" printArea="1" hiddenColumns="1" view="pageBreakPreview">
      <selection activeCell="C7" sqref="C7"/>
      <pageMargins left="0.7" right="0.7" top="0.75" bottom="0.75" header="0.3" footer="0.3"/>
      <pageSetup paperSize="9" scale="56" orientation="portrait" r:id="rId3"/>
    </customSheetView>
  </customSheetViews>
  <mergeCells count="16">
    <mergeCell ref="E1:F1"/>
    <mergeCell ref="A3:A4"/>
    <mergeCell ref="B3:B4"/>
    <mergeCell ref="C3:E3"/>
    <mergeCell ref="F3:F4"/>
    <mergeCell ref="A2:F2"/>
    <mergeCell ref="A10:F10"/>
    <mergeCell ref="A11:A12"/>
    <mergeCell ref="B11:B12"/>
    <mergeCell ref="C11:E11"/>
    <mergeCell ref="F11:F12"/>
    <mergeCell ref="A18:F18"/>
    <mergeCell ref="A19:A20"/>
    <mergeCell ref="B19:B20"/>
    <mergeCell ref="C19:E19"/>
    <mergeCell ref="F19:F20"/>
  </mergeCells>
  <pageMargins left="0.7" right="0.7" top="0.75" bottom="0.75" header="0.3" footer="0.3"/>
  <pageSetup paperSize="9" scale="56" orientation="portrait"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  <pageSetUpPr fitToPage="1"/>
  </sheetPr>
  <dimension ref="A1:D10"/>
  <sheetViews>
    <sheetView view="pageBreakPreview" zoomScale="115" zoomScaleNormal="100" zoomScaleSheetLayoutView="11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7" sqref="C7"/>
    </sheetView>
  </sheetViews>
  <sheetFormatPr defaultColWidth="9.109375" defaultRowHeight="13.8" x14ac:dyDescent="0.25"/>
  <cols>
    <col min="1" max="1" width="5.5546875" style="1" customWidth="1"/>
    <col min="2" max="2" width="38.44140625" style="1" bestFit="1" customWidth="1"/>
    <col min="3" max="3" width="90.5546875" style="1" customWidth="1"/>
    <col min="4" max="4" width="37.5546875" style="1" customWidth="1"/>
    <col min="5" max="5" width="11" style="1" customWidth="1"/>
    <col min="6" max="16384" width="9.109375" style="1"/>
  </cols>
  <sheetData>
    <row r="1" spans="1:4" ht="84" customHeight="1" x14ac:dyDescent="0.25">
      <c r="A1" s="499" t="s">
        <v>73</v>
      </c>
      <c r="B1" s="499"/>
      <c r="C1" s="499"/>
      <c r="D1" s="499"/>
    </row>
    <row r="2" spans="1:4" ht="31.95" customHeight="1" x14ac:dyDescent="0.25">
      <c r="A2" s="372" t="s">
        <v>74</v>
      </c>
      <c r="B2" s="372" t="s">
        <v>75</v>
      </c>
      <c r="C2" s="372" t="s">
        <v>76</v>
      </c>
      <c r="D2" s="372" t="s">
        <v>77</v>
      </c>
    </row>
    <row r="3" spans="1:4" ht="64.95" customHeight="1" x14ac:dyDescent="0.25">
      <c r="A3" s="373"/>
      <c r="B3" s="374" t="s">
        <v>86</v>
      </c>
      <c r="C3" s="374" t="s">
        <v>713</v>
      </c>
      <c r="D3" s="374" t="s">
        <v>714</v>
      </c>
    </row>
    <row r="4" spans="1:4" ht="62.4" customHeight="1" x14ac:dyDescent="0.25">
      <c r="A4" s="373"/>
      <c r="B4" s="374" t="s">
        <v>86</v>
      </c>
      <c r="C4" s="375" t="s">
        <v>715</v>
      </c>
      <c r="D4" s="374" t="s">
        <v>716</v>
      </c>
    </row>
    <row r="5" spans="1:4" ht="87" customHeight="1" x14ac:dyDescent="0.25">
      <c r="A5" s="373"/>
      <c r="B5" s="374" t="s">
        <v>86</v>
      </c>
      <c r="C5" s="375" t="s">
        <v>474</v>
      </c>
      <c r="D5" s="374" t="s">
        <v>473</v>
      </c>
    </row>
    <row r="6" spans="1:4" ht="86.25" customHeight="1" x14ac:dyDescent="0.25">
      <c r="A6" s="373"/>
      <c r="B6" s="374" t="s">
        <v>86</v>
      </c>
      <c r="C6" s="375" t="s">
        <v>474</v>
      </c>
      <c r="D6" s="374" t="s">
        <v>475</v>
      </c>
    </row>
    <row r="7" spans="1:4" ht="67.5" customHeight="1" x14ac:dyDescent="0.25">
      <c r="A7" s="376"/>
      <c r="B7" s="374" t="s">
        <v>86</v>
      </c>
      <c r="C7" s="375" t="s">
        <v>717</v>
      </c>
      <c r="D7" s="374" t="s">
        <v>718</v>
      </c>
    </row>
    <row r="8" spans="1:4" ht="69" x14ac:dyDescent="0.25">
      <c r="A8" s="376"/>
      <c r="B8" s="374" t="s">
        <v>86</v>
      </c>
      <c r="C8" s="375" t="s">
        <v>719</v>
      </c>
      <c r="D8" s="374" t="s">
        <v>720</v>
      </c>
    </row>
    <row r="9" spans="1:4" ht="69" x14ac:dyDescent="0.25">
      <c r="A9" s="376"/>
      <c r="B9" s="374" t="s">
        <v>86</v>
      </c>
      <c r="C9" s="375" t="s">
        <v>719</v>
      </c>
      <c r="D9" s="374" t="s">
        <v>721</v>
      </c>
    </row>
    <row r="10" spans="1:4" ht="69" x14ac:dyDescent="0.25">
      <c r="A10" s="376"/>
      <c r="B10" s="374" t="s">
        <v>86</v>
      </c>
      <c r="C10" s="375" t="s">
        <v>719</v>
      </c>
      <c r="D10" s="374" t="s">
        <v>722</v>
      </c>
    </row>
  </sheetData>
  <customSheetViews>
    <customSheetView guid="{3E0BB94A-D280-4DD5-8AB0-29DA98587DFF}" scale="115" showPageBreaks="1" fitToPage="1" view="pageBreakPreview">
      <pane xSplit="1" ySplit="2" topLeftCell="B3" activePane="bottomRight" state="frozen"/>
      <selection pane="bottomRight" activeCell="C7" sqref="C7"/>
      <pageMargins left="0.70866141732283472" right="0.70866141732283472" top="0.74803149606299213" bottom="0.74803149606299213" header="0.31496062992125984" footer="0.31496062992125984"/>
      <pageSetup paperSize="9" scale="76" orientation="landscape" r:id="rId1"/>
    </customSheetView>
    <customSheetView guid="{5DD7EE44-3CFB-455F-8826-8F471D45292B}" scale="115" showPageBreaks="1" fitToPage="1" view="pageBreakPreview">
      <pane xSplit="1" ySplit="1" topLeftCell="B2" activePane="bottomRight" state="frozen"/>
      <selection pane="bottomRight" activeCell="C7" sqref="C7"/>
      <pageMargins left="0.70866141732283472" right="0.70866141732283472" top="0.74803149606299213" bottom="0.74803149606299213" header="0.31496062992125984" footer="0.31496062992125984"/>
      <pageSetup paperSize="9" scale="76" orientation="landscape" r:id="rId2"/>
    </customSheetView>
    <customSheetView guid="{228B2689-E664-4053-B018-3E04F4DDD508}" scale="115" showPageBreaks="1" fitToPage="1" view="pageBreakPreview">
      <pane xSplit="1" ySplit="2" topLeftCell="B6" activePane="bottomRight" state="frozen"/>
      <selection pane="bottomRight" activeCell="C7" sqref="C7"/>
      <pageMargins left="0.70866141732283472" right="0.70866141732283472" top="0.74803149606299213" bottom="0.74803149606299213" header="0.31496062992125984" footer="0.31496062992125984"/>
      <pageSetup paperSize="9" scale="76" orientation="landscape" r:id="rId3"/>
    </customSheetView>
  </customSheetViews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69" orientation="landscape"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"/>
  <sheetViews>
    <sheetView view="pageBreakPreview" zoomScaleNormal="100" zoomScaleSheetLayoutView="100" workbookViewId="0">
      <selection activeCell="E11" sqref="E11"/>
    </sheetView>
  </sheetViews>
  <sheetFormatPr defaultColWidth="9.109375" defaultRowHeight="13.8" x14ac:dyDescent="0.25"/>
  <cols>
    <col min="1" max="1" width="3.33203125" style="1" customWidth="1"/>
    <col min="2" max="2" width="3.109375" style="2" customWidth="1"/>
    <col min="3" max="3" width="47.44140625" style="1" customWidth="1"/>
    <col min="4" max="4" width="20.109375" style="1" customWidth="1"/>
    <col min="5" max="5" width="18.5546875" style="1" customWidth="1"/>
    <col min="6" max="6" width="3.6640625" style="1" customWidth="1"/>
    <col min="7" max="16384" width="9.109375" style="1"/>
  </cols>
  <sheetData>
    <row r="1" spans="1:5" x14ac:dyDescent="0.25">
      <c r="A1" s="377"/>
      <c r="B1" s="378"/>
      <c r="C1" s="377"/>
      <c r="D1" s="500" t="s">
        <v>30</v>
      </c>
      <c r="E1" s="500"/>
    </row>
    <row r="2" spans="1:5" ht="48.75" customHeight="1" x14ac:dyDescent="0.25">
      <c r="A2" s="377"/>
      <c r="B2" s="378"/>
      <c r="C2" s="377"/>
      <c r="D2" s="501" t="s">
        <v>29</v>
      </c>
      <c r="E2" s="501"/>
    </row>
    <row r="3" spans="1:5" x14ac:dyDescent="0.25">
      <c r="A3" s="377"/>
      <c r="B3" s="378"/>
      <c r="C3" s="377"/>
      <c r="D3" s="379"/>
      <c r="E3" s="379"/>
    </row>
    <row r="4" spans="1:5" x14ac:dyDescent="0.25">
      <c r="A4" s="377"/>
      <c r="B4" s="378"/>
      <c r="C4" s="500" t="s">
        <v>28</v>
      </c>
      <c r="D4" s="500"/>
      <c r="E4" s="500"/>
    </row>
    <row r="5" spans="1:5" x14ac:dyDescent="0.25">
      <c r="A5" s="377"/>
      <c r="B5" s="378"/>
      <c r="C5" s="500" t="s">
        <v>27</v>
      </c>
      <c r="D5" s="500"/>
      <c r="E5" s="500"/>
    </row>
    <row r="6" spans="1:5" x14ac:dyDescent="0.25">
      <c r="A6" s="377"/>
      <c r="B6" s="378"/>
      <c r="C6" s="500" t="s">
        <v>26</v>
      </c>
      <c r="D6" s="500"/>
      <c r="E6" s="500"/>
    </row>
    <row r="7" spans="1:5" x14ac:dyDescent="0.25">
      <c r="A7" s="377"/>
      <c r="B7" s="378"/>
      <c r="C7" s="500" t="s">
        <v>25</v>
      </c>
      <c r="D7" s="500"/>
      <c r="E7" s="500"/>
    </row>
    <row r="8" spans="1:5" x14ac:dyDescent="0.25">
      <c r="A8" s="377"/>
      <c r="B8" s="378"/>
      <c r="C8" s="377"/>
      <c r="D8" s="377"/>
      <c r="E8" s="377"/>
    </row>
    <row r="9" spans="1:5" ht="69" x14ac:dyDescent="0.25">
      <c r="A9" s="377"/>
      <c r="B9" s="380"/>
      <c r="C9" s="376"/>
      <c r="D9" s="381" t="s">
        <v>24</v>
      </c>
      <c r="E9" s="381" t="s">
        <v>23</v>
      </c>
    </row>
    <row r="10" spans="1:5" ht="27.6" x14ac:dyDescent="0.25">
      <c r="A10" s="377"/>
      <c r="B10" s="380" t="s">
        <v>16</v>
      </c>
      <c r="C10" s="382" t="s">
        <v>22</v>
      </c>
      <c r="D10" s="383">
        <f>'28а) ПР1'!G7422</f>
        <v>50531.56482</v>
      </c>
      <c r="E10" s="383">
        <f>'28а) ПР1'!F7422</f>
        <v>16414</v>
      </c>
    </row>
    <row r="11" spans="1:5" ht="55.2" x14ac:dyDescent="0.25">
      <c r="A11" s="377"/>
      <c r="B11" s="380" t="s">
        <v>18</v>
      </c>
      <c r="C11" s="382" t="s">
        <v>21</v>
      </c>
      <c r="D11" s="383">
        <f>'28а) ПР1'!G7434</f>
        <v>106367.42470000003</v>
      </c>
      <c r="E11" s="383">
        <f>'28а) ПР1'!F7434</f>
        <v>16233.829999999998</v>
      </c>
    </row>
    <row r="12" spans="1:5" ht="27.6" x14ac:dyDescent="0.25">
      <c r="A12" s="377"/>
      <c r="B12" s="380" t="s">
        <v>20</v>
      </c>
      <c r="C12" s="382" t="s">
        <v>19</v>
      </c>
      <c r="D12" s="383"/>
      <c r="E12" s="383"/>
    </row>
    <row r="13" spans="1:5" x14ac:dyDescent="0.25">
      <c r="D13" s="16"/>
      <c r="E13" s="16"/>
    </row>
    <row r="14" spans="1:5" x14ac:dyDescent="0.25">
      <c r="D14" s="14"/>
    </row>
    <row r="15" spans="1:5" x14ac:dyDescent="0.25">
      <c r="D15" s="15"/>
    </row>
  </sheetData>
  <customSheetViews>
    <customSheetView guid="{3E0BB94A-D280-4DD5-8AB0-29DA98587DFF}" showPageBreaks="1" fitToPage="1" printArea="1" view="pageBreakPreview">
      <selection activeCell="E12" sqref="E12"/>
      <pageMargins left="0.70866141732283472" right="0.70866141732283472" top="0.74803149606299213" bottom="0.74803149606299213" header="0.31496062992125984" footer="0.31496062992125984"/>
      <pageSetup paperSize="9" scale="94" orientation="portrait" r:id="rId1"/>
    </customSheetView>
    <customSheetView guid="{5DD7EE44-3CFB-455F-8826-8F471D45292B}" showPageBreaks="1" fitToPage="1" printArea="1" view="pageBreakPreview">
      <selection activeCell="C12" sqref="C12"/>
      <pageMargins left="0.70866141732283472" right="0.70866141732283472" top="0.74803149606299213" bottom="0.74803149606299213" header="0.31496062992125984" footer="0.31496062992125984"/>
      <pageSetup paperSize="9" scale="94" orientation="portrait" r:id="rId2"/>
    </customSheetView>
    <customSheetView guid="{228B2689-E664-4053-B018-3E04F4DDD508}" showPageBreaks="1" fitToPage="1" printArea="1" view="pageBreakPreview">
      <selection activeCell="D10" sqref="D10"/>
      <pageMargins left="0.70866141732283472" right="0.70866141732283472" top="0.74803149606299213" bottom="0.74803149606299213" header="0.31496062992125984" footer="0.31496062992125984"/>
      <pageSetup paperSize="9" scale="94" orientation="portrait" r:id="rId3"/>
    </customSheetView>
  </customSheetViews>
  <mergeCells count="6">
    <mergeCell ref="C7:E7"/>
    <mergeCell ref="D1:E1"/>
    <mergeCell ref="D2:E2"/>
    <mergeCell ref="C4:E4"/>
    <mergeCell ref="C5:E5"/>
    <mergeCell ref="C6:E6"/>
  </mergeCells>
  <pageMargins left="0.70866141732283472" right="0.70866141732283472" top="0.74803149606299213" bottom="0.74803149606299213" header="0.31496062992125984" footer="0.31496062992125984"/>
  <pageSetup paperSize="9" scale="94" orientation="portrait"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zoomScaleNormal="100" zoomScaleSheetLayoutView="100" workbookViewId="0">
      <selection activeCell="H19" sqref="H19"/>
    </sheetView>
  </sheetViews>
  <sheetFormatPr defaultColWidth="9.109375" defaultRowHeight="13.8" x14ac:dyDescent="0.25"/>
  <cols>
    <col min="1" max="1" width="5.6640625" style="1" customWidth="1"/>
    <col min="2" max="2" width="3.5546875" style="2" customWidth="1"/>
    <col min="3" max="3" width="47.44140625" style="1" customWidth="1"/>
    <col min="4" max="4" width="20.109375" style="1" customWidth="1"/>
    <col min="5" max="5" width="18.5546875" style="1" customWidth="1"/>
    <col min="6" max="6" width="20.88671875" style="1" customWidth="1"/>
    <col min="7" max="16384" width="9.109375" style="1"/>
  </cols>
  <sheetData>
    <row r="1" spans="1:6" x14ac:dyDescent="0.25">
      <c r="A1" s="377"/>
      <c r="B1" s="378"/>
      <c r="C1" s="377"/>
      <c r="D1" s="377"/>
      <c r="E1" s="500" t="s">
        <v>31</v>
      </c>
      <c r="F1" s="500"/>
    </row>
    <row r="2" spans="1:6" ht="46.2" customHeight="1" x14ac:dyDescent="0.25">
      <c r="A2" s="377"/>
      <c r="B2" s="378"/>
      <c r="C2" s="377"/>
      <c r="D2" s="377"/>
      <c r="E2" s="501" t="s">
        <v>29</v>
      </c>
      <c r="F2" s="501"/>
    </row>
    <row r="3" spans="1:6" x14ac:dyDescent="0.25">
      <c r="A3" s="377"/>
      <c r="B3" s="378"/>
      <c r="C3" s="377"/>
      <c r="D3" s="377"/>
      <c r="E3" s="379"/>
      <c r="F3" s="379"/>
    </row>
    <row r="4" spans="1:6" x14ac:dyDescent="0.25">
      <c r="A4" s="377"/>
      <c r="B4" s="378"/>
      <c r="C4" s="500" t="s">
        <v>28</v>
      </c>
      <c r="D4" s="500"/>
      <c r="E4" s="500"/>
      <c r="F4" s="500"/>
    </row>
    <row r="5" spans="1:6" x14ac:dyDescent="0.25">
      <c r="A5" s="377"/>
      <c r="B5" s="378"/>
      <c r="C5" s="500" t="s">
        <v>32</v>
      </c>
      <c r="D5" s="500"/>
      <c r="E5" s="500"/>
      <c r="F5" s="500"/>
    </row>
    <row r="6" spans="1:6" x14ac:dyDescent="0.25">
      <c r="A6" s="377"/>
      <c r="B6" s="378"/>
      <c r="C6" s="500" t="s">
        <v>33</v>
      </c>
      <c r="D6" s="500"/>
      <c r="E6" s="500"/>
      <c r="F6" s="500"/>
    </row>
    <row r="7" spans="1:6" x14ac:dyDescent="0.25">
      <c r="A7" s="377"/>
      <c r="B7" s="378"/>
      <c r="C7" s="500" t="s">
        <v>34</v>
      </c>
      <c r="D7" s="500"/>
      <c r="E7" s="500"/>
      <c r="F7" s="500"/>
    </row>
    <row r="8" spans="1:6" x14ac:dyDescent="0.25">
      <c r="A8" s="377"/>
      <c r="B8" s="378"/>
      <c r="C8" s="377"/>
      <c r="D8" s="377"/>
      <c r="E8" s="377"/>
      <c r="F8" s="377"/>
    </row>
    <row r="9" spans="1:6" ht="167.25" customHeight="1" x14ac:dyDescent="0.25">
      <c r="A9" s="377"/>
      <c r="B9" s="380"/>
      <c r="C9" s="376"/>
      <c r="D9" s="381" t="s">
        <v>35</v>
      </c>
      <c r="E9" s="381" t="s">
        <v>36</v>
      </c>
      <c r="F9" s="381" t="s">
        <v>37</v>
      </c>
    </row>
    <row r="10" spans="1:6" ht="21" customHeight="1" x14ac:dyDescent="0.25">
      <c r="A10" s="377"/>
      <c r="B10" s="380" t="s">
        <v>16</v>
      </c>
      <c r="C10" s="389" t="s">
        <v>38</v>
      </c>
      <c r="D10" s="387">
        <f>SUM(D11:D13)</f>
        <v>21788.906000000003</v>
      </c>
      <c r="E10" s="387">
        <f t="shared" ref="E10:F10" si="0">SUM(E11:E13)</f>
        <v>3.1070000000000002</v>
      </c>
      <c r="F10" s="387">
        <f t="shared" si="0"/>
        <v>30380</v>
      </c>
    </row>
    <row r="11" spans="1:6" x14ac:dyDescent="0.25">
      <c r="A11" s="377"/>
      <c r="B11" s="380"/>
      <c r="C11" s="382" t="s">
        <v>39</v>
      </c>
      <c r="D11" s="383"/>
      <c r="E11" s="383"/>
      <c r="F11" s="383"/>
    </row>
    <row r="12" spans="1:6" x14ac:dyDescent="0.25">
      <c r="A12" s="377"/>
      <c r="B12" s="380"/>
      <c r="C12" s="382" t="s">
        <v>40</v>
      </c>
      <c r="D12" s="383">
        <f>'28а) ПР1'!G7389</f>
        <v>21788.906000000003</v>
      </c>
      <c r="E12" s="383">
        <f>'28а) ПР1'!E7389/1000</f>
        <v>3.1070000000000002</v>
      </c>
      <c r="F12" s="383">
        <f>'28а) ПР1'!F7389</f>
        <v>30380</v>
      </c>
    </row>
    <row r="13" spans="1:6" x14ac:dyDescent="0.25">
      <c r="A13" s="377"/>
      <c r="B13" s="380"/>
      <c r="C13" s="376" t="s">
        <v>41</v>
      </c>
      <c r="D13" s="383"/>
      <c r="E13" s="383"/>
      <c r="F13" s="383"/>
    </row>
    <row r="14" spans="1:6" x14ac:dyDescent="0.25">
      <c r="A14" s="377"/>
      <c r="B14" s="380" t="s">
        <v>18</v>
      </c>
      <c r="C14" s="376" t="s">
        <v>42</v>
      </c>
      <c r="D14" s="387">
        <f>SUM(D15:D17)</f>
        <v>257490.00399</v>
      </c>
      <c r="E14" s="387">
        <f t="shared" ref="E14" si="1">SUM(E15:E17)</f>
        <v>173.67961</v>
      </c>
      <c r="F14" s="387">
        <f t="shared" ref="F14" si="2">SUM(F15:F17)</f>
        <v>58494.400000000001</v>
      </c>
    </row>
    <row r="15" spans="1:6" x14ac:dyDescent="0.25">
      <c r="A15" s="377"/>
      <c r="B15" s="380"/>
      <c r="C15" s="382" t="s">
        <v>39</v>
      </c>
      <c r="D15" s="383">
        <f>'28а) ПР1'!G7329</f>
        <v>130754.3</v>
      </c>
      <c r="E15" s="383">
        <f>'28а) ПР1'!E7329/1000</f>
        <v>117.12371</v>
      </c>
      <c r="F15" s="383">
        <f>'28а) ПР1'!F7329</f>
        <v>15856.1</v>
      </c>
    </row>
    <row r="16" spans="1:6" x14ac:dyDescent="0.25">
      <c r="A16" s="377"/>
      <c r="B16" s="380"/>
      <c r="C16" s="382" t="s">
        <v>40</v>
      </c>
      <c r="D16" s="383">
        <f>'28а) ПР1'!G7330</f>
        <v>99239.25</v>
      </c>
      <c r="E16" s="383">
        <f>'28а) ПР1'!E7330/1000</f>
        <v>53.704900000000002</v>
      </c>
      <c r="F16" s="383">
        <f>'28а) ПР1'!F7330</f>
        <v>20639.8</v>
      </c>
    </row>
    <row r="17" spans="1:6" x14ac:dyDescent="0.25">
      <c r="A17" s="377"/>
      <c r="B17" s="380"/>
      <c r="C17" s="376" t="s">
        <v>41</v>
      </c>
      <c r="D17" s="383">
        <f>'28а) ПР1'!G7331</f>
        <v>27496.453990000002</v>
      </c>
      <c r="E17" s="383">
        <f>'28а) ПР1'!E7331/1000</f>
        <v>2.851</v>
      </c>
      <c r="F17" s="383">
        <f>'28а) ПР1'!F7331</f>
        <v>21998.5</v>
      </c>
    </row>
    <row r="18" spans="1:6" x14ac:dyDescent="0.25">
      <c r="A18" s="377"/>
      <c r="B18" s="378"/>
      <c r="C18" s="377"/>
      <c r="D18" s="388"/>
      <c r="E18" s="388"/>
      <c r="F18" s="388"/>
    </row>
    <row r="19" spans="1:6" x14ac:dyDescent="0.25">
      <c r="D19" s="16"/>
      <c r="E19" s="16"/>
      <c r="F19" s="16"/>
    </row>
    <row r="20" spans="1:6" x14ac:dyDescent="0.25">
      <c r="D20" s="16"/>
      <c r="E20" s="10">
        <f>E18-E19</f>
        <v>0</v>
      </c>
      <c r="F20" s="11"/>
    </row>
    <row r="21" spans="1:6" x14ac:dyDescent="0.25">
      <c r="D21" s="15"/>
    </row>
    <row r="22" spans="1:6" x14ac:dyDescent="0.25">
      <c r="D22" s="15"/>
    </row>
    <row r="23" spans="1:6" x14ac:dyDescent="0.25">
      <c r="D23" s="15"/>
    </row>
    <row r="24" spans="1:6" x14ac:dyDescent="0.25">
      <c r="D24" s="58"/>
    </row>
    <row r="25" spans="1:6" x14ac:dyDescent="0.25">
      <c r="D25" s="15"/>
    </row>
  </sheetData>
  <customSheetViews>
    <customSheetView guid="{3E0BB94A-D280-4DD5-8AB0-29DA98587DFF}" showPageBreaks="1" fitToPage="1" printArea="1" view="pageBreakPreview">
      <selection activeCell="J16" sqref="J16"/>
      <pageMargins left="0.70866141732283472" right="0.70866141732283472" top="0.74803149606299213" bottom="0.74803149606299213" header="0.31496062992125984" footer="0.31496062992125984"/>
      <pageSetup paperSize="9" scale="75" orientation="portrait" r:id="rId1"/>
    </customSheetView>
    <customSheetView guid="{5DD7EE44-3CFB-455F-8826-8F471D45292B}" showPageBreaks="1" fitToPage="1" printArea="1" view="pageBreakPreview">
      <selection activeCell="D15" sqref="D15"/>
      <pageMargins left="0.70866141732283472" right="0.70866141732283472" top="0.74803149606299213" bottom="0.74803149606299213" header="0.31496062992125984" footer="0.31496062992125984"/>
      <pageSetup paperSize="9" scale="75" orientation="portrait" r:id="rId2"/>
    </customSheetView>
    <customSheetView guid="{228B2689-E664-4053-B018-3E04F4DDD508}" showPageBreaks="1" fitToPage="1" printArea="1" view="pageBreakPreview">
      <selection activeCell="F10" sqref="F10"/>
      <pageMargins left="0.70866141732283472" right="0.70866141732283472" top="0.74803149606299213" bottom="0.74803149606299213" header="0.31496062992125984" footer="0.31496062992125984"/>
      <pageSetup paperSize="9" scale="75" orientation="portrait" r:id="rId3"/>
    </customSheetView>
  </customSheetViews>
  <mergeCells count="6">
    <mergeCell ref="C7:F7"/>
    <mergeCell ref="E1:F1"/>
    <mergeCell ref="E2:F2"/>
    <mergeCell ref="C4:F4"/>
    <mergeCell ref="C5:F5"/>
    <mergeCell ref="C6:F6"/>
  </mergeCells>
  <pageMargins left="0.70866141732283472" right="0.70866141732283472" top="0.74803149606299213" bottom="0.74803149606299213" header="0.31496062992125984" footer="0.31496062992125984"/>
  <pageSetup paperSize="9" scale="75" orientation="portrait"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"/>
  <sheetViews>
    <sheetView zoomScaleNormal="100" zoomScaleSheetLayoutView="100" workbookViewId="0">
      <selection activeCell="C5" sqref="C5:L5"/>
    </sheetView>
  </sheetViews>
  <sheetFormatPr defaultColWidth="9.109375" defaultRowHeight="13.8" x14ac:dyDescent="0.25"/>
  <cols>
    <col min="1" max="1" width="4.5546875" style="1" customWidth="1"/>
    <col min="2" max="2" width="5.6640625" style="212" customWidth="1"/>
    <col min="3" max="3" width="35.88671875" style="1" customWidth="1"/>
    <col min="4" max="8" width="9.109375" style="1"/>
    <col min="9" max="9" width="11.44140625" style="1" customWidth="1"/>
    <col min="10" max="11" width="11.109375" style="1" customWidth="1"/>
    <col min="12" max="12" width="12.6640625" style="1" customWidth="1"/>
    <col min="13" max="16384" width="9.109375" style="1"/>
  </cols>
  <sheetData>
    <row r="1" spans="1:12" x14ac:dyDescent="0.25">
      <c r="A1" s="377"/>
      <c r="B1" s="390"/>
      <c r="C1" s="377"/>
      <c r="D1" s="377"/>
      <c r="E1" s="377"/>
      <c r="F1" s="377"/>
      <c r="G1" s="377"/>
      <c r="H1" s="377"/>
      <c r="I1" s="377"/>
      <c r="J1" s="500" t="s">
        <v>43</v>
      </c>
      <c r="K1" s="500"/>
      <c r="L1" s="500"/>
    </row>
    <row r="2" spans="1:12" ht="50.25" customHeight="1" x14ac:dyDescent="0.25">
      <c r="A2" s="377"/>
      <c r="B2" s="390"/>
      <c r="C2" s="377"/>
      <c r="D2" s="377"/>
      <c r="E2" s="377"/>
      <c r="F2" s="377"/>
      <c r="G2" s="377"/>
      <c r="H2" s="377"/>
      <c r="I2" s="377"/>
      <c r="J2" s="501" t="s">
        <v>29</v>
      </c>
      <c r="K2" s="501"/>
      <c r="L2" s="501"/>
    </row>
    <row r="3" spans="1:12" x14ac:dyDescent="0.25">
      <c r="A3" s="377"/>
      <c r="B3" s="390"/>
      <c r="C3" s="377"/>
      <c r="D3" s="377"/>
      <c r="E3" s="377"/>
      <c r="F3" s="377"/>
      <c r="G3" s="377"/>
      <c r="H3" s="377"/>
      <c r="I3" s="377"/>
      <c r="J3" s="379"/>
      <c r="K3" s="379"/>
      <c r="L3" s="379"/>
    </row>
    <row r="4" spans="1:12" x14ac:dyDescent="0.25">
      <c r="A4" s="377"/>
      <c r="B4" s="390"/>
      <c r="C4" s="500" t="s">
        <v>28</v>
      </c>
      <c r="D4" s="500"/>
      <c r="E4" s="500"/>
      <c r="F4" s="500"/>
      <c r="G4" s="500"/>
      <c r="H4" s="500"/>
      <c r="I4" s="500"/>
      <c r="J4" s="500"/>
      <c r="K4" s="500"/>
      <c r="L4" s="500"/>
    </row>
    <row r="5" spans="1:12" x14ac:dyDescent="0.25">
      <c r="A5" s="377"/>
      <c r="B5" s="390"/>
      <c r="C5" s="500" t="s">
        <v>44</v>
      </c>
      <c r="D5" s="500"/>
      <c r="E5" s="500"/>
      <c r="F5" s="500"/>
      <c r="G5" s="500"/>
      <c r="H5" s="500"/>
      <c r="I5" s="500"/>
      <c r="J5" s="500"/>
      <c r="K5" s="500"/>
      <c r="L5" s="500"/>
    </row>
    <row r="6" spans="1:12" x14ac:dyDescent="0.25">
      <c r="A6" s="377"/>
      <c r="B6" s="390"/>
      <c r="C6" s="500" t="s">
        <v>723</v>
      </c>
      <c r="D6" s="500"/>
      <c r="E6" s="500"/>
      <c r="F6" s="500"/>
      <c r="G6" s="500"/>
      <c r="H6" s="500"/>
      <c r="I6" s="500"/>
      <c r="J6" s="500"/>
      <c r="K6" s="500"/>
      <c r="L6" s="500"/>
    </row>
    <row r="7" spans="1:12" x14ac:dyDescent="0.25">
      <c r="A7" s="377"/>
      <c r="B7" s="390"/>
      <c r="C7" s="377"/>
      <c r="D7" s="377"/>
      <c r="E7" s="377"/>
      <c r="F7" s="377"/>
      <c r="G7" s="377"/>
      <c r="H7" s="377"/>
      <c r="I7" s="377"/>
      <c r="J7" s="377"/>
      <c r="K7" s="377"/>
      <c r="L7" s="377"/>
    </row>
    <row r="8" spans="1:12" s="4" customFormat="1" ht="32.25" customHeight="1" x14ac:dyDescent="0.3">
      <c r="A8" s="391"/>
      <c r="B8" s="503" t="s">
        <v>45</v>
      </c>
      <c r="C8" s="503"/>
      <c r="D8" s="504" t="s">
        <v>46</v>
      </c>
      <c r="E8" s="504"/>
      <c r="F8" s="504"/>
      <c r="G8" s="504" t="s">
        <v>47</v>
      </c>
      <c r="H8" s="504"/>
      <c r="I8" s="504"/>
      <c r="J8" s="504" t="s">
        <v>48</v>
      </c>
      <c r="K8" s="504"/>
      <c r="L8" s="504"/>
    </row>
    <row r="9" spans="1:12" ht="27.6" x14ac:dyDescent="0.25">
      <c r="A9" s="377"/>
      <c r="B9" s="503"/>
      <c r="C9" s="503"/>
      <c r="D9" s="380" t="s">
        <v>39</v>
      </c>
      <c r="E9" s="380" t="s">
        <v>40</v>
      </c>
      <c r="F9" s="381" t="s">
        <v>49</v>
      </c>
      <c r="G9" s="380" t="s">
        <v>39</v>
      </c>
      <c r="H9" s="380" t="s">
        <v>40</v>
      </c>
      <c r="I9" s="381" t="s">
        <v>49</v>
      </c>
      <c r="J9" s="380" t="s">
        <v>39</v>
      </c>
      <c r="K9" s="380" t="s">
        <v>40</v>
      </c>
      <c r="L9" s="381" t="s">
        <v>49</v>
      </c>
    </row>
    <row r="10" spans="1:12" x14ac:dyDescent="0.25">
      <c r="A10" s="377"/>
      <c r="B10" s="505" t="s">
        <v>16</v>
      </c>
      <c r="C10" s="376" t="s">
        <v>50</v>
      </c>
      <c r="D10" s="392">
        <v>1782</v>
      </c>
      <c r="E10" s="392">
        <v>7</v>
      </c>
      <c r="F10" s="392">
        <v>0</v>
      </c>
      <c r="G10" s="383">
        <v>18241.160000000003</v>
      </c>
      <c r="H10" s="383">
        <v>52</v>
      </c>
      <c r="I10" s="383">
        <v>0</v>
      </c>
      <c r="J10" s="383">
        <v>56748.772779999126</v>
      </c>
      <c r="K10" s="383">
        <v>190.58233000000001</v>
      </c>
      <c r="L10" s="383">
        <v>0</v>
      </c>
    </row>
    <row r="11" spans="1:12" x14ac:dyDescent="0.25">
      <c r="A11" s="377"/>
      <c r="B11" s="506"/>
      <c r="C11" s="376" t="s">
        <v>51</v>
      </c>
      <c r="D11" s="394">
        <v>0</v>
      </c>
      <c r="E11" s="394">
        <v>0</v>
      </c>
      <c r="F11" s="394">
        <v>0</v>
      </c>
      <c r="G11" s="395">
        <v>0</v>
      </c>
      <c r="H11" s="395">
        <v>0</v>
      </c>
      <c r="I11" s="395">
        <v>0</v>
      </c>
      <c r="J11" s="395">
        <v>0</v>
      </c>
      <c r="K11" s="395">
        <v>0</v>
      </c>
      <c r="L11" s="395">
        <v>0</v>
      </c>
    </row>
    <row r="12" spans="1:12" x14ac:dyDescent="0.25">
      <c r="A12" s="377"/>
      <c r="B12" s="505" t="s">
        <v>18</v>
      </c>
      <c r="C12" s="376" t="s">
        <v>52</v>
      </c>
      <c r="D12" s="394">
        <v>116</v>
      </c>
      <c r="E12" s="394">
        <v>39</v>
      </c>
      <c r="F12" s="394">
        <v>1</v>
      </c>
      <c r="G12" s="395">
        <v>6189.9199999999992</v>
      </c>
      <c r="H12" s="395">
        <v>4061.8</v>
      </c>
      <c r="I12" s="395">
        <v>150</v>
      </c>
      <c r="J12" s="395">
        <v>15124.168959999994</v>
      </c>
      <c r="K12" s="395">
        <v>6048.3658799999967</v>
      </c>
      <c r="L12" s="395">
        <v>42.790589999999995</v>
      </c>
    </row>
    <row r="13" spans="1:12" x14ac:dyDescent="0.25">
      <c r="A13" s="377"/>
      <c r="B13" s="506"/>
      <c r="C13" s="376" t="s">
        <v>53</v>
      </c>
      <c r="D13" s="394">
        <v>0</v>
      </c>
      <c r="E13" s="394">
        <v>0</v>
      </c>
      <c r="F13" s="394">
        <v>0</v>
      </c>
      <c r="G13" s="395">
        <v>0</v>
      </c>
      <c r="H13" s="395">
        <v>0</v>
      </c>
      <c r="I13" s="395">
        <v>0</v>
      </c>
      <c r="J13" s="395">
        <v>0</v>
      </c>
      <c r="K13" s="395">
        <v>0</v>
      </c>
      <c r="L13" s="395">
        <v>0</v>
      </c>
    </row>
    <row r="14" spans="1:12" x14ac:dyDescent="0.25">
      <c r="A14" s="377"/>
      <c r="B14" s="505" t="s">
        <v>20</v>
      </c>
      <c r="C14" s="376" t="s">
        <v>54</v>
      </c>
      <c r="D14" s="394">
        <v>8</v>
      </c>
      <c r="E14" s="394">
        <v>42</v>
      </c>
      <c r="F14" s="394">
        <v>0</v>
      </c>
      <c r="G14" s="395">
        <v>2530</v>
      </c>
      <c r="H14" s="395">
        <v>14258.7</v>
      </c>
      <c r="I14" s="395">
        <v>0</v>
      </c>
      <c r="J14" s="395">
        <v>12966.63096</v>
      </c>
      <c r="K14" s="395">
        <v>6381.7979299999979</v>
      </c>
      <c r="L14" s="395">
        <v>0</v>
      </c>
    </row>
    <row r="15" spans="1:12" x14ac:dyDescent="0.25">
      <c r="A15" s="377"/>
      <c r="B15" s="506"/>
      <c r="C15" s="376" t="s">
        <v>55</v>
      </c>
      <c r="D15" s="394">
        <v>0</v>
      </c>
      <c r="E15" s="394">
        <v>0</v>
      </c>
      <c r="F15" s="394">
        <v>0</v>
      </c>
      <c r="G15" s="395">
        <v>0</v>
      </c>
      <c r="H15" s="395">
        <v>0</v>
      </c>
      <c r="I15" s="395">
        <v>0</v>
      </c>
      <c r="J15" s="395">
        <v>0</v>
      </c>
      <c r="K15" s="395">
        <v>0</v>
      </c>
      <c r="L15" s="395">
        <v>0</v>
      </c>
    </row>
    <row r="16" spans="1:12" x14ac:dyDescent="0.25">
      <c r="A16" s="377"/>
      <c r="B16" s="505" t="s">
        <v>56</v>
      </c>
      <c r="C16" s="376" t="s">
        <v>78</v>
      </c>
      <c r="D16" s="394">
        <v>2</v>
      </c>
      <c r="E16" s="394">
        <v>41</v>
      </c>
      <c r="F16" s="394">
        <v>1</v>
      </c>
      <c r="G16" s="395">
        <v>2371.4</v>
      </c>
      <c r="H16" s="395">
        <v>80668.800000000003</v>
      </c>
      <c r="I16" s="395">
        <v>3000</v>
      </c>
      <c r="J16" s="395">
        <v>126100.76808000001</v>
      </c>
      <c r="K16" s="395">
        <v>37481.693300000006</v>
      </c>
      <c r="L16" s="395">
        <v>1656.5069599999999</v>
      </c>
    </row>
    <row r="17" spans="1:12" x14ac:dyDescent="0.25">
      <c r="A17" s="377"/>
      <c r="B17" s="506"/>
      <c r="C17" s="376" t="s">
        <v>55</v>
      </c>
      <c r="D17" s="394">
        <v>0</v>
      </c>
      <c r="E17" s="394">
        <v>0</v>
      </c>
      <c r="F17" s="394">
        <v>0</v>
      </c>
      <c r="G17" s="395">
        <v>0</v>
      </c>
      <c r="H17" s="395">
        <v>0</v>
      </c>
      <c r="I17" s="395">
        <v>0</v>
      </c>
      <c r="J17" s="395">
        <v>0</v>
      </c>
      <c r="K17" s="395">
        <v>0</v>
      </c>
      <c r="L17" s="395">
        <v>0</v>
      </c>
    </row>
    <row r="18" spans="1:12" x14ac:dyDescent="0.25">
      <c r="A18" s="377"/>
      <c r="B18" s="390"/>
      <c r="C18" s="377"/>
      <c r="D18" s="377"/>
      <c r="E18" s="377"/>
      <c r="F18" s="377"/>
      <c r="G18" s="377"/>
      <c r="H18" s="377"/>
      <c r="I18" s="377"/>
      <c r="J18" s="377"/>
      <c r="K18" s="377"/>
      <c r="L18" s="377"/>
    </row>
    <row r="19" spans="1:12" x14ac:dyDescent="0.25">
      <c r="A19" s="377"/>
      <c r="B19" s="393" t="s">
        <v>57</v>
      </c>
      <c r="C19" s="377"/>
      <c r="D19" s="377"/>
      <c r="E19" s="377"/>
      <c r="F19" s="377"/>
      <c r="G19" s="377"/>
      <c r="H19" s="377"/>
      <c r="I19" s="377"/>
      <c r="J19" s="377"/>
      <c r="K19" s="377"/>
      <c r="L19" s="377"/>
    </row>
    <row r="20" spans="1:12" ht="15" customHeight="1" x14ac:dyDescent="0.25">
      <c r="A20" s="377"/>
      <c r="B20" s="390"/>
      <c r="C20" s="377"/>
      <c r="D20" s="377"/>
      <c r="E20" s="377"/>
      <c r="F20" s="377"/>
      <c r="G20" s="377"/>
      <c r="H20" s="377"/>
      <c r="I20" s="377"/>
      <c r="J20" s="377"/>
      <c r="K20" s="377"/>
      <c r="L20" s="377"/>
    </row>
    <row r="21" spans="1:12" ht="96" customHeight="1" x14ac:dyDescent="0.25">
      <c r="A21" s="377"/>
      <c r="B21" s="502" t="s">
        <v>58</v>
      </c>
      <c r="C21" s="502"/>
      <c r="D21" s="502"/>
      <c r="E21" s="502"/>
      <c r="F21" s="502"/>
      <c r="G21" s="502"/>
      <c r="H21" s="502"/>
      <c r="I21" s="502"/>
      <c r="J21" s="502"/>
      <c r="K21" s="502"/>
      <c r="L21" s="502"/>
    </row>
  </sheetData>
  <customSheetViews>
    <customSheetView guid="{3E0BB94A-D280-4DD5-8AB0-29DA98587DFF}" showPageBreaks="1" fitToPage="1" view="pageBreakPreview">
      <selection activeCell="C4" sqref="C4:L4"/>
      <pageMargins left="0.70866141732283472" right="0.70866141732283472" top="0.74803149606299213" bottom="0.74803149606299213" header="0.31496062992125984" footer="0.31496062992125984"/>
      <pageSetup paperSize="9" scale="94" orientation="landscape" r:id="rId1"/>
    </customSheetView>
    <customSheetView guid="{5DD7EE44-3CFB-455F-8826-8F471D45292B}" showPageBreaks="1" fitToPage="1" view="pageBreakPreview">
      <selection activeCell="E16" sqref="E16"/>
      <pageMargins left="0.70866141732283472" right="0.70866141732283472" top="0.74803149606299213" bottom="0.74803149606299213" header="0.31496062992125984" footer="0.31496062992125984"/>
      <pageSetup paperSize="9" scale="94" orientation="landscape" r:id="rId2"/>
    </customSheetView>
    <customSheetView guid="{228B2689-E664-4053-B018-3E04F4DDD508}" showPageBreaks="1" fitToPage="1" view="pageBreakPreview">
      <selection activeCell="E16" sqref="E16"/>
      <pageMargins left="0.70866141732283472" right="0.70866141732283472" top="0.74803149606299213" bottom="0.74803149606299213" header="0.31496062992125984" footer="0.31496062992125984"/>
      <pageSetup paperSize="9" scale="94" orientation="landscape" r:id="rId3"/>
    </customSheetView>
  </customSheetViews>
  <mergeCells count="14">
    <mergeCell ref="B21:L21"/>
    <mergeCell ref="J1:L1"/>
    <mergeCell ref="J2:L2"/>
    <mergeCell ref="C4:L4"/>
    <mergeCell ref="C5:L5"/>
    <mergeCell ref="C6:L6"/>
    <mergeCell ref="B8:C9"/>
    <mergeCell ref="D8:F8"/>
    <mergeCell ref="G8:I8"/>
    <mergeCell ref="J8:L8"/>
    <mergeCell ref="B10:B11"/>
    <mergeCell ref="B12:B13"/>
    <mergeCell ref="B14:B15"/>
    <mergeCell ref="B16:B17"/>
  </mergeCells>
  <pageMargins left="0.70866141732283472" right="0.70866141732283472" top="0.74803149606299213" bottom="0.74803149606299213" header="0.31496062992125984" footer="0.31496062992125984"/>
  <pageSetup paperSize="9" scale="94" orientation="landscape"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zoomScaleNormal="100" zoomScaleSheetLayoutView="90" workbookViewId="0">
      <selection activeCell="N11" sqref="N11"/>
    </sheetView>
  </sheetViews>
  <sheetFormatPr defaultColWidth="9.109375" defaultRowHeight="13.8" x14ac:dyDescent="0.25"/>
  <cols>
    <col min="1" max="1" width="5" style="1" customWidth="1"/>
    <col min="2" max="2" width="5.6640625" style="212" customWidth="1"/>
    <col min="3" max="3" width="35.88671875" style="1" customWidth="1"/>
    <col min="4" max="9" width="12.33203125" style="1" customWidth="1"/>
    <col min="10" max="16384" width="9.109375" style="1"/>
  </cols>
  <sheetData>
    <row r="1" spans="1:9" x14ac:dyDescent="0.25">
      <c r="A1" s="377"/>
      <c r="B1" s="390"/>
      <c r="C1" s="377"/>
      <c r="D1" s="377"/>
      <c r="E1" s="377"/>
      <c r="F1" s="377"/>
      <c r="G1" s="500" t="s">
        <v>61</v>
      </c>
      <c r="H1" s="500"/>
      <c r="I1" s="500"/>
    </row>
    <row r="2" spans="1:9" ht="68.25" customHeight="1" x14ac:dyDescent="0.25">
      <c r="A2" s="377"/>
      <c r="B2" s="390"/>
      <c r="C2" s="377"/>
      <c r="D2" s="377"/>
      <c r="E2" s="377"/>
      <c r="F2" s="377"/>
      <c r="G2" s="501" t="s">
        <v>29</v>
      </c>
      <c r="H2" s="501"/>
      <c r="I2" s="501"/>
    </row>
    <row r="3" spans="1:9" x14ac:dyDescent="0.25">
      <c r="A3" s="377"/>
      <c r="B3" s="390"/>
      <c r="C3" s="500" t="s">
        <v>28</v>
      </c>
      <c r="D3" s="500"/>
      <c r="E3" s="500"/>
      <c r="F3" s="500"/>
      <c r="G3" s="500"/>
      <c r="H3" s="500"/>
      <c r="I3" s="500"/>
    </row>
    <row r="4" spans="1:9" x14ac:dyDescent="0.25">
      <c r="A4" s="377"/>
      <c r="B4" s="390"/>
      <c r="C4" s="501" t="s">
        <v>60</v>
      </c>
      <c r="D4" s="500"/>
      <c r="E4" s="500"/>
      <c r="F4" s="500"/>
      <c r="G4" s="500"/>
      <c r="H4" s="500"/>
      <c r="I4" s="500"/>
    </row>
    <row r="5" spans="1:9" ht="23.25" customHeight="1" x14ac:dyDescent="0.25">
      <c r="A5" s="377"/>
      <c r="B5" s="390"/>
      <c r="C5" s="507" t="s">
        <v>724</v>
      </c>
      <c r="D5" s="507"/>
      <c r="E5" s="507"/>
      <c r="F5" s="507"/>
      <c r="G5" s="507"/>
      <c r="H5" s="507"/>
      <c r="I5" s="507"/>
    </row>
    <row r="6" spans="1:9" s="4" customFormat="1" ht="32.25" customHeight="1" x14ac:dyDescent="0.3">
      <c r="A6" s="391"/>
      <c r="B6" s="503" t="s">
        <v>45</v>
      </c>
      <c r="C6" s="503"/>
      <c r="D6" s="504" t="s">
        <v>59</v>
      </c>
      <c r="E6" s="504"/>
      <c r="F6" s="504"/>
      <c r="G6" s="504" t="s">
        <v>47</v>
      </c>
      <c r="H6" s="504"/>
      <c r="I6" s="504"/>
    </row>
    <row r="7" spans="1:9" ht="27.6" x14ac:dyDescent="0.25">
      <c r="A7" s="377"/>
      <c r="B7" s="503"/>
      <c r="C7" s="503"/>
      <c r="D7" s="380" t="s">
        <v>39</v>
      </c>
      <c r="E7" s="380" t="s">
        <v>40</v>
      </c>
      <c r="F7" s="381" t="s">
        <v>49</v>
      </c>
      <c r="G7" s="380" t="s">
        <v>39</v>
      </c>
      <c r="H7" s="380" t="s">
        <v>40</v>
      </c>
      <c r="I7" s="381" t="s">
        <v>49</v>
      </c>
    </row>
    <row r="8" spans="1:9" x14ac:dyDescent="0.25">
      <c r="A8" s="377"/>
      <c r="B8" s="505" t="s">
        <v>16</v>
      </c>
      <c r="C8" s="376" t="s">
        <v>50</v>
      </c>
      <c r="D8" s="392">
        <v>2856</v>
      </c>
      <c r="E8" s="392">
        <v>27</v>
      </c>
      <c r="F8" s="392">
        <v>0</v>
      </c>
      <c r="G8" s="383">
        <v>29903.27</v>
      </c>
      <c r="H8" s="383">
        <v>273.96000000000004</v>
      </c>
      <c r="I8" s="383">
        <v>0</v>
      </c>
    </row>
    <row r="9" spans="1:9" x14ac:dyDescent="0.25">
      <c r="A9" s="377"/>
      <c r="B9" s="506"/>
      <c r="C9" s="376" t="s">
        <v>51</v>
      </c>
      <c r="D9" s="394">
        <v>0</v>
      </c>
      <c r="E9" s="394">
        <v>0</v>
      </c>
      <c r="F9" s="394">
        <v>0</v>
      </c>
      <c r="G9" s="395">
        <v>0</v>
      </c>
      <c r="H9" s="395">
        <v>0</v>
      </c>
      <c r="I9" s="395">
        <v>0</v>
      </c>
    </row>
    <row r="10" spans="1:9" x14ac:dyDescent="0.25">
      <c r="A10" s="377"/>
      <c r="B10" s="505" t="s">
        <v>18</v>
      </c>
      <c r="C10" s="376" t="s">
        <v>52</v>
      </c>
      <c r="D10" s="394">
        <v>204</v>
      </c>
      <c r="E10" s="394">
        <v>64</v>
      </c>
      <c r="F10" s="394">
        <v>0</v>
      </c>
      <c r="G10" s="395">
        <v>11114.419999999998</v>
      </c>
      <c r="H10" s="395">
        <v>6113.5</v>
      </c>
      <c r="I10" s="395">
        <v>0</v>
      </c>
    </row>
    <row r="11" spans="1:9" x14ac:dyDescent="0.25">
      <c r="A11" s="377"/>
      <c r="B11" s="506"/>
      <c r="C11" s="376" t="s">
        <v>53</v>
      </c>
      <c r="D11" s="394">
        <v>0</v>
      </c>
      <c r="E11" s="394">
        <v>0</v>
      </c>
      <c r="F11" s="394">
        <v>0</v>
      </c>
      <c r="G11" s="395">
        <v>0</v>
      </c>
      <c r="H11" s="395">
        <v>0</v>
      </c>
      <c r="I11" s="395">
        <v>0</v>
      </c>
    </row>
    <row r="12" spans="1:9" x14ac:dyDescent="0.25">
      <c r="A12" s="377"/>
      <c r="B12" s="505" t="s">
        <v>20</v>
      </c>
      <c r="C12" s="376" t="s">
        <v>54</v>
      </c>
      <c r="D12" s="394">
        <v>18</v>
      </c>
      <c r="E12" s="394">
        <v>77</v>
      </c>
      <c r="F12" s="394">
        <v>0</v>
      </c>
      <c r="G12" s="395">
        <v>5649.8</v>
      </c>
      <c r="H12" s="395">
        <v>25877.200000000001</v>
      </c>
      <c r="I12" s="395">
        <v>0</v>
      </c>
    </row>
    <row r="13" spans="1:9" x14ac:dyDescent="0.25">
      <c r="A13" s="377"/>
      <c r="B13" s="506"/>
      <c r="C13" s="376" t="s">
        <v>55</v>
      </c>
      <c r="D13" s="394">
        <v>0</v>
      </c>
      <c r="E13" s="394">
        <v>0</v>
      </c>
      <c r="F13" s="394">
        <v>0</v>
      </c>
      <c r="G13" s="395">
        <v>0</v>
      </c>
      <c r="H13" s="395">
        <v>0</v>
      </c>
      <c r="I13" s="395">
        <v>0</v>
      </c>
    </row>
    <row r="14" spans="1:9" x14ac:dyDescent="0.25">
      <c r="A14" s="377"/>
      <c r="B14" s="505" t="s">
        <v>56</v>
      </c>
      <c r="C14" s="376" t="s">
        <v>78</v>
      </c>
      <c r="D14" s="392">
        <v>3</v>
      </c>
      <c r="E14" s="392">
        <v>47</v>
      </c>
      <c r="F14" s="392">
        <v>6</v>
      </c>
      <c r="G14" s="383">
        <v>4767.3999999999996</v>
      </c>
      <c r="H14" s="383">
        <v>91969.8</v>
      </c>
      <c r="I14" s="383">
        <v>135060</v>
      </c>
    </row>
    <row r="15" spans="1:9" x14ac:dyDescent="0.25">
      <c r="A15" s="377"/>
      <c r="B15" s="506"/>
      <c r="C15" s="376" t="s">
        <v>55</v>
      </c>
      <c r="D15" s="392">
        <v>0</v>
      </c>
      <c r="E15" s="392">
        <v>0</v>
      </c>
      <c r="F15" s="392">
        <v>0</v>
      </c>
      <c r="G15" s="383">
        <v>0</v>
      </c>
      <c r="H15" s="383">
        <v>0</v>
      </c>
      <c r="I15" s="383">
        <v>0</v>
      </c>
    </row>
    <row r="16" spans="1:9" x14ac:dyDescent="0.25">
      <c r="A16" s="377"/>
      <c r="B16" s="390"/>
      <c r="C16" s="377"/>
      <c r="D16" s="377"/>
      <c r="E16" s="377"/>
      <c r="F16" s="377"/>
      <c r="G16" s="377"/>
      <c r="H16" s="377"/>
      <c r="I16" s="377"/>
    </row>
    <row r="17" spans="1:9" ht="33" customHeight="1" x14ac:dyDescent="0.25">
      <c r="A17" s="377"/>
      <c r="B17" s="502" t="s">
        <v>57</v>
      </c>
      <c r="C17" s="502"/>
      <c r="D17" s="502"/>
      <c r="E17" s="502"/>
      <c r="F17" s="502"/>
      <c r="G17" s="502"/>
      <c r="H17" s="502"/>
      <c r="I17" s="502"/>
    </row>
    <row r="18" spans="1:9" ht="3.75" customHeight="1" x14ac:dyDescent="0.25">
      <c r="A18" s="377"/>
      <c r="B18" s="390"/>
      <c r="C18" s="377"/>
      <c r="D18" s="377"/>
      <c r="E18" s="377"/>
      <c r="F18" s="377"/>
      <c r="G18" s="377"/>
      <c r="H18" s="377"/>
      <c r="I18" s="377"/>
    </row>
    <row r="19" spans="1:9" ht="96" customHeight="1" x14ac:dyDescent="0.25">
      <c r="A19" s="377"/>
      <c r="B19" s="502" t="s">
        <v>58</v>
      </c>
      <c r="C19" s="502"/>
      <c r="D19" s="502"/>
      <c r="E19" s="502"/>
      <c r="F19" s="502"/>
      <c r="G19" s="502"/>
      <c r="H19" s="502"/>
      <c r="I19" s="502"/>
    </row>
  </sheetData>
  <customSheetViews>
    <customSheetView guid="{3E0BB94A-D280-4DD5-8AB0-29DA98587DFF}" scale="90" showPageBreaks="1" fitToPage="1" printArea="1" view="pageBreakPreview" topLeftCell="A3">
      <selection activeCell="K20" sqref="K20:K21"/>
      <pageMargins left="0.70866141732283472" right="0.70866141732283472" top="0.74803149606299213" bottom="0.74803149606299213" header="0.31496062992125984" footer="0.31496062992125984"/>
      <pageSetup paperSize="9" scale="72" orientation="portrait" r:id="rId1"/>
    </customSheetView>
    <customSheetView guid="{5DD7EE44-3CFB-455F-8826-8F471D45292B}" scale="90" showPageBreaks="1" fitToPage="1" printArea="1" view="pageBreakPreview">
      <selection activeCell="C5" sqref="C5:I5"/>
      <pageMargins left="0.70866141732283472" right="0.70866141732283472" top="0.74803149606299213" bottom="0.74803149606299213" header="0.31496062992125984" footer="0.31496062992125984"/>
      <pageSetup paperSize="9" scale="72" orientation="portrait" r:id="rId2"/>
    </customSheetView>
    <customSheetView guid="{228B2689-E664-4053-B018-3E04F4DDD508}" scale="90" showPageBreaks="1" fitToPage="1" printArea="1" view="pageBreakPreview">
      <selection activeCell="C5" sqref="C5:I5"/>
      <pageMargins left="0.70866141732283472" right="0.70866141732283472" top="0.74803149606299213" bottom="0.74803149606299213" header="0.31496062992125984" footer="0.31496062992125984"/>
      <pageSetup paperSize="9" scale="72" orientation="portrait" r:id="rId3"/>
    </customSheetView>
  </customSheetViews>
  <mergeCells count="14">
    <mergeCell ref="B19:I19"/>
    <mergeCell ref="G1:I1"/>
    <mergeCell ref="G2:I2"/>
    <mergeCell ref="C3:I3"/>
    <mergeCell ref="C4:I4"/>
    <mergeCell ref="C5:I5"/>
    <mergeCell ref="B6:C7"/>
    <mergeCell ref="D6:F6"/>
    <mergeCell ref="G6:I6"/>
    <mergeCell ref="B8:B9"/>
    <mergeCell ref="B10:B11"/>
    <mergeCell ref="B12:B13"/>
    <mergeCell ref="B14:B15"/>
    <mergeCell ref="B17:I17"/>
  </mergeCells>
  <pageMargins left="0.70866141732283472" right="0.70866141732283472" top="0.74803149606299213" bottom="0.74803149606299213" header="0.31496062992125984" footer="0.31496062992125984"/>
  <pageSetup paperSize="9" scale="72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6</vt:i4>
      </vt:variant>
    </vt:vector>
  </HeadingPairs>
  <TitlesOfParts>
    <vt:vector size="14" baseType="lpstr">
      <vt:lpstr>Титул</vt:lpstr>
      <vt:lpstr>28а) ПР1</vt:lpstr>
      <vt:lpstr>28а) РТУ ПР2</vt:lpstr>
      <vt:lpstr>28 б) reshenie_tarif_2024</vt:lpstr>
      <vt:lpstr>28 в) srednie_dannie_fact_mosh</vt:lpstr>
      <vt:lpstr>28 г) srednie_dannie_dline_VL</vt:lpstr>
      <vt:lpstr>28 д) info_TP_2024</vt:lpstr>
      <vt:lpstr>28 е) info_zayavki_TP_2024</vt:lpstr>
      <vt:lpstr>'28 б) reshenie_tarif_2024'!Область_печати</vt:lpstr>
      <vt:lpstr>'28 в) srednie_dannie_fact_mosh'!Область_печати</vt:lpstr>
      <vt:lpstr>'28 г) srednie_dannie_dline_VL'!Область_печати</vt:lpstr>
      <vt:lpstr>'28 е) info_zayavki_TP_2024'!Область_печати</vt:lpstr>
      <vt:lpstr>'28а) ПР1'!Область_печати</vt:lpstr>
      <vt:lpstr>'28а) РТУ ПР2'!Область_печати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Костина Е К</dc:creator>
  <cp:lastModifiedBy>Екатерина Костина</cp:lastModifiedBy>
  <cp:lastPrinted>2023-07-12T05:29:06Z</cp:lastPrinted>
  <dcterms:created xsi:type="dcterms:W3CDTF">2006-09-16T00:00:00Z</dcterms:created>
  <dcterms:modified xsi:type="dcterms:W3CDTF">2024-08-12T08:45:22Z</dcterms:modified>
</cp:coreProperties>
</file>