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725" windowWidth="19230" windowHeight="3570" tabRatio="832" activeTab="0"/>
  </bookViews>
  <sheets>
    <sheet name="Отчет Ремонт МРСК" sheetId="1" r:id="rId1"/>
    <sheet name="7.Ремонт Фил+ ДЭть" sheetId="2" state="hidden" r:id="rId2"/>
  </sheets>
  <externalReferences>
    <externalReference r:id="rId5"/>
    <externalReference r:id="rId6"/>
    <externalReference r:id="rId7"/>
  </externalReferences>
  <definedNames>
    <definedName name="dfg">#REF!</definedName>
    <definedName name="ex">#REF!</definedName>
    <definedName name="Excel_BuiltIn__FilterDatabase_19">#REF!</definedName>
    <definedName name="Excel_BuiltIn__FilterDatabase_191">#REF!</definedName>
    <definedName name="Excel_BuiltIn__FilterDatabase_19_1">"$'14б дпн отчет'.$#ссыл" "$#ССЫЛ!:$#ССЫЛ!$#ССЫЛ!"</definedName>
    <definedName name="Excel_BuiltIn__FilterDatabase_21">"$'15 уи'.$#ссыл" "$#ССЫЛ!:$#ССЫЛ!$#ССЫЛ!"</definedName>
    <definedName name="Excel_BuiltIn__FilterDatabase_22">#REF!</definedName>
    <definedName name="Excel_BuiltIn__FilterDatabase_221">"$'16 сводный анализ'.$#ссыл" "$#ССЫЛ!:$#ССЫЛ!$#ССЫЛ!"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fil">#REF!</definedName>
    <definedName name="fil_2">"$'16 сводный анализ'.$#ссыл" "$#ССЫЛ!:$#ССЫЛ!$#ССЫЛ!"</definedName>
    <definedName name="fil_2_16">#N/A</definedName>
    <definedName name="fil_2_18">#N/A</definedName>
    <definedName name="fil_2_19">#N/A</definedName>
    <definedName name="fil_2_22">#REF!</definedName>
    <definedName name="fil_21">#REF!</definedName>
    <definedName name="fil_22">#REF!</definedName>
    <definedName name="fil_3">"$'16 сводный анализ'.$#ссыл" "$#ССЫЛ!:$#ССЫЛ!$#ССЫЛ!"</definedName>
    <definedName name="fil_3_16">#N/A</definedName>
    <definedName name="fil_3_18">#N/A</definedName>
    <definedName name="fil_3_19">#N/A</definedName>
    <definedName name="fil_3_22">#REF!</definedName>
    <definedName name="fil_4">"$'16 сводный анализ'.$#ссыл" "$#ССЫЛ!:$#ССЫЛ!$#ССЫЛ!"</definedName>
    <definedName name="fil_4_16">#N/A</definedName>
    <definedName name="fil_4_18">#N/A</definedName>
    <definedName name="fil_4_19">#N/A</definedName>
    <definedName name="fil_4_22">#REF!</definedName>
    <definedName name="ghjhj">#REF!</definedName>
  </definedNames>
  <calcPr fullCalcOnLoad="1" refMode="R1C1"/>
</workbook>
</file>

<file path=xl/sharedStrings.xml><?xml version="1.0" encoding="utf-8"?>
<sst xmlns="http://schemas.openxmlformats.org/spreadsheetml/2006/main" count="758" uniqueCount="231">
  <si>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</si>
  <si>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</si>
  <si>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</si>
  <si>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</si>
  <si>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</si>
  <si>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</si>
  <si>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</si>
  <si>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</si>
  <si>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</si>
  <si>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</si>
  <si>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</si>
  <si>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</si>
  <si>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</si>
  <si>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</si>
  <si>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</si>
  <si>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</si>
  <si>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</si>
  <si>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</si>
  <si>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</si>
  <si>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</si>
  <si>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</si>
  <si>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</si>
  <si>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</si>
  <si>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</si>
  <si>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</si>
  <si>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</si>
  <si>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f29</t>
  </si>
  <si>
    <t>f30</t>
  </si>
  <si>
    <t>f31</t>
  </si>
  <si>
    <t>a</t>
  </si>
  <si>
    <t xml:space="preserve"> </t>
  </si>
  <si>
    <t>7. План ремонтов(Выполнение)</t>
  </si>
  <si>
    <t>7. План ремонтов(Область анализа)</t>
  </si>
  <si>
    <t>Ед. измерения</t>
  </si>
  <si>
    <t>В том числе по кварталам</t>
  </si>
  <si>
    <t>Рабочая область для вычислений</t>
  </si>
  <si>
    <t>План отчётного периода</t>
  </si>
  <si>
    <t>Факт за отчётный период</t>
  </si>
  <si>
    <t>Отклонение факта от плана за 3 мес.</t>
  </si>
  <si>
    <t>1 кв.</t>
  </si>
  <si>
    <t>2 кв.</t>
  </si>
  <si>
    <t>6 мес.</t>
  </si>
  <si>
    <t>3 кв.</t>
  </si>
  <si>
    <t>9 мес.</t>
  </si>
  <si>
    <t>4 кв.</t>
  </si>
  <si>
    <t>1 квартал</t>
  </si>
  <si>
    <t>С начала года</t>
  </si>
  <si>
    <t>Абсолютное</t>
  </si>
  <si>
    <t>Относительное</t>
  </si>
  <si>
    <t>6902ind</t>
  </si>
  <si>
    <t>ВСЕГО ремонт собственного имущества</t>
  </si>
  <si>
    <t>6903ind</t>
  </si>
  <si>
    <t>6904ind</t>
  </si>
  <si>
    <t>4429ind</t>
  </si>
  <si>
    <t>1.</t>
  </si>
  <si>
    <t>3952ind</t>
  </si>
  <si>
    <t>3951ind</t>
  </si>
  <si>
    <t>км</t>
  </si>
  <si>
    <t>6908ind</t>
  </si>
  <si>
    <t>1.1.1</t>
  </si>
  <si>
    <t>6909ind</t>
  </si>
  <si>
    <t>6910ind</t>
  </si>
  <si>
    <t>6912ind</t>
  </si>
  <si>
    <t>6913ind</t>
  </si>
  <si>
    <t>6914ind</t>
  </si>
  <si>
    <t>6916ind</t>
  </si>
  <si>
    <t>6917ind</t>
  </si>
  <si>
    <t>6918ind</t>
  </si>
  <si>
    <t>6919ind</t>
  </si>
  <si>
    <t>6921ind</t>
  </si>
  <si>
    <t>6922ind</t>
  </si>
  <si>
    <t>6923ind</t>
  </si>
  <si>
    <t>6924ind</t>
  </si>
  <si>
    <t>6926ind</t>
  </si>
  <si>
    <t>6927ind</t>
  </si>
  <si>
    <t>6928ind</t>
  </si>
  <si>
    <t>6929ind</t>
  </si>
  <si>
    <t>6931ind</t>
  </si>
  <si>
    <t>1.1.2</t>
  </si>
  <si>
    <t>6932ind</t>
  </si>
  <si>
    <t>6933ind</t>
  </si>
  <si>
    <t>6934ind</t>
  </si>
  <si>
    <t>6935ind</t>
  </si>
  <si>
    <t>6940ind</t>
  </si>
  <si>
    <t>6941ind</t>
  </si>
  <si>
    <t>6943ind</t>
  </si>
  <si>
    <t>6944ind</t>
  </si>
  <si>
    <t>6945ind</t>
  </si>
  <si>
    <t>6946ind</t>
  </si>
  <si>
    <t>6948ind</t>
  </si>
  <si>
    <t>6949ind</t>
  </si>
  <si>
    <t>6954ind</t>
  </si>
  <si>
    <t>6955ind</t>
  </si>
  <si>
    <t>6956ind</t>
  </si>
  <si>
    <t>6957ind</t>
  </si>
  <si>
    <t>6958ind</t>
  </si>
  <si>
    <t>6960ind</t>
  </si>
  <si>
    <t>6961ind</t>
  </si>
  <si>
    <t>6962ind</t>
  </si>
  <si>
    <t>6963ind</t>
  </si>
  <si>
    <t>6965ind</t>
  </si>
  <si>
    <t>6966ind</t>
  </si>
  <si>
    <t>6968ind</t>
  </si>
  <si>
    <t>7067ind</t>
  </si>
  <si>
    <t>7068ind</t>
  </si>
  <si>
    <t>7069ind</t>
  </si>
  <si>
    <t>7070ind</t>
  </si>
  <si>
    <t>6970ind</t>
  </si>
  <si>
    <t>6971ind</t>
  </si>
  <si>
    <t>6972ind</t>
  </si>
  <si>
    <t>6973ind</t>
  </si>
  <si>
    <t>6975ind</t>
  </si>
  <si>
    <t>Средства учета и контроля электроэнергии</t>
  </si>
  <si>
    <t>6976ind</t>
  </si>
  <si>
    <t>6977ind</t>
  </si>
  <si>
    <t>6978ind</t>
  </si>
  <si>
    <t>6979ind</t>
  </si>
  <si>
    <t>6980ind</t>
  </si>
  <si>
    <t>3975ind</t>
  </si>
  <si>
    <t>7071ind</t>
  </si>
  <si>
    <t>7072ind</t>
  </si>
  <si>
    <t>3976ind</t>
  </si>
  <si>
    <t>7073ind</t>
  </si>
  <si>
    <t>7074ind</t>
  </si>
  <si>
    <t>4386ind</t>
  </si>
  <si>
    <t>7075ind</t>
  </si>
  <si>
    <t>7078ind</t>
  </si>
  <si>
    <t>612ind</t>
  </si>
  <si>
    <t>Объекты непроизводственной сферы</t>
  </si>
  <si>
    <t>7079ind</t>
  </si>
  <si>
    <t>7080ind</t>
  </si>
  <si>
    <t>613ind</t>
  </si>
  <si>
    <t>7081ind</t>
  </si>
  <si>
    <t>7082ind</t>
  </si>
  <si>
    <t>1245ind</t>
  </si>
  <si>
    <t>1</t>
  </si>
  <si>
    <t>1246ind</t>
  </si>
  <si>
    <t>1247ind</t>
  </si>
  <si>
    <t>1248ind</t>
  </si>
  <si>
    <t>1250ind</t>
  </si>
  <si>
    <t>614ind</t>
  </si>
  <si>
    <t>6988ind</t>
  </si>
  <si>
    <t>4408ind</t>
  </si>
  <si>
    <t>4409ind</t>
  </si>
  <si>
    <t>6989ind</t>
  </si>
  <si>
    <t>4410ind</t>
  </si>
  <si>
    <t>4411ind</t>
  </si>
  <si>
    <t>№ п/п</t>
  </si>
  <si>
    <t>Дополнительный показатель</t>
  </si>
  <si>
    <t>тыс.руб</t>
  </si>
  <si>
    <t>Единицы измерения</t>
  </si>
  <si>
    <t>2</t>
  </si>
  <si>
    <t>3</t>
  </si>
  <si>
    <t>Хоз. способ</t>
  </si>
  <si>
    <t xml:space="preserve"> 2013г. Прогноз</t>
  </si>
  <si>
    <t>Текущий ремонт</t>
  </si>
  <si>
    <t xml:space="preserve"> 2014г. Прогноз</t>
  </si>
  <si>
    <t xml:space="preserve"> 2010г. Факт</t>
  </si>
  <si>
    <t>1.1</t>
  </si>
  <si>
    <t>Всего ремонт электросетевых объектов</t>
  </si>
  <si>
    <t>ВЛ 35-220 кВ, всего</t>
  </si>
  <si>
    <t>Ремонт</t>
  </si>
  <si>
    <t>в.т.ч. расчистка от ДКР</t>
  </si>
  <si>
    <t>га</t>
  </si>
  <si>
    <t>ВЛ 0.38-20 кВ, всего</t>
  </si>
  <si>
    <t>1.1.3</t>
  </si>
  <si>
    <t>ТП (ЗТП, КТП, РП), всего</t>
  </si>
  <si>
    <t>Капитальный ремонт</t>
  </si>
  <si>
    <t>шт</t>
  </si>
  <si>
    <t>в.т.ч.ремонт силовых трансформаторов</t>
  </si>
  <si>
    <t>1.1.4</t>
  </si>
  <si>
    <t>ПС 35-220 кВ</t>
  </si>
  <si>
    <t>1.1.5</t>
  </si>
  <si>
    <t>КЛ 35-220 кВ</t>
  </si>
  <si>
    <t>1.1.6</t>
  </si>
  <si>
    <t>КЛ 0.38-20 кВ</t>
  </si>
  <si>
    <t>1.1.7</t>
  </si>
  <si>
    <t>РЗАиПА</t>
  </si>
  <si>
    <t>1.1.8</t>
  </si>
  <si>
    <t>Производственные здания и сооружения</t>
  </si>
  <si>
    <t>1.1.9</t>
  </si>
  <si>
    <t xml:space="preserve">Прочее электросетевое оборудование </t>
  </si>
  <si>
    <t>Телемеханика</t>
  </si>
  <si>
    <t>АСУТП</t>
  </si>
  <si>
    <t>Системы передачи технологической информации (включая каналы связи ТМ, АСКУЭ, дисп. связь)</t>
  </si>
  <si>
    <t>АСДУ (без учета объектовых ТМ, АСУ ТП)</t>
  </si>
  <si>
    <t>Прочие СДТУ</t>
  </si>
  <si>
    <t>Метрология</t>
  </si>
  <si>
    <t>1.1.10</t>
  </si>
  <si>
    <t xml:space="preserve"> в т.ч. АИИС КУЭ</t>
  </si>
  <si>
    <t>1.1.11</t>
  </si>
  <si>
    <t>Другие энергетические объекты (АЗ)</t>
  </si>
  <si>
    <t>1.2</t>
  </si>
  <si>
    <t>Административные здания</t>
  </si>
  <si>
    <t>1.3</t>
  </si>
  <si>
    <t>Автотранспорт и спецтехника</t>
  </si>
  <si>
    <t>1.4</t>
  </si>
  <si>
    <t>1.5</t>
  </si>
  <si>
    <t>Прочие объекты, всего</t>
  </si>
  <si>
    <t>ВСЕГО ремонт арендуемого оборудования</t>
  </si>
  <si>
    <t xml:space="preserve">ИТОГО ремонт (собст.+аренд.) в т.ч. </t>
  </si>
  <si>
    <t>Подряд</t>
  </si>
  <si>
    <t>7. Техническое обслуживание (Выполнение)</t>
  </si>
  <si>
    <t>7. Техническое обслуживание (Область анализа)</t>
  </si>
  <si>
    <t>Наименование работ</t>
  </si>
  <si>
    <t>Ед. измер.</t>
  </si>
  <si>
    <t>ВСЕГО техническое обслуживание  собственного имущества</t>
  </si>
  <si>
    <t>Всего техническое обслуживание электросетевых объектов</t>
  </si>
  <si>
    <t>прочие СДТУ</t>
  </si>
  <si>
    <t>Оргтехника</t>
  </si>
  <si>
    <t>1.6</t>
  </si>
  <si>
    <t>ВСЕГО техническое обслуживание арендуемого оборудования</t>
  </si>
  <si>
    <t xml:space="preserve">ИТОГО техническое обслуживание (собст.+аренд.) в т.ч. </t>
  </si>
  <si>
    <t>7. Техническое обслуживание (План) СОФ</t>
  </si>
  <si>
    <t>факт</t>
  </si>
  <si>
    <t>факт полугодия</t>
  </si>
  <si>
    <t>план полугодия</t>
  </si>
  <si>
    <t>ИТОГО</t>
  </si>
  <si>
    <t>ТО</t>
  </si>
  <si>
    <t>год</t>
  </si>
  <si>
    <t>план 1</t>
  </si>
  <si>
    <t xml:space="preserve"> 2015г. Прогноз</t>
  </si>
  <si>
    <t xml:space="preserve"> 2012г. План</t>
  </si>
  <si>
    <t xml:space="preserve"> 2013г. План</t>
  </si>
  <si>
    <t xml:space="preserve"> 2011г. Факт</t>
  </si>
  <si>
    <t xml:space="preserve"> 2016г. Прогноз</t>
  </si>
  <si>
    <t xml:space="preserve">7. Скорректированный план ремонтов(План) </t>
  </si>
  <si>
    <t xml:space="preserve"> 2012г. Факт</t>
  </si>
  <si>
    <t xml:space="preserve"> 2017г. Прогноз</t>
  </si>
  <si>
    <t>Отчет о выполнении ремонтной программы ОАО «МРСК Северного Кавказа» (за 2013 г.)</t>
  </si>
  <si>
    <t xml:space="preserve"> Отчет о выполнении технического обслуживания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</si>
</sst>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0"/>
    <numFmt numFmtId="167" formatCode="0.0"/>
    <numFmt numFmtId="168" formatCode="#,##0.000"/>
    <numFmt numFmtId="169" formatCode="0.000"/>
    <numFmt numFmtId="170" formatCode="#,##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1"/>
    </font>
    <font>
      <b/>
      <sz val="13"/>
      <name val="Times New Roman"/>
      <family val="1"/>
    </font>
    <font>
      <b/>
      <sz val="8"/>
      <color indexed="8"/>
      <name val="Times New Roman Cyr"/>
      <family val="1"/>
    </font>
    <font>
      <sz val="10"/>
      <color indexed="8"/>
      <name val="Times New Roman CYR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Times New Roman Cyr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Alignment="1" applyProtection="1">
      <alignment horizontal="center"/>
      <protection/>
    </xf>
    <xf numFmtId="49" fontId="2" fillId="0" borderId="0" xfId="67" applyNumberFormat="1" applyFont="1" applyAlignment="1" applyProtection="1">
      <alignment horizontal="center"/>
      <protection/>
    </xf>
    <xf numFmtId="0" fontId="2" fillId="0" borderId="0" xfId="67" applyFont="1" applyProtection="1">
      <alignment/>
      <protection/>
    </xf>
    <xf numFmtId="0" fontId="2" fillId="0" borderId="0" xfId="72" applyNumberFormat="1" applyFont="1" applyFill="1" applyAlignment="1">
      <alignment wrapText="1"/>
      <protection/>
    </xf>
    <xf numFmtId="0" fontId="11" fillId="24" borderId="0" xfId="67" applyFont="1" applyFill="1" applyAlignment="1" applyProtection="1">
      <alignment horizontal="center" vertical="center" wrapText="1"/>
      <protection/>
    </xf>
    <xf numFmtId="0" fontId="2" fillId="0" borderId="0" xfId="67" applyFont="1" applyAlignment="1" applyProtection="1">
      <alignment wrapText="1"/>
      <protection locked="0"/>
    </xf>
    <xf numFmtId="0" fontId="2" fillId="0" borderId="0" xfId="67" applyFont="1" applyAlignment="1" applyProtection="1">
      <alignment wrapText="1"/>
      <protection/>
    </xf>
    <xf numFmtId="0" fontId="2" fillId="0" borderId="0" xfId="72" applyNumberFormat="1" applyFont="1" applyAlignment="1">
      <alignment wrapText="1"/>
      <protection/>
    </xf>
    <xf numFmtId="0" fontId="2" fillId="0" borderId="11" xfId="67" applyFont="1" applyBorder="1" applyAlignment="1">
      <alignment wrapText="1"/>
      <protection/>
    </xf>
    <xf numFmtId="0" fontId="8" fillId="0" borderId="11" xfId="67" applyFont="1" applyBorder="1" applyAlignment="1" applyProtection="1">
      <alignment wrapText="1"/>
      <protection/>
    </xf>
    <xf numFmtId="0" fontId="2" fillId="0" borderId="11" xfId="67" applyFont="1" applyBorder="1" applyAlignment="1" applyProtection="1">
      <alignment wrapText="1"/>
      <protection/>
    </xf>
    <xf numFmtId="0" fontId="2" fillId="0" borderId="0" xfId="72" applyNumberFormat="1" applyFont="1" applyFill="1" applyAlignment="1" applyProtection="1">
      <alignment wrapText="1"/>
      <protection/>
    </xf>
    <xf numFmtId="0" fontId="7" fillId="0" borderId="12" xfId="67" applyFont="1" applyFill="1" applyBorder="1" applyAlignment="1" applyProtection="1">
      <alignment horizontal="center" vertical="center" wrapText="1"/>
      <protection/>
    </xf>
    <xf numFmtId="0" fontId="2" fillId="0" borderId="0" xfId="72" applyNumberFormat="1" applyFont="1" applyAlignment="1" applyProtection="1">
      <alignment wrapText="1"/>
      <protection/>
    </xf>
    <xf numFmtId="0" fontId="2" fillId="0" borderId="0" xfId="67" applyFont="1">
      <alignment/>
      <protection/>
    </xf>
    <xf numFmtId="164" fontId="7" fillId="0" borderId="12" xfId="70" applyNumberFormat="1" applyFont="1" applyFill="1" applyBorder="1" applyAlignment="1" applyProtection="1">
      <alignment wrapText="1"/>
      <protection/>
    </xf>
    <xf numFmtId="0" fontId="7" fillId="0" borderId="13" xfId="71" applyNumberFormat="1" applyFont="1" applyBorder="1" applyAlignment="1" applyProtection="1">
      <alignment horizontal="center" vertical="center" wrapText="1"/>
      <protection/>
    </xf>
    <xf numFmtId="0" fontId="7" fillId="0" borderId="14" xfId="71" applyNumberFormat="1" applyFont="1" applyBorder="1" applyAlignment="1" applyProtection="1">
      <alignment horizontal="center" vertical="center" wrapText="1"/>
      <protection/>
    </xf>
    <xf numFmtId="0" fontId="7" fillId="0" borderId="12" xfId="72" applyNumberFormat="1" applyFont="1" applyBorder="1" applyAlignment="1" applyProtection="1">
      <alignment horizontal="center" vertical="center" wrapText="1"/>
      <protection/>
    </xf>
    <xf numFmtId="1" fontId="7" fillId="0" borderId="12" xfId="67" applyNumberFormat="1" applyFont="1" applyBorder="1" applyAlignment="1" applyProtection="1">
      <alignment horizontal="center" vertical="center" wrapText="1"/>
      <protection/>
    </xf>
    <xf numFmtId="0" fontId="7" fillId="25" borderId="15" xfId="67" applyFont="1" applyFill="1" applyBorder="1" applyAlignment="1" applyProtection="1">
      <alignment horizontal="center" wrapText="1"/>
      <protection locked="0"/>
    </xf>
    <xf numFmtId="0" fontId="7" fillId="0" borderId="16" xfId="67" applyFont="1" applyBorder="1" applyAlignment="1" applyProtection="1">
      <alignment horizontal="center" vertical="center" wrapText="1"/>
      <protection/>
    </xf>
    <xf numFmtId="0" fontId="7" fillId="0" borderId="12" xfId="67" applyFont="1" applyBorder="1" applyAlignment="1" applyProtection="1">
      <alignment horizontal="center" vertical="center" wrapText="1"/>
      <protection/>
    </xf>
    <xf numFmtId="164" fontId="9" fillId="0" borderId="17" xfId="68" applyNumberFormat="1" applyFont="1" applyFill="1" applyBorder="1" applyAlignment="1" applyProtection="1">
      <alignment horizontal="center" vertical="center" wrapText="1"/>
      <protection/>
    </xf>
    <xf numFmtId="164" fontId="9" fillId="24" borderId="17" xfId="67" applyNumberFormat="1" applyFont="1" applyFill="1" applyBorder="1" applyAlignment="1" applyProtection="1">
      <alignment vertical="center" wrapText="1"/>
      <protection/>
    </xf>
    <xf numFmtId="164" fontId="10" fillId="0" borderId="18" xfId="68" applyNumberFormat="1" applyFont="1" applyFill="1" applyBorder="1" applyAlignment="1" applyProtection="1">
      <alignment horizontal="center" vertical="center" wrapText="1"/>
      <protection/>
    </xf>
    <xf numFmtId="164" fontId="9" fillId="26" borderId="17" xfId="68" applyNumberFormat="1" applyFont="1" applyFill="1" applyBorder="1" applyAlignment="1" applyProtection="1">
      <alignment horizontal="center" vertical="center" wrapText="1"/>
      <protection/>
    </xf>
    <xf numFmtId="164" fontId="9" fillId="26" borderId="19" xfId="68" applyNumberFormat="1" applyFont="1" applyFill="1" applyBorder="1" applyAlignment="1" applyProtection="1">
      <alignment horizontal="center" vertical="center" wrapText="1"/>
      <protection/>
    </xf>
    <xf numFmtId="164" fontId="9" fillId="26" borderId="20" xfId="68" applyNumberFormat="1" applyFont="1" applyFill="1" applyBorder="1" applyAlignment="1" applyProtection="1">
      <alignment horizontal="center" vertical="center" wrapText="1"/>
      <protection/>
    </xf>
    <xf numFmtId="164" fontId="6" fillId="25" borderId="0" xfId="67" applyNumberFormat="1" applyFont="1" applyFill="1" applyAlignment="1" applyProtection="1">
      <alignment vertical="center" wrapText="1"/>
      <protection locked="0"/>
    </xf>
    <xf numFmtId="164" fontId="9" fillId="26" borderId="21" xfId="68" applyNumberFormat="1" applyFont="1" applyFill="1" applyBorder="1" applyAlignment="1" applyProtection="1">
      <alignment horizontal="center" vertical="center" wrapText="1"/>
      <protection/>
    </xf>
    <xf numFmtId="164" fontId="9" fillId="26" borderId="22" xfId="68" applyNumberFormat="1" applyFont="1" applyFill="1" applyBorder="1" applyAlignment="1" applyProtection="1">
      <alignment horizontal="center" vertical="center" wrapText="1"/>
      <protection/>
    </xf>
    <xf numFmtId="0" fontId="2" fillId="25" borderId="0" xfId="67" applyFont="1" applyFill="1" applyAlignment="1" applyProtection="1">
      <alignment wrapText="1"/>
      <protection locked="0"/>
    </xf>
    <xf numFmtId="164" fontId="7" fillId="26" borderId="23" xfId="67" applyNumberFormat="1" applyFont="1" applyFill="1" applyBorder="1" applyAlignment="1" applyProtection="1">
      <alignment vertical="center"/>
      <protection locked="0"/>
    </xf>
    <xf numFmtId="164" fontId="6" fillId="0" borderId="23" xfId="67" applyNumberFormat="1" applyFont="1" applyFill="1" applyBorder="1" applyAlignment="1" applyProtection="1">
      <alignment vertical="center"/>
      <protection locked="0"/>
    </xf>
    <xf numFmtId="164" fontId="9" fillId="0" borderId="24" xfId="68" applyNumberFormat="1" applyFont="1" applyFill="1" applyBorder="1" applyAlignment="1" applyProtection="1">
      <alignment horizontal="center" vertical="center" wrapText="1"/>
      <protection/>
    </xf>
    <xf numFmtId="164" fontId="9" fillId="24" borderId="18" xfId="68" applyNumberFormat="1" applyFont="1" applyFill="1" applyBorder="1" applyAlignment="1" applyProtection="1">
      <alignment horizontal="left" vertical="center" wrapText="1"/>
      <protection/>
    </xf>
    <xf numFmtId="164" fontId="9" fillId="26" borderId="18" xfId="68" applyNumberFormat="1" applyFont="1" applyFill="1" applyBorder="1" applyAlignment="1" applyProtection="1">
      <alignment horizontal="center" vertical="center" wrapText="1"/>
      <protection/>
    </xf>
    <xf numFmtId="164" fontId="9" fillId="26" borderId="25" xfId="68" applyNumberFormat="1" applyFont="1" applyFill="1" applyBorder="1" applyAlignment="1" applyProtection="1">
      <alignment horizontal="center" vertical="center" wrapText="1"/>
      <protection/>
    </xf>
    <xf numFmtId="164" fontId="9" fillId="26" borderId="26" xfId="68" applyNumberFormat="1" applyFont="1" applyFill="1" applyBorder="1" applyAlignment="1" applyProtection="1">
      <alignment horizontal="center" vertical="center" wrapText="1"/>
      <protection/>
    </xf>
    <xf numFmtId="164" fontId="9" fillId="26" borderId="27" xfId="68" applyNumberFormat="1" applyFont="1" applyFill="1" applyBorder="1" applyAlignment="1" applyProtection="1">
      <alignment horizontal="center" vertical="center" wrapText="1"/>
      <protection/>
    </xf>
    <xf numFmtId="164" fontId="9" fillId="26" borderId="28" xfId="68" applyNumberFormat="1" applyFont="1" applyFill="1" applyBorder="1" applyAlignment="1" applyProtection="1">
      <alignment horizontal="center" vertical="center" wrapText="1"/>
      <protection/>
    </xf>
    <xf numFmtId="164" fontId="9" fillId="24" borderId="18" xfId="68" applyNumberFormat="1" applyFont="1" applyFill="1" applyBorder="1" applyAlignment="1" applyProtection="1">
      <alignment vertical="center" wrapText="1"/>
      <protection/>
    </xf>
    <xf numFmtId="164" fontId="9" fillId="0" borderId="18" xfId="68" applyNumberFormat="1" applyFont="1" applyFill="1" applyBorder="1" applyAlignment="1" applyProtection="1">
      <alignment horizontal="center" vertical="center" wrapText="1"/>
      <protection/>
    </xf>
    <xf numFmtId="164" fontId="9" fillId="0" borderId="25" xfId="68" applyNumberFormat="1" applyFont="1" applyFill="1" applyBorder="1" applyAlignment="1" applyProtection="1">
      <alignment horizontal="center" vertical="center" wrapText="1"/>
      <protection/>
    </xf>
    <xf numFmtId="164" fontId="10" fillId="0" borderId="26" xfId="68" applyNumberFormat="1" applyFont="1" applyFill="1" applyBorder="1" applyAlignment="1" applyProtection="1">
      <alignment horizontal="center" vertical="center" wrapText="1"/>
      <protection/>
    </xf>
    <xf numFmtId="164" fontId="10" fillId="0" borderId="25" xfId="68" applyNumberFormat="1" applyFont="1" applyFill="1" applyBorder="1" applyAlignment="1" applyProtection="1">
      <alignment horizontal="center" vertical="center" wrapText="1"/>
      <protection/>
    </xf>
    <xf numFmtId="164" fontId="9" fillId="0" borderId="26" xfId="68" applyNumberFormat="1" applyFont="1" applyFill="1" applyBorder="1" applyAlignment="1" applyProtection="1">
      <alignment horizontal="center" vertical="center" wrapText="1"/>
      <protection/>
    </xf>
    <xf numFmtId="164" fontId="6" fillId="0" borderId="27" xfId="67" applyNumberFormat="1" applyFont="1" applyFill="1" applyBorder="1" applyAlignment="1" applyProtection="1">
      <alignment vertical="center"/>
      <protection locked="0"/>
    </xf>
    <xf numFmtId="164" fontId="6" fillId="0" borderId="18" xfId="67" applyNumberFormat="1" applyFont="1" applyFill="1" applyBorder="1" applyAlignment="1" applyProtection="1">
      <alignment vertical="center"/>
      <protection locked="0"/>
    </xf>
    <xf numFmtId="164" fontId="6" fillId="0" borderId="28" xfId="67" applyNumberFormat="1" applyFont="1" applyFill="1" applyBorder="1" applyAlignment="1" applyProtection="1">
      <alignment vertical="center"/>
      <protection locked="0"/>
    </xf>
    <xf numFmtId="164" fontId="10" fillId="0" borderId="18" xfId="67" applyNumberFormat="1" applyFont="1" applyBorder="1" applyAlignment="1">
      <alignment horizontal="center" vertical="center" wrapText="1"/>
      <protection/>
    </xf>
    <xf numFmtId="164" fontId="9" fillId="0" borderId="29" xfId="68" applyNumberFormat="1" applyFont="1" applyFill="1" applyBorder="1" applyAlignment="1" applyProtection="1">
      <alignment horizontal="center" vertical="center" wrapText="1"/>
      <protection/>
    </xf>
    <xf numFmtId="164" fontId="9" fillId="0" borderId="30" xfId="68" applyNumberFormat="1" applyFont="1" applyFill="1" applyBorder="1" applyAlignment="1" applyProtection="1">
      <alignment horizontal="center" vertical="center" wrapText="1"/>
      <protection/>
    </xf>
    <xf numFmtId="164" fontId="10" fillId="0" borderId="29" xfId="68" applyNumberFormat="1" applyFont="1" applyFill="1" applyBorder="1" applyAlignment="1" applyProtection="1">
      <alignment horizontal="center" vertical="center" wrapText="1"/>
      <protection/>
    </xf>
    <xf numFmtId="164" fontId="10" fillId="0" borderId="30" xfId="68" applyNumberFormat="1" applyFont="1" applyFill="1" applyBorder="1" applyAlignment="1" applyProtection="1">
      <alignment horizontal="center" vertical="center" wrapText="1"/>
      <protection/>
    </xf>
    <xf numFmtId="164" fontId="9" fillId="0" borderId="18" xfId="67" applyNumberFormat="1" applyFont="1" applyFill="1" applyBorder="1" applyAlignment="1">
      <alignment horizontal="center" vertical="center" wrapText="1"/>
      <protection/>
    </xf>
    <xf numFmtId="164" fontId="9" fillId="0" borderId="25" xfId="67" applyNumberFormat="1" applyFont="1" applyFill="1" applyBorder="1" applyAlignment="1">
      <alignment horizontal="center" vertical="center" wrapText="1"/>
      <protection/>
    </xf>
    <xf numFmtId="164" fontId="10" fillId="0" borderId="26" xfId="67" applyNumberFormat="1" applyFont="1" applyFill="1" applyBorder="1" applyAlignment="1">
      <alignment horizontal="center" vertical="center" wrapText="1"/>
      <protection/>
    </xf>
    <xf numFmtId="164" fontId="10" fillId="0" borderId="25" xfId="67" applyNumberFormat="1" applyFont="1" applyFill="1" applyBorder="1" applyAlignment="1">
      <alignment horizontal="center" vertical="center" wrapText="1"/>
      <protection/>
    </xf>
    <xf numFmtId="164" fontId="9" fillId="0" borderId="26" xfId="67" applyNumberFormat="1" applyFont="1" applyFill="1" applyBorder="1" applyAlignment="1">
      <alignment horizontal="center" vertical="center" wrapText="1"/>
      <protection/>
    </xf>
    <xf numFmtId="164" fontId="9" fillId="26" borderId="18" xfId="67" applyNumberFormat="1" applyFont="1" applyFill="1" applyBorder="1" applyAlignment="1">
      <alignment horizontal="center" vertical="center" wrapText="1"/>
      <protection/>
    </xf>
    <xf numFmtId="164" fontId="9" fillId="26" borderId="25" xfId="67" applyNumberFormat="1" applyFont="1" applyFill="1" applyBorder="1" applyAlignment="1">
      <alignment horizontal="center" vertical="center" wrapText="1"/>
      <protection/>
    </xf>
    <xf numFmtId="164" fontId="9" fillId="26" borderId="26" xfId="67" applyNumberFormat="1" applyFont="1" applyFill="1" applyBorder="1" applyAlignment="1">
      <alignment horizontal="center" vertical="center" wrapText="1"/>
      <protection/>
    </xf>
    <xf numFmtId="164" fontId="9" fillId="26" borderId="27" xfId="67" applyNumberFormat="1" applyFont="1" applyFill="1" applyBorder="1" applyAlignment="1">
      <alignment horizontal="center" vertical="center" wrapText="1"/>
      <protection/>
    </xf>
    <xf numFmtId="164" fontId="9" fillId="26" borderId="28" xfId="67" applyNumberFormat="1" applyFont="1" applyFill="1" applyBorder="1" applyAlignment="1">
      <alignment horizontal="center" vertical="center" wrapText="1"/>
      <protection/>
    </xf>
    <xf numFmtId="164" fontId="10" fillId="0" borderId="18" xfId="68" applyNumberFormat="1" applyFont="1" applyFill="1" applyBorder="1" applyAlignment="1" applyProtection="1">
      <alignment vertical="center" wrapText="1"/>
      <protection/>
    </xf>
    <xf numFmtId="164" fontId="7" fillId="0" borderId="27" xfId="67" applyNumberFormat="1" applyFont="1" applyFill="1" applyBorder="1" applyAlignment="1" applyProtection="1">
      <alignment vertical="center"/>
      <protection locked="0"/>
    </xf>
    <xf numFmtId="164" fontId="7" fillId="0" borderId="18" xfId="67" applyNumberFormat="1" applyFont="1" applyFill="1" applyBorder="1" applyAlignment="1" applyProtection="1">
      <alignment vertical="center"/>
      <protection locked="0"/>
    </xf>
    <xf numFmtId="164" fontId="7" fillId="0" borderId="28" xfId="67" applyNumberFormat="1" applyFont="1" applyFill="1" applyBorder="1" applyAlignment="1" applyProtection="1">
      <alignment vertical="center"/>
      <protection locked="0"/>
    </xf>
    <xf numFmtId="164" fontId="10" fillId="0" borderId="27" xfId="68" applyNumberFormat="1" applyFont="1" applyFill="1" applyBorder="1" applyAlignment="1" applyProtection="1">
      <alignment vertical="center" wrapText="1"/>
      <protection/>
    </xf>
    <xf numFmtId="49" fontId="10" fillId="0" borderId="18" xfId="68" applyNumberFormat="1" applyFont="1" applyFill="1" applyBorder="1" applyAlignment="1" applyProtection="1">
      <alignment horizontal="center" vertical="top"/>
      <protection/>
    </xf>
    <xf numFmtId="164" fontId="10" fillId="0" borderId="18" xfId="69" applyNumberFormat="1" applyFont="1" applyFill="1" applyBorder="1" applyAlignment="1" applyProtection="1">
      <alignment horizontal="right" vertical="center" wrapText="1"/>
      <protection/>
    </xf>
    <xf numFmtId="164" fontId="9" fillId="0" borderId="31" xfId="68" applyNumberFormat="1" applyFont="1" applyFill="1" applyBorder="1" applyAlignment="1" applyProtection="1">
      <alignment horizontal="center" vertical="center" wrapText="1"/>
      <protection/>
    </xf>
    <xf numFmtId="164" fontId="10" fillId="0" borderId="31" xfId="69" applyNumberFormat="1" applyFont="1" applyFill="1" applyBorder="1" applyAlignment="1" applyProtection="1">
      <alignment horizontal="right" vertical="center" wrapText="1"/>
      <protection/>
    </xf>
    <xf numFmtId="164" fontId="10" fillId="0" borderId="31" xfId="68" applyNumberFormat="1" applyFont="1" applyFill="1" applyBorder="1" applyAlignment="1" applyProtection="1">
      <alignment horizontal="center" vertical="center" wrapText="1"/>
      <protection/>
    </xf>
    <xf numFmtId="164" fontId="9" fillId="26" borderId="31" xfId="67" applyNumberFormat="1" applyFont="1" applyFill="1" applyBorder="1" applyAlignment="1">
      <alignment horizontal="center" vertical="center" wrapText="1"/>
      <protection/>
    </xf>
    <xf numFmtId="164" fontId="9" fillId="26" borderId="32" xfId="67" applyNumberFormat="1" applyFont="1" applyFill="1" applyBorder="1" applyAlignment="1">
      <alignment horizontal="center" vertical="center" wrapText="1"/>
      <protection/>
    </xf>
    <xf numFmtId="164" fontId="9" fillId="26" borderId="31" xfId="68" applyNumberFormat="1" applyFont="1" applyFill="1" applyBorder="1" applyAlignment="1" applyProtection="1">
      <alignment horizontal="center" vertical="center" wrapText="1"/>
      <protection/>
    </xf>
    <xf numFmtId="164" fontId="10" fillId="26" borderId="33" xfId="67" applyNumberFormat="1" applyFont="1" applyFill="1" applyBorder="1" applyAlignment="1">
      <alignment horizontal="center" vertical="center" wrapText="1"/>
      <protection/>
    </xf>
    <xf numFmtId="164" fontId="10" fillId="26" borderId="32" xfId="67" applyNumberFormat="1" applyFont="1" applyFill="1" applyBorder="1" applyAlignment="1">
      <alignment horizontal="center" vertical="center" wrapText="1"/>
      <protection/>
    </xf>
    <xf numFmtId="164" fontId="9" fillId="26" borderId="33" xfId="67" applyNumberFormat="1" applyFont="1" applyFill="1" applyBorder="1" applyAlignment="1">
      <alignment horizontal="center" vertical="center" wrapText="1"/>
      <protection/>
    </xf>
    <xf numFmtId="164" fontId="6" fillId="25" borderId="34" xfId="67" applyNumberFormat="1" applyFont="1" applyFill="1" applyBorder="1" applyAlignment="1" applyProtection="1">
      <alignment vertical="center" wrapText="1"/>
      <protection locked="0"/>
    </xf>
    <xf numFmtId="164" fontId="10" fillId="26" borderId="35" xfId="67" applyNumberFormat="1" applyFont="1" applyFill="1" applyBorder="1" applyAlignment="1">
      <alignment horizontal="center" vertical="center" wrapText="1"/>
      <protection/>
    </xf>
    <xf numFmtId="164" fontId="10" fillId="26" borderId="31" xfId="67" applyNumberFormat="1" applyFont="1" applyFill="1" applyBorder="1" applyAlignment="1">
      <alignment horizontal="center" vertical="center" wrapText="1"/>
      <protection/>
    </xf>
    <xf numFmtId="164" fontId="10" fillId="26" borderId="36" xfId="67" applyNumberFormat="1" applyFont="1" applyFill="1" applyBorder="1" applyAlignment="1">
      <alignment horizontal="center" vertical="center" wrapText="1"/>
      <protection/>
    </xf>
    <xf numFmtId="0" fontId="2" fillId="25" borderId="11" xfId="67" applyFont="1" applyFill="1" applyBorder="1" applyAlignment="1" applyProtection="1">
      <alignment wrapText="1"/>
      <protection locked="0"/>
    </xf>
    <xf numFmtId="164" fontId="7" fillId="26" borderId="37" xfId="67" applyNumberFormat="1" applyFont="1" applyFill="1" applyBorder="1" applyAlignment="1" applyProtection="1">
      <alignment vertical="center"/>
      <protection locked="0"/>
    </xf>
    <xf numFmtId="164" fontId="6" fillId="0" borderId="37" xfId="67" applyNumberFormat="1" applyFont="1" applyFill="1" applyBorder="1" applyAlignment="1" applyProtection="1">
      <alignment vertical="center"/>
      <protection locked="0"/>
    </xf>
    <xf numFmtId="164" fontId="9" fillId="0" borderId="0" xfId="68" applyNumberFormat="1" applyFont="1" applyFill="1" applyBorder="1" applyAlignment="1" applyProtection="1">
      <alignment horizontal="center" vertical="center" wrapText="1"/>
      <protection/>
    </xf>
    <xf numFmtId="164" fontId="10" fillId="0" borderId="0" xfId="69" applyNumberFormat="1" applyFont="1" applyFill="1" applyBorder="1" applyAlignment="1" applyProtection="1">
      <alignment horizontal="right" vertical="center" wrapText="1"/>
      <protection/>
    </xf>
    <xf numFmtId="164" fontId="6" fillId="0" borderId="0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/>
      <protection/>
    </xf>
    <xf numFmtId="3" fontId="9" fillId="0" borderId="38" xfId="68" applyNumberFormat="1" applyFont="1" applyFill="1" applyBorder="1" applyAlignment="1" applyProtection="1">
      <alignment horizontal="center" vertical="center" wrapText="1"/>
      <protection/>
    </xf>
    <xf numFmtId="3" fontId="9" fillId="0" borderId="12" xfId="68" applyNumberFormat="1" applyFont="1" applyFill="1" applyBorder="1" applyAlignment="1" applyProtection="1">
      <alignment horizontal="center" vertical="center" wrapText="1"/>
      <protection/>
    </xf>
    <xf numFmtId="3" fontId="9" fillId="0" borderId="39" xfId="68" applyNumberFormat="1" applyFont="1" applyFill="1" applyBorder="1" applyAlignment="1" applyProtection="1">
      <alignment horizontal="center" vertical="center" wrapText="1"/>
      <protection/>
    </xf>
    <xf numFmtId="0" fontId="7" fillId="25" borderId="40" xfId="67" applyFont="1" applyFill="1" applyBorder="1" applyAlignment="1" applyProtection="1">
      <alignment horizontal="center" wrapText="1"/>
      <protection locked="0"/>
    </xf>
    <xf numFmtId="0" fontId="7" fillId="25" borderId="41" xfId="67" applyFont="1" applyFill="1" applyBorder="1" applyAlignment="1" applyProtection="1">
      <alignment horizontal="center" wrapText="1"/>
      <protection locked="0"/>
    </xf>
    <xf numFmtId="49" fontId="9" fillId="0" borderId="17" xfId="68" applyNumberFormat="1" applyFont="1" applyFill="1" applyBorder="1" applyAlignment="1" applyProtection="1">
      <alignment horizontal="center" vertical="center" wrapText="1"/>
      <protection/>
    </xf>
    <xf numFmtId="0" fontId="9" fillId="24" borderId="42" xfId="67" applyFont="1" applyFill="1" applyBorder="1" applyAlignment="1" applyProtection="1">
      <alignment vertical="center" wrapText="1"/>
      <protection/>
    </xf>
    <xf numFmtId="164" fontId="9" fillId="26" borderId="17" xfId="67" applyNumberFormat="1" applyFont="1" applyFill="1" applyBorder="1" applyAlignment="1">
      <alignment horizontal="center" vertical="center" wrapText="1"/>
      <protection/>
    </xf>
    <xf numFmtId="164" fontId="9" fillId="26" borderId="22" xfId="67" applyNumberFormat="1" applyFont="1" applyFill="1" applyBorder="1" applyAlignment="1">
      <alignment horizontal="center" vertical="center" wrapText="1"/>
      <protection/>
    </xf>
    <xf numFmtId="164" fontId="9" fillId="26" borderId="43" xfId="68" applyNumberFormat="1" applyFont="1" applyFill="1" applyBorder="1" applyAlignment="1" applyProtection="1">
      <alignment horizontal="center" vertical="center" wrapText="1"/>
      <protection/>
    </xf>
    <xf numFmtId="164" fontId="9" fillId="26" borderId="21" xfId="67" applyNumberFormat="1" applyFont="1" applyFill="1" applyBorder="1" applyAlignment="1">
      <alignment horizontal="center" vertical="center" wrapText="1"/>
      <protection/>
    </xf>
    <xf numFmtId="164" fontId="7" fillId="26" borderId="43" xfId="67" applyNumberFormat="1" applyFont="1" applyFill="1" applyBorder="1" applyAlignment="1" applyProtection="1">
      <alignment vertical="center"/>
      <protection locked="0"/>
    </xf>
    <xf numFmtId="164" fontId="7" fillId="26" borderId="17" xfId="67" applyNumberFormat="1" applyFont="1" applyFill="1" applyBorder="1" applyAlignment="1" applyProtection="1">
      <alignment vertical="center"/>
      <protection locked="0"/>
    </xf>
    <xf numFmtId="164" fontId="7" fillId="26" borderId="21" xfId="67" applyNumberFormat="1" applyFont="1" applyFill="1" applyBorder="1" applyAlignment="1" applyProtection="1">
      <alignment vertical="center"/>
      <protection locked="0"/>
    </xf>
    <xf numFmtId="164" fontId="6" fillId="0" borderId="44" xfId="67" applyNumberFormat="1" applyFont="1" applyFill="1" applyBorder="1" applyAlignment="1" applyProtection="1">
      <alignment vertical="center"/>
      <protection locked="0"/>
    </xf>
    <xf numFmtId="49" fontId="9" fillId="0" borderId="18" xfId="68" applyNumberFormat="1" applyFont="1" applyFill="1" applyBorder="1" applyAlignment="1" applyProtection="1">
      <alignment horizontal="center" vertical="center" wrapText="1"/>
      <protection/>
    </xf>
    <xf numFmtId="164" fontId="9" fillId="24" borderId="27" xfId="68" applyNumberFormat="1" applyFont="1" applyFill="1" applyBorder="1" applyAlignment="1" applyProtection="1">
      <alignment horizontal="left" vertical="center" wrapText="1" indent="2"/>
      <protection/>
    </xf>
    <xf numFmtId="164" fontId="9" fillId="26" borderId="30" xfId="68" applyNumberFormat="1" applyFont="1" applyFill="1" applyBorder="1" applyAlignment="1" applyProtection="1">
      <alignment horizontal="center" vertical="center" wrapText="1"/>
      <protection/>
    </xf>
    <xf numFmtId="164" fontId="7" fillId="26" borderId="30" xfId="67" applyNumberFormat="1" applyFont="1" applyFill="1" applyBorder="1" applyAlignment="1" applyProtection="1">
      <alignment vertical="center"/>
      <protection locked="0"/>
    </xf>
    <xf numFmtId="164" fontId="7" fillId="26" borderId="18" xfId="67" applyNumberFormat="1" applyFont="1" applyFill="1" applyBorder="1" applyAlignment="1" applyProtection="1">
      <alignment vertical="center"/>
      <protection locked="0"/>
    </xf>
    <xf numFmtId="164" fontId="7" fillId="26" borderId="27" xfId="67" applyNumberFormat="1" applyFont="1" applyFill="1" applyBorder="1" applyAlignment="1" applyProtection="1">
      <alignment vertical="center"/>
      <protection locked="0"/>
    </xf>
    <xf numFmtId="49" fontId="10" fillId="0" borderId="18" xfId="68" applyNumberFormat="1" applyFont="1" applyFill="1" applyBorder="1" applyAlignment="1" applyProtection="1">
      <alignment horizontal="center" vertical="center" wrapText="1"/>
      <protection/>
    </xf>
    <xf numFmtId="164" fontId="9" fillId="24" borderId="27" xfId="68" applyNumberFormat="1" applyFont="1" applyFill="1" applyBorder="1" applyAlignment="1" applyProtection="1">
      <alignment vertical="center" wrapText="1"/>
      <protection/>
    </xf>
    <xf numFmtId="164" fontId="9" fillId="0" borderId="28" xfId="67" applyNumberFormat="1" applyFont="1" applyFill="1" applyBorder="1" applyAlignment="1">
      <alignment horizontal="center" vertical="center" wrapText="1"/>
      <protection/>
    </xf>
    <xf numFmtId="164" fontId="9" fillId="0" borderId="28" xfId="68" applyNumberFormat="1" applyFont="1" applyFill="1" applyBorder="1" applyAlignment="1" applyProtection="1">
      <alignment horizontal="center" vertical="center" wrapText="1"/>
      <protection/>
    </xf>
    <xf numFmtId="164" fontId="10" fillId="0" borderId="27" xfId="68" applyNumberFormat="1" applyFont="1" applyFill="1" applyBorder="1" applyAlignment="1" applyProtection="1">
      <alignment vertical="top" wrapText="1"/>
      <protection/>
    </xf>
    <xf numFmtId="0" fontId="2" fillId="0" borderId="0" xfId="67" applyFont="1" applyFill="1" applyProtection="1">
      <alignment/>
      <protection/>
    </xf>
    <xf numFmtId="0" fontId="10" fillId="0" borderId="27" xfId="69" applyNumberFormat="1" applyFont="1" applyFill="1" applyBorder="1" applyAlignment="1" applyProtection="1">
      <alignment horizontal="right" vertical="center" wrapText="1"/>
      <protection/>
    </xf>
    <xf numFmtId="49" fontId="9" fillId="0" borderId="31" xfId="68" applyNumberFormat="1" applyFont="1" applyFill="1" applyBorder="1" applyAlignment="1" applyProtection="1">
      <alignment horizontal="center" vertical="center" wrapText="1"/>
      <protection/>
    </xf>
    <xf numFmtId="0" fontId="10" fillId="0" borderId="35" xfId="69" applyNumberFormat="1" applyFont="1" applyFill="1" applyBorder="1" applyAlignment="1" applyProtection="1">
      <alignment horizontal="right" vertical="center" wrapText="1"/>
      <protection/>
    </xf>
    <xf numFmtId="164" fontId="6" fillId="25" borderId="11" xfId="67" applyNumberFormat="1" applyFont="1" applyFill="1" applyBorder="1" applyAlignment="1" applyProtection="1">
      <alignment vertical="center" wrapText="1"/>
      <protection locked="0"/>
    </xf>
    <xf numFmtId="164" fontId="9" fillId="26" borderId="45" xfId="68" applyNumberFormat="1" applyFont="1" applyFill="1" applyBorder="1" applyAlignment="1" applyProtection="1">
      <alignment horizontal="center" vertical="center" wrapText="1"/>
      <protection/>
    </xf>
    <xf numFmtId="164" fontId="7" fillId="26" borderId="45" xfId="67" applyNumberFormat="1" applyFont="1" applyFill="1" applyBorder="1" applyAlignment="1" applyProtection="1">
      <alignment vertical="center"/>
      <protection locked="0"/>
    </xf>
    <xf numFmtId="164" fontId="7" fillId="26" borderId="31" xfId="67" applyNumberFormat="1" applyFont="1" applyFill="1" applyBorder="1" applyAlignment="1" applyProtection="1">
      <alignment vertical="center"/>
      <protection locked="0"/>
    </xf>
    <xf numFmtId="164" fontId="7" fillId="26" borderId="35" xfId="67" applyNumberFormat="1" applyFont="1" applyFill="1" applyBorder="1" applyAlignment="1" applyProtection="1">
      <alignment vertical="center"/>
      <protection locked="0"/>
    </xf>
    <xf numFmtId="164" fontId="6" fillId="0" borderId="46" xfId="67" applyNumberFormat="1" applyFont="1" applyFill="1" applyBorder="1" applyAlignment="1" applyProtection="1">
      <alignment vertical="center"/>
      <protection locked="0"/>
    </xf>
    <xf numFmtId="0" fontId="2" fillId="25" borderId="0" xfId="67" applyFont="1" applyFill="1" applyProtection="1">
      <alignment/>
      <protection/>
    </xf>
    <xf numFmtId="0" fontId="2" fillId="25" borderId="0" xfId="67" applyFont="1" applyFill="1" applyBorder="1" applyProtection="1">
      <alignment/>
      <protection locked="0"/>
    </xf>
    <xf numFmtId="0" fontId="2" fillId="0" borderId="0" xfId="67" applyFont="1" applyFill="1" applyBorder="1" applyProtection="1">
      <alignment/>
      <protection locked="0"/>
    </xf>
    <xf numFmtId="0" fontId="2" fillId="0" borderId="0" xfId="67" applyFont="1" applyFill="1" applyBorder="1" applyAlignment="1" applyProtection="1">
      <alignment wrapText="1"/>
      <protection locked="0"/>
    </xf>
    <xf numFmtId="0" fontId="7" fillId="25" borderId="12" xfId="67" applyFont="1" applyFill="1" applyBorder="1" applyAlignment="1" applyProtection="1">
      <alignment horizontal="center" vertical="center" wrapText="1"/>
      <protection/>
    </xf>
    <xf numFmtId="0" fontId="8" fillId="25" borderId="0" xfId="67" applyFont="1" applyFill="1" applyBorder="1" applyProtection="1">
      <alignment/>
      <protection locked="0"/>
    </xf>
    <xf numFmtId="0" fontId="8" fillId="0" borderId="0" xfId="67" applyFont="1" applyProtection="1">
      <alignment/>
      <protection locked="0"/>
    </xf>
    <xf numFmtId="0" fontId="8" fillId="25" borderId="0" xfId="67" applyFont="1" applyFill="1" applyProtection="1">
      <alignment/>
      <protection locked="0"/>
    </xf>
    <xf numFmtId="0" fontId="7" fillId="25" borderId="13" xfId="67" applyFont="1" applyFill="1" applyBorder="1" applyAlignment="1" applyProtection="1">
      <alignment horizontal="center" vertical="center" wrapText="1"/>
      <protection/>
    </xf>
    <xf numFmtId="0" fontId="7" fillId="25" borderId="47" xfId="67" applyFont="1" applyFill="1" applyBorder="1" applyAlignment="1" applyProtection="1">
      <alignment horizontal="center" vertical="center" wrapText="1"/>
      <protection/>
    </xf>
    <xf numFmtId="1" fontId="7" fillId="25" borderId="12" xfId="67" applyNumberFormat="1" applyFont="1" applyFill="1" applyBorder="1" applyAlignment="1" applyProtection="1">
      <alignment horizontal="center" vertical="center" wrapText="1"/>
      <protection locked="0"/>
    </xf>
    <xf numFmtId="0" fontId="6" fillId="25" borderId="48" xfId="67" applyNumberFormat="1" applyFont="1" applyFill="1" applyBorder="1" applyAlignment="1" applyProtection="1">
      <alignment horizontal="center" vertical="center" wrapText="1"/>
      <protection locked="0"/>
    </xf>
    <xf numFmtId="0" fontId="6" fillId="25" borderId="48" xfId="67" applyFont="1" applyFill="1" applyBorder="1" applyAlignment="1" applyProtection="1">
      <alignment horizontal="left" wrapText="1"/>
      <protection locked="0"/>
    </xf>
    <xf numFmtId="164" fontId="6" fillId="25" borderId="48" xfId="67" applyNumberFormat="1" applyFont="1" applyFill="1" applyBorder="1" applyAlignment="1" applyProtection="1">
      <alignment horizontal="right"/>
      <protection locked="0"/>
    </xf>
    <xf numFmtId="164" fontId="2" fillId="25" borderId="48" xfId="67" applyNumberFormat="1" applyFont="1" applyFill="1" applyBorder="1" applyAlignment="1" applyProtection="1">
      <alignment horizontal="right"/>
      <protection locked="0"/>
    </xf>
    <xf numFmtId="0" fontId="2" fillId="25" borderId="49" xfId="67" applyFont="1" applyFill="1" applyBorder="1" applyProtection="1">
      <alignment/>
      <protection locked="0"/>
    </xf>
    <xf numFmtId="0" fontId="6" fillId="25" borderId="49" xfId="67" applyNumberFormat="1" applyFont="1" applyFill="1" applyBorder="1" applyAlignment="1" applyProtection="1">
      <alignment horizontal="center" vertical="center" wrapText="1"/>
      <protection locked="0"/>
    </xf>
    <xf numFmtId="0" fontId="6" fillId="25" borderId="49" xfId="67" applyFont="1" applyFill="1" applyBorder="1" applyAlignment="1" applyProtection="1">
      <alignment horizontal="left" wrapText="1"/>
      <protection locked="0"/>
    </xf>
    <xf numFmtId="164" fontId="6" fillId="25" borderId="49" xfId="67" applyNumberFormat="1" applyFont="1" applyFill="1" applyBorder="1" applyAlignment="1" applyProtection="1">
      <alignment horizontal="right"/>
      <protection locked="0"/>
    </xf>
    <xf numFmtId="164" fontId="2" fillId="25" borderId="49" xfId="67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Protection="1">
      <alignment/>
      <protection locked="0"/>
    </xf>
    <xf numFmtId="0" fontId="2" fillId="0" borderId="0" xfId="67" applyFont="1" applyProtection="1">
      <alignment/>
      <protection locked="0"/>
    </xf>
    <xf numFmtId="0" fontId="8" fillId="0" borderId="0" xfId="67" applyFont="1" applyFill="1" applyProtection="1">
      <alignment/>
      <protection locked="0"/>
    </xf>
    <xf numFmtId="0" fontId="2" fillId="0" borderId="0" xfId="67" applyFont="1" applyFill="1" applyBorder="1">
      <alignment/>
      <protection/>
    </xf>
    <xf numFmtId="0" fontId="2" fillId="0" borderId="0" xfId="67" applyFont="1" applyFill="1" applyBorder="1" applyProtection="1">
      <alignment/>
      <protection/>
    </xf>
    <xf numFmtId="164" fontId="10" fillId="24" borderId="27" xfId="68" applyNumberFormat="1" applyFont="1" applyFill="1" applyBorder="1" applyAlignment="1" applyProtection="1">
      <alignment vertical="top" wrapText="1"/>
      <protection/>
    </xf>
    <xf numFmtId="164" fontId="2" fillId="25" borderId="0" xfId="67" applyNumberFormat="1" applyFont="1" applyFill="1" applyBorder="1" applyAlignment="1" applyProtection="1">
      <alignment/>
      <protection/>
    </xf>
    <xf numFmtId="164" fontId="2" fillId="0" borderId="0" xfId="72" applyNumberFormat="1" applyFont="1" applyAlignment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164" fontId="33" fillId="26" borderId="18" xfId="67" applyNumberFormat="1" applyFont="1" applyFill="1" applyBorder="1" applyAlignment="1">
      <alignment horizontal="center" vertical="center" wrapText="1"/>
      <protection/>
    </xf>
    <xf numFmtId="164" fontId="29" fillId="0" borderId="18" xfId="67" applyNumberFormat="1" applyFont="1" applyFill="1" applyBorder="1" applyAlignment="1" applyProtection="1">
      <alignment vertical="center"/>
      <protection locked="0"/>
    </xf>
    <xf numFmtId="164" fontId="33" fillId="26" borderId="27" xfId="67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Alignment="1">
      <alignment wrapText="1"/>
    </xf>
    <xf numFmtId="164" fontId="2" fillId="0" borderId="0" xfId="0" applyNumberFormat="1" applyFont="1" applyAlignment="1" applyProtection="1">
      <alignment wrapText="1"/>
      <protection/>
    </xf>
    <xf numFmtId="164" fontId="33" fillId="0" borderId="26" xfId="67" applyNumberFormat="1" applyFont="1" applyFill="1" applyBorder="1" applyAlignment="1">
      <alignment horizontal="center" vertical="center" wrapText="1"/>
      <protection/>
    </xf>
    <xf numFmtId="0" fontId="32" fillId="0" borderId="0" xfId="72" applyNumberFormat="1" applyFont="1" applyFill="1" applyAlignment="1">
      <alignment wrapText="1"/>
      <protection/>
    </xf>
    <xf numFmtId="164" fontId="34" fillId="0" borderId="18" xfId="67" applyNumberFormat="1" applyFont="1" applyBorder="1" applyAlignment="1">
      <alignment horizontal="center" vertical="center" wrapText="1"/>
      <protection/>
    </xf>
    <xf numFmtId="164" fontId="33" fillId="0" borderId="25" xfId="67" applyNumberFormat="1" applyFont="1" applyFill="1" applyBorder="1" applyAlignment="1">
      <alignment horizontal="center" vertical="center" wrapText="1"/>
      <protection/>
    </xf>
    <xf numFmtId="164" fontId="33" fillId="26" borderId="18" xfId="68" applyNumberFormat="1" applyFont="1" applyFill="1" applyBorder="1" applyAlignment="1" applyProtection="1">
      <alignment horizontal="center" vertical="center" wrapText="1"/>
      <protection/>
    </xf>
    <xf numFmtId="164" fontId="29" fillId="0" borderId="27" xfId="67" applyNumberFormat="1" applyFont="1" applyFill="1" applyBorder="1" applyAlignment="1" applyProtection="1">
      <alignment vertical="center"/>
      <protection locked="0"/>
    </xf>
    <xf numFmtId="164" fontId="34" fillId="0" borderId="26" xfId="67" applyNumberFormat="1" applyFont="1" applyFill="1" applyBorder="1" applyAlignment="1">
      <alignment horizontal="center" vertical="center" wrapText="1"/>
      <protection/>
    </xf>
    <xf numFmtId="164" fontId="29" fillId="25" borderId="0" xfId="67" applyNumberFormat="1" applyFont="1" applyFill="1" applyAlignment="1" applyProtection="1">
      <alignment vertical="center" wrapText="1"/>
      <protection locked="0"/>
    </xf>
    <xf numFmtId="164" fontId="29" fillId="0" borderId="28" xfId="67" applyNumberFormat="1" applyFont="1" applyFill="1" applyBorder="1" applyAlignment="1" applyProtection="1">
      <alignment vertical="center"/>
      <protection locked="0"/>
    </xf>
    <xf numFmtId="0" fontId="32" fillId="25" borderId="0" xfId="67" applyFont="1" applyFill="1" applyAlignment="1" applyProtection="1">
      <alignment wrapText="1"/>
      <protection locked="0"/>
    </xf>
    <xf numFmtId="164" fontId="31" fillId="26" borderId="23" xfId="67" applyNumberFormat="1" applyFont="1" applyFill="1" applyBorder="1" applyAlignment="1" applyProtection="1">
      <alignment vertical="center"/>
      <protection locked="0"/>
    </xf>
    <xf numFmtId="164" fontId="29" fillId="0" borderId="23" xfId="67" applyNumberFormat="1" applyFont="1" applyFill="1" applyBorder="1" applyAlignment="1" applyProtection="1">
      <alignment vertical="center"/>
      <protection locked="0"/>
    </xf>
    <xf numFmtId="0" fontId="32" fillId="0" borderId="0" xfId="72" applyNumberFormat="1" applyFont="1" applyAlignment="1">
      <alignment wrapText="1"/>
      <protection/>
    </xf>
    <xf numFmtId="164" fontId="33" fillId="0" borderId="30" xfId="68" applyNumberFormat="1" applyFont="1" applyFill="1" applyBorder="1" applyAlignment="1" applyProtection="1">
      <alignment horizontal="center" vertical="center" wrapText="1"/>
      <protection/>
    </xf>
    <xf numFmtId="164" fontId="34" fillId="0" borderId="29" xfId="68" applyNumberFormat="1" applyFont="1" applyFill="1" applyBorder="1" applyAlignment="1" applyProtection="1">
      <alignment horizontal="center" vertical="center" wrapText="1"/>
      <protection/>
    </xf>
    <xf numFmtId="164" fontId="33" fillId="0" borderId="29" xfId="68" applyNumberFormat="1" applyFont="1" applyFill="1" applyBorder="1" applyAlignment="1" applyProtection="1">
      <alignment horizontal="center" vertical="center" wrapText="1"/>
      <protection/>
    </xf>
    <xf numFmtId="164" fontId="33" fillId="0" borderId="18" xfId="68" applyNumberFormat="1" applyFont="1" applyFill="1" applyBorder="1" applyAlignment="1" applyProtection="1">
      <alignment horizontal="center" vertical="center" wrapText="1"/>
      <protection/>
    </xf>
    <xf numFmtId="49" fontId="9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NumberFormat="1" applyFont="1" applyFill="1" applyBorder="1" applyAlignment="1" applyProtection="1">
      <alignment horizontal="right" vertical="center" wrapText="1"/>
      <protection/>
    </xf>
    <xf numFmtId="164" fontId="10" fillId="0" borderId="0" xfId="68" applyNumberFormat="1" applyFont="1" applyFill="1" applyBorder="1" applyAlignment="1" applyProtection="1">
      <alignment horizontal="center" vertical="center" wrapText="1"/>
      <protection/>
    </xf>
    <xf numFmtId="164" fontId="9" fillId="26" borderId="0" xfId="67" applyNumberFormat="1" applyFont="1" applyFill="1" applyBorder="1" applyAlignment="1">
      <alignment horizontal="center" vertical="center" wrapText="1"/>
      <protection/>
    </xf>
    <xf numFmtId="164" fontId="9" fillId="26" borderId="0" xfId="68" applyNumberFormat="1" applyFont="1" applyFill="1" applyBorder="1" applyAlignment="1" applyProtection="1">
      <alignment horizontal="center" vertical="center" wrapText="1"/>
      <protection/>
    </xf>
    <xf numFmtId="164" fontId="10" fillId="26" borderId="0" xfId="67" applyNumberFormat="1" applyFont="1" applyFill="1" applyBorder="1" applyAlignment="1">
      <alignment horizontal="center" vertical="center" wrapText="1"/>
      <protection/>
    </xf>
    <xf numFmtId="164" fontId="6" fillId="25" borderId="0" xfId="67" applyNumberFormat="1" applyFont="1" applyFill="1" applyBorder="1" applyAlignment="1" applyProtection="1">
      <alignment vertical="center" wrapText="1"/>
      <protection locked="0"/>
    </xf>
    <xf numFmtId="0" fontId="2" fillId="25" borderId="0" xfId="67" applyFont="1" applyFill="1" applyBorder="1" applyAlignment="1" applyProtection="1">
      <alignment wrapText="1"/>
      <protection locked="0"/>
    </xf>
    <xf numFmtId="164" fontId="7" fillId="26" borderId="0" xfId="67" applyNumberFormat="1" applyFont="1" applyFill="1" applyBorder="1" applyAlignment="1" applyProtection="1">
      <alignment vertical="center"/>
      <protection locked="0"/>
    </xf>
    <xf numFmtId="168" fontId="10" fillId="0" borderId="0" xfId="69" applyNumberFormat="1" applyFont="1" applyFill="1" applyBorder="1" applyAlignment="1" applyProtection="1">
      <alignment horizontal="right" vertical="center" wrapText="1"/>
      <protection/>
    </xf>
    <xf numFmtId="168" fontId="9" fillId="26" borderId="0" xfId="67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>
      <alignment wrapText="1"/>
    </xf>
    <xf numFmtId="164" fontId="41" fillId="0" borderId="0" xfId="72" applyNumberFormat="1" applyFont="1" applyAlignment="1">
      <alignment wrapText="1"/>
      <protection/>
    </xf>
    <xf numFmtId="0" fontId="11" fillId="24" borderId="0" xfId="67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Border="1" applyAlignment="1" applyProtection="1">
      <alignment horizontal="center" vertical="center" wrapText="1"/>
      <protection/>
    </xf>
    <xf numFmtId="49" fontId="9" fillId="0" borderId="43" xfId="68" applyNumberFormat="1" applyFont="1" applyFill="1" applyBorder="1" applyAlignment="1" applyProtection="1">
      <alignment horizontal="center" vertical="center" wrapText="1"/>
      <protection/>
    </xf>
    <xf numFmtId="49" fontId="9" fillId="0" borderId="30" xfId="68" applyNumberFormat="1" applyFont="1" applyFill="1" applyBorder="1" applyAlignment="1" applyProtection="1">
      <alignment horizontal="center" vertical="center" wrapText="1"/>
      <protection/>
    </xf>
    <xf numFmtId="49" fontId="10" fillId="0" borderId="30" xfId="68" applyNumberFormat="1" applyFont="1" applyFill="1" applyBorder="1" applyAlignment="1" applyProtection="1">
      <alignment horizontal="center" vertical="center" wrapText="1"/>
      <protection/>
    </xf>
    <xf numFmtId="49" fontId="10" fillId="0" borderId="30" xfId="68" applyNumberFormat="1" applyFont="1" applyFill="1" applyBorder="1" applyAlignment="1" applyProtection="1">
      <alignment horizontal="center" vertical="top"/>
      <protection/>
    </xf>
    <xf numFmtId="49" fontId="9" fillId="0" borderId="45" xfId="68" applyNumberFormat="1" applyFont="1" applyFill="1" applyBorder="1" applyAlignment="1" applyProtection="1">
      <alignment horizontal="center" vertical="center" wrapText="1"/>
      <protection/>
    </xf>
    <xf numFmtId="3" fontId="9" fillId="0" borderId="50" xfId="68" applyNumberFormat="1" applyFont="1" applyFill="1" applyBorder="1" applyAlignment="1" applyProtection="1">
      <alignment horizontal="center" vertical="center" wrapText="1"/>
      <protection/>
    </xf>
    <xf numFmtId="1" fontId="7" fillId="0" borderId="51" xfId="67" applyNumberFormat="1" applyFont="1" applyBorder="1" applyAlignment="1" applyProtection="1">
      <alignment horizontal="center" vertical="center" wrapText="1"/>
      <protection/>
    </xf>
    <xf numFmtId="0" fontId="9" fillId="24" borderId="52" xfId="67" applyFont="1" applyFill="1" applyBorder="1" applyAlignment="1" applyProtection="1">
      <alignment vertical="center" wrapText="1"/>
      <protection/>
    </xf>
    <xf numFmtId="164" fontId="9" fillId="26" borderId="53" xfId="67" applyNumberFormat="1" applyFont="1" applyFill="1" applyBorder="1" applyAlignment="1">
      <alignment horizontal="center" vertical="center" wrapText="1"/>
      <protection/>
    </xf>
    <xf numFmtId="164" fontId="9" fillId="24" borderId="54" xfId="68" applyNumberFormat="1" applyFont="1" applyFill="1" applyBorder="1" applyAlignment="1" applyProtection="1">
      <alignment horizontal="left" vertical="center" wrapText="1" indent="2"/>
      <protection/>
    </xf>
    <xf numFmtId="164" fontId="9" fillId="24" borderId="54" xfId="68" applyNumberFormat="1" applyFont="1" applyFill="1" applyBorder="1" applyAlignment="1" applyProtection="1">
      <alignment vertical="center" wrapText="1"/>
      <protection/>
    </xf>
    <xf numFmtId="164" fontId="9" fillId="0" borderId="53" xfId="67" applyNumberFormat="1" applyFont="1" applyFill="1" applyBorder="1" applyAlignment="1">
      <alignment horizontal="center" vertical="center" wrapText="1"/>
      <protection/>
    </xf>
    <xf numFmtId="164" fontId="9" fillId="0" borderId="55" xfId="68" applyNumberFormat="1" applyFont="1" applyFill="1" applyBorder="1" applyAlignment="1" applyProtection="1">
      <alignment horizontal="center" vertical="center" wrapText="1"/>
      <protection/>
    </xf>
    <xf numFmtId="164" fontId="9" fillId="24" borderId="56" xfId="68" applyNumberFormat="1" applyFont="1" applyFill="1" applyBorder="1" applyAlignment="1" applyProtection="1">
      <alignment vertical="center" wrapText="1"/>
      <protection/>
    </xf>
    <xf numFmtId="164" fontId="10" fillId="0" borderId="56" xfId="68" applyNumberFormat="1" applyFont="1" applyFill="1" applyBorder="1" applyAlignment="1" applyProtection="1">
      <alignment vertical="center" wrapText="1"/>
      <protection/>
    </xf>
    <xf numFmtId="164" fontId="10" fillId="0" borderId="54" xfId="68" applyNumberFormat="1" applyFont="1" applyFill="1" applyBorder="1" applyAlignment="1" applyProtection="1">
      <alignment vertical="center" wrapText="1"/>
      <protection/>
    </xf>
    <xf numFmtId="164" fontId="10" fillId="24" borderId="54" xfId="68" applyNumberFormat="1" applyFont="1" applyFill="1" applyBorder="1" applyAlignment="1" applyProtection="1">
      <alignment vertical="top" wrapText="1"/>
      <protection/>
    </xf>
    <xf numFmtId="164" fontId="10" fillId="0" borderId="54" xfId="68" applyNumberFormat="1" applyFont="1" applyFill="1" applyBorder="1" applyAlignment="1" applyProtection="1">
      <alignment vertical="top" wrapText="1"/>
      <protection/>
    </xf>
    <xf numFmtId="0" fontId="10" fillId="0" borderId="54" xfId="69" applyNumberFormat="1" applyFont="1" applyFill="1" applyBorder="1" applyAlignment="1" applyProtection="1">
      <alignment horizontal="right" vertical="center" wrapText="1"/>
      <protection/>
    </xf>
    <xf numFmtId="0" fontId="10" fillId="0" borderId="57" xfId="69" applyNumberFormat="1" applyFont="1" applyFill="1" applyBorder="1" applyAlignment="1" applyProtection="1">
      <alignment horizontal="right" vertical="center" wrapText="1"/>
      <protection/>
    </xf>
    <xf numFmtId="164" fontId="10" fillId="0" borderId="58" xfId="68" applyNumberFormat="1" applyFont="1" applyFill="1" applyBorder="1" applyAlignment="1" applyProtection="1">
      <alignment horizontal="center" vertical="center" wrapText="1"/>
      <protection/>
    </xf>
    <xf numFmtId="164" fontId="9" fillId="26" borderId="58" xfId="68" applyNumberFormat="1" applyFont="1" applyFill="1" applyBorder="1" applyAlignment="1" applyProtection="1">
      <alignment horizontal="center" vertical="center" wrapText="1"/>
      <protection/>
    </xf>
    <xf numFmtId="164" fontId="10" fillId="26" borderId="59" xfId="67" applyNumberFormat="1" applyFont="1" applyFill="1" applyBorder="1" applyAlignment="1">
      <alignment horizontal="center" vertical="center" wrapText="1"/>
      <protection/>
    </xf>
    <xf numFmtId="164" fontId="10" fillId="26" borderId="60" xfId="67" applyNumberFormat="1" applyFont="1" applyFill="1" applyBorder="1" applyAlignment="1">
      <alignment horizontal="center" vertical="center" wrapText="1"/>
      <protection/>
    </xf>
    <xf numFmtId="0" fontId="7" fillId="0" borderId="38" xfId="71" applyNumberFormat="1" applyFont="1" applyBorder="1" applyAlignment="1" applyProtection="1">
      <alignment horizontal="center" vertical="center" wrapText="1"/>
      <protection/>
    </xf>
    <xf numFmtId="164" fontId="9" fillId="0" borderId="43" xfId="68" applyNumberFormat="1" applyFont="1" applyFill="1" applyBorder="1" applyAlignment="1" applyProtection="1">
      <alignment horizontal="center" vertical="center" wrapText="1"/>
      <protection/>
    </xf>
    <xf numFmtId="164" fontId="9" fillId="0" borderId="61" xfId="68" applyNumberFormat="1" applyFont="1" applyFill="1" applyBorder="1" applyAlignment="1" applyProtection="1">
      <alignment horizontal="center" vertical="center" wrapText="1"/>
      <protection/>
    </xf>
    <xf numFmtId="164" fontId="9" fillId="0" borderId="45" xfId="68" applyNumberFormat="1" applyFont="1" applyFill="1" applyBorder="1" applyAlignment="1" applyProtection="1">
      <alignment horizontal="center" vertical="center" wrapText="1"/>
      <protection/>
    </xf>
    <xf numFmtId="0" fontId="7" fillId="0" borderId="62" xfId="71" applyNumberFormat="1" applyFont="1" applyBorder="1" applyAlignment="1" applyProtection="1">
      <alignment horizontal="center" vertical="center" wrapText="1"/>
      <protection/>
    </xf>
    <xf numFmtId="164" fontId="9" fillId="24" borderId="63" xfId="67" applyNumberFormat="1" applyFont="1" applyFill="1" applyBorder="1" applyAlignment="1" applyProtection="1">
      <alignment vertical="center" wrapText="1"/>
      <protection/>
    </xf>
    <xf numFmtId="164" fontId="9" fillId="26" borderId="64" xfId="68" applyNumberFormat="1" applyFont="1" applyFill="1" applyBorder="1" applyAlignment="1" applyProtection="1">
      <alignment horizontal="center" vertical="center" wrapText="1"/>
      <protection/>
    </xf>
    <xf numFmtId="164" fontId="9" fillId="24" borderId="56" xfId="68" applyNumberFormat="1" applyFont="1" applyFill="1" applyBorder="1" applyAlignment="1" applyProtection="1">
      <alignment horizontal="left" vertical="center" wrapText="1"/>
      <protection/>
    </xf>
    <xf numFmtId="164" fontId="9" fillId="26" borderId="53" xfId="68" applyNumberFormat="1" applyFont="1" applyFill="1" applyBorder="1" applyAlignment="1" applyProtection="1">
      <alignment horizontal="center" vertical="center" wrapText="1"/>
      <protection/>
    </xf>
    <xf numFmtId="164" fontId="10" fillId="0" borderId="53" xfId="68" applyNumberFormat="1" applyFont="1" applyFill="1" applyBorder="1" applyAlignment="1" applyProtection="1">
      <alignment horizontal="center" vertical="center" wrapText="1"/>
      <protection/>
    </xf>
    <xf numFmtId="164" fontId="10" fillId="0" borderId="55" xfId="68" applyNumberFormat="1" applyFont="1" applyFill="1" applyBorder="1" applyAlignment="1" applyProtection="1">
      <alignment horizontal="center" vertical="center" wrapText="1"/>
      <protection/>
    </xf>
    <xf numFmtId="164" fontId="34" fillId="0" borderId="53" xfId="67" applyNumberFormat="1" applyFont="1" applyFill="1" applyBorder="1" applyAlignment="1">
      <alignment horizontal="center" vertical="center" wrapText="1"/>
      <protection/>
    </xf>
    <xf numFmtId="164" fontId="34" fillId="0" borderId="55" xfId="68" applyNumberFormat="1" applyFont="1" applyFill="1" applyBorder="1" applyAlignment="1" applyProtection="1">
      <alignment horizontal="center" vertical="center" wrapText="1"/>
      <protection/>
    </xf>
    <xf numFmtId="164" fontId="10" fillId="0" borderId="53" xfId="67" applyNumberFormat="1" applyFont="1" applyFill="1" applyBorder="1" applyAlignment="1">
      <alignment horizontal="center" vertical="center" wrapText="1"/>
      <protection/>
    </xf>
    <xf numFmtId="164" fontId="10" fillId="0" borderId="56" xfId="69" applyNumberFormat="1" applyFont="1" applyFill="1" applyBorder="1" applyAlignment="1" applyProtection="1">
      <alignment horizontal="right" vertical="center" wrapText="1"/>
      <protection/>
    </xf>
    <xf numFmtId="164" fontId="10" fillId="0" borderId="65" xfId="69" applyNumberFormat="1" applyFont="1" applyFill="1" applyBorder="1" applyAlignment="1" applyProtection="1">
      <alignment horizontal="right" vertical="center" wrapText="1"/>
      <protection/>
    </xf>
    <xf numFmtId="164" fontId="10" fillId="26" borderId="66" xfId="67" applyNumberFormat="1" applyFont="1" applyFill="1" applyBorder="1" applyAlignment="1">
      <alignment horizontal="center" vertical="center" wrapText="1"/>
      <protection/>
    </xf>
    <xf numFmtId="164" fontId="9" fillId="26" borderId="67" xfId="68" applyNumberFormat="1" applyFont="1" applyFill="1" applyBorder="1" applyAlignment="1" applyProtection="1">
      <alignment horizontal="center" vertical="center" wrapText="1"/>
      <protection/>
    </xf>
    <xf numFmtId="1" fontId="7" fillId="0" borderId="16" xfId="67" applyNumberFormat="1" applyFont="1" applyBorder="1" applyAlignment="1" applyProtection="1">
      <alignment horizontal="center" vertical="center" wrapText="1"/>
      <protection/>
    </xf>
    <xf numFmtId="164" fontId="9" fillId="26" borderId="68" xfId="68" applyNumberFormat="1" applyFont="1" applyFill="1" applyBorder="1" applyAlignment="1" applyProtection="1">
      <alignment horizontal="center" vertical="center" wrapText="1"/>
      <protection/>
    </xf>
    <xf numFmtId="164" fontId="9" fillId="26" borderId="69" xfId="68" applyNumberFormat="1" applyFont="1" applyFill="1" applyBorder="1" applyAlignment="1" applyProtection="1">
      <alignment horizontal="center" vertical="center" wrapText="1"/>
      <protection/>
    </xf>
    <xf numFmtId="164" fontId="6" fillId="0" borderId="69" xfId="67" applyNumberFormat="1" applyFont="1" applyFill="1" applyBorder="1" applyAlignment="1" applyProtection="1">
      <alignment vertical="center"/>
      <protection locked="0"/>
    </xf>
    <xf numFmtId="164" fontId="10" fillId="0" borderId="69" xfId="68" applyNumberFormat="1" applyFont="1" applyFill="1" applyBorder="1" applyAlignment="1" applyProtection="1">
      <alignment horizontal="center" vertical="center" wrapText="1"/>
      <protection/>
    </xf>
    <xf numFmtId="164" fontId="10" fillId="0" borderId="69" xfId="67" applyNumberFormat="1" applyFont="1" applyFill="1" applyBorder="1" applyAlignment="1">
      <alignment horizontal="center" vertical="center" wrapText="1"/>
      <protection/>
    </xf>
    <xf numFmtId="164" fontId="9" fillId="26" borderId="69" xfId="67" applyNumberFormat="1" applyFont="1" applyFill="1" applyBorder="1" applyAlignment="1">
      <alignment horizontal="center" vertical="center" wrapText="1"/>
      <protection/>
    </xf>
    <xf numFmtId="164" fontId="9" fillId="0" borderId="69" xfId="67" applyNumberFormat="1" applyFont="1" applyFill="1" applyBorder="1" applyAlignment="1">
      <alignment horizontal="center" vertical="center" wrapText="1"/>
      <protection/>
    </xf>
    <xf numFmtId="164" fontId="9" fillId="0" borderId="69" xfId="68" applyNumberFormat="1" applyFont="1" applyFill="1" applyBorder="1" applyAlignment="1" applyProtection="1">
      <alignment horizontal="center" vertical="center" wrapText="1"/>
      <protection/>
    </xf>
    <xf numFmtId="164" fontId="10" fillId="26" borderId="70" xfId="67" applyNumberFormat="1" applyFont="1" applyFill="1" applyBorder="1" applyAlignment="1">
      <alignment horizontal="center" vertical="center" wrapText="1"/>
      <protection/>
    </xf>
    <xf numFmtId="0" fontId="11" fillId="24" borderId="0" xfId="67" applyFont="1" applyFill="1" applyBorder="1" applyAlignment="1" applyProtection="1">
      <alignment horizontal="center" vertical="center" wrapText="1"/>
      <protection/>
    </xf>
    <xf numFmtId="0" fontId="4" fillId="0" borderId="11" xfId="71" applyNumberFormat="1" applyFont="1" applyFill="1" applyBorder="1" applyAlignment="1">
      <alignment horizontal="center" wrapText="1"/>
      <protection/>
    </xf>
    <xf numFmtId="0" fontId="4" fillId="0" borderId="0" xfId="71" applyNumberFormat="1" applyFont="1" applyFill="1" applyBorder="1" applyAlignment="1">
      <alignment horizontal="center" wrapText="1"/>
      <protection/>
    </xf>
    <xf numFmtId="0" fontId="6" fillId="0" borderId="38" xfId="71" applyNumberFormat="1" applyFont="1" applyBorder="1" applyAlignment="1" applyProtection="1">
      <alignment vertical="center" wrapText="1"/>
      <protection/>
    </xf>
    <xf numFmtId="0" fontId="6" fillId="0" borderId="71" xfId="71" applyNumberFormat="1" applyFont="1" applyBorder="1" applyAlignment="1" applyProtection="1">
      <alignment horizontal="center" vertical="center" wrapText="1"/>
      <protection/>
    </xf>
    <xf numFmtId="0" fontId="6" fillId="0" borderId="50" xfId="71" applyNumberFormat="1" applyFont="1" applyBorder="1" applyAlignment="1" applyProtection="1">
      <alignment horizontal="center" vertical="center" wrapText="1"/>
      <protection/>
    </xf>
    <xf numFmtId="0" fontId="7" fillId="0" borderId="72" xfId="71" applyNumberFormat="1" applyFont="1" applyBorder="1" applyAlignment="1" applyProtection="1">
      <alignment horizontal="center" vertical="center" wrapText="1"/>
      <protection/>
    </xf>
    <xf numFmtId="0" fontId="7" fillId="0" borderId="12" xfId="71" applyNumberFormat="1" applyFont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wrapText="1"/>
      <protection/>
    </xf>
    <xf numFmtId="0" fontId="7" fillId="0" borderId="76" xfId="0" applyFont="1" applyFill="1" applyBorder="1" applyAlignment="1" applyProtection="1">
      <alignment horizontal="center" wrapText="1"/>
      <protection/>
    </xf>
    <xf numFmtId="0" fontId="7" fillId="0" borderId="77" xfId="0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horizontal="center" vertical="center" wrapText="1"/>
      <protection/>
    </xf>
    <xf numFmtId="164" fontId="10" fillId="0" borderId="30" xfId="68" applyNumberFormat="1" applyFont="1" applyFill="1" applyBorder="1" applyAlignment="1" applyProtection="1">
      <alignment horizontal="center" vertical="center" wrapText="1"/>
      <protection/>
    </xf>
    <xf numFmtId="164" fontId="10" fillId="0" borderId="56" xfId="68" applyNumberFormat="1" applyFont="1" applyFill="1" applyBorder="1" applyAlignment="1" applyProtection="1">
      <alignment horizontal="left" vertical="center" wrapText="1"/>
      <protection/>
    </xf>
    <xf numFmtId="164" fontId="34" fillId="0" borderId="30" xfId="68" applyNumberFormat="1" applyFont="1" applyFill="1" applyBorder="1" applyAlignment="1" applyProtection="1">
      <alignment horizontal="left" vertical="center" wrapText="1"/>
      <protection/>
    </xf>
    <xf numFmtId="164" fontId="34" fillId="0" borderId="56" xfId="68" applyNumberFormat="1" applyFont="1" applyFill="1" applyBorder="1" applyAlignment="1" applyProtection="1">
      <alignment horizontal="left" vertical="center" wrapText="1"/>
      <protection/>
    </xf>
    <xf numFmtId="164" fontId="10" fillId="0" borderId="30" xfId="68" applyNumberFormat="1" applyFont="1" applyFill="1" applyBorder="1" applyAlignment="1" applyProtection="1">
      <alignment horizontal="left" vertical="center" wrapText="1"/>
      <protection/>
    </xf>
    <xf numFmtId="164" fontId="9" fillId="0" borderId="30" xfId="68" applyNumberFormat="1" applyFont="1" applyFill="1" applyBorder="1" applyAlignment="1" applyProtection="1">
      <alignment horizontal="center" vertical="center" wrapText="1"/>
      <protection/>
    </xf>
    <xf numFmtId="164" fontId="9" fillId="24" borderId="56" xfId="68" applyNumberFormat="1" applyFont="1" applyFill="1" applyBorder="1" applyAlignment="1" applyProtection="1">
      <alignment horizontal="left" vertical="center" wrapText="1"/>
      <protection/>
    </xf>
    <xf numFmtId="0" fontId="30" fillId="24" borderId="0" xfId="67" applyFont="1" applyFill="1" applyBorder="1" applyAlignment="1">
      <alignment horizontal="center" vertical="center"/>
      <protection/>
    </xf>
    <xf numFmtId="49" fontId="9" fillId="0" borderId="78" xfId="68" applyNumberFormat="1" applyFont="1" applyFill="1" applyBorder="1" applyAlignment="1" applyProtection="1">
      <alignment horizontal="center" vertical="center" wrapText="1"/>
      <protection/>
    </xf>
    <xf numFmtId="0" fontId="9" fillId="0" borderId="79" xfId="68" applyNumberFormat="1" applyFont="1" applyFill="1" applyBorder="1" applyAlignment="1" applyProtection="1">
      <alignment horizontal="center" vertical="center" wrapText="1"/>
      <protection/>
    </xf>
    <xf numFmtId="0" fontId="9" fillId="0" borderId="80" xfId="68" applyNumberFormat="1" applyFont="1" applyFill="1" applyBorder="1" applyAlignment="1" applyProtection="1">
      <alignment horizontal="center" vertical="center" wrapText="1"/>
      <protection/>
    </xf>
    <xf numFmtId="164" fontId="9" fillId="0" borderId="81" xfId="68" applyNumberFormat="1" applyFont="1" applyFill="1" applyBorder="1" applyAlignment="1" applyProtection="1">
      <alignment horizontal="center" vertical="center" wrapText="1"/>
      <protection/>
    </xf>
    <xf numFmtId="164" fontId="9" fillId="0" borderId="82" xfId="68" applyNumberFormat="1" applyFont="1" applyFill="1" applyBorder="1" applyAlignment="1" applyProtection="1">
      <alignment horizontal="center" vertical="center" wrapText="1"/>
      <protection/>
    </xf>
    <xf numFmtId="49" fontId="10" fillId="0" borderId="30" xfId="68" applyNumberFormat="1" applyFont="1" applyFill="1" applyBorder="1" applyAlignment="1" applyProtection="1">
      <alignment horizontal="center" vertical="center" wrapText="1"/>
      <protection/>
    </xf>
    <xf numFmtId="0" fontId="10" fillId="0" borderId="56" xfId="68" applyNumberFormat="1" applyFont="1" applyFill="1" applyBorder="1" applyAlignment="1" applyProtection="1">
      <alignment horizontal="left" vertical="center" wrapText="1"/>
      <protection/>
    </xf>
    <xf numFmtId="0" fontId="6" fillId="0" borderId="12" xfId="71" applyNumberFormat="1" applyFont="1" applyBorder="1" applyAlignment="1" applyProtection="1">
      <alignment vertical="center" wrapText="1"/>
      <protection/>
    </xf>
    <xf numFmtId="0" fontId="6" fillId="0" borderId="12" xfId="71" applyNumberFormat="1" applyFont="1" applyBorder="1" applyAlignment="1" applyProtection="1">
      <alignment horizontal="center" vertical="center" wrapText="1"/>
      <protection/>
    </xf>
    <xf numFmtId="164" fontId="7" fillId="0" borderId="40" xfId="67" applyNumberFormat="1" applyFont="1" applyBorder="1" applyAlignment="1" applyProtection="1">
      <alignment/>
      <protection/>
    </xf>
    <xf numFmtId="164" fontId="7" fillId="0" borderId="12" xfId="67" applyNumberFormat="1" applyFont="1" applyBorder="1" applyAlignment="1" applyProtection="1">
      <alignment wrapText="1"/>
      <protection/>
    </xf>
    <xf numFmtId="0" fontId="7" fillId="25" borderId="83" xfId="67" applyFont="1" applyFill="1" applyBorder="1" applyAlignment="1" applyProtection="1">
      <alignment horizontal="center" wrapText="1"/>
      <protection/>
    </xf>
    <xf numFmtId="164" fontId="10" fillId="0" borderId="18" xfId="68" applyNumberFormat="1" applyFont="1" applyFill="1" applyBorder="1" applyAlignment="1" applyProtection="1">
      <alignment horizontal="center" vertical="center" wrapText="1"/>
      <protection/>
    </xf>
    <xf numFmtId="164" fontId="10" fillId="0" borderId="18" xfId="68" applyNumberFormat="1" applyFont="1" applyFill="1" applyBorder="1" applyAlignment="1" applyProtection="1">
      <alignment horizontal="left" vertical="center" wrapText="1"/>
      <protection/>
    </xf>
    <xf numFmtId="0" fontId="7" fillId="0" borderId="12" xfId="67" applyFont="1" applyFill="1" applyBorder="1" applyAlignment="1" applyProtection="1">
      <alignment horizontal="center" vertical="center" wrapText="1"/>
      <protection/>
    </xf>
    <xf numFmtId="0" fontId="7" fillId="0" borderId="12" xfId="67" applyFont="1" applyFill="1" applyBorder="1" applyAlignment="1" applyProtection="1">
      <alignment horizontal="center" wrapText="1"/>
      <protection/>
    </xf>
    <xf numFmtId="0" fontId="8" fillId="25" borderId="84" xfId="67" applyFont="1" applyFill="1" applyBorder="1" applyAlignment="1" applyProtection="1">
      <alignment horizontal="center" vertical="center" wrapText="1"/>
      <protection locked="0"/>
    </xf>
    <xf numFmtId="164" fontId="7" fillId="0" borderId="40" xfId="70" applyNumberFormat="1" applyFont="1" applyFill="1" applyBorder="1" applyAlignment="1" applyProtection="1">
      <alignment wrapText="1"/>
      <protection/>
    </xf>
    <xf numFmtId="164" fontId="34" fillId="0" borderId="18" xfId="68" applyNumberFormat="1" applyFont="1" applyFill="1" applyBorder="1" applyAlignment="1" applyProtection="1">
      <alignment horizontal="left" vertical="center" wrapText="1"/>
      <protection/>
    </xf>
    <xf numFmtId="164" fontId="9" fillId="0" borderId="18" xfId="68" applyNumberFormat="1" applyFont="1" applyFill="1" applyBorder="1" applyAlignment="1" applyProtection="1">
      <alignment horizontal="center" vertical="center" wrapText="1"/>
      <protection/>
    </xf>
    <xf numFmtId="164" fontId="9" fillId="24" borderId="18" xfId="68" applyNumberFormat="1" applyFont="1" applyFill="1" applyBorder="1" applyAlignment="1" applyProtection="1">
      <alignment horizontal="left" vertical="center" wrapText="1"/>
      <protection/>
    </xf>
    <xf numFmtId="0" fontId="8" fillId="25" borderId="16" xfId="67" applyFont="1" applyFill="1" applyBorder="1" applyAlignment="1" applyProtection="1">
      <alignment horizontal="center" vertical="center" wrapText="1"/>
      <protection locked="0"/>
    </xf>
    <xf numFmtId="0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7" fillId="25" borderId="16" xfId="67" applyFont="1" applyFill="1" applyBorder="1" applyAlignment="1" applyProtection="1">
      <alignment horizontal="center" wrapText="1"/>
      <protection/>
    </xf>
    <xf numFmtId="49" fontId="10" fillId="0" borderId="18" xfId="68" applyNumberFormat="1" applyFont="1" applyFill="1" applyBorder="1" applyAlignment="1" applyProtection="1">
      <alignment horizontal="center" vertical="center" wrapText="1"/>
      <protection/>
    </xf>
    <xf numFmtId="0" fontId="10" fillId="0" borderId="28" xfId="68" applyNumberFormat="1" applyFont="1" applyFill="1" applyBorder="1" applyAlignment="1" applyProtection="1">
      <alignment horizontal="left" vertical="center" wrapText="1"/>
      <protection/>
    </xf>
    <xf numFmtId="0" fontId="8" fillId="25" borderId="11" xfId="67" applyFont="1" applyFill="1" applyBorder="1" applyAlignment="1" applyProtection="1">
      <alignment horizontal="right" wrapText="1"/>
      <protection/>
    </xf>
    <xf numFmtId="0" fontId="7" fillId="25" borderId="12" xfId="67" applyFont="1" applyFill="1" applyBorder="1" applyAlignment="1" applyProtection="1">
      <alignment horizontal="center" vertical="center" wrapText="1"/>
      <protection/>
    </xf>
    <xf numFmtId="0" fontId="7" fillId="25" borderId="12" xfId="67" applyFont="1" applyFill="1" applyBorder="1" applyAlignment="1" applyProtection="1">
      <alignment horizontal="center" wrapText="1"/>
      <protection/>
    </xf>
  </cellXfs>
  <cellStyles count="71">
    <cellStyle name="Normal" xfId="0"/>
    <cellStyle name="_Книга1" xfId="15"/>
    <cellStyle name="_Книга1_Копия АРМ_БП_РСК_V10 0_2010021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5" xfId="59"/>
    <cellStyle name="Обычный 2" xfId="60"/>
    <cellStyle name="Обычный 3" xfId="61"/>
    <cellStyle name="Обычный 4" xfId="62"/>
    <cellStyle name="Обычный 5" xfId="63"/>
    <cellStyle name="Обычный 7" xfId="64"/>
    <cellStyle name="Обычный 8" xfId="65"/>
    <cellStyle name="Обычный 9" xfId="66"/>
    <cellStyle name="Обычный_120210_АРМ_БП_РСК_V10 0_20100202" xfId="67"/>
    <cellStyle name="Обычный_TEXT1_120210_АРМ_БП_РСК_V10 0_20100202" xfId="68"/>
    <cellStyle name="Обычный_TEXT2_120210_АРМ_БП_РСК_V10 0_20100202" xfId="69"/>
    <cellStyle name="Обычный_Лист1_120210_АРМ_БП_РСК_V10 0_20100202" xfId="70"/>
    <cellStyle name="Обычный_П-18, П-20 Люб. с моими добавлениями_120210_АРМ_БП_РСК_V10 0_20100202" xfId="71"/>
    <cellStyle name="Обычный_Ремонты для включения в БП_120210_АРМ_БП_РСК_V10 0_201002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2;&#1086;&#1080;%20&#1076;&#1086;&#1082;&#1091;&#1084;&#1077;&#1085;&#1090;&#1099;\&#1056;&#1072;&#1073;&#1086;&#1095;&#1080;&#1081;%20&#1089;&#1090;&#1086;&#1083;\&#1056;&#1055;%202012\&#1055;&#1083;&#1072;&#1085;&#1099;%20&#1056;&#1055;%202012%20&#1080;&#1079;%20&#1050;&#1086;&#1075;&#1085;&#1086;&#1089;\&#1053;&#1091;&#1088;&#1101;&#1085;&#1077;&#1088;&#107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gorodnuk-EP\AppData\Local\Microsoft\Windows\Temporary%20Internet%20Files\Content.Outlook\F712RW5L\&#1041;&#1055;%202013%20&#1048;&#1069;%20220513\&#1041;&#1055;%202013%20&#1056;&#1055;%20&#1048;&#1085;&#1075;&#1091;&#1096;&#1089;&#1082;&#1086;&#1075;&#1086;%20&#1092;&#1080;&#1083;&#1080;&#1072;&#1083;&#1072;%2022%2005%202013&#1075;%20&#1047;&#1072;&#1075;&#1086;&#1088;&#1086;&#1076;&#1085;&#1102;&#108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%202012\&#1060;&#1086;&#1088;&#1084;&#1080;&#1088;&#1086;&#1074;&#1072;&#1085;&#1080;&#1077;%20&#1041;&#1055;%202013\&#1050;&#1086;&#1088;&#1088;%20&#1041;&#1055;%202013%20220513\&#1050;&#1086;&#1088;&#1088;%20&#1041;&#1055;%20220513%20&#1089;%20&#1048;&#1069;%20&#1101;&#1082;&#1086;&#1085;&#1086;&#1084;\&#1041;&#1055;%202013%20&#1048;&#1069;%20220513\&#1041;&#1055;%202013%20&#1056;&#1055;%20&#1048;&#1085;&#1075;&#1091;&#1096;&#1089;&#1082;&#1086;&#1075;&#1086;%20&#1092;&#1080;&#1083;&#1080;&#1072;&#1083;&#1072;%2022%2005%202013&#1075;%20&#1047;&#1072;&#1075;&#1086;&#1088;&#1086;&#1076;&#1085;&#110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1_1"/>
    </sheetNames>
    <sheetDataSet>
      <sheetData sheetId="0">
        <row r="33">
          <cell r="D33">
            <v>6676.8</v>
          </cell>
        </row>
        <row r="34">
          <cell r="C34">
            <v>19.2</v>
          </cell>
        </row>
        <row r="35">
          <cell r="C35">
            <v>23.8</v>
          </cell>
          <cell r="D35">
            <v>226.1</v>
          </cell>
        </row>
        <row r="43">
          <cell r="D43">
            <v>8589.7</v>
          </cell>
        </row>
        <row r="44">
          <cell r="C44">
            <v>6</v>
          </cell>
        </row>
        <row r="45">
          <cell r="C45">
            <v>18.7</v>
          </cell>
          <cell r="D45">
            <v>177.6</v>
          </cell>
        </row>
        <row r="53">
          <cell r="D53">
            <v>20340</v>
          </cell>
        </row>
        <row r="54">
          <cell r="C54">
            <v>38.8</v>
          </cell>
        </row>
        <row r="55">
          <cell r="C55">
            <v>135.7</v>
          </cell>
          <cell r="D55">
            <v>1289.2</v>
          </cell>
        </row>
        <row r="64">
          <cell r="D64">
            <v>18044.8</v>
          </cell>
        </row>
        <row r="65">
          <cell r="C65">
            <v>51.8</v>
          </cell>
        </row>
        <row r="66">
          <cell r="C66">
            <v>131.9</v>
          </cell>
          <cell r="D66">
            <v>1253.1</v>
          </cell>
        </row>
        <row r="75">
          <cell r="D75">
            <v>48986.9</v>
          </cell>
        </row>
        <row r="126">
          <cell r="D126">
            <v>17304.7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Смета затрат 2012"/>
      <sheetName val="7 Ремонты 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 Смета затрат 2012"/>
      <sheetName val="7 Ремонты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15" zoomScaleNormal="115" zoomScaleSheetLayoutView="100" zoomScalePageLayoutView="0" workbookViewId="0" topLeftCell="C5">
      <pane xSplit="2" ySplit="7" topLeftCell="E12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C35" sqref="C35"/>
    </sheetView>
  </sheetViews>
  <sheetFormatPr defaultColWidth="9.140625" defaultRowHeight="12.75"/>
  <cols>
    <col min="1" max="1" width="9.140625" style="121" customWidth="1"/>
    <col min="2" max="2" width="6.7109375" style="3" customWidth="1"/>
    <col min="3" max="3" width="40.7109375" style="4" customWidth="1"/>
    <col min="4" max="4" width="9.00390625" style="4" customWidth="1"/>
    <col min="5" max="11" width="10.7109375" style="4" customWidth="1"/>
    <col min="12" max="13" width="9.140625" style="4" customWidth="1"/>
    <col min="14" max="14" width="50.7109375" style="4" customWidth="1"/>
    <col min="15" max="16384" width="9.140625" style="4" customWidth="1"/>
  </cols>
  <sheetData>
    <row r="1" spans="1:11" ht="12.75" customHeight="1" hidden="1">
      <c r="A1" s="2" t="s">
        <v>0</v>
      </c>
      <c r="B1" s="3" t="s">
        <v>1</v>
      </c>
      <c r="C1" s="4" t="s">
        <v>2</v>
      </c>
      <c r="D1" s="4" t="s">
        <v>3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</row>
    <row r="2" spans="1:11" ht="12.75" hidden="1">
      <c r="A2" s="2" t="s">
        <v>29</v>
      </c>
      <c r="B2" s="3" t="s">
        <v>29</v>
      </c>
      <c r="C2" s="4" t="s">
        <v>29</v>
      </c>
      <c r="D2" s="4" t="s">
        <v>29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</row>
    <row r="3" spans="1:11" ht="12.75" hidden="1">
      <c r="A3" s="2" t="s">
        <v>29</v>
      </c>
      <c r="B3" s="3" t="s">
        <v>29</v>
      </c>
      <c r="C3" s="4" t="s">
        <v>29</v>
      </c>
      <c r="D3" s="4" t="s">
        <v>29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</row>
    <row r="4" spans="1:11" ht="12.75" hidden="1">
      <c r="A4" s="2" t="s">
        <v>29</v>
      </c>
      <c r="B4" s="3" t="s">
        <v>29</v>
      </c>
      <c r="C4" s="4" t="s">
        <v>29</v>
      </c>
      <c r="D4" s="4" t="s">
        <v>29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</row>
    <row r="5" spans="1:11" s="9" customFormat="1" ht="16.5" customHeight="1" hidden="1">
      <c r="A5" s="5" t="s">
        <v>30</v>
      </c>
      <c r="B5" s="251" t="s">
        <v>226</v>
      </c>
      <c r="C5" s="251"/>
      <c r="D5" s="251"/>
      <c r="E5" s="251"/>
      <c r="F5" s="251"/>
      <c r="G5" s="251"/>
      <c r="H5" s="251"/>
      <c r="I5" s="251"/>
      <c r="J5" s="251"/>
      <c r="K5" s="251"/>
    </row>
    <row r="6" spans="1:11" s="9" customFormat="1" ht="16.5" customHeight="1">
      <c r="A6" s="5"/>
      <c r="B6" s="197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9" customFormat="1" ht="16.5" customHeight="1">
      <c r="A7" s="5"/>
      <c r="B7" s="197"/>
      <c r="C7" s="264" t="s">
        <v>229</v>
      </c>
      <c r="D7" s="264"/>
      <c r="E7" s="264"/>
      <c r="F7" s="264"/>
      <c r="G7" s="264"/>
      <c r="H7" s="264"/>
      <c r="I7" s="264"/>
      <c r="J7" s="264"/>
      <c r="K7" s="264"/>
    </row>
    <row r="8" spans="1:11" s="5" customFormat="1" ht="21" customHeight="1" thickBot="1">
      <c r="A8" s="5" t="s">
        <v>30</v>
      </c>
      <c r="B8" s="252"/>
      <c r="C8" s="253"/>
      <c r="D8" s="253"/>
      <c r="E8" s="8"/>
      <c r="F8" s="8"/>
      <c r="G8" s="8"/>
      <c r="H8" s="8"/>
      <c r="I8" s="8"/>
      <c r="J8" s="8"/>
      <c r="K8" s="8"/>
    </row>
    <row r="9" spans="1:11" s="15" customFormat="1" ht="23.25" customHeight="1" thickBot="1">
      <c r="A9" s="13" t="s">
        <v>30</v>
      </c>
      <c r="B9" s="254"/>
      <c r="C9" s="255"/>
      <c r="D9" s="257" t="s">
        <v>33</v>
      </c>
      <c r="E9" s="259" t="s">
        <v>223</v>
      </c>
      <c r="F9" s="261" t="s">
        <v>34</v>
      </c>
      <c r="G9" s="262"/>
      <c r="H9" s="262"/>
      <c r="I9" s="262"/>
      <c r="J9" s="262"/>
      <c r="K9" s="263"/>
    </row>
    <row r="10" spans="1:11" s="15" customFormat="1" ht="13.5" thickBot="1">
      <c r="A10" s="13" t="s">
        <v>30</v>
      </c>
      <c r="B10" s="254"/>
      <c r="C10" s="256"/>
      <c r="D10" s="258"/>
      <c r="E10" s="260"/>
      <c r="F10" s="1" t="s">
        <v>39</v>
      </c>
      <c r="G10" s="1" t="s">
        <v>40</v>
      </c>
      <c r="H10" s="1" t="s">
        <v>41</v>
      </c>
      <c r="I10" s="1" t="s">
        <v>42</v>
      </c>
      <c r="J10" s="1" t="s">
        <v>43</v>
      </c>
      <c r="K10" s="1" t="s">
        <v>44</v>
      </c>
    </row>
    <row r="11" spans="1:11" s="9" customFormat="1" ht="27.75" customHeight="1" thickBot="1">
      <c r="A11" s="5" t="s">
        <v>30</v>
      </c>
      <c r="B11" s="223">
        <v>1</v>
      </c>
      <c r="C11" s="227">
        <v>2</v>
      </c>
      <c r="D11" s="20">
        <v>3</v>
      </c>
      <c r="E11" s="21">
        <v>6</v>
      </c>
      <c r="F11" s="21">
        <v>7</v>
      </c>
      <c r="G11" s="241">
        <v>8</v>
      </c>
      <c r="H11" s="21">
        <v>9</v>
      </c>
      <c r="I11" s="21">
        <v>10</v>
      </c>
      <c r="J11" s="21">
        <v>11</v>
      </c>
      <c r="K11" s="205">
        <v>12</v>
      </c>
    </row>
    <row r="12" spans="1:11" s="9" customFormat="1" ht="15" customHeight="1">
      <c r="A12" s="5" t="s">
        <v>49</v>
      </c>
      <c r="B12" s="224" t="s">
        <v>54</v>
      </c>
      <c r="C12" s="228" t="s">
        <v>50</v>
      </c>
      <c r="D12" s="27" t="s">
        <v>149</v>
      </c>
      <c r="E12" s="28">
        <v>789844.9026484848</v>
      </c>
      <c r="F12" s="29">
        <v>52045.84150363637</v>
      </c>
      <c r="G12" s="242">
        <v>156989.15004818185</v>
      </c>
      <c r="H12" s="33">
        <v>209034.9915518182</v>
      </c>
      <c r="I12" s="29">
        <v>452642.295630606</v>
      </c>
      <c r="J12" s="28">
        <v>661677.2871824242</v>
      </c>
      <c r="K12" s="229">
        <v>128167.61546606057</v>
      </c>
    </row>
    <row r="13" spans="1:11" s="9" customFormat="1" ht="12.75">
      <c r="A13" s="5" t="s">
        <v>51</v>
      </c>
      <c r="B13" s="225" t="s">
        <v>158</v>
      </c>
      <c r="C13" s="230" t="s">
        <v>159</v>
      </c>
      <c r="D13" s="27" t="s">
        <v>149</v>
      </c>
      <c r="E13" s="39">
        <v>717725.7796181818</v>
      </c>
      <c r="F13" s="40">
        <v>44306.38136363637</v>
      </c>
      <c r="G13" s="243">
        <v>147619.39904818183</v>
      </c>
      <c r="H13" s="43">
        <v>191925.7804118182</v>
      </c>
      <c r="I13" s="40">
        <v>414161.88663060596</v>
      </c>
      <c r="J13" s="39">
        <v>606087.6670424242</v>
      </c>
      <c r="K13" s="231">
        <v>111638.11257575755</v>
      </c>
    </row>
    <row r="14" spans="1:11" s="9" customFormat="1" ht="12.75">
      <c r="A14" s="5" t="s">
        <v>52</v>
      </c>
      <c r="B14" s="225" t="s">
        <v>59</v>
      </c>
      <c r="C14" s="212" t="s">
        <v>160</v>
      </c>
      <c r="D14" s="27" t="s">
        <v>149</v>
      </c>
      <c r="E14" s="39">
        <v>59985.08446969697</v>
      </c>
      <c r="F14" s="40">
        <v>2724.99</v>
      </c>
      <c r="G14" s="243">
        <v>13157.571999999998</v>
      </c>
      <c r="H14" s="43">
        <v>15882.561999999998</v>
      </c>
      <c r="I14" s="40">
        <v>34967.86246969697</v>
      </c>
      <c r="J14" s="39">
        <v>50850.42446969697</v>
      </c>
      <c r="K14" s="231">
        <v>9134.66</v>
      </c>
    </row>
    <row r="15" spans="1:11" s="9" customFormat="1" ht="15" customHeight="1">
      <c r="A15" s="5" t="s">
        <v>53</v>
      </c>
      <c r="B15" s="265"/>
      <c r="C15" s="266" t="s">
        <v>161</v>
      </c>
      <c r="D15" s="27" t="s">
        <v>149</v>
      </c>
      <c r="E15" s="39">
        <v>59985.08446969697</v>
      </c>
      <c r="F15" s="50">
        <v>2724.99</v>
      </c>
      <c r="G15" s="244">
        <v>13157.571999999998</v>
      </c>
      <c r="H15" s="43">
        <v>15882.561999999998</v>
      </c>
      <c r="I15" s="48">
        <v>34967.86246969697</v>
      </c>
      <c r="J15" s="39">
        <v>50850.42446969697</v>
      </c>
      <c r="K15" s="232">
        <v>9134.66</v>
      </c>
    </row>
    <row r="16" spans="1:11" s="9" customFormat="1" ht="15" customHeight="1">
      <c r="A16" s="5" t="s">
        <v>55</v>
      </c>
      <c r="B16" s="265"/>
      <c r="C16" s="266"/>
      <c r="D16" s="53" t="s">
        <v>57</v>
      </c>
      <c r="E16" s="39">
        <v>966.9579999999999</v>
      </c>
      <c r="F16" s="50">
        <v>40.59</v>
      </c>
      <c r="G16" s="244">
        <v>314.58599999999996</v>
      </c>
      <c r="H16" s="43">
        <v>355.17599999999993</v>
      </c>
      <c r="I16" s="57">
        <v>490.8019999999999</v>
      </c>
      <c r="J16" s="39">
        <v>845.9779999999998</v>
      </c>
      <c r="K16" s="233">
        <v>120.97999999999999</v>
      </c>
    </row>
    <row r="17" spans="1:11" s="9" customFormat="1" ht="15" customHeight="1">
      <c r="A17" s="5" t="s">
        <v>56</v>
      </c>
      <c r="B17" s="265"/>
      <c r="C17" s="266" t="s">
        <v>162</v>
      </c>
      <c r="D17" s="53" t="s">
        <v>149</v>
      </c>
      <c r="E17" s="39">
        <v>2809.9</v>
      </c>
      <c r="F17" s="50">
        <v>743.3</v>
      </c>
      <c r="G17" s="244">
        <v>550.54</v>
      </c>
      <c r="H17" s="43">
        <v>1293.84</v>
      </c>
      <c r="I17" s="48">
        <v>1215.5800000000002</v>
      </c>
      <c r="J17" s="39">
        <v>2509.42</v>
      </c>
      <c r="K17" s="232">
        <v>300.48</v>
      </c>
    </row>
    <row r="18" spans="1:11" s="9" customFormat="1" ht="15" customHeight="1">
      <c r="A18" s="5" t="s">
        <v>58</v>
      </c>
      <c r="B18" s="265"/>
      <c r="C18" s="266"/>
      <c r="D18" s="53" t="s">
        <v>163</v>
      </c>
      <c r="E18" s="39">
        <v>114.55</v>
      </c>
      <c r="F18" s="50">
        <v>23.549999999999997</v>
      </c>
      <c r="G18" s="244">
        <v>26.64</v>
      </c>
      <c r="H18" s="43">
        <v>50.19</v>
      </c>
      <c r="I18" s="57">
        <v>49.36</v>
      </c>
      <c r="J18" s="39">
        <v>99.55</v>
      </c>
      <c r="K18" s="233">
        <v>15</v>
      </c>
    </row>
    <row r="19" spans="1:11" s="9" customFormat="1" ht="15" customHeight="1">
      <c r="A19" s="5" t="s">
        <v>60</v>
      </c>
      <c r="B19" s="225" t="s">
        <v>78</v>
      </c>
      <c r="C19" s="212" t="s">
        <v>164</v>
      </c>
      <c r="D19" s="27" t="s">
        <v>149</v>
      </c>
      <c r="E19" s="39">
        <v>197496.01168560603</v>
      </c>
      <c r="F19" s="40">
        <v>9772.839999999998</v>
      </c>
      <c r="G19" s="243">
        <v>49868.084</v>
      </c>
      <c r="H19" s="43">
        <v>59640.924</v>
      </c>
      <c r="I19" s="40">
        <v>104412.12768560604</v>
      </c>
      <c r="J19" s="39">
        <v>164053.05168560604</v>
      </c>
      <c r="K19" s="231">
        <v>33442.96</v>
      </c>
    </row>
    <row r="20" spans="1:11" s="9" customFormat="1" ht="15" customHeight="1">
      <c r="A20" s="5" t="s">
        <v>61</v>
      </c>
      <c r="B20" s="265"/>
      <c r="C20" s="266" t="s">
        <v>161</v>
      </c>
      <c r="D20" s="53" t="s">
        <v>149</v>
      </c>
      <c r="E20" s="39">
        <v>197496.01168560603</v>
      </c>
      <c r="F20" s="50">
        <v>9772.839999999998</v>
      </c>
      <c r="G20" s="245">
        <v>49868.084</v>
      </c>
      <c r="H20" s="43">
        <v>59640.924</v>
      </c>
      <c r="I20" s="48">
        <v>104412.12768560604</v>
      </c>
      <c r="J20" s="39">
        <v>164053.05168560604</v>
      </c>
      <c r="K20" s="232">
        <v>33442.96</v>
      </c>
    </row>
    <row r="21" spans="1:11" s="9" customFormat="1" ht="15" customHeight="1">
      <c r="A21" s="5" t="s">
        <v>62</v>
      </c>
      <c r="B21" s="265"/>
      <c r="C21" s="266"/>
      <c r="D21" s="53" t="s">
        <v>57</v>
      </c>
      <c r="E21" s="39">
        <v>2803.737</v>
      </c>
      <c r="F21" s="50">
        <v>202.44</v>
      </c>
      <c r="G21" s="245">
        <v>808.0050000000001</v>
      </c>
      <c r="H21" s="43">
        <v>1010.4450000000002</v>
      </c>
      <c r="I21" s="57">
        <v>1423.792</v>
      </c>
      <c r="J21" s="39">
        <v>2434.237</v>
      </c>
      <c r="K21" s="233">
        <v>369.5</v>
      </c>
    </row>
    <row r="22" spans="1:11" s="177" customFormat="1" ht="15" customHeight="1">
      <c r="A22" s="166" t="s">
        <v>63</v>
      </c>
      <c r="B22" s="267"/>
      <c r="C22" s="268" t="s">
        <v>162</v>
      </c>
      <c r="D22" s="167" t="s">
        <v>149</v>
      </c>
      <c r="E22" s="39">
        <v>1476</v>
      </c>
      <c r="F22" s="50">
        <v>197.4</v>
      </c>
      <c r="G22" s="246">
        <v>187.35</v>
      </c>
      <c r="H22" s="43">
        <v>384.75</v>
      </c>
      <c r="I22" s="61">
        <v>647.65</v>
      </c>
      <c r="J22" s="39">
        <v>1032.4</v>
      </c>
      <c r="K22" s="234">
        <v>443.6</v>
      </c>
    </row>
    <row r="23" spans="1:11" s="177" customFormat="1" ht="15" customHeight="1">
      <c r="A23" s="166" t="s">
        <v>64</v>
      </c>
      <c r="B23" s="267"/>
      <c r="C23" s="268"/>
      <c r="D23" s="167" t="s">
        <v>163</v>
      </c>
      <c r="E23" s="39">
        <v>90.74</v>
      </c>
      <c r="F23" s="50">
        <v>14</v>
      </c>
      <c r="G23" s="245">
        <v>14.114</v>
      </c>
      <c r="H23" s="43">
        <v>28.114</v>
      </c>
      <c r="I23" s="57">
        <v>39.925999999999995</v>
      </c>
      <c r="J23" s="39">
        <v>68.03999999999999</v>
      </c>
      <c r="K23" s="235">
        <v>22.7</v>
      </c>
    </row>
    <row r="24" spans="1:11" s="9" customFormat="1" ht="15" customHeight="1">
      <c r="A24" s="5" t="s">
        <v>65</v>
      </c>
      <c r="B24" s="55" t="s">
        <v>165</v>
      </c>
      <c r="C24" s="212" t="s">
        <v>166</v>
      </c>
      <c r="D24" s="27" t="s">
        <v>149</v>
      </c>
      <c r="E24" s="39">
        <v>76783.06946969696</v>
      </c>
      <c r="F24" s="64">
        <v>10953.22</v>
      </c>
      <c r="G24" s="247">
        <v>16056.001</v>
      </c>
      <c r="H24" s="43">
        <v>27009.220999999998</v>
      </c>
      <c r="I24" s="64">
        <v>38595.3333560606</v>
      </c>
      <c r="J24" s="39">
        <v>65604.5543560606</v>
      </c>
      <c r="K24" s="207">
        <v>11178.515113636364</v>
      </c>
    </row>
    <row r="25" spans="1:11" s="9" customFormat="1" ht="15" customHeight="1">
      <c r="A25" s="5" t="s">
        <v>66</v>
      </c>
      <c r="B25" s="269"/>
      <c r="C25" s="266" t="s">
        <v>167</v>
      </c>
      <c r="D25" s="53" t="s">
        <v>149</v>
      </c>
      <c r="E25" s="39">
        <v>67577.44946969696</v>
      </c>
      <c r="F25" s="50">
        <v>8526.119999999999</v>
      </c>
      <c r="G25" s="246">
        <v>14189.301</v>
      </c>
      <c r="H25" s="43">
        <v>22715.421</v>
      </c>
      <c r="I25" s="61">
        <v>34481.4033560606</v>
      </c>
      <c r="J25" s="39">
        <v>57196.82435606059</v>
      </c>
      <c r="K25" s="236">
        <v>10380.625113636364</v>
      </c>
    </row>
    <row r="26" spans="1:11" s="9" customFormat="1" ht="15" customHeight="1">
      <c r="A26" s="5" t="s">
        <v>67</v>
      </c>
      <c r="B26" s="269"/>
      <c r="C26" s="266"/>
      <c r="D26" s="53" t="s">
        <v>168</v>
      </c>
      <c r="E26" s="39">
        <v>1378.4</v>
      </c>
      <c r="F26" s="50">
        <v>194</v>
      </c>
      <c r="G26" s="245">
        <v>308.72</v>
      </c>
      <c r="H26" s="43">
        <v>502.72</v>
      </c>
      <c r="I26" s="57">
        <v>707.48</v>
      </c>
      <c r="J26" s="39">
        <v>1210.2</v>
      </c>
      <c r="K26" s="233">
        <v>168.2</v>
      </c>
    </row>
    <row r="27" spans="1:11" s="9" customFormat="1" ht="15" customHeight="1">
      <c r="A27" s="5" t="s">
        <v>68</v>
      </c>
      <c r="B27" s="269"/>
      <c r="C27" s="266" t="s">
        <v>169</v>
      </c>
      <c r="D27" s="53" t="s">
        <v>149</v>
      </c>
      <c r="E27" s="39">
        <v>28785.92</v>
      </c>
      <c r="F27" s="50">
        <v>2653.9</v>
      </c>
      <c r="G27" s="246">
        <v>5091.12</v>
      </c>
      <c r="H27" s="43">
        <v>7745.02</v>
      </c>
      <c r="I27" s="61">
        <v>15322.692</v>
      </c>
      <c r="J27" s="39">
        <v>23067.712</v>
      </c>
      <c r="K27" s="236">
        <v>5718.208</v>
      </c>
    </row>
    <row r="28" spans="1:11" s="9" customFormat="1" ht="15" customHeight="1">
      <c r="A28" s="5" t="s">
        <v>69</v>
      </c>
      <c r="B28" s="269"/>
      <c r="C28" s="266"/>
      <c r="D28" s="53" t="s">
        <v>168</v>
      </c>
      <c r="E28" s="39">
        <v>553</v>
      </c>
      <c r="F28" s="50">
        <v>65</v>
      </c>
      <c r="G28" s="245">
        <v>98</v>
      </c>
      <c r="H28" s="43">
        <v>163</v>
      </c>
      <c r="I28" s="57">
        <v>304</v>
      </c>
      <c r="J28" s="39">
        <v>467</v>
      </c>
      <c r="K28" s="233">
        <v>86</v>
      </c>
    </row>
    <row r="29" spans="1:11" s="9" customFormat="1" ht="15" customHeight="1">
      <c r="A29" s="5" t="s">
        <v>70</v>
      </c>
      <c r="B29" s="57"/>
      <c r="C29" s="213" t="s">
        <v>155</v>
      </c>
      <c r="D29" s="27" t="s">
        <v>149</v>
      </c>
      <c r="E29" s="39">
        <v>9205.619999999999</v>
      </c>
      <c r="F29" s="50">
        <v>2427.1</v>
      </c>
      <c r="G29" s="246">
        <v>1866.7</v>
      </c>
      <c r="H29" s="43">
        <v>4293.8</v>
      </c>
      <c r="I29" s="61">
        <v>4113.93</v>
      </c>
      <c r="J29" s="39">
        <v>8407.73</v>
      </c>
      <c r="K29" s="236">
        <v>797.89</v>
      </c>
    </row>
    <row r="30" spans="1:11" s="9" customFormat="1" ht="15" customHeight="1">
      <c r="A30" s="5" t="s">
        <v>71</v>
      </c>
      <c r="B30" s="55" t="s">
        <v>170</v>
      </c>
      <c r="C30" s="212" t="s">
        <v>171</v>
      </c>
      <c r="D30" s="27" t="s">
        <v>149</v>
      </c>
      <c r="E30" s="39">
        <v>238758.62409090906</v>
      </c>
      <c r="F30" s="64">
        <v>18026.97</v>
      </c>
      <c r="G30" s="247">
        <v>54014.446</v>
      </c>
      <c r="H30" s="43">
        <v>72041.416</v>
      </c>
      <c r="I30" s="64">
        <v>135056.2904772727</v>
      </c>
      <c r="J30" s="39">
        <v>207097.7064772727</v>
      </c>
      <c r="K30" s="207">
        <v>31660.91761363636</v>
      </c>
    </row>
    <row r="31" spans="1:11" s="9" customFormat="1" ht="15" customHeight="1">
      <c r="A31" s="5" t="s">
        <v>72</v>
      </c>
      <c r="B31" s="269"/>
      <c r="C31" s="266" t="s">
        <v>167</v>
      </c>
      <c r="D31" s="53" t="s">
        <v>149</v>
      </c>
      <c r="E31" s="39">
        <v>165705.0090909091</v>
      </c>
      <c r="F31" s="50">
        <v>7098.700000000001</v>
      </c>
      <c r="G31" s="246">
        <v>40182.357</v>
      </c>
      <c r="H31" s="43">
        <v>47281.057</v>
      </c>
      <c r="I31" s="61">
        <v>102003.33197727271</v>
      </c>
      <c r="J31" s="39">
        <v>149284.38897727273</v>
      </c>
      <c r="K31" s="236">
        <v>16420.62011363636</v>
      </c>
    </row>
    <row r="32" spans="1:11" s="9" customFormat="1" ht="15" customHeight="1">
      <c r="A32" s="5" t="s">
        <v>73</v>
      </c>
      <c r="B32" s="269"/>
      <c r="C32" s="266"/>
      <c r="D32" s="53" t="s">
        <v>168</v>
      </c>
      <c r="E32" s="39">
        <v>72</v>
      </c>
      <c r="F32" s="50">
        <v>3</v>
      </c>
      <c r="G32" s="245">
        <v>22.2</v>
      </c>
      <c r="H32" s="43">
        <v>25.2</v>
      </c>
      <c r="I32" s="57">
        <v>27.8</v>
      </c>
      <c r="J32" s="39">
        <v>53</v>
      </c>
      <c r="K32" s="233">
        <v>19</v>
      </c>
    </row>
    <row r="33" spans="1:11" s="9" customFormat="1" ht="15" customHeight="1">
      <c r="A33" s="5" t="s">
        <v>74</v>
      </c>
      <c r="B33" s="269"/>
      <c r="C33" s="266" t="s">
        <v>169</v>
      </c>
      <c r="D33" s="53" t="s">
        <v>149</v>
      </c>
      <c r="E33" s="39">
        <v>9278.494318181818</v>
      </c>
      <c r="F33" s="50">
        <v>0</v>
      </c>
      <c r="G33" s="246">
        <v>2099.7799999999997</v>
      </c>
      <c r="H33" s="43">
        <v>2099.7799999999997</v>
      </c>
      <c r="I33" s="61">
        <v>5321.967159090909</v>
      </c>
      <c r="J33" s="39">
        <v>7421.747159090909</v>
      </c>
      <c r="K33" s="236">
        <v>1856.747159090909</v>
      </c>
    </row>
    <row r="34" spans="1:11" s="9" customFormat="1" ht="15" customHeight="1">
      <c r="A34" s="5" t="s">
        <v>75</v>
      </c>
      <c r="B34" s="269"/>
      <c r="C34" s="266"/>
      <c r="D34" s="53" t="s">
        <v>168</v>
      </c>
      <c r="E34" s="39">
        <v>75</v>
      </c>
      <c r="F34" s="50">
        <v>0</v>
      </c>
      <c r="G34" s="245">
        <v>9</v>
      </c>
      <c r="H34" s="43">
        <v>9</v>
      </c>
      <c r="I34" s="57">
        <v>38</v>
      </c>
      <c r="J34" s="39">
        <v>47</v>
      </c>
      <c r="K34" s="233">
        <v>28</v>
      </c>
    </row>
    <row r="35" spans="1:11" s="9" customFormat="1" ht="15" customHeight="1">
      <c r="A35" s="5" t="s">
        <v>76</v>
      </c>
      <c r="B35" s="57"/>
      <c r="C35" s="213" t="s">
        <v>155</v>
      </c>
      <c r="D35" s="27" t="s">
        <v>149</v>
      </c>
      <c r="E35" s="39">
        <v>73053.615</v>
      </c>
      <c r="F35" s="50">
        <v>10928.27</v>
      </c>
      <c r="G35" s="246">
        <v>13832.089000000002</v>
      </c>
      <c r="H35" s="43">
        <v>24760.359000000004</v>
      </c>
      <c r="I35" s="61">
        <v>33052.9585</v>
      </c>
      <c r="J35" s="39">
        <v>57813.317500000005</v>
      </c>
      <c r="K35" s="236">
        <v>15240.2975</v>
      </c>
    </row>
    <row r="36" spans="1:11" s="9" customFormat="1" ht="15" customHeight="1">
      <c r="A36" s="5" t="s">
        <v>77</v>
      </c>
      <c r="B36" s="270" t="s">
        <v>172</v>
      </c>
      <c r="C36" s="271" t="s">
        <v>173</v>
      </c>
      <c r="D36" s="27" t="s">
        <v>149</v>
      </c>
      <c r="E36" s="39">
        <v>0</v>
      </c>
      <c r="F36" s="59">
        <v>0</v>
      </c>
      <c r="G36" s="248">
        <v>0</v>
      </c>
      <c r="H36" s="43">
        <v>0</v>
      </c>
      <c r="I36" s="59">
        <v>0</v>
      </c>
      <c r="J36" s="39">
        <v>0</v>
      </c>
      <c r="K36" s="210">
        <v>0</v>
      </c>
    </row>
    <row r="37" spans="1:11" s="9" customFormat="1" ht="15" customHeight="1">
      <c r="A37" s="5" t="s">
        <v>79</v>
      </c>
      <c r="B37" s="270"/>
      <c r="C37" s="271"/>
      <c r="D37" s="27" t="s">
        <v>57</v>
      </c>
      <c r="E37" s="39">
        <v>0</v>
      </c>
      <c r="F37" s="55">
        <v>0</v>
      </c>
      <c r="G37" s="249">
        <v>0</v>
      </c>
      <c r="H37" s="43">
        <v>0</v>
      </c>
      <c r="I37" s="55">
        <v>0</v>
      </c>
      <c r="J37" s="39">
        <v>0</v>
      </c>
      <c r="K37" s="211">
        <v>0</v>
      </c>
    </row>
    <row r="38" spans="1:11" s="9" customFormat="1" ht="15" customHeight="1">
      <c r="A38" s="5" t="s">
        <v>80</v>
      </c>
      <c r="B38" s="270" t="s">
        <v>174</v>
      </c>
      <c r="C38" s="271" t="s">
        <v>175</v>
      </c>
      <c r="D38" s="27" t="s">
        <v>149</v>
      </c>
      <c r="E38" s="39">
        <v>903.548181818182</v>
      </c>
      <c r="F38" s="59">
        <v>191.7613636363731</v>
      </c>
      <c r="G38" s="248">
        <v>34.523999999999994</v>
      </c>
      <c r="H38" s="43">
        <v>226.2853636363731</v>
      </c>
      <c r="I38" s="62">
        <v>310.71599999999995</v>
      </c>
      <c r="J38" s="39">
        <v>537.0013636363731</v>
      </c>
      <c r="K38" s="210">
        <v>366.5468181818089</v>
      </c>
    </row>
    <row r="39" spans="1:11" s="9" customFormat="1" ht="15" customHeight="1">
      <c r="A39" s="5" t="s">
        <v>81</v>
      </c>
      <c r="B39" s="270"/>
      <c r="C39" s="271"/>
      <c r="D39" s="27" t="s">
        <v>57</v>
      </c>
      <c r="E39" s="39">
        <v>2.1799999999999997</v>
      </c>
      <c r="F39" s="55">
        <v>0.5</v>
      </c>
      <c r="G39" s="249">
        <v>0.096</v>
      </c>
      <c r="H39" s="43">
        <v>0.596</v>
      </c>
      <c r="I39" s="55">
        <v>0.864</v>
      </c>
      <c r="J39" s="39">
        <v>1.46</v>
      </c>
      <c r="K39" s="211">
        <v>0.72</v>
      </c>
    </row>
    <row r="40" spans="1:11" s="9" customFormat="1" ht="15" customHeight="1">
      <c r="A40" s="5" t="s">
        <v>82</v>
      </c>
      <c r="B40" s="55" t="s">
        <v>176</v>
      </c>
      <c r="C40" s="212" t="s">
        <v>177</v>
      </c>
      <c r="D40" s="27" t="s">
        <v>149</v>
      </c>
      <c r="E40" s="39">
        <v>10877.786515151514</v>
      </c>
      <c r="F40" s="64">
        <v>392.7</v>
      </c>
      <c r="G40" s="247">
        <v>3395.4449999999997</v>
      </c>
      <c r="H40" s="43">
        <v>3788.1449999999995</v>
      </c>
      <c r="I40" s="64">
        <v>5812.961515151514</v>
      </c>
      <c r="J40" s="39">
        <v>9601.106515151514</v>
      </c>
      <c r="K40" s="207">
        <v>1276.68</v>
      </c>
    </row>
    <row r="41" spans="1:11" s="9" customFormat="1" ht="15" customHeight="1">
      <c r="A41" s="5" t="s">
        <v>83</v>
      </c>
      <c r="B41" s="55" t="s">
        <v>178</v>
      </c>
      <c r="C41" s="212" t="s">
        <v>179</v>
      </c>
      <c r="D41" s="27" t="s">
        <v>149</v>
      </c>
      <c r="E41" s="39">
        <v>69713.69877727272</v>
      </c>
      <c r="F41" s="64">
        <v>1299.8</v>
      </c>
      <c r="G41" s="247">
        <v>701.8764799999999</v>
      </c>
      <c r="H41" s="43">
        <v>2001.6764799999999</v>
      </c>
      <c r="I41" s="64">
        <v>49469.275126818175</v>
      </c>
      <c r="J41" s="39">
        <v>51470.95160681818</v>
      </c>
      <c r="K41" s="207">
        <v>18242.747170454546</v>
      </c>
    </row>
    <row r="42" spans="1:11" s="9" customFormat="1" ht="15" customHeight="1">
      <c r="A42" s="5" t="s">
        <v>84</v>
      </c>
      <c r="B42" s="55" t="s">
        <v>180</v>
      </c>
      <c r="C42" s="212" t="s">
        <v>181</v>
      </c>
      <c r="D42" s="27" t="s">
        <v>149</v>
      </c>
      <c r="E42" s="39">
        <v>57305.95642803031</v>
      </c>
      <c r="F42" s="64">
        <v>343.1</v>
      </c>
      <c r="G42" s="247">
        <v>10179.450568181821</v>
      </c>
      <c r="H42" s="43">
        <v>10522.550568181821</v>
      </c>
      <c r="I42" s="64">
        <v>41037.32</v>
      </c>
      <c r="J42" s="39">
        <v>51559.870568181825</v>
      </c>
      <c r="K42" s="207">
        <v>5746.085859848485</v>
      </c>
    </row>
    <row r="43" spans="1:11" s="9" customFormat="1" ht="15" customHeight="1">
      <c r="A43" s="5" t="s">
        <v>85</v>
      </c>
      <c r="B43" s="57"/>
      <c r="C43" s="213" t="s">
        <v>182</v>
      </c>
      <c r="D43" s="27" t="s">
        <v>149</v>
      </c>
      <c r="E43" s="39">
        <v>0</v>
      </c>
      <c r="F43" s="61">
        <v>0</v>
      </c>
      <c r="G43" s="246">
        <v>0</v>
      </c>
      <c r="H43" s="43">
        <v>0</v>
      </c>
      <c r="I43" s="61">
        <v>0</v>
      </c>
      <c r="J43" s="39">
        <v>0</v>
      </c>
      <c r="K43" s="236">
        <v>0</v>
      </c>
    </row>
    <row r="44" spans="1:11" s="9" customFormat="1" ht="15" customHeight="1">
      <c r="A44" s="5" t="s">
        <v>86</v>
      </c>
      <c r="B44" s="57"/>
      <c r="C44" s="213" t="s">
        <v>183</v>
      </c>
      <c r="D44" s="27" t="s">
        <v>149</v>
      </c>
      <c r="E44" s="39">
        <v>0</v>
      </c>
      <c r="F44" s="61">
        <v>0</v>
      </c>
      <c r="G44" s="246">
        <v>0</v>
      </c>
      <c r="H44" s="43">
        <v>0</v>
      </c>
      <c r="I44" s="61">
        <v>0</v>
      </c>
      <c r="J44" s="39">
        <v>0</v>
      </c>
      <c r="K44" s="236">
        <v>0</v>
      </c>
    </row>
    <row r="45" spans="1:11" s="9" customFormat="1" ht="26.25" customHeight="1">
      <c r="A45" s="5" t="s">
        <v>87</v>
      </c>
      <c r="B45" s="57"/>
      <c r="C45" s="213" t="s">
        <v>184</v>
      </c>
      <c r="D45" s="27" t="s">
        <v>149</v>
      </c>
      <c r="E45" s="39">
        <v>20441.003</v>
      </c>
      <c r="F45" s="61">
        <v>0</v>
      </c>
      <c r="G45" s="244">
        <v>9610.2</v>
      </c>
      <c r="H45" s="43">
        <v>9610.2</v>
      </c>
      <c r="I45" s="61">
        <v>8786.7</v>
      </c>
      <c r="J45" s="39">
        <v>18396.9</v>
      </c>
      <c r="K45" s="236">
        <v>2044.103</v>
      </c>
    </row>
    <row r="46" spans="1:11" s="9" customFormat="1" ht="15" customHeight="1">
      <c r="A46" s="5" t="s">
        <v>88</v>
      </c>
      <c r="B46" s="57"/>
      <c r="C46" s="213" t="s">
        <v>185</v>
      </c>
      <c r="D46" s="27" t="s">
        <v>149</v>
      </c>
      <c r="E46" s="39">
        <v>0</v>
      </c>
      <c r="F46" s="61">
        <v>0</v>
      </c>
      <c r="G46" s="246">
        <v>0</v>
      </c>
      <c r="H46" s="43">
        <v>0</v>
      </c>
      <c r="I46" s="61">
        <v>0</v>
      </c>
      <c r="J46" s="39">
        <v>0</v>
      </c>
      <c r="K46" s="236">
        <v>0</v>
      </c>
    </row>
    <row r="47" spans="1:11" s="9" customFormat="1" ht="15" customHeight="1">
      <c r="A47" s="5" t="s">
        <v>89</v>
      </c>
      <c r="B47" s="57"/>
      <c r="C47" s="214" t="s">
        <v>186</v>
      </c>
      <c r="D47" s="27" t="s">
        <v>149</v>
      </c>
      <c r="E47" s="39">
        <v>1286.1200000000001</v>
      </c>
      <c r="F47" s="61">
        <v>163.2</v>
      </c>
      <c r="G47" s="246">
        <v>304.1</v>
      </c>
      <c r="H47" s="43">
        <v>467.3</v>
      </c>
      <c r="I47" s="61">
        <v>689.92</v>
      </c>
      <c r="J47" s="39">
        <v>1157.22</v>
      </c>
      <c r="K47" s="236">
        <v>128.9</v>
      </c>
    </row>
    <row r="48" spans="1:11" s="9" customFormat="1" ht="15" customHeight="1">
      <c r="A48" s="5" t="s">
        <v>90</v>
      </c>
      <c r="B48" s="202"/>
      <c r="C48" s="215" t="s">
        <v>187</v>
      </c>
      <c r="D48" s="27" t="s">
        <v>149</v>
      </c>
      <c r="E48" s="39">
        <v>35578.83342803031</v>
      </c>
      <c r="F48" s="64">
        <v>179.9</v>
      </c>
      <c r="G48" s="247">
        <v>265.1505681818197</v>
      </c>
      <c r="H48" s="43">
        <v>445.0505681818197</v>
      </c>
      <c r="I48" s="64">
        <v>31560.7</v>
      </c>
      <c r="J48" s="39">
        <v>32005.750568181822</v>
      </c>
      <c r="K48" s="207">
        <v>3573.082859848484</v>
      </c>
    </row>
    <row r="49" spans="1:11" s="9" customFormat="1" ht="15" customHeight="1">
      <c r="A49" s="5" t="s">
        <v>91</v>
      </c>
      <c r="B49" s="55" t="s">
        <v>188</v>
      </c>
      <c r="C49" s="212" t="s">
        <v>112</v>
      </c>
      <c r="D49" s="27" t="s">
        <v>149</v>
      </c>
      <c r="E49" s="39">
        <v>5902</v>
      </c>
      <c r="F49" s="59">
        <v>601</v>
      </c>
      <c r="G49" s="248">
        <v>212</v>
      </c>
      <c r="H49" s="43">
        <v>813</v>
      </c>
      <c r="I49" s="62">
        <v>4500</v>
      </c>
      <c r="J49" s="39">
        <v>5313</v>
      </c>
      <c r="K49" s="210">
        <v>589</v>
      </c>
    </row>
    <row r="50" spans="1:11" s="9" customFormat="1" ht="15" customHeight="1">
      <c r="A50" s="5" t="s">
        <v>92</v>
      </c>
      <c r="B50" s="57"/>
      <c r="C50" s="213" t="s">
        <v>189</v>
      </c>
      <c r="D50" s="27" t="s">
        <v>149</v>
      </c>
      <c r="E50" s="39">
        <v>44.5</v>
      </c>
      <c r="F50" s="61">
        <v>0</v>
      </c>
      <c r="G50" s="246">
        <v>0</v>
      </c>
      <c r="H50" s="43">
        <v>0</v>
      </c>
      <c r="I50" s="61">
        <v>40</v>
      </c>
      <c r="J50" s="39">
        <v>40</v>
      </c>
      <c r="K50" s="236">
        <v>4.5</v>
      </c>
    </row>
    <row r="51" spans="1:11" s="9" customFormat="1" ht="15" customHeight="1">
      <c r="A51" s="5" t="s">
        <v>93</v>
      </c>
      <c r="B51" s="55" t="s">
        <v>190</v>
      </c>
      <c r="C51" s="212" t="s">
        <v>191</v>
      </c>
      <c r="D51" s="27" t="s">
        <v>149</v>
      </c>
      <c r="E51" s="39">
        <v>0</v>
      </c>
      <c r="F51" s="59">
        <v>0</v>
      </c>
      <c r="G51" s="248">
        <v>0</v>
      </c>
      <c r="H51" s="43">
        <v>0</v>
      </c>
      <c r="I51" s="59">
        <v>0</v>
      </c>
      <c r="J51" s="39">
        <v>0</v>
      </c>
      <c r="K51" s="210">
        <v>0</v>
      </c>
    </row>
    <row r="52" spans="1:11" s="9" customFormat="1" ht="12" customHeight="1">
      <c r="A52" s="5" t="s">
        <v>94</v>
      </c>
      <c r="B52" s="55" t="s">
        <v>192</v>
      </c>
      <c r="C52" s="230" t="s">
        <v>193</v>
      </c>
      <c r="D52" s="27" t="s">
        <v>149</v>
      </c>
      <c r="E52" s="39">
        <v>0</v>
      </c>
      <c r="F52" s="59">
        <v>0</v>
      </c>
      <c r="G52" s="248">
        <v>0</v>
      </c>
      <c r="H52" s="43">
        <v>0</v>
      </c>
      <c r="I52" s="62">
        <v>0</v>
      </c>
      <c r="J52" s="39">
        <v>0</v>
      </c>
      <c r="K52" s="210">
        <v>0</v>
      </c>
    </row>
    <row r="53" spans="1:11" s="9" customFormat="1" ht="12" customHeight="1">
      <c r="A53" s="5" t="s">
        <v>95</v>
      </c>
      <c r="B53" s="55" t="s">
        <v>194</v>
      </c>
      <c r="C53" s="230" t="s">
        <v>195</v>
      </c>
      <c r="D53" s="27" t="s">
        <v>149</v>
      </c>
      <c r="E53" s="39">
        <v>71559.60303030303</v>
      </c>
      <c r="F53" s="69">
        <v>7609.660140000001</v>
      </c>
      <c r="G53" s="248">
        <v>9348.265</v>
      </c>
      <c r="H53" s="43">
        <v>16957.92514</v>
      </c>
      <c r="I53" s="62">
        <v>38287.03500000001</v>
      </c>
      <c r="J53" s="39">
        <v>55244.96014000001</v>
      </c>
      <c r="K53" s="210">
        <v>16314.642890303025</v>
      </c>
    </row>
    <row r="54" spans="1:11" s="9" customFormat="1" ht="15" customHeight="1">
      <c r="A54" s="5" t="s">
        <v>96</v>
      </c>
      <c r="B54" s="55" t="s">
        <v>196</v>
      </c>
      <c r="C54" s="230" t="s">
        <v>128</v>
      </c>
      <c r="D54" s="27" t="s">
        <v>149</v>
      </c>
      <c r="E54" s="39">
        <v>0</v>
      </c>
      <c r="F54" s="59">
        <v>0</v>
      </c>
      <c r="G54" s="248">
        <v>0</v>
      </c>
      <c r="H54" s="43">
        <v>0</v>
      </c>
      <c r="I54" s="59">
        <v>0</v>
      </c>
      <c r="J54" s="39">
        <v>0</v>
      </c>
      <c r="K54" s="210">
        <v>0</v>
      </c>
    </row>
    <row r="55" spans="1:11" s="9" customFormat="1" ht="15" customHeight="1">
      <c r="A55" s="5" t="s">
        <v>97</v>
      </c>
      <c r="B55" s="55" t="s">
        <v>197</v>
      </c>
      <c r="C55" s="230" t="s">
        <v>198</v>
      </c>
      <c r="D55" s="27" t="s">
        <v>149</v>
      </c>
      <c r="E55" s="39">
        <v>559.52</v>
      </c>
      <c r="F55" s="59">
        <v>129.8</v>
      </c>
      <c r="G55" s="248">
        <v>21.486000000000004</v>
      </c>
      <c r="H55" s="43">
        <v>151.286</v>
      </c>
      <c r="I55" s="59">
        <v>193.37400000000002</v>
      </c>
      <c r="J55" s="39">
        <v>344.66</v>
      </c>
      <c r="K55" s="210">
        <v>214.86</v>
      </c>
    </row>
    <row r="56" spans="1:11" s="9" customFormat="1" ht="12" customHeight="1">
      <c r="A56" s="5" t="s">
        <v>98</v>
      </c>
      <c r="B56" s="55" t="s">
        <v>151</v>
      </c>
      <c r="C56" s="212" t="s">
        <v>199</v>
      </c>
      <c r="D56" s="27" t="s">
        <v>149</v>
      </c>
      <c r="E56" s="39">
        <v>46449.7148484848</v>
      </c>
      <c r="F56" s="59">
        <v>5867.85966</v>
      </c>
      <c r="G56" s="248">
        <v>11255.835</v>
      </c>
      <c r="H56" s="43">
        <v>17123.69466</v>
      </c>
      <c r="I56" s="59">
        <v>23686.8201884848</v>
      </c>
      <c r="J56" s="39">
        <v>40810.5148484848</v>
      </c>
      <c r="K56" s="210">
        <v>5639.2</v>
      </c>
    </row>
    <row r="57" spans="1:11" s="9" customFormat="1" ht="12" customHeight="1">
      <c r="A57" s="5" t="s">
        <v>99</v>
      </c>
      <c r="B57" s="55" t="s">
        <v>152</v>
      </c>
      <c r="C57" s="212" t="s">
        <v>200</v>
      </c>
      <c r="D57" s="27" t="s">
        <v>149</v>
      </c>
      <c r="E57" s="39">
        <v>836294.6174969695</v>
      </c>
      <c r="F57" s="64">
        <v>57913.701163636375</v>
      </c>
      <c r="G57" s="247">
        <v>168244.98504818184</v>
      </c>
      <c r="H57" s="43">
        <v>226158.68621181822</v>
      </c>
      <c r="I57" s="64">
        <v>476329.1158190908</v>
      </c>
      <c r="J57" s="39">
        <v>702487.802030909</v>
      </c>
      <c r="K57" s="207">
        <v>133806.81546606057</v>
      </c>
    </row>
    <row r="58" spans="1:11" s="9" customFormat="1" ht="15" customHeight="1">
      <c r="A58" s="5" t="s">
        <v>100</v>
      </c>
      <c r="B58" s="55"/>
      <c r="C58" s="237" t="s">
        <v>153</v>
      </c>
      <c r="D58" s="27" t="s">
        <v>149</v>
      </c>
      <c r="E58" s="39">
        <v>443203.8320047933</v>
      </c>
      <c r="F58" s="50">
        <v>55041.04966</v>
      </c>
      <c r="G58" s="246">
        <v>95615.90848723998</v>
      </c>
      <c r="H58" s="43">
        <v>150656.95814724</v>
      </c>
      <c r="I58" s="61">
        <v>235182.45462307398</v>
      </c>
      <c r="J58" s="39">
        <v>385839.41277031397</v>
      </c>
      <c r="K58" s="236">
        <v>57364.41923447933</v>
      </c>
    </row>
    <row r="59" spans="1:11" s="9" customFormat="1" ht="15" customHeight="1" thickBot="1">
      <c r="A59" s="5" t="s">
        <v>101</v>
      </c>
      <c r="B59" s="226"/>
      <c r="C59" s="238" t="s">
        <v>201</v>
      </c>
      <c r="D59" s="219" t="s">
        <v>149</v>
      </c>
      <c r="E59" s="220">
        <v>393090.7854921763</v>
      </c>
      <c r="F59" s="239">
        <v>2872.651503636378</v>
      </c>
      <c r="G59" s="250">
        <v>72629.07656094186</v>
      </c>
      <c r="H59" s="240">
        <v>75501.72806457823</v>
      </c>
      <c r="I59" s="239">
        <v>241146.66119601682</v>
      </c>
      <c r="J59" s="220">
        <v>316648.3892605951</v>
      </c>
      <c r="K59" s="222">
        <v>76442.39623158124</v>
      </c>
    </row>
    <row r="60" spans="1:11" s="9" customFormat="1" ht="15" customHeight="1">
      <c r="A60" s="5"/>
      <c r="B60" s="91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9" customFormat="1" ht="15" customHeight="1">
      <c r="A61" s="5"/>
      <c r="B61" s="91"/>
      <c r="C61" s="92"/>
      <c r="D61" s="92"/>
      <c r="E61" s="92"/>
      <c r="F61" s="92"/>
      <c r="G61" s="92"/>
      <c r="H61" s="92"/>
      <c r="I61" s="92"/>
      <c r="J61" s="92"/>
      <c r="K61" s="92"/>
    </row>
    <row r="62" spans="1:11" s="9" customFormat="1" ht="15" customHeight="1" thickBot="1">
      <c r="A62" s="5"/>
      <c r="B62" s="272" t="s">
        <v>230</v>
      </c>
      <c r="C62" s="272"/>
      <c r="D62" s="272"/>
      <c r="E62" s="272"/>
      <c r="F62" s="272"/>
      <c r="G62" s="272"/>
      <c r="H62" s="272"/>
      <c r="I62" s="272"/>
      <c r="J62" s="272"/>
      <c r="K62" s="272"/>
    </row>
    <row r="63" spans="1:11" s="9" customFormat="1" ht="22.5" customHeight="1" thickBot="1">
      <c r="A63" s="5" t="s">
        <v>102</v>
      </c>
      <c r="B63" s="273" t="s">
        <v>147</v>
      </c>
      <c r="C63" s="274" t="s">
        <v>204</v>
      </c>
      <c r="D63" s="276" t="s">
        <v>205</v>
      </c>
      <c r="E63" s="259" t="s">
        <v>223</v>
      </c>
      <c r="F63" s="261" t="s">
        <v>34</v>
      </c>
      <c r="G63" s="262"/>
      <c r="H63" s="262"/>
      <c r="I63" s="262"/>
      <c r="J63" s="262"/>
      <c r="K63" s="263"/>
    </row>
    <row r="64" spans="1:11" s="9" customFormat="1" ht="28.5" customHeight="1" thickBot="1">
      <c r="A64" s="5" t="s">
        <v>103</v>
      </c>
      <c r="B64" s="273"/>
      <c r="C64" s="275"/>
      <c r="D64" s="277"/>
      <c r="E64" s="260"/>
      <c r="F64" s="1" t="s">
        <v>39</v>
      </c>
      <c r="G64" s="1" t="s">
        <v>40</v>
      </c>
      <c r="H64" s="1" t="s">
        <v>41</v>
      </c>
      <c r="I64" s="1" t="s">
        <v>42</v>
      </c>
      <c r="J64" s="1" t="s">
        <v>43</v>
      </c>
      <c r="K64" s="1" t="s">
        <v>44</v>
      </c>
    </row>
    <row r="65" spans="1:11" s="9" customFormat="1" ht="14.25" customHeight="1" thickBot="1">
      <c r="A65" s="5" t="s">
        <v>104</v>
      </c>
      <c r="B65" s="95" t="s">
        <v>135</v>
      </c>
      <c r="C65" s="204">
        <v>2</v>
      </c>
      <c r="D65" s="97">
        <v>3</v>
      </c>
      <c r="E65" s="21">
        <v>6</v>
      </c>
      <c r="F65" s="21">
        <v>7</v>
      </c>
      <c r="G65" s="21">
        <v>8</v>
      </c>
      <c r="H65" s="21">
        <v>9</v>
      </c>
      <c r="I65" s="21">
        <v>10</v>
      </c>
      <c r="J65" s="21">
        <v>11</v>
      </c>
      <c r="K65" s="205">
        <v>12</v>
      </c>
    </row>
    <row r="66" spans="1:11" s="9" customFormat="1" ht="33" customHeight="1">
      <c r="A66" s="5" t="s">
        <v>105</v>
      </c>
      <c r="B66" s="199">
        <v>1</v>
      </c>
      <c r="C66" s="206" t="s">
        <v>206</v>
      </c>
      <c r="D66" s="27" t="s">
        <v>149</v>
      </c>
      <c r="E66" s="39">
        <v>189703.18638952554</v>
      </c>
      <c r="F66" s="65">
        <v>35575.5</v>
      </c>
      <c r="G66" s="65">
        <v>38735.01004306305</v>
      </c>
      <c r="H66" s="39">
        <v>74310.51004306306</v>
      </c>
      <c r="I66" s="65">
        <v>85414.8681452234</v>
      </c>
      <c r="J66" s="39">
        <v>159725.37818828644</v>
      </c>
      <c r="K66" s="207">
        <v>29977.808201239088</v>
      </c>
    </row>
    <row r="67" spans="1:11" s="9" customFormat="1" ht="26.25" customHeight="1">
      <c r="A67" s="5" t="s">
        <v>106</v>
      </c>
      <c r="B67" s="200" t="s">
        <v>158</v>
      </c>
      <c r="C67" s="208" t="s">
        <v>207</v>
      </c>
      <c r="D67" s="27" t="s">
        <v>149</v>
      </c>
      <c r="E67" s="39">
        <v>152520.64973337183</v>
      </c>
      <c r="F67" s="65">
        <v>30184.309999999998</v>
      </c>
      <c r="G67" s="65">
        <v>33258.03068713084</v>
      </c>
      <c r="H67" s="39">
        <v>63442.34068713084</v>
      </c>
      <c r="I67" s="65">
        <v>67500.35394183357</v>
      </c>
      <c r="J67" s="39">
        <v>130942.69462896441</v>
      </c>
      <c r="K67" s="207">
        <v>21577.955104407425</v>
      </c>
    </row>
    <row r="68" spans="1:11" s="9" customFormat="1" ht="15" customHeight="1">
      <c r="A68" s="5" t="s">
        <v>107</v>
      </c>
      <c r="B68" s="201" t="s">
        <v>59</v>
      </c>
      <c r="C68" s="209" t="s">
        <v>160</v>
      </c>
      <c r="D68" s="27" t="s">
        <v>149</v>
      </c>
      <c r="E68" s="39">
        <v>14589.21984848485</v>
      </c>
      <c r="F68" s="62">
        <v>2957.9900000000002</v>
      </c>
      <c r="G68" s="62">
        <v>3218.0696022727275</v>
      </c>
      <c r="H68" s="39">
        <v>6176.059602272728</v>
      </c>
      <c r="I68" s="62">
        <v>6915.512310606061</v>
      </c>
      <c r="J68" s="39">
        <v>13091.57191287879</v>
      </c>
      <c r="K68" s="210">
        <v>1497.6479356060606</v>
      </c>
    </row>
    <row r="69" spans="1:11" s="9" customFormat="1" ht="15" customHeight="1">
      <c r="A69" s="5" t="s">
        <v>108</v>
      </c>
      <c r="B69" s="278"/>
      <c r="C69" s="279" t="s">
        <v>162</v>
      </c>
      <c r="D69" s="53" t="s">
        <v>149</v>
      </c>
      <c r="E69" s="39">
        <v>1918.4098484848485</v>
      </c>
      <c r="F69" s="62">
        <v>330.02</v>
      </c>
      <c r="G69" s="62">
        <v>580.1196022727273</v>
      </c>
      <c r="H69" s="39">
        <v>910.1396022727273</v>
      </c>
      <c r="I69" s="62">
        <v>799.5623106060606</v>
      </c>
      <c r="J69" s="39">
        <v>1709.7019128787879</v>
      </c>
      <c r="K69" s="210">
        <v>208.7079356060606</v>
      </c>
    </row>
    <row r="70" spans="1:11" s="9" customFormat="1" ht="12" customHeight="1">
      <c r="A70" s="5" t="s">
        <v>109</v>
      </c>
      <c r="B70" s="278"/>
      <c r="C70" s="279"/>
      <c r="D70" s="53" t="s">
        <v>163</v>
      </c>
      <c r="E70" s="39">
        <v>250.95000000000002</v>
      </c>
      <c r="F70" s="54">
        <v>43.71</v>
      </c>
      <c r="G70" s="54">
        <v>71.25</v>
      </c>
      <c r="H70" s="39">
        <v>114.96000000000001</v>
      </c>
      <c r="I70" s="54">
        <v>90.58999999999999</v>
      </c>
      <c r="J70" s="39">
        <v>205.55</v>
      </c>
      <c r="K70" s="211">
        <v>45.4</v>
      </c>
    </row>
    <row r="71" spans="1:11" s="9" customFormat="1" ht="12" customHeight="1">
      <c r="A71" s="5" t="s">
        <v>110</v>
      </c>
      <c r="B71" s="201" t="s">
        <v>78</v>
      </c>
      <c r="C71" s="209" t="s">
        <v>164</v>
      </c>
      <c r="D71" s="53" t="s">
        <v>149</v>
      </c>
      <c r="E71" s="39">
        <v>56451.101136363635</v>
      </c>
      <c r="F71" s="62">
        <v>8784.32</v>
      </c>
      <c r="G71" s="62">
        <v>12316.645000000002</v>
      </c>
      <c r="H71" s="39">
        <v>21100.965000000004</v>
      </c>
      <c r="I71" s="62">
        <v>24747.79613636364</v>
      </c>
      <c r="J71" s="39">
        <v>45848.76113636364</v>
      </c>
      <c r="K71" s="210">
        <v>10602.34</v>
      </c>
    </row>
    <row r="72" spans="1:11" s="9" customFormat="1" ht="15" customHeight="1">
      <c r="A72" s="5" t="s">
        <v>111</v>
      </c>
      <c r="B72" s="278"/>
      <c r="C72" s="279" t="s">
        <v>162</v>
      </c>
      <c r="D72" s="53" t="s">
        <v>149</v>
      </c>
      <c r="E72" s="39">
        <v>5284.291136363636</v>
      </c>
      <c r="F72" s="62">
        <v>924.94</v>
      </c>
      <c r="G72" s="62">
        <v>1615.595</v>
      </c>
      <c r="H72" s="39">
        <v>2540.535</v>
      </c>
      <c r="I72" s="62">
        <v>2070.756136363636</v>
      </c>
      <c r="J72" s="39">
        <v>4611.291136363636</v>
      </c>
      <c r="K72" s="210">
        <v>673</v>
      </c>
    </row>
    <row r="73" spans="1:11" s="9" customFormat="1" ht="15" customHeight="1">
      <c r="A73" s="5" t="s">
        <v>113</v>
      </c>
      <c r="B73" s="278"/>
      <c r="C73" s="279"/>
      <c r="D73" s="53" t="s">
        <v>163</v>
      </c>
      <c r="E73" s="39">
        <v>911.06</v>
      </c>
      <c r="F73" s="54">
        <v>199.75</v>
      </c>
      <c r="G73" s="54">
        <v>271.96</v>
      </c>
      <c r="H73" s="39">
        <v>471.71</v>
      </c>
      <c r="I73" s="54">
        <v>336.55000000000007</v>
      </c>
      <c r="J73" s="39">
        <v>808.26</v>
      </c>
      <c r="K73" s="211">
        <v>102.80000000000001</v>
      </c>
    </row>
    <row r="74" spans="1:11" s="9" customFormat="1" ht="15" customHeight="1">
      <c r="A74" s="5" t="s">
        <v>114</v>
      </c>
      <c r="B74" s="201" t="s">
        <v>165</v>
      </c>
      <c r="C74" s="209" t="s">
        <v>166</v>
      </c>
      <c r="D74" s="27" t="s">
        <v>149</v>
      </c>
      <c r="E74" s="39">
        <v>19056.6</v>
      </c>
      <c r="F74" s="62">
        <v>3756.7</v>
      </c>
      <c r="G74" s="62">
        <v>5960.06</v>
      </c>
      <c r="H74" s="39">
        <v>9716.76</v>
      </c>
      <c r="I74" s="62">
        <v>7712.24</v>
      </c>
      <c r="J74" s="39">
        <v>17429</v>
      </c>
      <c r="K74" s="210">
        <v>1627.6</v>
      </c>
    </row>
    <row r="75" spans="1:11" s="9" customFormat="1" ht="15" customHeight="1">
      <c r="A75" s="5" t="s">
        <v>115</v>
      </c>
      <c r="B75" s="201" t="s">
        <v>170</v>
      </c>
      <c r="C75" s="209" t="s">
        <v>171</v>
      </c>
      <c r="D75" s="27" t="s">
        <v>149</v>
      </c>
      <c r="E75" s="39">
        <v>96</v>
      </c>
      <c r="F75" s="62">
        <v>0</v>
      </c>
      <c r="G75" s="62">
        <v>4.800000000000001</v>
      </c>
      <c r="H75" s="39">
        <v>4.800000000000001</v>
      </c>
      <c r="I75" s="62">
        <v>43.2</v>
      </c>
      <c r="J75" s="39">
        <v>48</v>
      </c>
      <c r="K75" s="210">
        <v>48</v>
      </c>
    </row>
    <row r="76" spans="1:11" s="9" customFormat="1" ht="12" customHeight="1">
      <c r="A76" s="5" t="s">
        <v>116</v>
      </c>
      <c r="B76" s="201" t="s">
        <v>172</v>
      </c>
      <c r="C76" s="209" t="s">
        <v>173</v>
      </c>
      <c r="D76" s="27" t="s">
        <v>149</v>
      </c>
      <c r="E76" s="39">
        <v>0</v>
      </c>
      <c r="F76" s="62">
        <v>0</v>
      </c>
      <c r="G76" s="62">
        <v>0</v>
      </c>
      <c r="H76" s="39">
        <v>0</v>
      </c>
      <c r="I76" s="62">
        <v>0</v>
      </c>
      <c r="J76" s="39">
        <v>0</v>
      </c>
      <c r="K76" s="210">
        <v>0</v>
      </c>
    </row>
    <row r="77" spans="1:11" s="9" customFormat="1" ht="12" customHeight="1">
      <c r="A77" s="5" t="s">
        <v>117</v>
      </c>
      <c r="B77" s="201" t="s">
        <v>174</v>
      </c>
      <c r="C77" s="209" t="s">
        <v>175</v>
      </c>
      <c r="D77" s="27" t="s">
        <v>149</v>
      </c>
      <c r="E77" s="39">
        <v>385.65</v>
      </c>
      <c r="F77" s="62">
        <v>81.8</v>
      </c>
      <c r="G77" s="62">
        <v>94.94</v>
      </c>
      <c r="H77" s="39">
        <v>176.74</v>
      </c>
      <c r="I77" s="62">
        <v>170.28</v>
      </c>
      <c r="J77" s="39">
        <v>347.02</v>
      </c>
      <c r="K77" s="210">
        <v>38.63</v>
      </c>
    </row>
    <row r="78" spans="1:11" s="9" customFormat="1" ht="15" customHeight="1">
      <c r="A78" s="5" t="s">
        <v>82</v>
      </c>
      <c r="B78" s="55" t="s">
        <v>176</v>
      </c>
      <c r="C78" s="212" t="s">
        <v>177</v>
      </c>
      <c r="D78" s="27" t="s">
        <v>149</v>
      </c>
      <c r="E78" s="39">
        <v>16623.21</v>
      </c>
      <c r="F78" s="65">
        <v>2568.78</v>
      </c>
      <c r="G78" s="64">
        <v>3965.134</v>
      </c>
      <c r="H78" s="39">
        <v>6533.914000000001</v>
      </c>
      <c r="I78" s="64">
        <v>8154.475999999999</v>
      </c>
      <c r="J78" s="39">
        <v>14688.39</v>
      </c>
      <c r="K78" s="207">
        <v>1934.82</v>
      </c>
    </row>
    <row r="79" spans="1:11" s="9" customFormat="1" ht="12.75">
      <c r="A79" s="5" t="s">
        <v>118</v>
      </c>
      <c r="B79" s="201" t="s">
        <v>178</v>
      </c>
      <c r="C79" s="209" t="s">
        <v>179</v>
      </c>
      <c r="D79" s="27" t="s">
        <v>149</v>
      </c>
      <c r="E79" s="39">
        <v>3873.0000000000005</v>
      </c>
      <c r="F79" s="62">
        <v>540</v>
      </c>
      <c r="G79" s="62">
        <v>0</v>
      </c>
      <c r="H79" s="39">
        <v>540</v>
      </c>
      <c r="I79" s="62">
        <v>2330.7000000000003</v>
      </c>
      <c r="J79" s="39">
        <v>2870.7000000000003</v>
      </c>
      <c r="K79" s="210">
        <v>1002.3000000000001</v>
      </c>
    </row>
    <row r="80" spans="1:11" s="9" customFormat="1" ht="12.75">
      <c r="A80" s="5" t="s">
        <v>119</v>
      </c>
      <c r="B80" s="201" t="s">
        <v>180</v>
      </c>
      <c r="C80" s="209" t="s">
        <v>181</v>
      </c>
      <c r="D80" s="27" t="s">
        <v>149</v>
      </c>
      <c r="E80" s="39">
        <v>33398.35874852337</v>
      </c>
      <c r="F80" s="65">
        <v>10195.26</v>
      </c>
      <c r="G80" s="65">
        <v>5543.682084858116</v>
      </c>
      <c r="H80" s="39">
        <v>15738.942084858116</v>
      </c>
      <c r="I80" s="65">
        <v>13875.699494863893</v>
      </c>
      <c r="J80" s="39">
        <v>29614.64157972201</v>
      </c>
      <c r="K80" s="207">
        <v>3783.7171688013614</v>
      </c>
    </row>
    <row r="81" spans="1:11" s="9" customFormat="1" ht="12.75">
      <c r="A81" s="5" t="s">
        <v>120</v>
      </c>
      <c r="B81" s="57"/>
      <c r="C81" s="213" t="s">
        <v>182</v>
      </c>
      <c r="D81" s="27" t="s">
        <v>149</v>
      </c>
      <c r="E81" s="39">
        <v>6181.917884887005</v>
      </c>
      <c r="F81" s="62">
        <v>1604.9</v>
      </c>
      <c r="G81" s="62">
        <v>1300.6720848581149</v>
      </c>
      <c r="H81" s="39">
        <v>2905.572084858115</v>
      </c>
      <c r="I81" s="62">
        <v>2425.1961691063175</v>
      </c>
      <c r="J81" s="39">
        <v>5330.768253964432</v>
      </c>
      <c r="K81" s="210">
        <v>851.1496309225735</v>
      </c>
    </row>
    <row r="82" spans="1:11" s="9" customFormat="1" ht="12.75">
      <c r="A82" s="5" t="s">
        <v>121</v>
      </c>
      <c r="B82" s="57"/>
      <c r="C82" s="213" t="s">
        <v>183</v>
      </c>
      <c r="D82" s="27" t="s">
        <v>149</v>
      </c>
      <c r="E82" s="39">
        <v>0</v>
      </c>
      <c r="F82" s="62">
        <v>0</v>
      </c>
      <c r="G82" s="62">
        <v>0</v>
      </c>
      <c r="H82" s="39">
        <v>0</v>
      </c>
      <c r="I82" s="62">
        <v>0</v>
      </c>
      <c r="J82" s="39">
        <v>0</v>
      </c>
      <c r="K82" s="210">
        <v>0</v>
      </c>
    </row>
    <row r="83" spans="1:11" s="9" customFormat="1" ht="22.5">
      <c r="A83" s="5" t="s">
        <v>122</v>
      </c>
      <c r="B83" s="57"/>
      <c r="C83" s="213" t="s">
        <v>184</v>
      </c>
      <c r="D83" s="27" t="s">
        <v>149</v>
      </c>
      <c r="E83" s="39">
        <v>17690.173863636366</v>
      </c>
      <c r="F83" s="62">
        <v>3546.4</v>
      </c>
      <c r="G83" s="62">
        <v>3204.5</v>
      </c>
      <c r="H83" s="39">
        <v>6750.9</v>
      </c>
      <c r="I83" s="62">
        <v>8784.706325757577</v>
      </c>
      <c r="J83" s="39">
        <v>15535.606325757577</v>
      </c>
      <c r="K83" s="210">
        <v>2154.567537878788</v>
      </c>
    </row>
    <row r="84" spans="1:11" s="9" customFormat="1" ht="12.75">
      <c r="A84" s="5" t="s">
        <v>123</v>
      </c>
      <c r="B84" s="57"/>
      <c r="C84" s="213" t="s">
        <v>185</v>
      </c>
      <c r="D84" s="27" t="s">
        <v>149</v>
      </c>
      <c r="E84" s="39">
        <v>0</v>
      </c>
      <c r="F84" s="62">
        <v>0</v>
      </c>
      <c r="G84" s="62">
        <v>0</v>
      </c>
      <c r="H84" s="39">
        <v>0</v>
      </c>
      <c r="I84" s="62">
        <v>0</v>
      </c>
      <c r="J84" s="39">
        <v>0</v>
      </c>
      <c r="K84" s="210">
        <v>0</v>
      </c>
    </row>
    <row r="85" spans="1:11" s="9" customFormat="1" ht="12.75">
      <c r="A85" s="5" t="s">
        <v>124</v>
      </c>
      <c r="B85" s="57"/>
      <c r="C85" s="214" t="s">
        <v>208</v>
      </c>
      <c r="D85" s="27" t="s">
        <v>149</v>
      </c>
      <c r="E85" s="39">
        <v>321.56999999999994</v>
      </c>
      <c r="F85" s="62">
        <v>41.18</v>
      </c>
      <c r="G85" s="62">
        <v>76.01</v>
      </c>
      <c r="H85" s="39">
        <v>117.19</v>
      </c>
      <c r="I85" s="62">
        <v>172.48</v>
      </c>
      <c r="J85" s="39">
        <v>289.66999999999996</v>
      </c>
      <c r="K85" s="210">
        <v>31.9</v>
      </c>
    </row>
    <row r="86" spans="1:11" s="9" customFormat="1" ht="12.75">
      <c r="A86" s="5" t="s">
        <v>125</v>
      </c>
      <c r="B86" s="202"/>
      <c r="C86" s="215" t="s">
        <v>187</v>
      </c>
      <c r="D86" s="27" t="s">
        <v>149</v>
      </c>
      <c r="E86" s="39">
        <v>9204.697</v>
      </c>
      <c r="F86" s="65">
        <v>5002.78</v>
      </c>
      <c r="G86" s="64">
        <v>962.5</v>
      </c>
      <c r="H86" s="39">
        <v>5965.28</v>
      </c>
      <c r="I86" s="64">
        <v>2493.317</v>
      </c>
      <c r="J86" s="39">
        <v>8458.597</v>
      </c>
      <c r="K86" s="207">
        <v>746.0999999999999</v>
      </c>
    </row>
    <row r="87" spans="1:11" s="9" customFormat="1" ht="15" customHeight="1">
      <c r="A87" s="5" t="s">
        <v>126</v>
      </c>
      <c r="B87" s="201" t="s">
        <v>188</v>
      </c>
      <c r="C87" s="209" t="s">
        <v>112</v>
      </c>
      <c r="D87" s="27" t="s">
        <v>149</v>
      </c>
      <c r="E87" s="39">
        <v>8047.51</v>
      </c>
      <c r="F87" s="62">
        <v>1299.46</v>
      </c>
      <c r="G87" s="62">
        <v>2154.7</v>
      </c>
      <c r="H87" s="39">
        <v>3454.16</v>
      </c>
      <c r="I87" s="62">
        <v>3550.45</v>
      </c>
      <c r="J87" s="39">
        <v>7004.61</v>
      </c>
      <c r="K87" s="210">
        <v>1042.9</v>
      </c>
    </row>
    <row r="88" spans="1:11" s="9" customFormat="1" ht="12.75">
      <c r="A88" s="5" t="s">
        <v>127</v>
      </c>
      <c r="B88" s="202"/>
      <c r="C88" s="216" t="s">
        <v>189</v>
      </c>
      <c r="D88" s="27" t="s">
        <v>149</v>
      </c>
      <c r="E88" s="39">
        <v>311</v>
      </c>
      <c r="F88" s="62">
        <v>46</v>
      </c>
      <c r="G88" s="62">
        <v>150</v>
      </c>
      <c r="H88" s="39">
        <v>196</v>
      </c>
      <c r="I88" s="62">
        <v>95</v>
      </c>
      <c r="J88" s="39">
        <v>291</v>
      </c>
      <c r="K88" s="210">
        <v>20</v>
      </c>
    </row>
    <row r="89" spans="1:11" s="9" customFormat="1" ht="12.75">
      <c r="A89" s="5" t="s">
        <v>129</v>
      </c>
      <c r="B89" s="200" t="s">
        <v>192</v>
      </c>
      <c r="C89" s="208" t="s">
        <v>193</v>
      </c>
      <c r="D89" s="27" t="s">
        <v>149</v>
      </c>
      <c r="E89" s="39">
        <v>0</v>
      </c>
      <c r="F89" s="62">
        <v>0</v>
      </c>
      <c r="G89" s="62">
        <v>0</v>
      </c>
      <c r="H89" s="39">
        <v>0</v>
      </c>
      <c r="I89" s="62">
        <v>0</v>
      </c>
      <c r="J89" s="39">
        <v>0</v>
      </c>
      <c r="K89" s="210">
        <v>0</v>
      </c>
    </row>
    <row r="90" spans="1:11" s="9" customFormat="1" ht="12.75">
      <c r="A90" s="5" t="s">
        <v>130</v>
      </c>
      <c r="B90" s="200" t="s">
        <v>194</v>
      </c>
      <c r="C90" s="208" t="s">
        <v>209</v>
      </c>
      <c r="D90" s="27" t="s">
        <v>149</v>
      </c>
      <c r="E90" s="39">
        <v>10568.636656153698</v>
      </c>
      <c r="F90" s="62">
        <v>1544.51</v>
      </c>
      <c r="G90" s="62">
        <v>1610.0713559322035</v>
      </c>
      <c r="H90" s="39">
        <v>3154.581355932203</v>
      </c>
      <c r="I90" s="62">
        <v>6355.1322033898305</v>
      </c>
      <c r="J90" s="39">
        <v>9509.713559322034</v>
      </c>
      <c r="K90" s="210">
        <v>1058.923096831664</v>
      </c>
    </row>
    <row r="91" spans="1:11" s="9" customFormat="1" ht="12.75">
      <c r="A91" s="121" t="s">
        <v>131</v>
      </c>
      <c r="B91" s="200" t="s">
        <v>196</v>
      </c>
      <c r="C91" s="208" t="s">
        <v>195</v>
      </c>
      <c r="D91" s="27" t="s">
        <v>149</v>
      </c>
      <c r="E91" s="39">
        <v>17221.32</v>
      </c>
      <c r="F91" s="62">
        <v>2043.8899999999999</v>
      </c>
      <c r="G91" s="62">
        <v>0</v>
      </c>
      <c r="H91" s="39">
        <v>2043.8899999999999</v>
      </c>
      <c r="I91" s="62">
        <v>8372.28</v>
      </c>
      <c r="J91" s="39">
        <v>10416.17</v>
      </c>
      <c r="K91" s="210">
        <v>6805.15</v>
      </c>
    </row>
    <row r="92" spans="1:11" s="9" customFormat="1" ht="12.75">
      <c r="A92" s="121" t="s">
        <v>132</v>
      </c>
      <c r="B92" s="200" t="s">
        <v>197</v>
      </c>
      <c r="C92" s="208" t="s">
        <v>128</v>
      </c>
      <c r="D92" s="27" t="s">
        <v>149</v>
      </c>
      <c r="E92" s="39">
        <v>0</v>
      </c>
      <c r="F92" s="62">
        <v>0</v>
      </c>
      <c r="G92" s="62">
        <v>0</v>
      </c>
      <c r="H92" s="39">
        <v>0</v>
      </c>
      <c r="I92" s="62">
        <v>0</v>
      </c>
      <c r="J92" s="39">
        <v>0</v>
      </c>
      <c r="K92" s="210">
        <v>0</v>
      </c>
    </row>
    <row r="93" spans="1:11" s="9" customFormat="1" ht="12.75">
      <c r="A93" s="121" t="s">
        <v>133</v>
      </c>
      <c r="B93" s="200" t="s">
        <v>210</v>
      </c>
      <c r="C93" s="208" t="s">
        <v>198</v>
      </c>
      <c r="D93" s="27" t="s">
        <v>149</v>
      </c>
      <c r="E93" s="39">
        <v>9392.58</v>
      </c>
      <c r="F93" s="62">
        <v>1802.79</v>
      </c>
      <c r="G93" s="62">
        <v>3866.908</v>
      </c>
      <c r="H93" s="39">
        <v>5669.698</v>
      </c>
      <c r="I93" s="62">
        <v>3187.102</v>
      </c>
      <c r="J93" s="39">
        <v>8856.8</v>
      </c>
      <c r="K93" s="210">
        <v>535.78</v>
      </c>
    </row>
    <row r="94" spans="1:11" s="9" customFormat="1" ht="21">
      <c r="A94" s="121" t="s">
        <v>134</v>
      </c>
      <c r="B94" s="200" t="s">
        <v>151</v>
      </c>
      <c r="C94" s="209" t="s">
        <v>211</v>
      </c>
      <c r="D94" s="27" t="s">
        <v>149</v>
      </c>
      <c r="E94" s="39">
        <v>13437.07462121212</v>
      </c>
      <c r="F94" s="62">
        <v>1659.6</v>
      </c>
      <c r="G94" s="62">
        <v>4967.2</v>
      </c>
      <c r="H94" s="39">
        <v>6626.799999999999</v>
      </c>
      <c r="I94" s="62">
        <v>5466.5346590909085</v>
      </c>
      <c r="J94" s="39">
        <v>12093.334659090908</v>
      </c>
      <c r="K94" s="210">
        <v>1343.7399621212126</v>
      </c>
    </row>
    <row r="95" spans="1:11" s="9" customFormat="1" ht="21">
      <c r="A95" s="121" t="s">
        <v>136</v>
      </c>
      <c r="B95" s="200" t="s">
        <v>152</v>
      </c>
      <c r="C95" s="209" t="s">
        <v>212</v>
      </c>
      <c r="D95" s="27" t="s">
        <v>149</v>
      </c>
      <c r="E95" s="39">
        <v>203140.26101073765</v>
      </c>
      <c r="F95" s="65">
        <v>37235.1</v>
      </c>
      <c r="G95" s="65">
        <v>43702.210043063045</v>
      </c>
      <c r="H95" s="39">
        <v>80937.31004306304</v>
      </c>
      <c r="I95" s="65">
        <v>90881.4028043143</v>
      </c>
      <c r="J95" s="39">
        <v>171818.71284737735</v>
      </c>
      <c r="K95" s="207">
        <v>31321.5481633603</v>
      </c>
    </row>
    <row r="96" spans="1:11" s="9" customFormat="1" ht="12.75">
      <c r="A96" s="121" t="s">
        <v>137</v>
      </c>
      <c r="B96" s="200"/>
      <c r="C96" s="217" t="s">
        <v>153</v>
      </c>
      <c r="D96" s="27" t="s">
        <v>149</v>
      </c>
      <c r="E96" s="39">
        <v>199804.3676552067</v>
      </c>
      <c r="F96" s="62">
        <v>36895.73</v>
      </c>
      <c r="G96" s="62">
        <v>43208.123512760016</v>
      </c>
      <c r="H96" s="39">
        <v>80103.85351276002</v>
      </c>
      <c r="I96" s="62">
        <v>89360.77337692601</v>
      </c>
      <c r="J96" s="39">
        <v>169464.62688968604</v>
      </c>
      <c r="K96" s="210">
        <v>30339.74076552067</v>
      </c>
    </row>
    <row r="97" spans="1:11" s="9" customFormat="1" ht="13.5" thickBot="1">
      <c r="A97" s="121" t="s">
        <v>138</v>
      </c>
      <c r="B97" s="203"/>
      <c r="C97" s="218" t="s">
        <v>201</v>
      </c>
      <c r="D97" s="219" t="s">
        <v>149</v>
      </c>
      <c r="E97" s="220">
        <v>3335.8933555309522</v>
      </c>
      <c r="F97" s="221">
        <v>339.36999999999534</v>
      </c>
      <c r="G97" s="221">
        <v>494.0865303030296</v>
      </c>
      <c r="H97" s="220">
        <v>833.4565303030249</v>
      </c>
      <c r="I97" s="221">
        <v>1520.6294273882959</v>
      </c>
      <c r="J97" s="220">
        <v>2354.085957691321</v>
      </c>
      <c r="K97" s="222">
        <v>981.8073978396314</v>
      </c>
    </row>
  </sheetData>
  <sheetProtection/>
  <mergeCells count="38">
    <mergeCell ref="B72:B73"/>
    <mergeCell ref="C72:C73"/>
    <mergeCell ref="B63:B64"/>
    <mergeCell ref="C63:C64"/>
    <mergeCell ref="D63:D64"/>
    <mergeCell ref="E63:E64"/>
    <mergeCell ref="B69:B70"/>
    <mergeCell ref="C69:C70"/>
    <mergeCell ref="B31:B32"/>
    <mergeCell ref="C31:C32"/>
    <mergeCell ref="B33:B34"/>
    <mergeCell ref="C33:C34"/>
    <mergeCell ref="F63:K63"/>
    <mergeCell ref="B36:B37"/>
    <mergeCell ref="C36:C37"/>
    <mergeCell ref="B38:B39"/>
    <mergeCell ref="C38:C39"/>
    <mergeCell ref="B62:K62"/>
    <mergeCell ref="B22:B23"/>
    <mergeCell ref="C22:C23"/>
    <mergeCell ref="B25:B26"/>
    <mergeCell ref="C25:C26"/>
    <mergeCell ref="B27:B28"/>
    <mergeCell ref="C27:C28"/>
    <mergeCell ref="B15:B16"/>
    <mergeCell ref="C15:C16"/>
    <mergeCell ref="B17:B18"/>
    <mergeCell ref="C17:C18"/>
    <mergeCell ref="B20:B21"/>
    <mergeCell ref="C20:C21"/>
    <mergeCell ref="B5:K5"/>
    <mergeCell ref="B8:D8"/>
    <mergeCell ref="B9:B10"/>
    <mergeCell ref="C9:C10"/>
    <mergeCell ref="D9:D10"/>
    <mergeCell ref="E9:E10"/>
    <mergeCell ref="F9:K9"/>
    <mergeCell ref="C7:K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2"/>
  <sheetViews>
    <sheetView view="pageBreakPreview" zoomScaleNormal="90" zoomScaleSheetLayoutView="100" zoomScalePageLayoutView="0" workbookViewId="0" topLeftCell="C5">
      <pane xSplit="2" ySplit="5" topLeftCell="S1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W29" sqref="AW29"/>
    </sheetView>
  </sheetViews>
  <sheetFormatPr defaultColWidth="9.140625" defaultRowHeight="12.75"/>
  <cols>
    <col min="1" max="1" width="9.140625" style="121" customWidth="1"/>
    <col min="2" max="2" width="6.7109375" style="3" customWidth="1"/>
    <col min="3" max="3" width="40.7109375" style="4" customWidth="1"/>
    <col min="4" max="4" width="9.00390625" style="4" customWidth="1"/>
    <col min="5" max="17" width="10.7109375" style="4" customWidth="1"/>
    <col min="18" max="18" width="9.57421875" style="4" customWidth="1"/>
    <col min="19" max="25" width="10.7109375" style="4" customWidth="1"/>
    <col min="26" max="26" width="7.8515625" style="4" hidden="1" customWidth="1"/>
    <col min="27" max="32" width="10.7109375" style="4" hidden="1" customWidth="1"/>
    <col min="33" max="36" width="9.140625" style="4" hidden="1" customWidth="1"/>
    <col min="37" max="37" width="0.5625" style="4" hidden="1" customWidth="1"/>
    <col min="38" max="38" width="9.140625" style="4" hidden="1" customWidth="1"/>
    <col min="39" max="39" width="0.71875" style="4" hidden="1" customWidth="1"/>
    <col min="40" max="40" width="9.140625" style="4" hidden="1" customWidth="1"/>
    <col min="41" max="41" width="11.140625" style="4" hidden="1" customWidth="1"/>
    <col min="42" max="48" width="9.140625" style="4" hidden="1" customWidth="1"/>
    <col min="49" max="16384" width="9.140625" style="4" customWidth="1"/>
  </cols>
  <sheetData>
    <row r="1" spans="1:29" ht="12.75" customHeight="1" hidden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ht="12.75" hidden="1">
      <c r="A2" s="2" t="s">
        <v>29</v>
      </c>
      <c r="B2" s="3" t="s">
        <v>29</v>
      </c>
      <c r="C2" s="4" t="s">
        <v>29</v>
      </c>
      <c r="D2" s="4" t="s">
        <v>29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</row>
    <row r="3" spans="1:29" ht="12.75" hidden="1">
      <c r="A3" s="2" t="s">
        <v>29</v>
      </c>
      <c r="B3" s="3" t="s">
        <v>29</v>
      </c>
      <c r="C3" s="4" t="s">
        <v>29</v>
      </c>
      <c r="D3" s="4" t="s">
        <v>29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</row>
    <row r="4" spans="1:29" ht="12.75" hidden="1">
      <c r="A4" s="2" t="s">
        <v>29</v>
      </c>
      <c r="B4" s="3" t="s">
        <v>29</v>
      </c>
      <c r="C4" s="4" t="s">
        <v>29</v>
      </c>
      <c r="D4" s="4" t="s">
        <v>29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</row>
    <row r="5" spans="1:33" s="9" customFormat="1" ht="16.5" customHeight="1">
      <c r="A5" s="5" t="s">
        <v>30</v>
      </c>
      <c r="B5" s="251" t="s">
        <v>226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6"/>
      <c r="O5" s="6"/>
      <c r="P5" s="6"/>
      <c r="Q5" s="6"/>
      <c r="R5" s="7"/>
      <c r="S5" s="251" t="s">
        <v>31</v>
      </c>
      <c r="T5" s="251"/>
      <c r="U5" s="251"/>
      <c r="V5" s="251"/>
      <c r="W5" s="251"/>
      <c r="X5" s="251"/>
      <c r="Y5" s="251"/>
      <c r="Z5" s="8"/>
      <c r="AA5" s="251" t="s">
        <v>32</v>
      </c>
      <c r="AB5" s="251"/>
      <c r="AC5" s="251"/>
      <c r="AD5" s="251"/>
      <c r="AE5" s="251"/>
      <c r="AF5" s="6"/>
      <c r="AG5" s="7"/>
    </row>
    <row r="6" spans="1:33" s="5" customFormat="1" ht="21" customHeight="1" thickBot="1">
      <c r="A6" s="5" t="s">
        <v>30</v>
      </c>
      <c r="B6" s="252"/>
      <c r="C6" s="252"/>
      <c r="D6" s="25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"/>
      <c r="S6" s="10"/>
      <c r="T6" s="10"/>
      <c r="U6" s="10"/>
      <c r="V6" s="10"/>
      <c r="W6" s="10"/>
      <c r="X6" s="10"/>
      <c r="Y6" s="10"/>
      <c r="Z6" s="8"/>
      <c r="AA6" s="11"/>
      <c r="AB6" s="11"/>
      <c r="AC6" s="11"/>
      <c r="AD6" s="11"/>
      <c r="AE6" s="12"/>
      <c r="AF6" s="12"/>
      <c r="AG6" s="7"/>
    </row>
    <row r="7" spans="1:34" s="15" customFormat="1" ht="23.25" customHeight="1" thickBot="1">
      <c r="A7" s="13" t="s">
        <v>30</v>
      </c>
      <c r="B7" s="280"/>
      <c r="C7" s="281"/>
      <c r="D7" s="258" t="s">
        <v>33</v>
      </c>
      <c r="E7" s="259" t="s">
        <v>224</v>
      </c>
      <c r="F7" s="259" t="s">
        <v>227</v>
      </c>
      <c r="G7" s="259" t="s">
        <v>223</v>
      </c>
      <c r="H7" s="261" t="s">
        <v>34</v>
      </c>
      <c r="I7" s="262"/>
      <c r="J7" s="262"/>
      <c r="K7" s="262"/>
      <c r="L7" s="262"/>
      <c r="M7" s="263"/>
      <c r="N7" s="259" t="s">
        <v>156</v>
      </c>
      <c r="O7" s="259" t="s">
        <v>221</v>
      </c>
      <c r="P7" s="259" t="s">
        <v>225</v>
      </c>
      <c r="Q7" s="259" t="s">
        <v>228</v>
      </c>
      <c r="R7" s="284" t="s">
        <v>35</v>
      </c>
      <c r="S7" s="287" t="s">
        <v>227</v>
      </c>
      <c r="T7" s="288" t="s">
        <v>34</v>
      </c>
      <c r="U7" s="288"/>
      <c r="V7" s="288"/>
      <c r="W7" s="288"/>
      <c r="X7" s="288"/>
      <c r="Y7" s="288"/>
      <c r="Z7" s="289" t="s">
        <v>35</v>
      </c>
      <c r="AA7" s="290" t="s">
        <v>36</v>
      </c>
      <c r="AB7" s="290"/>
      <c r="AC7" s="282" t="s">
        <v>37</v>
      </c>
      <c r="AD7" s="282"/>
      <c r="AE7" s="283" t="s">
        <v>38</v>
      </c>
      <c r="AF7" s="283"/>
      <c r="AG7" s="284" t="s">
        <v>35</v>
      </c>
      <c r="AH7" s="284" t="s">
        <v>35</v>
      </c>
    </row>
    <row r="8" spans="1:45" s="15" customFormat="1" ht="22.5" thickBot="1">
      <c r="A8" s="13" t="s">
        <v>30</v>
      </c>
      <c r="B8" s="280"/>
      <c r="C8" s="281"/>
      <c r="D8" s="258"/>
      <c r="E8" s="260"/>
      <c r="F8" s="260"/>
      <c r="G8" s="260"/>
      <c r="H8" s="1" t="s">
        <v>39</v>
      </c>
      <c r="I8" s="1" t="s">
        <v>40</v>
      </c>
      <c r="J8" s="1" t="s">
        <v>41</v>
      </c>
      <c r="K8" s="1" t="s">
        <v>42</v>
      </c>
      <c r="L8" s="1" t="s">
        <v>43</v>
      </c>
      <c r="M8" s="1" t="s">
        <v>44</v>
      </c>
      <c r="N8" s="260"/>
      <c r="O8" s="260"/>
      <c r="P8" s="260"/>
      <c r="Q8" s="260"/>
      <c r="R8" s="284"/>
      <c r="S8" s="287"/>
      <c r="T8" s="14" t="s">
        <v>39</v>
      </c>
      <c r="U8" s="14" t="s">
        <v>40</v>
      </c>
      <c r="V8" s="14" t="s">
        <v>41</v>
      </c>
      <c r="W8" s="14" t="s">
        <v>42</v>
      </c>
      <c r="X8" s="14" t="s">
        <v>43</v>
      </c>
      <c r="Y8" s="14" t="s">
        <v>44</v>
      </c>
      <c r="Z8" s="289"/>
      <c r="AA8" s="17" t="s">
        <v>45</v>
      </c>
      <c r="AB8" s="17" t="s">
        <v>46</v>
      </c>
      <c r="AC8" s="17" t="s">
        <v>45</v>
      </c>
      <c r="AD8" s="17" t="s">
        <v>46</v>
      </c>
      <c r="AE8" s="17" t="s">
        <v>47</v>
      </c>
      <c r="AF8" s="17" t="s">
        <v>48</v>
      </c>
      <c r="AG8" s="284"/>
      <c r="AH8" s="284"/>
      <c r="AI8" s="159"/>
      <c r="AJ8" s="159"/>
      <c r="AK8" s="159"/>
      <c r="AL8" s="159"/>
      <c r="AM8" s="159"/>
      <c r="AN8" s="164"/>
      <c r="AO8" s="159"/>
      <c r="AP8" s="159"/>
      <c r="AQ8" s="159"/>
      <c r="AR8" s="159"/>
      <c r="AS8" s="159"/>
    </row>
    <row r="9" spans="1:45" s="9" customFormat="1" ht="19.5" customHeight="1" thickBot="1">
      <c r="A9" s="5" t="s">
        <v>30</v>
      </c>
      <c r="B9" s="18">
        <v>1</v>
      </c>
      <c r="C9" s="19">
        <v>2</v>
      </c>
      <c r="D9" s="20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2"/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89"/>
      <c r="AA9" s="24">
        <v>24</v>
      </c>
      <c r="AB9" s="24">
        <v>25</v>
      </c>
      <c r="AC9" s="24">
        <v>26</v>
      </c>
      <c r="AD9" s="24">
        <v>27</v>
      </c>
      <c r="AE9" s="24">
        <v>28</v>
      </c>
      <c r="AF9" s="24">
        <v>29</v>
      </c>
      <c r="AG9" s="284"/>
      <c r="AH9" s="284"/>
      <c r="AI9" s="163" t="s">
        <v>220</v>
      </c>
      <c r="AJ9" s="163">
        <v>2</v>
      </c>
      <c r="AK9" s="163"/>
      <c r="AL9" s="163">
        <v>3</v>
      </c>
      <c r="AM9" s="163"/>
      <c r="AN9" s="163">
        <v>4</v>
      </c>
      <c r="AO9" s="163" t="s">
        <v>219</v>
      </c>
      <c r="AP9" s="163" t="s">
        <v>214</v>
      </c>
      <c r="AQ9" s="163"/>
      <c r="AR9" s="163" t="s">
        <v>216</v>
      </c>
      <c r="AS9" s="163" t="s">
        <v>215</v>
      </c>
    </row>
    <row r="10" spans="1:45" s="9" customFormat="1" ht="15" customHeight="1">
      <c r="A10" s="5" t="s">
        <v>49</v>
      </c>
      <c r="B10" s="25" t="s">
        <v>54</v>
      </c>
      <c r="C10" s="26" t="s">
        <v>50</v>
      </c>
      <c r="D10" s="27" t="s">
        <v>149</v>
      </c>
      <c r="E10" s="28">
        <v>1007209.6247699999</v>
      </c>
      <c r="F10" s="29">
        <v>987755.1784969</v>
      </c>
      <c r="G10" s="28" t="e">
        <f aca="true" t="shared" si="0" ref="G10:G57">L10+M10</f>
        <v>#REF!</v>
      </c>
      <c r="H10" s="30" t="e">
        <f>H11+H50+H51+H52+H53</f>
        <v>#REF!</v>
      </c>
      <c r="I10" s="29" t="e">
        <f>I11+I50+I51+I52+I53</f>
        <v>#REF!</v>
      </c>
      <c r="J10" s="28" t="e">
        <f aca="true" t="shared" si="1" ref="J10:J57">H10+I10</f>
        <v>#REF!</v>
      </c>
      <c r="K10" s="29" t="e">
        <f>K11+K50+K51+K52+K53</f>
        <v>#REF!</v>
      </c>
      <c r="L10" s="28" t="e">
        <f aca="true" t="shared" si="2" ref="L10:L57">K10+J10</f>
        <v>#REF!</v>
      </c>
      <c r="M10" s="30" t="e">
        <f>M11+M50+M51+M52+M53</f>
        <v>#REF!</v>
      </c>
      <c r="N10" s="30" t="e">
        <f aca="true" t="shared" si="3" ref="N10:N53">G10</f>
        <v>#REF!</v>
      </c>
      <c r="O10" s="30" t="e">
        <f aca="true" t="shared" si="4" ref="O10:O53">N10</f>
        <v>#REF!</v>
      </c>
      <c r="P10" s="30" t="e">
        <f aca="true" t="shared" si="5" ref="P10:P53">O10*1.016</f>
        <v>#REF!</v>
      </c>
      <c r="Q10" s="30" t="e">
        <f aca="true" t="shared" si="6" ref="Q10:Q53">P10*1.017</f>
        <v>#REF!</v>
      </c>
      <c r="R10" s="31"/>
      <c r="S10" s="28" t="e">
        <f aca="true" t="shared" si="7" ref="S10:S57">X10+Y10</f>
        <v>#REF!</v>
      </c>
      <c r="T10" s="32" t="e">
        <f>T11+T50+T51+T52+T53</f>
        <v>#REF!</v>
      </c>
      <c r="U10" s="28" t="e">
        <f>U11+U50+U51+U52+U53</f>
        <v>#REF!</v>
      </c>
      <c r="V10" s="28" t="e">
        <f aca="true" t="shared" si="8" ref="V10:V57">T10+U10</f>
        <v>#REF!</v>
      </c>
      <c r="W10" s="32" t="e">
        <f>W11+W50+W51+W52+W53</f>
        <v>#REF!</v>
      </c>
      <c r="X10" s="28" t="e">
        <f aca="true" t="shared" si="9" ref="X10:X57">V10+W10</f>
        <v>#REF!</v>
      </c>
      <c r="Y10" s="33" t="e">
        <f>Y11+Y50+Y51+Y52+Y53</f>
        <v>#REF!</v>
      </c>
      <c r="Z10" s="34"/>
      <c r="AA10" s="35" t="e">
        <f aca="true" t="shared" si="10" ref="AA10:AA57">H10</f>
        <v>#REF!</v>
      </c>
      <c r="AB10" s="35" t="e">
        <f aca="true" t="shared" si="11" ref="AB10:AB58">G10</f>
        <v>#REF!</v>
      </c>
      <c r="AC10" s="35" t="e">
        <f aca="true" t="shared" si="12" ref="AC10:AC57">T10</f>
        <v>#REF!</v>
      </c>
      <c r="AD10" s="35" t="e">
        <f aca="true" t="shared" si="13" ref="AD10:AD58">S10</f>
        <v>#REF!</v>
      </c>
      <c r="AE10" s="36"/>
      <c r="AF10" s="36"/>
      <c r="AG10" s="34"/>
      <c r="AH10" s="34"/>
      <c r="AI10" s="193" t="e">
        <f>H10+H66</f>
        <v>#REF!</v>
      </c>
      <c r="AJ10" s="193" t="e">
        <f aca="true" t="shared" si="14" ref="AI10:AJ12">I10+I66</f>
        <v>#REF!</v>
      </c>
      <c r="AK10" s="193"/>
      <c r="AL10" s="193" t="e">
        <f>K10+K66</f>
        <v>#REF!</v>
      </c>
      <c r="AM10" s="193"/>
      <c r="AN10" s="193" t="e">
        <f>M10+M66</f>
        <v>#REF!</v>
      </c>
      <c r="AO10" s="193" t="e">
        <f>AI10+AJ10+AL10+AN10</f>
        <v>#REF!</v>
      </c>
      <c r="AP10" s="193" t="e">
        <f aca="true" t="shared" si="15" ref="AP10:AQ12">T10+T66</f>
        <v>#REF!</v>
      </c>
      <c r="AQ10" s="193" t="e">
        <f t="shared" si="15"/>
        <v>#REF!</v>
      </c>
      <c r="AR10" s="193" t="e">
        <f>AI10+AJ10</f>
        <v>#REF!</v>
      </c>
      <c r="AS10" s="193" t="e">
        <f>AP10+AQ10</f>
        <v>#REF!</v>
      </c>
    </row>
    <row r="11" spans="1:45" s="9" customFormat="1" ht="12.75">
      <c r="A11" s="5" t="s">
        <v>51</v>
      </c>
      <c r="B11" s="37" t="s">
        <v>158</v>
      </c>
      <c r="C11" s="38" t="s">
        <v>159</v>
      </c>
      <c r="D11" s="27" t="s">
        <v>149</v>
      </c>
      <c r="E11" s="39">
        <v>921913.60947</v>
      </c>
      <c r="F11" s="40">
        <v>912269.6290369001</v>
      </c>
      <c r="G11" s="39" t="e">
        <f t="shared" si="0"/>
        <v>#REF!</v>
      </c>
      <c r="H11" s="41" t="e">
        <f>H12+H17+H22+H28+H34+H36+H38+H39+H40+H47+H49</f>
        <v>#REF!</v>
      </c>
      <c r="I11" s="40" t="e">
        <f>I12+I17+I22+I28+I34+I36+I38+I39+I40+I47+I49</f>
        <v>#REF!</v>
      </c>
      <c r="J11" s="39" t="e">
        <f t="shared" si="1"/>
        <v>#REF!</v>
      </c>
      <c r="K11" s="40" t="e">
        <f>K12+K17+K22+K28+K34+K36+K38+K39+K40+K47+K49</f>
        <v>#REF!</v>
      </c>
      <c r="L11" s="39" t="e">
        <f t="shared" si="2"/>
        <v>#REF!</v>
      </c>
      <c r="M11" s="41" t="e">
        <f>M12+M17+M22+M28+M34+M36+M38+M39+M40+M47+M49</f>
        <v>#REF!</v>
      </c>
      <c r="N11" s="41" t="e">
        <f t="shared" si="3"/>
        <v>#REF!</v>
      </c>
      <c r="O11" s="41" t="e">
        <f t="shared" si="4"/>
        <v>#REF!</v>
      </c>
      <c r="P11" s="41" t="e">
        <f t="shared" si="5"/>
        <v>#REF!</v>
      </c>
      <c r="Q11" s="41" t="e">
        <f t="shared" si="6"/>
        <v>#REF!</v>
      </c>
      <c r="R11" s="31"/>
      <c r="S11" s="39" t="e">
        <f t="shared" si="7"/>
        <v>#REF!</v>
      </c>
      <c r="T11" s="42" t="e">
        <f>T12+T17+T22+T28+T34+T36+T38+T39+T40+T47+T49</f>
        <v>#REF!</v>
      </c>
      <c r="U11" s="39" t="e">
        <f>U12+U17+U22+U28+U34+U36+U38+U39+U40+U47+U49</f>
        <v>#REF!</v>
      </c>
      <c r="V11" s="39" t="e">
        <f t="shared" si="8"/>
        <v>#REF!</v>
      </c>
      <c r="W11" s="42" t="e">
        <f>W12+W17+W22+W28+W34+W36+W38+W39+W40+W47+W49</f>
        <v>#REF!</v>
      </c>
      <c r="X11" s="39" t="e">
        <f t="shared" si="9"/>
        <v>#REF!</v>
      </c>
      <c r="Y11" s="43" t="e">
        <f>Y12+Y17+Y22+Y28+Y34+Y36+Y38+Y39+Y40+Y47+Y49</f>
        <v>#REF!</v>
      </c>
      <c r="Z11" s="34"/>
      <c r="AA11" s="35" t="e">
        <f t="shared" si="10"/>
        <v>#REF!</v>
      </c>
      <c r="AB11" s="35" t="e">
        <f t="shared" si="11"/>
        <v>#REF!</v>
      </c>
      <c r="AC11" s="35" t="e">
        <f t="shared" si="12"/>
        <v>#REF!</v>
      </c>
      <c r="AD11" s="35" t="e">
        <f t="shared" si="13"/>
        <v>#REF!</v>
      </c>
      <c r="AE11" s="36"/>
      <c r="AF11" s="36"/>
      <c r="AG11" s="34"/>
      <c r="AH11" s="34"/>
      <c r="AI11" s="193" t="e">
        <f t="shared" si="14"/>
        <v>#REF!</v>
      </c>
      <c r="AJ11" s="193" t="e">
        <f t="shared" si="14"/>
        <v>#REF!</v>
      </c>
      <c r="AK11" s="193"/>
      <c r="AL11" s="193" t="e">
        <f>K11+K67</f>
        <v>#REF!</v>
      </c>
      <c r="AM11" s="193"/>
      <c r="AN11" s="193" t="e">
        <f>M11+M67</f>
        <v>#REF!</v>
      </c>
      <c r="AO11" s="193" t="e">
        <f aca="true" t="shared" si="16" ref="AO11:AO57">AI11+AJ11+AL11+AN11</f>
        <v>#REF!</v>
      </c>
      <c r="AP11" s="193" t="e">
        <f t="shared" si="15"/>
        <v>#REF!</v>
      </c>
      <c r="AQ11" s="193" t="e">
        <f t="shared" si="15"/>
        <v>#REF!</v>
      </c>
      <c r="AR11" s="193" t="e">
        <f aca="true" t="shared" si="17" ref="AR11:AR57">AI11+AJ11</f>
        <v>#REF!</v>
      </c>
      <c r="AS11" s="193" t="e">
        <f aca="true" t="shared" si="18" ref="AS11:AS57">AP11+AQ11</f>
        <v>#REF!</v>
      </c>
    </row>
    <row r="12" spans="1:48" s="9" customFormat="1" ht="12.75">
      <c r="A12" s="5" t="s">
        <v>52</v>
      </c>
      <c r="B12" s="37" t="s">
        <v>59</v>
      </c>
      <c r="C12" s="44" t="s">
        <v>160</v>
      </c>
      <c r="D12" s="27" t="s">
        <v>149</v>
      </c>
      <c r="E12" s="39">
        <v>85355.21</v>
      </c>
      <c r="F12" s="40">
        <v>95340.59</v>
      </c>
      <c r="G12" s="39" t="e">
        <f t="shared" si="0"/>
        <v>#REF!</v>
      </c>
      <c r="H12" s="41" t="e">
        <f>H13</f>
        <v>#REF!</v>
      </c>
      <c r="I12" s="40" t="e">
        <f>I13</f>
        <v>#REF!</v>
      </c>
      <c r="J12" s="39" t="e">
        <f t="shared" si="1"/>
        <v>#REF!</v>
      </c>
      <c r="K12" s="40" t="e">
        <f>K13</f>
        <v>#REF!</v>
      </c>
      <c r="L12" s="39" t="e">
        <f t="shared" si="2"/>
        <v>#REF!</v>
      </c>
      <c r="M12" s="41" t="e">
        <f>M13</f>
        <v>#REF!</v>
      </c>
      <c r="N12" s="41" t="e">
        <f t="shared" si="3"/>
        <v>#REF!</v>
      </c>
      <c r="O12" s="41" t="e">
        <f t="shared" si="4"/>
        <v>#REF!</v>
      </c>
      <c r="P12" s="41" t="e">
        <f t="shared" si="5"/>
        <v>#REF!</v>
      </c>
      <c r="Q12" s="41" t="e">
        <f t="shared" si="6"/>
        <v>#REF!</v>
      </c>
      <c r="R12" s="31"/>
      <c r="S12" s="39" t="e">
        <f t="shared" si="7"/>
        <v>#REF!</v>
      </c>
      <c r="T12" s="42" t="e">
        <f>T13</f>
        <v>#REF!</v>
      </c>
      <c r="U12" s="39" t="e">
        <f>U13</f>
        <v>#REF!</v>
      </c>
      <c r="V12" s="39" t="e">
        <f t="shared" si="8"/>
        <v>#REF!</v>
      </c>
      <c r="W12" s="42" t="e">
        <f>W13</f>
        <v>#REF!</v>
      </c>
      <c r="X12" s="39" t="e">
        <f t="shared" si="9"/>
        <v>#REF!</v>
      </c>
      <c r="Y12" s="43" t="e">
        <f>Y13</f>
        <v>#REF!</v>
      </c>
      <c r="Z12" s="34"/>
      <c r="AA12" s="35" t="e">
        <f t="shared" si="10"/>
        <v>#REF!</v>
      </c>
      <c r="AB12" s="35" t="e">
        <f t="shared" si="11"/>
        <v>#REF!</v>
      </c>
      <c r="AC12" s="35" t="e">
        <f t="shared" si="12"/>
        <v>#REF!</v>
      </c>
      <c r="AD12" s="35" t="e">
        <f t="shared" si="13"/>
        <v>#REF!</v>
      </c>
      <c r="AE12" s="36"/>
      <c r="AF12" s="36"/>
      <c r="AG12" s="34"/>
      <c r="AH12" s="34"/>
      <c r="AI12" s="194" t="e">
        <f t="shared" si="14"/>
        <v>#REF!</v>
      </c>
      <c r="AJ12" s="194" t="e">
        <f t="shared" si="14"/>
        <v>#REF!</v>
      </c>
      <c r="AK12" s="194"/>
      <c r="AL12" s="194" t="e">
        <f>K12+K68</f>
        <v>#REF!</v>
      </c>
      <c r="AM12" s="194"/>
      <c r="AN12" s="194" t="e">
        <f>M12+M68</f>
        <v>#REF!</v>
      </c>
      <c r="AO12" s="193" t="e">
        <f t="shared" si="16"/>
        <v>#REF!</v>
      </c>
      <c r="AP12" s="193" t="e">
        <f t="shared" si="15"/>
        <v>#REF!</v>
      </c>
      <c r="AQ12" s="193" t="e">
        <f t="shared" si="15"/>
        <v>#REF!</v>
      </c>
      <c r="AR12" s="193" t="e">
        <f t="shared" si="17"/>
        <v>#REF!</v>
      </c>
      <c r="AS12" s="193" t="e">
        <f t="shared" si="18"/>
        <v>#REF!</v>
      </c>
      <c r="AT12" s="158" t="e">
        <f>AO12+AO17</f>
        <v>#REF!</v>
      </c>
      <c r="AU12" s="196" t="e">
        <f>AO16+'[1]Страница1_1'!$C$35+'[1]Страница1_1'!$C$45</f>
        <v>#REF!</v>
      </c>
      <c r="AV12" s="196" t="e">
        <f>AU12+AU17</f>
        <v>#REF!</v>
      </c>
    </row>
    <row r="13" spans="1:48" s="9" customFormat="1" ht="15" customHeight="1">
      <c r="A13" s="5" t="s">
        <v>53</v>
      </c>
      <c r="B13" s="285"/>
      <c r="C13" s="286" t="s">
        <v>161</v>
      </c>
      <c r="D13" s="27" t="s">
        <v>149</v>
      </c>
      <c r="E13" s="45">
        <v>85355.21</v>
      </c>
      <c r="F13" s="46">
        <v>95340.59</v>
      </c>
      <c r="G13" s="39" t="e">
        <f t="shared" si="0"/>
        <v>#REF!</v>
      </c>
      <c r="H13" s="50" t="e">
        <f>'Отчет Ремонт МРСК'!F15+#REF!</f>
        <v>#REF!</v>
      </c>
      <c r="I13" s="48" t="e">
        <f>'Отчет Ремонт МРСК'!G15+#REF!</f>
        <v>#REF!</v>
      </c>
      <c r="J13" s="39" t="e">
        <f t="shared" si="1"/>
        <v>#REF!</v>
      </c>
      <c r="K13" s="48" t="e">
        <f>'Отчет Ремонт МРСК'!I15+#REF!</f>
        <v>#REF!</v>
      </c>
      <c r="L13" s="39" t="e">
        <f t="shared" si="2"/>
        <v>#REF!</v>
      </c>
      <c r="M13" s="47" t="e">
        <f>'Отчет Ремонт МРСК'!K15+#REF!</f>
        <v>#REF!</v>
      </c>
      <c r="N13" s="49" t="e">
        <f t="shared" si="3"/>
        <v>#REF!</v>
      </c>
      <c r="O13" s="49" t="e">
        <f t="shared" si="4"/>
        <v>#REF!</v>
      </c>
      <c r="P13" s="49" t="e">
        <f t="shared" si="5"/>
        <v>#REF!</v>
      </c>
      <c r="Q13" s="49" t="e">
        <f t="shared" si="6"/>
        <v>#REF!</v>
      </c>
      <c r="R13" s="31"/>
      <c r="S13" s="39" t="e">
        <f t="shared" si="7"/>
        <v>#REF!</v>
      </c>
      <c r="T13" s="50" t="e">
        <f>'Отчет Ремонт МРСК'!#REF!+#REF!</f>
        <v>#REF!</v>
      </c>
      <c r="U13" s="51" t="e">
        <f>'Отчет Ремонт МРСК'!#REF!+#REF!</f>
        <v>#REF!</v>
      </c>
      <c r="V13" s="39" t="e">
        <f t="shared" si="8"/>
        <v>#REF!</v>
      </c>
      <c r="W13" s="50" t="e">
        <f>'Отчет Ремонт МРСК'!#REF!+#REF!</f>
        <v>#REF!</v>
      </c>
      <c r="X13" s="39" t="e">
        <f t="shared" si="9"/>
        <v>#REF!</v>
      </c>
      <c r="Y13" s="52" t="e">
        <f>'Отчет Ремонт МРСК'!#REF!+#REF!</f>
        <v>#REF!</v>
      </c>
      <c r="Z13" s="34"/>
      <c r="AA13" s="35" t="e">
        <f t="shared" si="10"/>
        <v>#REF!</v>
      </c>
      <c r="AB13" s="35" t="e">
        <f t="shared" si="11"/>
        <v>#REF!</v>
      </c>
      <c r="AC13" s="35" t="e">
        <f t="shared" si="12"/>
        <v>#REF!</v>
      </c>
      <c r="AD13" s="35" t="e">
        <f t="shared" si="13"/>
        <v>#REF!</v>
      </c>
      <c r="AE13" s="36"/>
      <c r="AF13" s="36"/>
      <c r="AG13" s="34"/>
      <c r="AH13" s="34"/>
      <c r="AI13" s="193" t="e">
        <f aca="true" t="shared" si="19" ref="AI13:AN14">H13</f>
        <v>#REF!</v>
      </c>
      <c r="AJ13" s="193" t="e">
        <f t="shared" si="19"/>
        <v>#REF!</v>
      </c>
      <c r="AK13" s="193"/>
      <c r="AL13" s="193" t="e">
        <f t="shared" si="19"/>
        <v>#REF!</v>
      </c>
      <c r="AM13" s="193"/>
      <c r="AN13" s="193" t="e">
        <f t="shared" si="19"/>
        <v>#REF!</v>
      </c>
      <c r="AO13" s="193" t="e">
        <f t="shared" si="16"/>
        <v>#REF!</v>
      </c>
      <c r="AP13" s="193" t="e">
        <f>T13</f>
        <v>#REF!</v>
      </c>
      <c r="AQ13" s="193" t="e">
        <f>U13</f>
        <v>#REF!</v>
      </c>
      <c r="AR13" s="193" t="e">
        <f t="shared" si="17"/>
        <v>#REF!</v>
      </c>
      <c r="AS13" s="193" t="e">
        <f t="shared" si="18"/>
        <v>#REF!</v>
      </c>
      <c r="AV13" s="158" t="e">
        <f>AO15+AO20+'[1]Страница1_1'!$D$35+'[1]Страница1_1'!$D$45+'[1]Страница1_1'!$D$55+'[1]Страница1_1'!$D$66</f>
        <v>#REF!</v>
      </c>
    </row>
    <row r="14" spans="1:47" s="9" customFormat="1" ht="15" customHeight="1">
      <c r="A14" s="5" t="s">
        <v>55</v>
      </c>
      <c r="B14" s="285"/>
      <c r="C14" s="286"/>
      <c r="D14" s="53" t="s">
        <v>57</v>
      </c>
      <c r="E14" s="54">
        <v>1814.91</v>
      </c>
      <c r="F14" s="55">
        <v>1747.6200000000003</v>
      </c>
      <c r="G14" s="39" t="e">
        <f t="shared" si="0"/>
        <v>#REF!</v>
      </c>
      <c r="H14" s="50" t="e">
        <f>'Отчет Ремонт МРСК'!F16+#REF!</f>
        <v>#REF!</v>
      </c>
      <c r="I14" s="57" t="e">
        <f>'Отчет Ремонт МРСК'!G16+#REF!</f>
        <v>#REF!</v>
      </c>
      <c r="J14" s="39" t="e">
        <f t="shared" si="1"/>
        <v>#REF!</v>
      </c>
      <c r="K14" s="57" t="e">
        <f>'Отчет Ремонт МРСК'!I16+#REF!</f>
        <v>#REF!</v>
      </c>
      <c r="L14" s="39" t="e">
        <f t="shared" si="2"/>
        <v>#REF!</v>
      </c>
      <c r="M14" s="56" t="e">
        <f>'Отчет Ремонт МРСК'!K16+#REF!</f>
        <v>#REF!</v>
      </c>
      <c r="N14" s="54" t="e">
        <f t="shared" si="3"/>
        <v>#REF!</v>
      </c>
      <c r="O14" s="45" t="e">
        <f t="shared" si="4"/>
        <v>#REF!</v>
      </c>
      <c r="P14" s="45" t="e">
        <f t="shared" si="5"/>
        <v>#REF!</v>
      </c>
      <c r="Q14" s="45" t="e">
        <f t="shared" si="6"/>
        <v>#REF!</v>
      </c>
      <c r="R14" s="31"/>
      <c r="S14" s="39" t="e">
        <f t="shared" si="7"/>
        <v>#REF!</v>
      </c>
      <c r="T14" s="50" t="e">
        <f>'Отчет Ремонт МРСК'!#REF!+#REF!</f>
        <v>#REF!</v>
      </c>
      <c r="U14" s="51" t="e">
        <f>'Отчет Ремонт МРСК'!#REF!+#REF!</f>
        <v>#REF!</v>
      </c>
      <c r="V14" s="39" t="e">
        <f t="shared" si="8"/>
        <v>#REF!</v>
      </c>
      <c r="W14" s="50" t="e">
        <f>'Отчет Ремонт МРСК'!#REF!+#REF!</f>
        <v>#REF!</v>
      </c>
      <c r="X14" s="39" t="e">
        <f t="shared" si="9"/>
        <v>#REF!</v>
      </c>
      <c r="Y14" s="52" t="e">
        <f>'Отчет Ремонт МРСК'!#REF!+#REF!</f>
        <v>#REF!</v>
      </c>
      <c r="Z14" s="34"/>
      <c r="AA14" s="35" t="e">
        <f t="shared" si="10"/>
        <v>#REF!</v>
      </c>
      <c r="AB14" s="35" t="e">
        <f t="shared" si="11"/>
        <v>#REF!</v>
      </c>
      <c r="AC14" s="35" t="e">
        <f t="shared" si="12"/>
        <v>#REF!</v>
      </c>
      <c r="AD14" s="35" t="e">
        <f t="shared" si="13"/>
        <v>#REF!</v>
      </c>
      <c r="AE14" s="36"/>
      <c r="AF14" s="36"/>
      <c r="AG14" s="34"/>
      <c r="AH14" s="34"/>
      <c r="AI14" s="193" t="e">
        <f t="shared" si="19"/>
        <v>#REF!</v>
      </c>
      <c r="AJ14" s="193" t="e">
        <f t="shared" si="19"/>
        <v>#REF!</v>
      </c>
      <c r="AK14" s="193"/>
      <c r="AL14" s="193" t="e">
        <f t="shared" si="19"/>
        <v>#REF!</v>
      </c>
      <c r="AM14" s="193"/>
      <c r="AN14" s="193" t="e">
        <f t="shared" si="19"/>
        <v>#REF!</v>
      </c>
      <c r="AO14" s="193" t="e">
        <f t="shared" si="16"/>
        <v>#REF!</v>
      </c>
      <c r="AP14" s="193" t="e">
        <f>T14</f>
        <v>#REF!</v>
      </c>
      <c r="AQ14" s="193" t="e">
        <f>U14</f>
        <v>#REF!</v>
      </c>
      <c r="AR14" s="193" t="e">
        <f t="shared" si="17"/>
        <v>#REF!</v>
      </c>
      <c r="AS14" s="193" t="e">
        <f t="shared" si="18"/>
        <v>#REF!</v>
      </c>
      <c r="AT14" s="158" t="e">
        <f>AO14+'[1]Страница1_1'!$C$34+'[1]Страница1_1'!$C$44</f>
        <v>#REF!</v>
      </c>
      <c r="AU14" s="158" t="e">
        <f>AO13+'[1]Страница1_1'!$D$33+'[1]Страница1_1'!$D$43</f>
        <v>#REF!</v>
      </c>
    </row>
    <row r="15" spans="1:45" s="9" customFormat="1" ht="15" customHeight="1">
      <c r="A15" s="5" t="s">
        <v>56</v>
      </c>
      <c r="B15" s="285"/>
      <c r="C15" s="286" t="s">
        <v>162</v>
      </c>
      <c r="D15" s="53" t="s">
        <v>149</v>
      </c>
      <c r="E15" s="45">
        <v>1614.47</v>
      </c>
      <c r="F15" s="46">
        <v>2790.3</v>
      </c>
      <c r="G15" s="39" t="e">
        <f t="shared" si="0"/>
        <v>#REF!</v>
      </c>
      <c r="H15" s="50" t="e">
        <f>'Отчет Ремонт МРСК'!F17+#REF!</f>
        <v>#REF!</v>
      </c>
      <c r="I15" s="48" t="e">
        <f>'Отчет Ремонт МРСК'!G17+#REF!</f>
        <v>#REF!</v>
      </c>
      <c r="J15" s="39" t="e">
        <f t="shared" si="1"/>
        <v>#REF!</v>
      </c>
      <c r="K15" s="48" t="e">
        <f>'Отчет Ремонт МРСК'!I17+#REF!</f>
        <v>#REF!</v>
      </c>
      <c r="L15" s="39" t="e">
        <f t="shared" si="2"/>
        <v>#REF!</v>
      </c>
      <c r="M15" s="47" t="e">
        <f>'Отчет Ремонт МРСК'!K17+#REF!</f>
        <v>#REF!</v>
      </c>
      <c r="N15" s="49" t="e">
        <f t="shared" si="3"/>
        <v>#REF!</v>
      </c>
      <c r="O15" s="49" t="e">
        <f t="shared" si="4"/>
        <v>#REF!</v>
      </c>
      <c r="P15" s="49" t="e">
        <f t="shared" si="5"/>
        <v>#REF!</v>
      </c>
      <c r="Q15" s="49" t="e">
        <f t="shared" si="6"/>
        <v>#REF!</v>
      </c>
      <c r="R15" s="31"/>
      <c r="S15" s="39" t="e">
        <f t="shared" si="7"/>
        <v>#REF!</v>
      </c>
      <c r="T15" s="50" t="e">
        <f>'Отчет Ремонт МРСК'!#REF!+#REF!</f>
        <v>#REF!</v>
      </c>
      <c r="U15" s="51" t="e">
        <f>'Отчет Ремонт МРСК'!#REF!+#REF!</f>
        <v>#REF!</v>
      </c>
      <c r="V15" s="39" t="e">
        <f t="shared" si="8"/>
        <v>#REF!</v>
      </c>
      <c r="W15" s="50" t="e">
        <f>'Отчет Ремонт МРСК'!#REF!+#REF!</f>
        <v>#REF!</v>
      </c>
      <c r="X15" s="39" t="e">
        <f t="shared" si="9"/>
        <v>#REF!</v>
      </c>
      <c r="Y15" s="52" t="e">
        <f>'Отчет Ремонт МРСК'!#REF!+#REF!</f>
        <v>#REF!</v>
      </c>
      <c r="Z15" s="34"/>
      <c r="AA15" s="35" t="e">
        <f t="shared" si="10"/>
        <v>#REF!</v>
      </c>
      <c r="AB15" s="35" t="e">
        <f t="shared" si="11"/>
        <v>#REF!</v>
      </c>
      <c r="AC15" s="35" t="e">
        <f t="shared" si="12"/>
        <v>#REF!</v>
      </c>
      <c r="AD15" s="35" t="e">
        <f t="shared" si="13"/>
        <v>#REF!</v>
      </c>
      <c r="AE15" s="36"/>
      <c r="AF15" s="36"/>
      <c r="AG15" s="34"/>
      <c r="AH15" s="34"/>
      <c r="AI15" s="193" t="e">
        <f aca="true" t="shared" si="20" ref="AI15:AJ17">H15+H69</f>
        <v>#REF!</v>
      </c>
      <c r="AJ15" s="193" t="e">
        <f t="shared" si="20"/>
        <v>#REF!</v>
      </c>
      <c r="AK15" s="193"/>
      <c r="AL15" s="193" t="e">
        <f>K15+K69</f>
        <v>#REF!</v>
      </c>
      <c r="AM15" s="193"/>
      <c r="AN15" s="193" t="e">
        <f>M15+M69</f>
        <v>#REF!</v>
      </c>
      <c r="AO15" s="193" t="e">
        <f t="shared" si="16"/>
        <v>#REF!</v>
      </c>
      <c r="AP15" s="193" t="e">
        <f aca="true" t="shared" si="21" ref="AP15:AQ17">T15+T69</f>
        <v>#REF!</v>
      </c>
      <c r="AQ15" s="193" t="e">
        <f t="shared" si="21"/>
        <v>#REF!</v>
      </c>
      <c r="AR15" s="193" t="e">
        <f t="shared" si="17"/>
        <v>#REF!</v>
      </c>
      <c r="AS15" s="193" t="e">
        <f t="shared" si="18"/>
        <v>#REF!</v>
      </c>
    </row>
    <row r="16" spans="1:45" s="9" customFormat="1" ht="15" customHeight="1">
      <c r="A16" s="5" t="s">
        <v>58</v>
      </c>
      <c r="B16" s="285"/>
      <c r="C16" s="286"/>
      <c r="D16" s="53" t="s">
        <v>163</v>
      </c>
      <c r="E16" s="54">
        <v>106.7</v>
      </c>
      <c r="F16" s="55">
        <v>142</v>
      </c>
      <c r="G16" s="39" t="e">
        <f t="shared" si="0"/>
        <v>#REF!</v>
      </c>
      <c r="H16" s="50" t="e">
        <f>'Отчет Ремонт МРСК'!F18+#REF!</f>
        <v>#REF!</v>
      </c>
      <c r="I16" s="57" t="e">
        <f>'Отчет Ремонт МРСК'!G18+#REF!</f>
        <v>#REF!</v>
      </c>
      <c r="J16" s="39" t="e">
        <f t="shared" si="1"/>
        <v>#REF!</v>
      </c>
      <c r="K16" s="57" t="e">
        <f>'Отчет Ремонт МРСК'!I18+#REF!</f>
        <v>#REF!</v>
      </c>
      <c r="L16" s="39" t="e">
        <f t="shared" si="2"/>
        <v>#REF!</v>
      </c>
      <c r="M16" s="56" t="e">
        <f>'Отчет Ремонт МРСК'!K18+#REF!</f>
        <v>#REF!</v>
      </c>
      <c r="N16" s="54" t="e">
        <f t="shared" si="3"/>
        <v>#REF!</v>
      </c>
      <c r="O16" s="45" t="e">
        <f t="shared" si="4"/>
        <v>#REF!</v>
      </c>
      <c r="P16" s="45" t="e">
        <f t="shared" si="5"/>
        <v>#REF!</v>
      </c>
      <c r="Q16" s="45" t="e">
        <f t="shared" si="6"/>
        <v>#REF!</v>
      </c>
      <c r="R16" s="31"/>
      <c r="S16" s="39" t="e">
        <f t="shared" si="7"/>
        <v>#REF!</v>
      </c>
      <c r="T16" s="50" t="e">
        <f>'Отчет Ремонт МРСК'!#REF!+#REF!</f>
        <v>#REF!</v>
      </c>
      <c r="U16" s="51" t="e">
        <f>'Отчет Ремонт МРСК'!#REF!+#REF!</f>
        <v>#REF!</v>
      </c>
      <c r="V16" s="39" t="e">
        <f t="shared" si="8"/>
        <v>#REF!</v>
      </c>
      <c r="W16" s="50" t="e">
        <f>'Отчет Ремонт МРСК'!#REF!+#REF!</f>
        <v>#REF!</v>
      </c>
      <c r="X16" s="39" t="e">
        <f t="shared" si="9"/>
        <v>#REF!</v>
      </c>
      <c r="Y16" s="52" t="e">
        <f>'Отчет Ремонт МРСК'!#REF!+#REF!</f>
        <v>#REF!</v>
      </c>
      <c r="Z16" s="34"/>
      <c r="AA16" s="35" t="e">
        <f t="shared" si="10"/>
        <v>#REF!</v>
      </c>
      <c r="AB16" s="35" t="e">
        <f t="shared" si="11"/>
        <v>#REF!</v>
      </c>
      <c r="AC16" s="35" t="e">
        <f t="shared" si="12"/>
        <v>#REF!</v>
      </c>
      <c r="AD16" s="35" t="e">
        <f t="shared" si="13"/>
        <v>#REF!</v>
      </c>
      <c r="AE16" s="36"/>
      <c r="AF16" s="36"/>
      <c r="AG16" s="34"/>
      <c r="AH16" s="34"/>
      <c r="AI16" s="193" t="e">
        <f t="shared" si="20"/>
        <v>#REF!</v>
      </c>
      <c r="AJ16" s="193" t="e">
        <f t="shared" si="20"/>
        <v>#REF!</v>
      </c>
      <c r="AK16" s="193"/>
      <c r="AL16" s="193" t="e">
        <f>K16+K70</f>
        <v>#REF!</v>
      </c>
      <c r="AM16" s="193"/>
      <c r="AN16" s="193" t="e">
        <f>M16+M70</f>
        <v>#REF!</v>
      </c>
      <c r="AO16" s="193" t="e">
        <f t="shared" si="16"/>
        <v>#REF!</v>
      </c>
      <c r="AP16" s="193" t="e">
        <f t="shared" si="21"/>
        <v>#REF!</v>
      </c>
      <c r="AQ16" s="193" t="e">
        <f t="shared" si="21"/>
        <v>#REF!</v>
      </c>
      <c r="AR16" s="193" t="e">
        <f t="shared" si="17"/>
        <v>#REF!</v>
      </c>
      <c r="AS16" s="193" t="e">
        <f t="shared" si="18"/>
        <v>#REF!</v>
      </c>
    </row>
    <row r="17" spans="1:47" s="9" customFormat="1" ht="15" customHeight="1">
      <c r="A17" s="5" t="s">
        <v>60</v>
      </c>
      <c r="B17" s="37" t="s">
        <v>78</v>
      </c>
      <c r="C17" s="44" t="s">
        <v>164</v>
      </c>
      <c r="D17" s="27" t="s">
        <v>149</v>
      </c>
      <c r="E17" s="39">
        <v>298967.97886000003</v>
      </c>
      <c r="F17" s="40">
        <v>292908.87360000005</v>
      </c>
      <c r="G17" s="39" t="e">
        <f t="shared" si="0"/>
        <v>#REF!</v>
      </c>
      <c r="H17" s="41" t="e">
        <f>H18</f>
        <v>#REF!</v>
      </c>
      <c r="I17" s="40" t="e">
        <f>I18</f>
        <v>#REF!</v>
      </c>
      <c r="J17" s="39" t="e">
        <f t="shared" si="1"/>
        <v>#REF!</v>
      </c>
      <c r="K17" s="40" t="e">
        <f>K18</f>
        <v>#REF!</v>
      </c>
      <c r="L17" s="39" t="e">
        <f t="shared" si="2"/>
        <v>#REF!</v>
      </c>
      <c r="M17" s="41" t="e">
        <f>M18</f>
        <v>#REF!</v>
      </c>
      <c r="N17" s="41" t="e">
        <f t="shared" si="3"/>
        <v>#REF!</v>
      </c>
      <c r="O17" s="41" t="e">
        <f t="shared" si="4"/>
        <v>#REF!</v>
      </c>
      <c r="P17" s="41" t="e">
        <f t="shared" si="5"/>
        <v>#REF!</v>
      </c>
      <c r="Q17" s="41" t="e">
        <f t="shared" si="6"/>
        <v>#REF!</v>
      </c>
      <c r="R17" s="31"/>
      <c r="S17" s="39" t="e">
        <f t="shared" si="7"/>
        <v>#REF!</v>
      </c>
      <c r="T17" s="42" t="e">
        <f>T18</f>
        <v>#REF!</v>
      </c>
      <c r="U17" s="39" t="e">
        <f>U18</f>
        <v>#REF!</v>
      </c>
      <c r="V17" s="39" t="e">
        <f t="shared" si="8"/>
        <v>#REF!</v>
      </c>
      <c r="W17" s="42" t="e">
        <f>W18</f>
        <v>#REF!</v>
      </c>
      <c r="X17" s="39" t="e">
        <f t="shared" si="9"/>
        <v>#REF!</v>
      </c>
      <c r="Y17" s="43" t="e">
        <f>Y18</f>
        <v>#REF!</v>
      </c>
      <c r="Z17" s="34"/>
      <c r="AA17" s="35" t="e">
        <f t="shared" si="10"/>
        <v>#REF!</v>
      </c>
      <c r="AB17" s="35" t="e">
        <f t="shared" si="11"/>
        <v>#REF!</v>
      </c>
      <c r="AC17" s="35" t="e">
        <f t="shared" si="12"/>
        <v>#REF!</v>
      </c>
      <c r="AD17" s="35" t="e">
        <f t="shared" si="13"/>
        <v>#REF!</v>
      </c>
      <c r="AE17" s="36"/>
      <c r="AF17" s="36"/>
      <c r="AG17" s="34"/>
      <c r="AH17" s="34"/>
      <c r="AI17" s="193" t="e">
        <f t="shared" si="20"/>
        <v>#REF!</v>
      </c>
      <c r="AJ17" s="193" t="e">
        <f t="shared" si="20"/>
        <v>#REF!</v>
      </c>
      <c r="AK17" s="193"/>
      <c r="AL17" s="195" t="e">
        <f>K17+K71</f>
        <v>#REF!</v>
      </c>
      <c r="AM17" s="193"/>
      <c r="AN17" s="193" t="e">
        <f>M17+M71</f>
        <v>#REF!</v>
      </c>
      <c r="AO17" s="193" t="e">
        <f t="shared" si="16"/>
        <v>#REF!</v>
      </c>
      <c r="AP17" s="193" t="e">
        <f t="shared" si="21"/>
        <v>#REF!</v>
      </c>
      <c r="AQ17" s="193" t="e">
        <f t="shared" si="21"/>
        <v>#REF!</v>
      </c>
      <c r="AR17" s="193" t="e">
        <f t="shared" si="17"/>
        <v>#REF!</v>
      </c>
      <c r="AS17" s="193" t="e">
        <f t="shared" si="18"/>
        <v>#REF!</v>
      </c>
      <c r="AU17" s="196" t="e">
        <f>AO21+'[1]Страница1_1'!$C$55+'[1]Страница1_1'!$C$66</f>
        <v>#REF!</v>
      </c>
    </row>
    <row r="18" spans="1:47" s="9" customFormat="1" ht="15" customHeight="1">
      <c r="A18" s="5" t="s">
        <v>61</v>
      </c>
      <c r="B18" s="285"/>
      <c r="C18" s="286" t="s">
        <v>161</v>
      </c>
      <c r="D18" s="53" t="s">
        <v>149</v>
      </c>
      <c r="E18" s="45">
        <v>298967.97886000003</v>
      </c>
      <c r="F18" s="46">
        <v>292908.87360000005</v>
      </c>
      <c r="G18" s="39" t="e">
        <f t="shared" si="0"/>
        <v>#REF!</v>
      </c>
      <c r="H18" s="50" t="e">
        <f>'Отчет Ремонт МРСК'!F20+#REF!</f>
        <v>#REF!</v>
      </c>
      <c r="I18" s="48" t="e">
        <f>'Отчет Ремонт МРСК'!G20+#REF!</f>
        <v>#REF!</v>
      </c>
      <c r="J18" s="39" t="e">
        <f t="shared" si="1"/>
        <v>#REF!</v>
      </c>
      <c r="K18" s="48" t="e">
        <f>'Отчет Ремонт МРСК'!I20+#REF!</f>
        <v>#REF!</v>
      </c>
      <c r="L18" s="39" t="e">
        <f t="shared" si="2"/>
        <v>#REF!</v>
      </c>
      <c r="M18" s="47" t="e">
        <f>'Отчет Ремонт МРСК'!K20+#REF!</f>
        <v>#REF!</v>
      </c>
      <c r="N18" s="49" t="e">
        <f t="shared" si="3"/>
        <v>#REF!</v>
      </c>
      <c r="O18" s="49" t="e">
        <f t="shared" si="4"/>
        <v>#REF!</v>
      </c>
      <c r="P18" s="49" t="e">
        <f t="shared" si="5"/>
        <v>#REF!</v>
      </c>
      <c r="Q18" s="49" t="e">
        <f t="shared" si="6"/>
        <v>#REF!</v>
      </c>
      <c r="R18" s="31"/>
      <c r="S18" s="39" t="e">
        <f t="shared" si="7"/>
        <v>#REF!</v>
      </c>
      <c r="T18" s="50" t="e">
        <f>'Отчет Ремонт МРСК'!#REF!+#REF!</f>
        <v>#REF!</v>
      </c>
      <c r="U18" s="51" t="e">
        <f>'Отчет Ремонт МРСК'!#REF!+#REF!</f>
        <v>#REF!</v>
      </c>
      <c r="V18" s="39" t="e">
        <f t="shared" si="8"/>
        <v>#REF!</v>
      </c>
      <c r="W18" s="50" t="e">
        <f>'Отчет Ремонт МРСК'!#REF!+#REF!</f>
        <v>#REF!</v>
      </c>
      <c r="X18" s="39" t="e">
        <f t="shared" si="9"/>
        <v>#REF!</v>
      </c>
      <c r="Y18" s="52" t="e">
        <f>'Отчет Ремонт МРСК'!#REF!+#REF!</f>
        <v>#REF!</v>
      </c>
      <c r="Z18" s="34"/>
      <c r="AA18" s="35" t="e">
        <f t="shared" si="10"/>
        <v>#REF!</v>
      </c>
      <c r="AB18" s="35" t="e">
        <f t="shared" si="11"/>
        <v>#REF!</v>
      </c>
      <c r="AC18" s="35" t="e">
        <f t="shared" si="12"/>
        <v>#REF!</v>
      </c>
      <c r="AD18" s="35" t="e">
        <f t="shared" si="13"/>
        <v>#REF!</v>
      </c>
      <c r="AE18" s="36"/>
      <c r="AF18" s="36"/>
      <c r="AG18" s="34"/>
      <c r="AH18" s="34"/>
      <c r="AI18" s="193" t="e">
        <f aca="true" t="shared" si="22" ref="AI18:AN19">H18</f>
        <v>#REF!</v>
      </c>
      <c r="AJ18" s="193" t="e">
        <f t="shared" si="22"/>
        <v>#REF!</v>
      </c>
      <c r="AK18" s="193"/>
      <c r="AL18" s="193" t="e">
        <f t="shared" si="22"/>
        <v>#REF!</v>
      </c>
      <c r="AM18" s="193"/>
      <c r="AN18" s="193" t="e">
        <f t="shared" si="22"/>
        <v>#REF!</v>
      </c>
      <c r="AO18" s="193" t="e">
        <f t="shared" si="16"/>
        <v>#REF!</v>
      </c>
      <c r="AP18" s="193" t="e">
        <f>T18</f>
        <v>#REF!</v>
      </c>
      <c r="AQ18" s="193" t="e">
        <f>U18</f>
        <v>#REF!</v>
      </c>
      <c r="AR18" s="193" t="e">
        <f t="shared" si="17"/>
        <v>#REF!</v>
      </c>
      <c r="AS18" s="193" t="e">
        <f t="shared" si="18"/>
        <v>#REF!</v>
      </c>
      <c r="AT18" s="158" t="e">
        <f>AO19+'[1]Страница1_1'!$C$54+'[1]Страница1_1'!$C$65+AO37</f>
        <v>#REF!</v>
      </c>
      <c r="AU18" s="158" t="e">
        <f>AO17+'[1]Страница1_1'!$D$53+'[1]Страница1_1'!$D$64+AO36</f>
        <v>#REF!</v>
      </c>
    </row>
    <row r="19" spans="1:45" s="9" customFormat="1" ht="15" customHeight="1">
      <c r="A19" s="5" t="s">
        <v>62</v>
      </c>
      <c r="B19" s="285"/>
      <c r="C19" s="286"/>
      <c r="D19" s="53" t="s">
        <v>57</v>
      </c>
      <c r="E19" s="54">
        <v>5556.35</v>
      </c>
      <c r="F19" s="55">
        <v>5063.21</v>
      </c>
      <c r="G19" s="39" t="e">
        <f t="shared" si="0"/>
        <v>#REF!</v>
      </c>
      <c r="H19" s="50" t="e">
        <f>'Отчет Ремонт МРСК'!F21+#REF!</f>
        <v>#REF!</v>
      </c>
      <c r="I19" s="57" t="e">
        <f>'Отчет Ремонт МРСК'!G21+#REF!</f>
        <v>#REF!</v>
      </c>
      <c r="J19" s="39" t="e">
        <f t="shared" si="1"/>
        <v>#REF!</v>
      </c>
      <c r="K19" s="57" t="e">
        <f>'Отчет Ремонт МРСК'!I21+#REF!</f>
        <v>#REF!</v>
      </c>
      <c r="L19" s="39" t="e">
        <f t="shared" si="2"/>
        <v>#REF!</v>
      </c>
      <c r="M19" s="56" t="e">
        <f>'Отчет Ремонт МРСК'!K21+#REF!</f>
        <v>#REF!</v>
      </c>
      <c r="N19" s="54" t="e">
        <f t="shared" si="3"/>
        <v>#REF!</v>
      </c>
      <c r="O19" s="45" t="e">
        <f t="shared" si="4"/>
        <v>#REF!</v>
      </c>
      <c r="P19" s="45" t="e">
        <f t="shared" si="5"/>
        <v>#REF!</v>
      </c>
      <c r="Q19" s="45" t="e">
        <f t="shared" si="6"/>
        <v>#REF!</v>
      </c>
      <c r="R19" s="31"/>
      <c r="S19" s="39" t="e">
        <f t="shared" si="7"/>
        <v>#REF!</v>
      </c>
      <c r="T19" s="50" t="e">
        <f>'Отчет Ремонт МРСК'!#REF!+#REF!</f>
        <v>#REF!</v>
      </c>
      <c r="U19" s="51" t="e">
        <f>'Отчет Ремонт МРСК'!#REF!+#REF!</f>
        <v>#REF!</v>
      </c>
      <c r="V19" s="39" t="e">
        <f t="shared" si="8"/>
        <v>#REF!</v>
      </c>
      <c r="W19" s="50" t="e">
        <f>'Отчет Ремонт МРСК'!#REF!+#REF!</f>
        <v>#REF!</v>
      </c>
      <c r="X19" s="39" t="e">
        <f t="shared" si="9"/>
        <v>#REF!</v>
      </c>
      <c r="Y19" s="52" t="e">
        <f>'Отчет Ремонт МРСК'!#REF!+#REF!</f>
        <v>#REF!</v>
      </c>
      <c r="Z19" s="34"/>
      <c r="AA19" s="35" t="e">
        <f t="shared" si="10"/>
        <v>#REF!</v>
      </c>
      <c r="AB19" s="35" t="e">
        <f t="shared" si="11"/>
        <v>#REF!</v>
      </c>
      <c r="AC19" s="35" t="e">
        <f t="shared" si="12"/>
        <v>#REF!</v>
      </c>
      <c r="AD19" s="35" t="e">
        <f t="shared" si="13"/>
        <v>#REF!</v>
      </c>
      <c r="AE19" s="36"/>
      <c r="AF19" s="36"/>
      <c r="AG19" s="34"/>
      <c r="AH19" s="34"/>
      <c r="AI19" s="193" t="e">
        <f t="shared" si="22"/>
        <v>#REF!</v>
      </c>
      <c r="AJ19" s="193" t="e">
        <f t="shared" si="22"/>
        <v>#REF!</v>
      </c>
      <c r="AK19" s="193"/>
      <c r="AL19" s="193" t="e">
        <f t="shared" si="22"/>
        <v>#REF!</v>
      </c>
      <c r="AM19" s="193"/>
      <c r="AN19" s="193" t="e">
        <f t="shared" si="22"/>
        <v>#REF!</v>
      </c>
      <c r="AO19" s="193" t="e">
        <f t="shared" si="16"/>
        <v>#REF!</v>
      </c>
      <c r="AP19" s="193" t="e">
        <f>T19</f>
        <v>#REF!</v>
      </c>
      <c r="AQ19" s="193" t="e">
        <f>U19</f>
        <v>#REF!</v>
      </c>
      <c r="AR19" s="193" t="e">
        <f t="shared" si="17"/>
        <v>#REF!</v>
      </c>
      <c r="AS19" s="193" t="e">
        <f t="shared" si="18"/>
        <v>#REF!</v>
      </c>
    </row>
    <row r="20" spans="1:45" s="177" customFormat="1" ht="15" customHeight="1">
      <c r="A20" s="166" t="s">
        <v>63</v>
      </c>
      <c r="B20" s="291"/>
      <c r="C20" s="291" t="s">
        <v>162</v>
      </c>
      <c r="D20" s="167" t="s">
        <v>149</v>
      </c>
      <c r="E20" s="168">
        <v>2332.1055171441985</v>
      </c>
      <c r="F20" s="168">
        <v>1350.08</v>
      </c>
      <c r="G20" s="39" t="e">
        <f t="shared" si="0"/>
        <v>#REF!</v>
      </c>
      <c r="H20" s="50" t="e">
        <f>'Отчет Ремонт МРСК'!F22+#REF!</f>
        <v>#REF!</v>
      </c>
      <c r="I20" s="61" t="e">
        <f>'Отчет Ремонт МРСК'!G22+#REF!</f>
        <v>#REF!</v>
      </c>
      <c r="J20" s="39" t="e">
        <f t="shared" si="1"/>
        <v>#REF!</v>
      </c>
      <c r="K20" s="61" t="e">
        <f>'Отчет Ремонт МРСК'!I22+#REF!</f>
        <v>#REF!</v>
      </c>
      <c r="L20" s="39" t="e">
        <f t="shared" si="2"/>
        <v>#REF!</v>
      </c>
      <c r="M20" s="171" t="e">
        <f>'Отчет Ремонт МРСК'!K22+#REF!</f>
        <v>#REF!</v>
      </c>
      <c r="N20" s="165" t="e">
        <f t="shared" si="3"/>
        <v>#REF!</v>
      </c>
      <c r="O20" s="165" t="e">
        <f t="shared" si="4"/>
        <v>#REF!</v>
      </c>
      <c r="P20" s="165" t="e">
        <f t="shared" si="5"/>
        <v>#REF!</v>
      </c>
      <c r="Q20" s="165" t="e">
        <f t="shared" si="6"/>
        <v>#REF!</v>
      </c>
      <c r="R20" s="172"/>
      <c r="S20" s="169" t="e">
        <f t="shared" si="7"/>
        <v>#REF!</v>
      </c>
      <c r="T20" s="170" t="e">
        <f>'Отчет Ремонт МРСК'!#REF!+#REF!</f>
        <v>#REF!</v>
      </c>
      <c r="U20" s="161" t="e">
        <f>'Отчет Ремонт МРСК'!#REF!+#REF!</f>
        <v>#REF!</v>
      </c>
      <c r="V20" s="169" t="e">
        <f t="shared" si="8"/>
        <v>#REF!</v>
      </c>
      <c r="W20" s="170" t="e">
        <f>'Отчет Ремонт МРСК'!#REF!+#REF!</f>
        <v>#REF!</v>
      </c>
      <c r="X20" s="169" t="e">
        <f t="shared" si="9"/>
        <v>#REF!</v>
      </c>
      <c r="Y20" s="173" t="e">
        <f>'Отчет Ремонт МРСК'!#REF!+#REF!</f>
        <v>#REF!</v>
      </c>
      <c r="Z20" s="174"/>
      <c r="AA20" s="175" t="e">
        <f t="shared" si="10"/>
        <v>#REF!</v>
      </c>
      <c r="AB20" s="175" t="e">
        <f t="shared" si="11"/>
        <v>#REF!</v>
      </c>
      <c r="AC20" s="175" t="e">
        <f t="shared" si="12"/>
        <v>#REF!</v>
      </c>
      <c r="AD20" s="175" t="e">
        <f t="shared" si="13"/>
        <v>#REF!</v>
      </c>
      <c r="AE20" s="176"/>
      <c r="AF20" s="176"/>
      <c r="AG20" s="174"/>
      <c r="AH20" s="174"/>
      <c r="AI20" s="193" t="e">
        <f aca="true" t="shared" si="23" ref="AI20:AJ22">H20+H72</f>
        <v>#REF!</v>
      </c>
      <c r="AJ20" s="193" t="e">
        <f t="shared" si="23"/>
        <v>#REF!</v>
      </c>
      <c r="AK20" s="193"/>
      <c r="AL20" s="193" t="e">
        <f>K20+K72</f>
        <v>#REF!</v>
      </c>
      <c r="AM20" s="193"/>
      <c r="AN20" s="193" t="e">
        <f>M20+M72</f>
        <v>#REF!</v>
      </c>
      <c r="AO20" s="193" t="e">
        <f t="shared" si="16"/>
        <v>#REF!</v>
      </c>
      <c r="AP20" s="193" t="e">
        <f aca="true" t="shared" si="24" ref="AP20:AQ22">T20+T72</f>
        <v>#REF!</v>
      </c>
      <c r="AQ20" s="193" t="e">
        <f t="shared" si="24"/>
        <v>#REF!</v>
      </c>
      <c r="AR20" s="193" t="e">
        <f t="shared" si="17"/>
        <v>#REF!</v>
      </c>
      <c r="AS20" s="193" t="e">
        <f t="shared" si="18"/>
        <v>#REF!</v>
      </c>
    </row>
    <row r="21" spans="1:45" s="177" customFormat="1" ht="15" customHeight="1">
      <c r="A21" s="166" t="s">
        <v>64</v>
      </c>
      <c r="B21" s="291"/>
      <c r="C21" s="291"/>
      <c r="D21" s="167" t="s">
        <v>163</v>
      </c>
      <c r="E21" s="178">
        <v>285.46</v>
      </c>
      <c r="F21" s="178">
        <v>116.6</v>
      </c>
      <c r="G21" s="39" t="e">
        <f t="shared" si="0"/>
        <v>#REF!</v>
      </c>
      <c r="H21" s="50" t="e">
        <f>'Отчет Ремонт МРСК'!F23+#REF!</f>
        <v>#REF!</v>
      </c>
      <c r="I21" s="57" t="e">
        <f>'Отчет Ремонт МРСК'!G23+#REF!</f>
        <v>#REF!</v>
      </c>
      <c r="J21" s="39" t="e">
        <f t="shared" si="1"/>
        <v>#REF!</v>
      </c>
      <c r="K21" s="57" t="e">
        <f>'Отчет Ремонт МРСК'!I23+#REF!</f>
        <v>#REF!</v>
      </c>
      <c r="L21" s="39" t="e">
        <f t="shared" si="2"/>
        <v>#REF!</v>
      </c>
      <c r="M21" s="179" t="e">
        <f>'Отчет Ремонт МРСК'!K23+#REF!</f>
        <v>#REF!</v>
      </c>
      <c r="N21" s="180" t="e">
        <f t="shared" si="3"/>
        <v>#REF!</v>
      </c>
      <c r="O21" s="181" t="e">
        <f t="shared" si="4"/>
        <v>#REF!</v>
      </c>
      <c r="P21" s="181" t="e">
        <f t="shared" si="5"/>
        <v>#REF!</v>
      </c>
      <c r="Q21" s="181" t="e">
        <f t="shared" si="6"/>
        <v>#REF!</v>
      </c>
      <c r="R21" s="172"/>
      <c r="S21" s="169" t="e">
        <f t="shared" si="7"/>
        <v>#REF!</v>
      </c>
      <c r="T21" s="170" t="e">
        <f>'Отчет Ремонт МРСК'!#REF!+#REF!</f>
        <v>#REF!</v>
      </c>
      <c r="U21" s="161" t="e">
        <f>'Отчет Ремонт МРСК'!#REF!+#REF!</f>
        <v>#REF!</v>
      </c>
      <c r="V21" s="169" t="e">
        <f t="shared" si="8"/>
        <v>#REF!</v>
      </c>
      <c r="W21" s="170" t="e">
        <f>'Отчет Ремонт МРСК'!#REF!+#REF!</f>
        <v>#REF!</v>
      </c>
      <c r="X21" s="169" t="e">
        <f t="shared" si="9"/>
        <v>#REF!</v>
      </c>
      <c r="Y21" s="173" t="e">
        <f>'Отчет Ремонт МРСК'!#REF!+#REF!</f>
        <v>#REF!</v>
      </c>
      <c r="Z21" s="174"/>
      <c r="AA21" s="175" t="e">
        <f t="shared" si="10"/>
        <v>#REF!</v>
      </c>
      <c r="AB21" s="175" t="e">
        <f t="shared" si="11"/>
        <v>#REF!</v>
      </c>
      <c r="AC21" s="175" t="e">
        <f t="shared" si="12"/>
        <v>#REF!</v>
      </c>
      <c r="AD21" s="175" t="e">
        <f t="shared" si="13"/>
        <v>#REF!</v>
      </c>
      <c r="AE21" s="176"/>
      <c r="AF21" s="176"/>
      <c r="AG21" s="174"/>
      <c r="AH21" s="174"/>
      <c r="AI21" s="193" t="e">
        <f t="shared" si="23"/>
        <v>#REF!</v>
      </c>
      <c r="AJ21" s="193" t="e">
        <f t="shared" si="23"/>
        <v>#REF!</v>
      </c>
      <c r="AK21" s="193"/>
      <c r="AL21" s="193" t="e">
        <f>K21+K73</f>
        <v>#REF!</v>
      </c>
      <c r="AM21" s="193"/>
      <c r="AN21" s="193" t="e">
        <f>M21+M73</f>
        <v>#REF!</v>
      </c>
      <c r="AO21" s="193" t="e">
        <f t="shared" si="16"/>
        <v>#REF!</v>
      </c>
      <c r="AP21" s="193" t="e">
        <f t="shared" si="24"/>
        <v>#REF!</v>
      </c>
      <c r="AQ21" s="193" t="e">
        <f t="shared" si="24"/>
        <v>#REF!</v>
      </c>
      <c r="AR21" s="193" t="e">
        <f t="shared" si="17"/>
        <v>#REF!</v>
      </c>
      <c r="AS21" s="193" t="e">
        <f t="shared" si="18"/>
        <v>#REF!</v>
      </c>
    </row>
    <row r="22" spans="1:46" s="9" customFormat="1" ht="15" customHeight="1">
      <c r="A22" s="5" t="s">
        <v>65</v>
      </c>
      <c r="B22" s="45" t="s">
        <v>165</v>
      </c>
      <c r="C22" s="44" t="s">
        <v>166</v>
      </c>
      <c r="D22" s="27" t="s">
        <v>149</v>
      </c>
      <c r="E22" s="63">
        <v>97965.687</v>
      </c>
      <c r="F22" s="64">
        <v>94311.699</v>
      </c>
      <c r="G22" s="39" t="e">
        <f t="shared" si="0"/>
        <v>#REF!</v>
      </c>
      <c r="H22" s="65" t="e">
        <f>H23+H27</f>
        <v>#REF!</v>
      </c>
      <c r="I22" s="64" t="e">
        <f>I23+I27</f>
        <v>#REF!</v>
      </c>
      <c r="J22" s="39" t="e">
        <f t="shared" si="1"/>
        <v>#REF!</v>
      </c>
      <c r="K22" s="64" t="e">
        <f>K23+K27</f>
        <v>#REF!</v>
      </c>
      <c r="L22" s="39" t="e">
        <f t="shared" si="2"/>
        <v>#REF!</v>
      </c>
      <c r="M22" s="65" t="e">
        <f>M23+M27</f>
        <v>#REF!</v>
      </c>
      <c r="N22" s="65" t="e">
        <f t="shared" si="3"/>
        <v>#REF!</v>
      </c>
      <c r="O22" s="65" t="e">
        <f t="shared" si="4"/>
        <v>#REF!</v>
      </c>
      <c r="P22" s="65" t="e">
        <f t="shared" si="5"/>
        <v>#REF!</v>
      </c>
      <c r="Q22" s="65" t="e">
        <f t="shared" si="6"/>
        <v>#REF!</v>
      </c>
      <c r="R22" s="31"/>
      <c r="S22" s="39" t="e">
        <f t="shared" si="7"/>
        <v>#REF!</v>
      </c>
      <c r="T22" s="162" t="e">
        <f>T23+T27</f>
        <v>#REF!</v>
      </c>
      <c r="U22" s="160" t="e">
        <f>U23+U27</f>
        <v>#REF!</v>
      </c>
      <c r="V22" s="39" t="e">
        <f t="shared" si="8"/>
        <v>#REF!</v>
      </c>
      <c r="W22" s="66" t="e">
        <f>W23+W27</f>
        <v>#REF!</v>
      </c>
      <c r="X22" s="39" t="e">
        <f t="shared" si="9"/>
        <v>#REF!</v>
      </c>
      <c r="Y22" s="67" t="e">
        <f>Y23+Y27</f>
        <v>#REF!</v>
      </c>
      <c r="Z22" s="34"/>
      <c r="AA22" s="35" t="e">
        <f t="shared" si="10"/>
        <v>#REF!</v>
      </c>
      <c r="AB22" s="35" t="e">
        <f t="shared" si="11"/>
        <v>#REF!</v>
      </c>
      <c r="AC22" s="35" t="e">
        <f t="shared" si="12"/>
        <v>#REF!</v>
      </c>
      <c r="AD22" s="35" t="e">
        <f t="shared" si="13"/>
        <v>#REF!</v>
      </c>
      <c r="AE22" s="36"/>
      <c r="AF22" s="36"/>
      <c r="AG22" s="34"/>
      <c r="AH22" s="34"/>
      <c r="AI22" s="193" t="e">
        <f t="shared" si="23"/>
        <v>#REF!</v>
      </c>
      <c r="AJ22" s="193" t="e">
        <f t="shared" si="23"/>
        <v>#REF!</v>
      </c>
      <c r="AK22" s="193"/>
      <c r="AL22" s="193" t="e">
        <f>K22+K74</f>
        <v>#REF!</v>
      </c>
      <c r="AM22" s="193"/>
      <c r="AN22" s="193" t="e">
        <f>M22+M74</f>
        <v>#REF!</v>
      </c>
      <c r="AO22" s="193" t="e">
        <f t="shared" si="16"/>
        <v>#REF!</v>
      </c>
      <c r="AP22" s="193" t="e">
        <f t="shared" si="24"/>
        <v>#REF!</v>
      </c>
      <c r="AQ22" s="193" t="e">
        <f t="shared" si="24"/>
        <v>#REF!</v>
      </c>
      <c r="AR22" s="193" t="e">
        <f t="shared" si="17"/>
        <v>#REF!</v>
      </c>
      <c r="AS22" s="193" t="e">
        <f t="shared" si="18"/>
        <v>#REF!</v>
      </c>
      <c r="AT22" s="158" t="e">
        <f>AO22+'[1]Страница1_1'!$D$126</f>
        <v>#REF!</v>
      </c>
    </row>
    <row r="23" spans="1:45" s="9" customFormat="1" ht="15" customHeight="1">
      <c r="A23" s="5" t="s">
        <v>66</v>
      </c>
      <c r="B23" s="286"/>
      <c r="C23" s="286" t="s">
        <v>167</v>
      </c>
      <c r="D23" s="53" t="s">
        <v>149</v>
      </c>
      <c r="E23" s="58">
        <v>88539.62700000001</v>
      </c>
      <c r="F23" s="59">
        <v>83478.59899999999</v>
      </c>
      <c r="G23" s="39" t="e">
        <f t="shared" si="0"/>
        <v>#REF!</v>
      </c>
      <c r="H23" s="50" t="e">
        <f>'Отчет Ремонт МРСК'!F25+#REF!</f>
        <v>#REF!</v>
      </c>
      <c r="I23" s="61" t="e">
        <f>'Отчет Ремонт МРСК'!G25+#REF!</f>
        <v>#REF!</v>
      </c>
      <c r="J23" s="39" t="e">
        <f t="shared" si="1"/>
        <v>#REF!</v>
      </c>
      <c r="K23" s="61" t="e">
        <f>'Отчет Ремонт МРСК'!I25+#REF!</f>
        <v>#REF!</v>
      </c>
      <c r="L23" s="39" t="e">
        <f t="shared" si="2"/>
        <v>#REF!</v>
      </c>
      <c r="M23" s="60" t="e">
        <f>'Отчет Ремонт МРСК'!K25+#REF!</f>
        <v>#REF!</v>
      </c>
      <c r="N23" s="62" t="e">
        <f t="shared" si="3"/>
        <v>#REF!</v>
      </c>
      <c r="O23" s="62" t="e">
        <f t="shared" si="4"/>
        <v>#REF!</v>
      </c>
      <c r="P23" s="62" t="e">
        <f t="shared" si="5"/>
        <v>#REF!</v>
      </c>
      <c r="Q23" s="62" t="e">
        <f t="shared" si="6"/>
        <v>#REF!</v>
      </c>
      <c r="R23" s="31"/>
      <c r="S23" s="39" t="e">
        <f t="shared" si="7"/>
        <v>#REF!</v>
      </c>
      <c r="T23" s="50" t="e">
        <f>'Отчет Ремонт МРСК'!#REF!+#REF!</f>
        <v>#REF!</v>
      </c>
      <c r="U23" s="51" t="e">
        <f>'Отчет Ремонт МРСК'!#REF!+#REF!</f>
        <v>#REF!</v>
      </c>
      <c r="V23" s="39" t="e">
        <f t="shared" si="8"/>
        <v>#REF!</v>
      </c>
      <c r="W23" s="50" t="e">
        <f>'Отчет Ремонт МРСК'!#REF!+#REF!</f>
        <v>#REF!</v>
      </c>
      <c r="X23" s="39" t="e">
        <f t="shared" si="9"/>
        <v>#REF!</v>
      </c>
      <c r="Y23" s="52" t="e">
        <f>'Отчет Ремонт МРСК'!#REF!+#REF!</f>
        <v>#REF!</v>
      </c>
      <c r="Z23" s="34"/>
      <c r="AA23" s="35" t="e">
        <f t="shared" si="10"/>
        <v>#REF!</v>
      </c>
      <c r="AB23" s="35" t="e">
        <f t="shared" si="11"/>
        <v>#REF!</v>
      </c>
      <c r="AC23" s="35" t="e">
        <f t="shared" si="12"/>
        <v>#REF!</v>
      </c>
      <c r="AD23" s="35" t="e">
        <f t="shared" si="13"/>
        <v>#REF!</v>
      </c>
      <c r="AE23" s="36"/>
      <c r="AF23" s="36"/>
      <c r="AG23" s="34"/>
      <c r="AH23" s="34"/>
      <c r="AI23" s="193" t="e">
        <f aca="true" t="shared" si="25" ref="AI23:AN27">H23</f>
        <v>#REF!</v>
      </c>
      <c r="AJ23" s="193" t="e">
        <f t="shared" si="25"/>
        <v>#REF!</v>
      </c>
      <c r="AK23" s="193"/>
      <c r="AL23" s="193" t="e">
        <f t="shared" si="25"/>
        <v>#REF!</v>
      </c>
      <c r="AM23" s="193"/>
      <c r="AN23" s="193" t="e">
        <f t="shared" si="25"/>
        <v>#REF!</v>
      </c>
      <c r="AO23" s="193" t="e">
        <f t="shared" si="16"/>
        <v>#REF!</v>
      </c>
      <c r="AP23" s="193" t="e">
        <f aca="true" t="shared" si="26" ref="AP23:AQ27">T23</f>
        <v>#REF!</v>
      </c>
      <c r="AQ23" s="193" t="e">
        <f t="shared" si="26"/>
        <v>#REF!</v>
      </c>
      <c r="AR23" s="193" t="e">
        <f t="shared" si="17"/>
        <v>#REF!</v>
      </c>
      <c r="AS23" s="193" t="e">
        <f t="shared" si="18"/>
        <v>#REF!</v>
      </c>
    </row>
    <row r="24" spans="1:45" s="9" customFormat="1" ht="15" customHeight="1">
      <c r="A24" s="5" t="s">
        <v>67</v>
      </c>
      <c r="B24" s="286"/>
      <c r="C24" s="286"/>
      <c r="D24" s="53" t="s">
        <v>168</v>
      </c>
      <c r="E24" s="54">
        <v>2204</v>
      </c>
      <c r="F24" s="55">
        <v>1789</v>
      </c>
      <c r="G24" s="39" t="e">
        <f t="shared" si="0"/>
        <v>#REF!</v>
      </c>
      <c r="H24" s="50" t="e">
        <f>'Отчет Ремонт МРСК'!F26+#REF!</f>
        <v>#REF!</v>
      </c>
      <c r="I24" s="57" t="e">
        <f>'Отчет Ремонт МРСК'!G26+#REF!</f>
        <v>#REF!</v>
      </c>
      <c r="J24" s="39" t="e">
        <f t="shared" si="1"/>
        <v>#REF!</v>
      </c>
      <c r="K24" s="57" t="e">
        <f>'Отчет Ремонт МРСК'!I26+#REF!</f>
        <v>#REF!</v>
      </c>
      <c r="L24" s="39" t="e">
        <f t="shared" si="2"/>
        <v>#REF!</v>
      </c>
      <c r="M24" s="56" t="e">
        <f>'Отчет Ремонт МРСК'!K26+#REF!</f>
        <v>#REF!</v>
      </c>
      <c r="N24" s="54" t="e">
        <f t="shared" si="3"/>
        <v>#REF!</v>
      </c>
      <c r="O24" s="45" t="e">
        <f t="shared" si="4"/>
        <v>#REF!</v>
      </c>
      <c r="P24" s="45" t="e">
        <f t="shared" si="5"/>
        <v>#REF!</v>
      </c>
      <c r="Q24" s="45" t="e">
        <f t="shared" si="6"/>
        <v>#REF!</v>
      </c>
      <c r="R24" s="31"/>
      <c r="S24" s="39" t="e">
        <f t="shared" si="7"/>
        <v>#REF!</v>
      </c>
      <c r="T24" s="50" t="e">
        <f>'Отчет Ремонт МРСК'!#REF!+#REF!</f>
        <v>#REF!</v>
      </c>
      <c r="U24" s="51" t="e">
        <f>'Отчет Ремонт МРСК'!#REF!+#REF!</f>
        <v>#REF!</v>
      </c>
      <c r="V24" s="39" t="e">
        <f t="shared" si="8"/>
        <v>#REF!</v>
      </c>
      <c r="W24" s="50" t="e">
        <f>'Отчет Ремонт МРСК'!#REF!+#REF!</f>
        <v>#REF!</v>
      </c>
      <c r="X24" s="39" t="e">
        <f t="shared" si="9"/>
        <v>#REF!</v>
      </c>
      <c r="Y24" s="52" t="e">
        <f>'Отчет Ремонт МРСК'!#REF!+#REF!</f>
        <v>#REF!</v>
      </c>
      <c r="Z24" s="34"/>
      <c r="AA24" s="35" t="e">
        <f t="shared" si="10"/>
        <v>#REF!</v>
      </c>
      <c r="AB24" s="35" t="e">
        <f t="shared" si="11"/>
        <v>#REF!</v>
      </c>
      <c r="AC24" s="35" t="e">
        <f t="shared" si="12"/>
        <v>#REF!</v>
      </c>
      <c r="AD24" s="35" t="e">
        <f t="shared" si="13"/>
        <v>#REF!</v>
      </c>
      <c r="AE24" s="36"/>
      <c r="AF24" s="36"/>
      <c r="AG24" s="34"/>
      <c r="AH24" s="34"/>
      <c r="AI24" s="193" t="e">
        <f t="shared" si="25"/>
        <v>#REF!</v>
      </c>
      <c r="AJ24" s="193" t="e">
        <f t="shared" si="25"/>
        <v>#REF!</v>
      </c>
      <c r="AK24" s="193"/>
      <c r="AL24" s="193" t="e">
        <f t="shared" si="25"/>
        <v>#REF!</v>
      </c>
      <c r="AM24" s="193"/>
      <c r="AN24" s="193" t="e">
        <f t="shared" si="25"/>
        <v>#REF!</v>
      </c>
      <c r="AO24" s="193" t="e">
        <f t="shared" si="16"/>
        <v>#REF!</v>
      </c>
      <c r="AP24" s="193" t="e">
        <f t="shared" si="26"/>
        <v>#REF!</v>
      </c>
      <c r="AQ24" s="193" t="e">
        <f t="shared" si="26"/>
        <v>#REF!</v>
      </c>
      <c r="AR24" s="193" t="e">
        <f t="shared" si="17"/>
        <v>#REF!</v>
      </c>
      <c r="AS24" s="193" t="e">
        <f t="shared" si="18"/>
        <v>#REF!</v>
      </c>
    </row>
    <row r="25" spans="1:45" s="9" customFormat="1" ht="15" customHeight="1">
      <c r="A25" s="5" t="s">
        <v>68</v>
      </c>
      <c r="B25" s="286"/>
      <c r="C25" s="286" t="s">
        <v>169</v>
      </c>
      <c r="D25" s="53" t="s">
        <v>149</v>
      </c>
      <c r="E25" s="58">
        <v>50906.72</v>
      </c>
      <c r="F25" s="59">
        <v>45234</v>
      </c>
      <c r="G25" s="39" t="e">
        <f t="shared" si="0"/>
        <v>#REF!</v>
      </c>
      <c r="H25" s="50" t="e">
        <f>'Отчет Ремонт МРСК'!F27+#REF!</f>
        <v>#REF!</v>
      </c>
      <c r="I25" s="61" t="e">
        <f>'Отчет Ремонт МРСК'!G27+#REF!</f>
        <v>#REF!</v>
      </c>
      <c r="J25" s="39" t="e">
        <f t="shared" si="1"/>
        <v>#REF!</v>
      </c>
      <c r="K25" s="61" t="e">
        <f>'Отчет Ремонт МРСК'!I27+#REF!</f>
        <v>#REF!</v>
      </c>
      <c r="L25" s="39" t="e">
        <f t="shared" si="2"/>
        <v>#REF!</v>
      </c>
      <c r="M25" s="60" t="e">
        <f>'Отчет Ремонт МРСК'!K27+#REF!</f>
        <v>#REF!</v>
      </c>
      <c r="N25" s="62" t="e">
        <f t="shared" si="3"/>
        <v>#REF!</v>
      </c>
      <c r="O25" s="62" t="e">
        <f t="shared" si="4"/>
        <v>#REF!</v>
      </c>
      <c r="P25" s="62" t="e">
        <f t="shared" si="5"/>
        <v>#REF!</v>
      </c>
      <c r="Q25" s="62" t="e">
        <f t="shared" si="6"/>
        <v>#REF!</v>
      </c>
      <c r="R25" s="31"/>
      <c r="S25" s="39" t="e">
        <f t="shared" si="7"/>
        <v>#REF!</v>
      </c>
      <c r="T25" s="50" t="e">
        <f>'Отчет Ремонт МРСК'!#REF!+#REF!</f>
        <v>#REF!</v>
      </c>
      <c r="U25" s="51" t="e">
        <f>'Отчет Ремонт МРСК'!#REF!+#REF!</f>
        <v>#REF!</v>
      </c>
      <c r="V25" s="39" t="e">
        <f t="shared" si="8"/>
        <v>#REF!</v>
      </c>
      <c r="W25" s="50" t="e">
        <f>'Отчет Ремонт МРСК'!#REF!+#REF!</f>
        <v>#REF!</v>
      </c>
      <c r="X25" s="39" t="e">
        <f t="shared" si="9"/>
        <v>#REF!</v>
      </c>
      <c r="Y25" s="52" t="e">
        <f>'Отчет Ремонт МРСК'!#REF!+#REF!</f>
        <v>#REF!</v>
      </c>
      <c r="Z25" s="34"/>
      <c r="AA25" s="35" t="e">
        <f t="shared" si="10"/>
        <v>#REF!</v>
      </c>
      <c r="AB25" s="35" t="e">
        <f t="shared" si="11"/>
        <v>#REF!</v>
      </c>
      <c r="AC25" s="35" t="e">
        <f t="shared" si="12"/>
        <v>#REF!</v>
      </c>
      <c r="AD25" s="35" t="e">
        <f t="shared" si="13"/>
        <v>#REF!</v>
      </c>
      <c r="AE25" s="36"/>
      <c r="AF25" s="36"/>
      <c r="AG25" s="34"/>
      <c r="AH25" s="34"/>
      <c r="AI25" s="193" t="e">
        <f t="shared" si="25"/>
        <v>#REF!</v>
      </c>
      <c r="AJ25" s="193" t="e">
        <f t="shared" si="25"/>
        <v>#REF!</v>
      </c>
      <c r="AK25" s="193"/>
      <c r="AL25" s="193" t="e">
        <f t="shared" si="25"/>
        <v>#REF!</v>
      </c>
      <c r="AM25" s="193"/>
      <c r="AN25" s="193" t="e">
        <f t="shared" si="25"/>
        <v>#REF!</v>
      </c>
      <c r="AO25" s="193" t="e">
        <f t="shared" si="16"/>
        <v>#REF!</v>
      </c>
      <c r="AP25" s="193" t="e">
        <f t="shared" si="26"/>
        <v>#REF!</v>
      </c>
      <c r="AQ25" s="193" t="e">
        <f t="shared" si="26"/>
        <v>#REF!</v>
      </c>
      <c r="AR25" s="193" t="e">
        <f t="shared" si="17"/>
        <v>#REF!</v>
      </c>
      <c r="AS25" s="193" t="e">
        <f t="shared" si="18"/>
        <v>#REF!</v>
      </c>
    </row>
    <row r="26" spans="1:45" s="9" customFormat="1" ht="15" customHeight="1">
      <c r="A26" s="5" t="s">
        <v>69</v>
      </c>
      <c r="B26" s="286"/>
      <c r="C26" s="286"/>
      <c r="D26" s="53" t="s">
        <v>168</v>
      </c>
      <c r="E26" s="54">
        <v>1233</v>
      </c>
      <c r="F26" s="55">
        <v>1178</v>
      </c>
      <c r="G26" s="39" t="e">
        <f t="shared" si="0"/>
        <v>#REF!</v>
      </c>
      <c r="H26" s="50" t="e">
        <f>'Отчет Ремонт МРСК'!F28+#REF!</f>
        <v>#REF!</v>
      </c>
      <c r="I26" s="57" t="e">
        <f>'Отчет Ремонт МРСК'!G28+#REF!</f>
        <v>#REF!</v>
      </c>
      <c r="J26" s="39" t="e">
        <f t="shared" si="1"/>
        <v>#REF!</v>
      </c>
      <c r="K26" s="57" t="e">
        <f>'Отчет Ремонт МРСК'!I28+#REF!</f>
        <v>#REF!</v>
      </c>
      <c r="L26" s="39" t="e">
        <f t="shared" si="2"/>
        <v>#REF!</v>
      </c>
      <c r="M26" s="56" t="e">
        <f>'Отчет Ремонт МРСК'!K28+#REF!</f>
        <v>#REF!</v>
      </c>
      <c r="N26" s="54" t="e">
        <f t="shared" si="3"/>
        <v>#REF!</v>
      </c>
      <c r="O26" s="45" t="e">
        <f t="shared" si="4"/>
        <v>#REF!</v>
      </c>
      <c r="P26" s="45" t="e">
        <f t="shared" si="5"/>
        <v>#REF!</v>
      </c>
      <c r="Q26" s="45" t="e">
        <f t="shared" si="6"/>
        <v>#REF!</v>
      </c>
      <c r="R26" s="31"/>
      <c r="S26" s="39" t="e">
        <f t="shared" si="7"/>
        <v>#REF!</v>
      </c>
      <c r="T26" s="50" t="e">
        <f>'Отчет Ремонт МРСК'!#REF!+#REF!</f>
        <v>#REF!</v>
      </c>
      <c r="U26" s="51" t="e">
        <f>'Отчет Ремонт МРСК'!#REF!+#REF!</f>
        <v>#REF!</v>
      </c>
      <c r="V26" s="39" t="e">
        <f t="shared" si="8"/>
        <v>#REF!</v>
      </c>
      <c r="W26" s="50" t="e">
        <f>'Отчет Ремонт МРСК'!#REF!+#REF!</f>
        <v>#REF!</v>
      </c>
      <c r="X26" s="39" t="e">
        <f t="shared" si="9"/>
        <v>#REF!</v>
      </c>
      <c r="Y26" s="52" t="e">
        <f>'Отчет Ремонт МРСК'!#REF!+#REF!</f>
        <v>#REF!</v>
      </c>
      <c r="Z26" s="34"/>
      <c r="AA26" s="35" t="e">
        <f t="shared" si="10"/>
        <v>#REF!</v>
      </c>
      <c r="AB26" s="35" t="e">
        <f t="shared" si="11"/>
        <v>#REF!</v>
      </c>
      <c r="AC26" s="35" t="e">
        <f t="shared" si="12"/>
        <v>#REF!</v>
      </c>
      <c r="AD26" s="35" t="e">
        <f t="shared" si="13"/>
        <v>#REF!</v>
      </c>
      <c r="AE26" s="36"/>
      <c r="AF26" s="36"/>
      <c r="AG26" s="34"/>
      <c r="AH26" s="34"/>
      <c r="AI26" s="193" t="e">
        <f t="shared" si="25"/>
        <v>#REF!</v>
      </c>
      <c r="AJ26" s="193" t="e">
        <f t="shared" si="25"/>
        <v>#REF!</v>
      </c>
      <c r="AK26" s="193"/>
      <c r="AL26" s="193" t="e">
        <f t="shared" si="25"/>
        <v>#REF!</v>
      </c>
      <c r="AM26" s="193"/>
      <c r="AN26" s="193" t="e">
        <f t="shared" si="25"/>
        <v>#REF!</v>
      </c>
      <c r="AO26" s="193" t="e">
        <f t="shared" si="16"/>
        <v>#REF!</v>
      </c>
      <c r="AP26" s="193" t="e">
        <f t="shared" si="26"/>
        <v>#REF!</v>
      </c>
      <c r="AQ26" s="193" t="e">
        <f t="shared" si="26"/>
        <v>#REF!</v>
      </c>
      <c r="AR26" s="193" t="e">
        <f t="shared" si="17"/>
        <v>#REF!</v>
      </c>
      <c r="AS26" s="193" t="e">
        <f t="shared" si="18"/>
        <v>#REF!</v>
      </c>
    </row>
    <row r="27" spans="1:45" s="9" customFormat="1" ht="15" customHeight="1">
      <c r="A27" s="5" t="s">
        <v>70</v>
      </c>
      <c r="B27" s="27"/>
      <c r="C27" s="68" t="s">
        <v>155</v>
      </c>
      <c r="D27" s="27" t="s">
        <v>149</v>
      </c>
      <c r="E27" s="58">
        <v>9426.06</v>
      </c>
      <c r="F27" s="59">
        <v>10833.1</v>
      </c>
      <c r="G27" s="39" t="e">
        <f t="shared" si="0"/>
        <v>#REF!</v>
      </c>
      <c r="H27" s="50" t="e">
        <f>'Отчет Ремонт МРСК'!F29+#REF!</f>
        <v>#REF!</v>
      </c>
      <c r="I27" s="61" t="e">
        <f>'Отчет Ремонт МРСК'!G29+#REF!</f>
        <v>#REF!</v>
      </c>
      <c r="J27" s="39" t="e">
        <f t="shared" si="1"/>
        <v>#REF!</v>
      </c>
      <c r="K27" s="61" t="e">
        <f>'Отчет Ремонт МРСК'!I29+#REF!</f>
        <v>#REF!</v>
      </c>
      <c r="L27" s="39" t="e">
        <f t="shared" si="2"/>
        <v>#REF!</v>
      </c>
      <c r="M27" s="60" t="e">
        <f>'Отчет Ремонт МРСК'!K29+#REF!</f>
        <v>#REF!</v>
      </c>
      <c r="N27" s="62" t="e">
        <f t="shared" si="3"/>
        <v>#REF!</v>
      </c>
      <c r="O27" s="62" t="e">
        <f t="shared" si="4"/>
        <v>#REF!</v>
      </c>
      <c r="P27" s="62" t="e">
        <f t="shared" si="5"/>
        <v>#REF!</v>
      </c>
      <c r="Q27" s="62" t="e">
        <f t="shared" si="6"/>
        <v>#REF!</v>
      </c>
      <c r="R27" s="31"/>
      <c r="S27" s="39" t="e">
        <f t="shared" si="7"/>
        <v>#REF!</v>
      </c>
      <c r="T27" s="50" t="e">
        <f>'Отчет Ремонт МРСК'!#REF!+#REF!</f>
        <v>#REF!</v>
      </c>
      <c r="U27" s="51" t="e">
        <f>'Отчет Ремонт МРСК'!#REF!+#REF!</f>
        <v>#REF!</v>
      </c>
      <c r="V27" s="39" t="e">
        <f t="shared" si="8"/>
        <v>#REF!</v>
      </c>
      <c r="W27" s="50" t="e">
        <f>'Отчет Ремонт МРСК'!#REF!+#REF!</f>
        <v>#REF!</v>
      </c>
      <c r="X27" s="39" t="e">
        <f t="shared" si="9"/>
        <v>#REF!</v>
      </c>
      <c r="Y27" s="52" t="e">
        <f>'Отчет Ремонт МРСК'!#REF!+#REF!</f>
        <v>#REF!</v>
      </c>
      <c r="Z27" s="34"/>
      <c r="AA27" s="35" t="e">
        <f t="shared" si="10"/>
        <v>#REF!</v>
      </c>
      <c r="AB27" s="35" t="e">
        <f t="shared" si="11"/>
        <v>#REF!</v>
      </c>
      <c r="AC27" s="35" t="e">
        <f t="shared" si="12"/>
        <v>#REF!</v>
      </c>
      <c r="AD27" s="35" t="e">
        <f t="shared" si="13"/>
        <v>#REF!</v>
      </c>
      <c r="AE27" s="36"/>
      <c r="AF27" s="36"/>
      <c r="AG27" s="34"/>
      <c r="AH27" s="34"/>
      <c r="AI27" s="193" t="e">
        <f t="shared" si="25"/>
        <v>#REF!</v>
      </c>
      <c r="AJ27" s="193" t="e">
        <f t="shared" si="25"/>
        <v>#REF!</v>
      </c>
      <c r="AK27" s="193"/>
      <c r="AL27" s="193" t="e">
        <f t="shared" si="25"/>
        <v>#REF!</v>
      </c>
      <c r="AM27" s="193"/>
      <c r="AN27" s="193" t="e">
        <f t="shared" si="25"/>
        <v>#REF!</v>
      </c>
      <c r="AO27" s="193" t="e">
        <f t="shared" si="16"/>
        <v>#REF!</v>
      </c>
      <c r="AP27" s="193" t="e">
        <f t="shared" si="26"/>
        <v>#REF!</v>
      </c>
      <c r="AQ27" s="193" t="e">
        <f t="shared" si="26"/>
        <v>#REF!</v>
      </c>
      <c r="AR27" s="193" t="e">
        <f t="shared" si="17"/>
        <v>#REF!</v>
      </c>
      <c r="AS27" s="193" t="e">
        <f t="shared" si="18"/>
        <v>#REF!</v>
      </c>
    </row>
    <row r="28" spans="1:46" s="9" customFormat="1" ht="15" customHeight="1">
      <c r="A28" s="5" t="s">
        <v>71</v>
      </c>
      <c r="B28" s="45" t="s">
        <v>170</v>
      </c>
      <c r="C28" s="44" t="s">
        <v>171</v>
      </c>
      <c r="D28" s="27" t="s">
        <v>149</v>
      </c>
      <c r="E28" s="63">
        <v>280068.061</v>
      </c>
      <c r="F28" s="64">
        <v>279835.07430000004</v>
      </c>
      <c r="G28" s="39" t="e">
        <f t="shared" si="0"/>
        <v>#REF!</v>
      </c>
      <c r="H28" s="65" t="e">
        <f>H29+H33</f>
        <v>#REF!</v>
      </c>
      <c r="I28" s="64" t="e">
        <f>I29+I33</f>
        <v>#REF!</v>
      </c>
      <c r="J28" s="39" t="e">
        <f t="shared" si="1"/>
        <v>#REF!</v>
      </c>
      <c r="K28" s="64" t="e">
        <f>K29+K33</f>
        <v>#REF!</v>
      </c>
      <c r="L28" s="39" t="e">
        <f t="shared" si="2"/>
        <v>#REF!</v>
      </c>
      <c r="M28" s="65" t="e">
        <f>M29+M33</f>
        <v>#REF!</v>
      </c>
      <c r="N28" s="65" t="e">
        <f t="shared" si="3"/>
        <v>#REF!</v>
      </c>
      <c r="O28" s="65" t="e">
        <f t="shared" si="4"/>
        <v>#REF!</v>
      </c>
      <c r="P28" s="65" t="e">
        <f t="shared" si="5"/>
        <v>#REF!</v>
      </c>
      <c r="Q28" s="65" t="e">
        <f t="shared" si="6"/>
        <v>#REF!</v>
      </c>
      <c r="R28" s="31"/>
      <c r="S28" s="39" t="e">
        <f t="shared" si="7"/>
        <v>#REF!</v>
      </c>
      <c r="T28" s="66" t="e">
        <f>T29+T33</f>
        <v>#REF!</v>
      </c>
      <c r="U28" s="63" t="e">
        <f>U29+U33</f>
        <v>#REF!</v>
      </c>
      <c r="V28" s="39" t="e">
        <f t="shared" si="8"/>
        <v>#REF!</v>
      </c>
      <c r="W28" s="66" t="e">
        <f>W29+W33</f>
        <v>#REF!</v>
      </c>
      <c r="X28" s="39" t="e">
        <f t="shared" si="9"/>
        <v>#REF!</v>
      </c>
      <c r="Y28" s="67" t="e">
        <f>Y29+Y33</f>
        <v>#REF!</v>
      </c>
      <c r="Z28" s="34"/>
      <c r="AA28" s="35" t="e">
        <f t="shared" si="10"/>
        <v>#REF!</v>
      </c>
      <c r="AB28" s="35" t="e">
        <f t="shared" si="11"/>
        <v>#REF!</v>
      </c>
      <c r="AC28" s="35" t="e">
        <f t="shared" si="12"/>
        <v>#REF!</v>
      </c>
      <c r="AD28" s="35" t="e">
        <f t="shared" si="13"/>
        <v>#REF!</v>
      </c>
      <c r="AE28" s="36"/>
      <c r="AF28" s="36"/>
      <c r="AG28" s="34"/>
      <c r="AH28" s="34"/>
      <c r="AI28" s="193" t="e">
        <f>H28+H75</f>
        <v>#REF!</v>
      </c>
      <c r="AJ28" s="193" t="e">
        <f>I28+I75</f>
        <v>#REF!</v>
      </c>
      <c r="AK28" s="193"/>
      <c r="AL28" s="193" t="e">
        <f>K28+K75</f>
        <v>#REF!</v>
      </c>
      <c r="AM28" s="193"/>
      <c r="AN28" s="193" t="e">
        <f>M28+M75</f>
        <v>#REF!</v>
      </c>
      <c r="AO28" s="193" t="e">
        <f t="shared" si="16"/>
        <v>#REF!</v>
      </c>
      <c r="AP28" s="193" t="e">
        <f>T28+T75</f>
        <v>#REF!</v>
      </c>
      <c r="AQ28" s="193" t="e">
        <f>U28+U75</f>
        <v>#REF!</v>
      </c>
      <c r="AR28" s="193" t="e">
        <f t="shared" si="17"/>
        <v>#REF!</v>
      </c>
      <c r="AS28" s="193" t="e">
        <f t="shared" si="18"/>
        <v>#REF!</v>
      </c>
      <c r="AT28" s="158" t="e">
        <f>AO28+'[1]Страница1_1'!$D$75</f>
        <v>#REF!</v>
      </c>
    </row>
    <row r="29" spans="1:45" s="9" customFormat="1" ht="15" customHeight="1">
      <c r="A29" s="5" t="s">
        <v>72</v>
      </c>
      <c r="B29" s="286"/>
      <c r="C29" s="286" t="s">
        <v>167</v>
      </c>
      <c r="D29" s="53" t="s">
        <v>149</v>
      </c>
      <c r="E29" s="58">
        <v>200642.561</v>
      </c>
      <c r="F29" s="59">
        <v>198598.11430000002</v>
      </c>
      <c r="G29" s="39" t="e">
        <f t="shared" si="0"/>
        <v>#REF!</v>
      </c>
      <c r="H29" s="50" t="e">
        <f>'Отчет Ремонт МРСК'!F31+#REF!</f>
        <v>#REF!</v>
      </c>
      <c r="I29" s="61" t="e">
        <f>'Отчет Ремонт МРСК'!G31+#REF!</f>
        <v>#REF!</v>
      </c>
      <c r="J29" s="39" t="e">
        <f t="shared" si="1"/>
        <v>#REF!</v>
      </c>
      <c r="K29" s="61" t="e">
        <f>'Отчет Ремонт МРСК'!I31+#REF!</f>
        <v>#REF!</v>
      </c>
      <c r="L29" s="39" t="e">
        <f t="shared" si="2"/>
        <v>#REF!</v>
      </c>
      <c r="M29" s="60" t="e">
        <f>'Отчет Ремонт МРСК'!K31+#REF!</f>
        <v>#REF!</v>
      </c>
      <c r="N29" s="62" t="e">
        <f t="shared" si="3"/>
        <v>#REF!</v>
      </c>
      <c r="O29" s="62" t="e">
        <f t="shared" si="4"/>
        <v>#REF!</v>
      </c>
      <c r="P29" s="62" t="e">
        <f t="shared" si="5"/>
        <v>#REF!</v>
      </c>
      <c r="Q29" s="62" t="e">
        <f t="shared" si="6"/>
        <v>#REF!</v>
      </c>
      <c r="R29" s="31"/>
      <c r="S29" s="39" t="e">
        <f t="shared" si="7"/>
        <v>#REF!</v>
      </c>
      <c r="T29" s="50" t="e">
        <f>'Отчет Ремонт МРСК'!#REF!+#REF!</f>
        <v>#REF!</v>
      </c>
      <c r="U29" s="51" t="e">
        <f>'Отчет Ремонт МРСК'!#REF!+#REF!</f>
        <v>#REF!</v>
      </c>
      <c r="V29" s="39" t="e">
        <f t="shared" si="8"/>
        <v>#REF!</v>
      </c>
      <c r="W29" s="50" t="e">
        <f>'Отчет Ремонт МРСК'!#REF!+#REF!</f>
        <v>#REF!</v>
      </c>
      <c r="X29" s="39" t="e">
        <f t="shared" si="9"/>
        <v>#REF!</v>
      </c>
      <c r="Y29" s="52" t="e">
        <f>'Отчет Ремонт МРСК'!#REF!+#REF!</f>
        <v>#REF!</v>
      </c>
      <c r="Z29" s="34"/>
      <c r="AA29" s="35" t="e">
        <f t="shared" si="10"/>
        <v>#REF!</v>
      </c>
      <c r="AB29" s="35" t="e">
        <f t="shared" si="11"/>
        <v>#REF!</v>
      </c>
      <c r="AC29" s="35" t="e">
        <f t="shared" si="12"/>
        <v>#REF!</v>
      </c>
      <c r="AD29" s="35" t="e">
        <f t="shared" si="13"/>
        <v>#REF!</v>
      </c>
      <c r="AE29" s="36"/>
      <c r="AF29" s="36"/>
      <c r="AG29" s="34"/>
      <c r="AH29" s="34"/>
      <c r="AI29" s="193" t="e">
        <f aca="true" t="shared" si="27" ref="AI29:AN33">H29</f>
        <v>#REF!</v>
      </c>
      <c r="AJ29" s="193" t="e">
        <f t="shared" si="27"/>
        <v>#REF!</v>
      </c>
      <c r="AK29" s="193"/>
      <c r="AL29" s="193" t="e">
        <f t="shared" si="27"/>
        <v>#REF!</v>
      </c>
      <c r="AM29" s="193"/>
      <c r="AN29" s="193" t="e">
        <f t="shared" si="27"/>
        <v>#REF!</v>
      </c>
      <c r="AO29" s="193" t="e">
        <f t="shared" si="16"/>
        <v>#REF!</v>
      </c>
      <c r="AP29" s="193" t="e">
        <f aca="true" t="shared" si="28" ref="AP29:AQ33">T29</f>
        <v>#REF!</v>
      </c>
      <c r="AQ29" s="193" t="e">
        <f t="shared" si="28"/>
        <v>#REF!</v>
      </c>
      <c r="AR29" s="193" t="e">
        <f t="shared" si="17"/>
        <v>#REF!</v>
      </c>
      <c r="AS29" s="193" t="e">
        <f t="shared" si="18"/>
        <v>#REF!</v>
      </c>
    </row>
    <row r="30" spans="1:45" s="9" customFormat="1" ht="15" customHeight="1">
      <c r="A30" s="5" t="s">
        <v>73</v>
      </c>
      <c r="B30" s="286"/>
      <c r="C30" s="286"/>
      <c r="D30" s="53" t="s">
        <v>168</v>
      </c>
      <c r="E30" s="54">
        <v>60</v>
      </c>
      <c r="F30" s="55">
        <v>60</v>
      </c>
      <c r="G30" s="39" t="e">
        <f t="shared" si="0"/>
        <v>#REF!</v>
      </c>
      <c r="H30" s="50" t="e">
        <f>'Отчет Ремонт МРСК'!F32+#REF!</f>
        <v>#REF!</v>
      </c>
      <c r="I30" s="57" t="e">
        <f>'Отчет Ремонт МРСК'!G32+#REF!</f>
        <v>#REF!</v>
      </c>
      <c r="J30" s="39" t="e">
        <f t="shared" si="1"/>
        <v>#REF!</v>
      </c>
      <c r="K30" s="57" t="e">
        <f>'Отчет Ремонт МРСК'!I32+#REF!</f>
        <v>#REF!</v>
      </c>
      <c r="L30" s="39" t="e">
        <f t="shared" si="2"/>
        <v>#REF!</v>
      </c>
      <c r="M30" s="56" t="e">
        <f>'Отчет Ремонт МРСК'!K32+#REF!</f>
        <v>#REF!</v>
      </c>
      <c r="N30" s="54" t="e">
        <f t="shared" si="3"/>
        <v>#REF!</v>
      </c>
      <c r="O30" s="45" t="e">
        <f t="shared" si="4"/>
        <v>#REF!</v>
      </c>
      <c r="P30" s="45" t="e">
        <f t="shared" si="5"/>
        <v>#REF!</v>
      </c>
      <c r="Q30" s="45" t="e">
        <f t="shared" si="6"/>
        <v>#REF!</v>
      </c>
      <c r="R30" s="31"/>
      <c r="S30" s="39" t="e">
        <f t="shared" si="7"/>
        <v>#REF!</v>
      </c>
      <c r="T30" s="50" t="e">
        <f>'Отчет Ремонт МРСК'!#REF!+#REF!</f>
        <v>#REF!</v>
      </c>
      <c r="U30" s="51" t="e">
        <f>'Отчет Ремонт МРСК'!#REF!+#REF!</f>
        <v>#REF!</v>
      </c>
      <c r="V30" s="39" t="e">
        <f t="shared" si="8"/>
        <v>#REF!</v>
      </c>
      <c r="W30" s="50" t="e">
        <f>'Отчет Ремонт МРСК'!#REF!+#REF!</f>
        <v>#REF!</v>
      </c>
      <c r="X30" s="39" t="e">
        <f t="shared" si="9"/>
        <v>#REF!</v>
      </c>
      <c r="Y30" s="52" t="e">
        <f>'Отчет Ремонт МРСК'!#REF!+#REF!</f>
        <v>#REF!</v>
      </c>
      <c r="Z30" s="34"/>
      <c r="AA30" s="35" t="e">
        <f t="shared" si="10"/>
        <v>#REF!</v>
      </c>
      <c r="AB30" s="35" t="e">
        <f t="shared" si="11"/>
        <v>#REF!</v>
      </c>
      <c r="AC30" s="35" t="e">
        <f t="shared" si="12"/>
        <v>#REF!</v>
      </c>
      <c r="AD30" s="35" t="e">
        <f t="shared" si="13"/>
        <v>#REF!</v>
      </c>
      <c r="AE30" s="36"/>
      <c r="AF30" s="36"/>
      <c r="AG30" s="34"/>
      <c r="AH30" s="34"/>
      <c r="AI30" s="193" t="e">
        <f t="shared" si="27"/>
        <v>#REF!</v>
      </c>
      <c r="AJ30" s="193" t="e">
        <f t="shared" si="27"/>
        <v>#REF!</v>
      </c>
      <c r="AK30" s="193"/>
      <c r="AL30" s="193" t="e">
        <f t="shared" si="27"/>
        <v>#REF!</v>
      </c>
      <c r="AM30" s="193"/>
      <c r="AN30" s="193" t="e">
        <f t="shared" si="27"/>
        <v>#REF!</v>
      </c>
      <c r="AO30" s="193" t="e">
        <f t="shared" si="16"/>
        <v>#REF!</v>
      </c>
      <c r="AP30" s="193" t="e">
        <f t="shared" si="28"/>
        <v>#REF!</v>
      </c>
      <c r="AQ30" s="193" t="e">
        <f t="shared" si="28"/>
        <v>#REF!</v>
      </c>
      <c r="AR30" s="193" t="e">
        <f t="shared" si="17"/>
        <v>#REF!</v>
      </c>
      <c r="AS30" s="193" t="e">
        <f t="shared" si="18"/>
        <v>#REF!</v>
      </c>
    </row>
    <row r="31" spans="1:47" s="9" customFormat="1" ht="15" customHeight="1">
      <c r="A31" s="5" t="s">
        <v>74</v>
      </c>
      <c r="B31" s="286"/>
      <c r="C31" s="286" t="s">
        <v>169</v>
      </c>
      <c r="D31" s="53" t="s">
        <v>149</v>
      </c>
      <c r="E31" s="58">
        <v>20708.9</v>
      </c>
      <c r="F31" s="59">
        <v>15460.7</v>
      </c>
      <c r="G31" s="39" t="e">
        <f t="shared" si="0"/>
        <v>#REF!</v>
      </c>
      <c r="H31" s="50" t="e">
        <f>'Отчет Ремонт МРСК'!F33+#REF!</f>
        <v>#REF!</v>
      </c>
      <c r="I31" s="61" t="e">
        <f>'Отчет Ремонт МРСК'!G33+#REF!</f>
        <v>#REF!</v>
      </c>
      <c r="J31" s="39" t="e">
        <f t="shared" si="1"/>
        <v>#REF!</v>
      </c>
      <c r="K31" s="61" t="e">
        <f>'Отчет Ремонт МРСК'!I33+#REF!</f>
        <v>#REF!</v>
      </c>
      <c r="L31" s="39" t="e">
        <f t="shared" si="2"/>
        <v>#REF!</v>
      </c>
      <c r="M31" s="60" t="e">
        <f>'Отчет Ремонт МРСК'!K33+#REF!</f>
        <v>#REF!</v>
      </c>
      <c r="N31" s="62" t="e">
        <f t="shared" si="3"/>
        <v>#REF!</v>
      </c>
      <c r="O31" s="62" t="e">
        <f t="shared" si="4"/>
        <v>#REF!</v>
      </c>
      <c r="P31" s="62" t="e">
        <f t="shared" si="5"/>
        <v>#REF!</v>
      </c>
      <c r="Q31" s="62" t="e">
        <f t="shared" si="6"/>
        <v>#REF!</v>
      </c>
      <c r="R31" s="31"/>
      <c r="S31" s="39" t="e">
        <f t="shared" si="7"/>
        <v>#REF!</v>
      </c>
      <c r="T31" s="50" t="e">
        <f>'Отчет Ремонт МРСК'!#REF!+#REF!</f>
        <v>#REF!</v>
      </c>
      <c r="U31" s="51" t="e">
        <f>'Отчет Ремонт МРСК'!#REF!+#REF!</f>
        <v>#REF!</v>
      </c>
      <c r="V31" s="39" t="e">
        <f t="shared" si="8"/>
        <v>#REF!</v>
      </c>
      <c r="W31" s="50" t="e">
        <f>'Отчет Ремонт МРСК'!#REF!+#REF!</f>
        <v>#REF!</v>
      </c>
      <c r="X31" s="39" t="e">
        <f t="shared" si="9"/>
        <v>#REF!</v>
      </c>
      <c r="Y31" s="52" t="e">
        <f>'Отчет Ремонт МРСК'!#REF!+#REF!</f>
        <v>#REF!</v>
      </c>
      <c r="Z31" s="34"/>
      <c r="AA31" s="35" t="e">
        <f t="shared" si="10"/>
        <v>#REF!</v>
      </c>
      <c r="AB31" s="35" t="e">
        <f t="shared" si="11"/>
        <v>#REF!</v>
      </c>
      <c r="AC31" s="35" t="e">
        <f t="shared" si="12"/>
        <v>#REF!</v>
      </c>
      <c r="AD31" s="35" t="e">
        <f t="shared" si="13"/>
        <v>#REF!</v>
      </c>
      <c r="AE31" s="36"/>
      <c r="AF31" s="36"/>
      <c r="AG31" s="34"/>
      <c r="AH31" s="34"/>
      <c r="AI31" s="193" t="e">
        <f t="shared" si="27"/>
        <v>#REF!</v>
      </c>
      <c r="AJ31" s="193" t="e">
        <f t="shared" si="27"/>
        <v>#REF!</v>
      </c>
      <c r="AK31" s="193"/>
      <c r="AL31" s="193" t="e">
        <f t="shared" si="27"/>
        <v>#REF!</v>
      </c>
      <c r="AM31" s="193"/>
      <c r="AN31" s="193" t="e">
        <f t="shared" si="27"/>
        <v>#REF!</v>
      </c>
      <c r="AO31" s="193" t="e">
        <f t="shared" si="16"/>
        <v>#REF!</v>
      </c>
      <c r="AP31" s="193" t="e">
        <f t="shared" si="28"/>
        <v>#REF!</v>
      </c>
      <c r="AQ31" s="193" t="e">
        <f t="shared" si="28"/>
        <v>#REF!</v>
      </c>
      <c r="AR31" s="193" t="e">
        <f t="shared" si="17"/>
        <v>#REF!</v>
      </c>
      <c r="AS31" s="193" t="e">
        <f t="shared" si="18"/>
        <v>#REF!</v>
      </c>
      <c r="AU31" s="158"/>
    </row>
    <row r="32" spans="1:45" s="9" customFormat="1" ht="15" customHeight="1">
      <c r="A32" s="5" t="s">
        <v>75</v>
      </c>
      <c r="B32" s="286"/>
      <c r="C32" s="286"/>
      <c r="D32" s="53" t="s">
        <v>168</v>
      </c>
      <c r="E32" s="54">
        <v>101</v>
      </c>
      <c r="F32" s="55">
        <v>71</v>
      </c>
      <c r="G32" s="39" t="e">
        <f t="shared" si="0"/>
        <v>#REF!</v>
      </c>
      <c r="H32" s="50" t="e">
        <f>'Отчет Ремонт МРСК'!F34+#REF!</f>
        <v>#REF!</v>
      </c>
      <c r="I32" s="57" t="e">
        <f>'Отчет Ремонт МРСК'!G34+#REF!</f>
        <v>#REF!</v>
      </c>
      <c r="J32" s="39" t="e">
        <f t="shared" si="1"/>
        <v>#REF!</v>
      </c>
      <c r="K32" s="57" t="e">
        <f>'Отчет Ремонт МРСК'!I34+#REF!</f>
        <v>#REF!</v>
      </c>
      <c r="L32" s="39" t="e">
        <f t="shared" si="2"/>
        <v>#REF!</v>
      </c>
      <c r="M32" s="56" t="e">
        <f>'Отчет Ремонт МРСК'!K34+#REF!</f>
        <v>#REF!</v>
      </c>
      <c r="N32" s="54" t="e">
        <f t="shared" si="3"/>
        <v>#REF!</v>
      </c>
      <c r="O32" s="45" t="e">
        <f t="shared" si="4"/>
        <v>#REF!</v>
      </c>
      <c r="P32" s="45" t="e">
        <f t="shared" si="5"/>
        <v>#REF!</v>
      </c>
      <c r="Q32" s="45" t="e">
        <f t="shared" si="6"/>
        <v>#REF!</v>
      </c>
      <c r="R32" s="31"/>
      <c r="S32" s="39" t="e">
        <f t="shared" si="7"/>
        <v>#REF!</v>
      </c>
      <c r="T32" s="50" t="e">
        <f>'Отчет Ремонт МРСК'!#REF!+#REF!</f>
        <v>#REF!</v>
      </c>
      <c r="U32" s="51" t="e">
        <f>'Отчет Ремонт МРСК'!#REF!+#REF!</f>
        <v>#REF!</v>
      </c>
      <c r="V32" s="39" t="e">
        <f t="shared" si="8"/>
        <v>#REF!</v>
      </c>
      <c r="W32" s="50" t="e">
        <f>'Отчет Ремонт МРСК'!#REF!+#REF!</f>
        <v>#REF!</v>
      </c>
      <c r="X32" s="39" t="e">
        <f t="shared" si="9"/>
        <v>#REF!</v>
      </c>
      <c r="Y32" s="52" t="e">
        <f>'Отчет Ремонт МРСК'!#REF!+#REF!</f>
        <v>#REF!</v>
      </c>
      <c r="Z32" s="34"/>
      <c r="AA32" s="35" t="e">
        <f t="shared" si="10"/>
        <v>#REF!</v>
      </c>
      <c r="AB32" s="35" t="e">
        <f t="shared" si="11"/>
        <v>#REF!</v>
      </c>
      <c r="AC32" s="35" t="e">
        <f t="shared" si="12"/>
        <v>#REF!</v>
      </c>
      <c r="AD32" s="35" t="e">
        <f t="shared" si="13"/>
        <v>#REF!</v>
      </c>
      <c r="AE32" s="36"/>
      <c r="AF32" s="36"/>
      <c r="AG32" s="34"/>
      <c r="AH32" s="34"/>
      <c r="AI32" s="193" t="e">
        <f t="shared" si="27"/>
        <v>#REF!</v>
      </c>
      <c r="AJ32" s="193" t="e">
        <f t="shared" si="27"/>
        <v>#REF!</v>
      </c>
      <c r="AK32" s="193"/>
      <c r="AL32" s="193" t="e">
        <f t="shared" si="27"/>
        <v>#REF!</v>
      </c>
      <c r="AM32" s="193"/>
      <c r="AN32" s="193" t="e">
        <f t="shared" si="27"/>
        <v>#REF!</v>
      </c>
      <c r="AO32" s="193" t="e">
        <f t="shared" si="16"/>
        <v>#REF!</v>
      </c>
      <c r="AP32" s="193" t="e">
        <f t="shared" si="28"/>
        <v>#REF!</v>
      </c>
      <c r="AQ32" s="193" t="e">
        <f t="shared" si="28"/>
        <v>#REF!</v>
      </c>
      <c r="AR32" s="193" t="e">
        <f t="shared" si="17"/>
        <v>#REF!</v>
      </c>
      <c r="AS32" s="193" t="e">
        <f t="shared" si="18"/>
        <v>#REF!</v>
      </c>
    </row>
    <row r="33" spans="1:45" s="9" customFormat="1" ht="15" customHeight="1">
      <c r="A33" s="5" t="s">
        <v>76</v>
      </c>
      <c r="B33" s="27"/>
      <c r="C33" s="68" t="s">
        <v>155</v>
      </c>
      <c r="D33" s="27" t="s">
        <v>149</v>
      </c>
      <c r="E33" s="58">
        <v>79425.5</v>
      </c>
      <c r="F33" s="59">
        <v>81236.95999999999</v>
      </c>
      <c r="G33" s="39" t="e">
        <f t="shared" si="0"/>
        <v>#REF!</v>
      </c>
      <c r="H33" s="50" t="e">
        <f>'Отчет Ремонт МРСК'!F35+#REF!</f>
        <v>#REF!</v>
      </c>
      <c r="I33" s="61" t="e">
        <f>'Отчет Ремонт МРСК'!G35+#REF!</f>
        <v>#REF!</v>
      </c>
      <c r="J33" s="39" t="e">
        <f t="shared" si="1"/>
        <v>#REF!</v>
      </c>
      <c r="K33" s="61" t="e">
        <f>'Отчет Ремонт МРСК'!I35+#REF!</f>
        <v>#REF!</v>
      </c>
      <c r="L33" s="39" t="e">
        <f t="shared" si="2"/>
        <v>#REF!</v>
      </c>
      <c r="M33" s="60" t="e">
        <f>'Отчет Ремонт МРСК'!K35+#REF!</f>
        <v>#REF!</v>
      </c>
      <c r="N33" s="62" t="e">
        <f t="shared" si="3"/>
        <v>#REF!</v>
      </c>
      <c r="O33" s="62" t="e">
        <f t="shared" si="4"/>
        <v>#REF!</v>
      </c>
      <c r="P33" s="62" t="e">
        <f t="shared" si="5"/>
        <v>#REF!</v>
      </c>
      <c r="Q33" s="62" t="e">
        <f t="shared" si="6"/>
        <v>#REF!</v>
      </c>
      <c r="R33" s="31"/>
      <c r="S33" s="39" t="e">
        <f t="shared" si="7"/>
        <v>#REF!</v>
      </c>
      <c r="T33" s="50" t="e">
        <f>'Отчет Ремонт МРСК'!#REF!+#REF!</f>
        <v>#REF!</v>
      </c>
      <c r="U33" s="51" t="e">
        <f>'Отчет Ремонт МРСК'!#REF!+#REF!</f>
        <v>#REF!</v>
      </c>
      <c r="V33" s="39" t="e">
        <f t="shared" si="8"/>
        <v>#REF!</v>
      </c>
      <c r="W33" s="50" t="e">
        <f>'Отчет Ремонт МРСК'!#REF!+#REF!</f>
        <v>#REF!</v>
      </c>
      <c r="X33" s="39" t="e">
        <f t="shared" si="9"/>
        <v>#REF!</v>
      </c>
      <c r="Y33" s="52" t="e">
        <f>'Отчет Ремонт МРСК'!#REF!+#REF!</f>
        <v>#REF!</v>
      </c>
      <c r="Z33" s="34"/>
      <c r="AA33" s="35" t="e">
        <f t="shared" si="10"/>
        <v>#REF!</v>
      </c>
      <c r="AB33" s="35" t="e">
        <f t="shared" si="11"/>
        <v>#REF!</v>
      </c>
      <c r="AC33" s="35" t="e">
        <f t="shared" si="12"/>
        <v>#REF!</v>
      </c>
      <c r="AD33" s="35" t="e">
        <f t="shared" si="13"/>
        <v>#REF!</v>
      </c>
      <c r="AE33" s="36"/>
      <c r="AF33" s="36"/>
      <c r="AG33" s="34"/>
      <c r="AH33" s="34"/>
      <c r="AI33" s="193" t="e">
        <f t="shared" si="27"/>
        <v>#REF!</v>
      </c>
      <c r="AJ33" s="193" t="e">
        <f t="shared" si="27"/>
        <v>#REF!</v>
      </c>
      <c r="AK33" s="193"/>
      <c r="AL33" s="193" t="e">
        <f t="shared" si="27"/>
        <v>#REF!</v>
      </c>
      <c r="AM33" s="193"/>
      <c r="AN33" s="193" t="e">
        <f t="shared" si="27"/>
        <v>#REF!</v>
      </c>
      <c r="AO33" s="193" t="e">
        <f t="shared" si="16"/>
        <v>#REF!</v>
      </c>
      <c r="AP33" s="193" t="e">
        <f t="shared" si="28"/>
        <v>#REF!</v>
      </c>
      <c r="AQ33" s="193" t="e">
        <f t="shared" si="28"/>
        <v>#REF!</v>
      </c>
      <c r="AR33" s="193" t="e">
        <f t="shared" si="17"/>
        <v>#REF!</v>
      </c>
      <c r="AS33" s="193" t="e">
        <f t="shared" si="18"/>
        <v>#REF!</v>
      </c>
    </row>
    <row r="34" spans="1:45" s="9" customFormat="1" ht="15" customHeight="1">
      <c r="A34" s="5" t="s">
        <v>77</v>
      </c>
      <c r="B34" s="292" t="s">
        <v>172</v>
      </c>
      <c r="C34" s="293" t="s">
        <v>173</v>
      </c>
      <c r="D34" s="27" t="s">
        <v>149</v>
      </c>
      <c r="E34" s="58">
        <v>0</v>
      </c>
      <c r="F34" s="59">
        <v>0</v>
      </c>
      <c r="G34" s="39" t="e">
        <f t="shared" si="0"/>
        <v>#REF!</v>
      </c>
      <c r="H34" s="62" t="e">
        <f>'Отчет Ремонт МРСК'!F36+#REF!</f>
        <v>#REF!</v>
      </c>
      <c r="I34" s="59" t="e">
        <f>'Отчет Ремонт МРСК'!G36+#REF!</f>
        <v>#REF!</v>
      </c>
      <c r="J34" s="39" t="e">
        <f t="shared" si="1"/>
        <v>#REF!</v>
      </c>
      <c r="K34" s="59" t="e">
        <f>'Отчет Ремонт МРСК'!I36+#REF!</f>
        <v>#REF!</v>
      </c>
      <c r="L34" s="39" t="e">
        <f t="shared" si="2"/>
        <v>#REF!</v>
      </c>
      <c r="M34" s="62" t="e">
        <f>'Отчет Ремонт МРСК'!K36+#REF!</f>
        <v>#REF!</v>
      </c>
      <c r="N34" s="62" t="e">
        <f t="shared" si="3"/>
        <v>#REF!</v>
      </c>
      <c r="O34" s="62" t="e">
        <f t="shared" si="4"/>
        <v>#REF!</v>
      </c>
      <c r="P34" s="62" t="e">
        <f t="shared" si="5"/>
        <v>#REF!</v>
      </c>
      <c r="Q34" s="62" t="e">
        <f t="shared" si="6"/>
        <v>#REF!</v>
      </c>
      <c r="R34" s="31"/>
      <c r="S34" s="39" t="e">
        <f t="shared" si="7"/>
        <v>#REF!</v>
      </c>
      <c r="T34" s="69" t="e">
        <f>'Отчет Ремонт МРСК'!#REF!+#REF!</f>
        <v>#REF!</v>
      </c>
      <c r="U34" s="70" t="e">
        <f>'Отчет Ремонт МРСК'!#REF!+#REF!</f>
        <v>#REF!</v>
      </c>
      <c r="V34" s="39" t="e">
        <f t="shared" si="8"/>
        <v>#REF!</v>
      </c>
      <c r="W34" s="69" t="e">
        <f>'Отчет Ремонт МРСК'!#REF!+#REF!</f>
        <v>#REF!</v>
      </c>
      <c r="X34" s="39" t="e">
        <f t="shared" si="9"/>
        <v>#REF!</v>
      </c>
      <c r="Y34" s="71" t="e">
        <f>'Отчет Ремонт МРСК'!#REF!+#REF!</f>
        <v>#REF!</v>
      </c>
      <c r="Z34" s="34"/>
      <c r="AA34" s="35" t="e">
        <f t="shared" si="10"/>
        <v>#REF!</v>
      </c>
      <c r="AB34" s="35" t="e">
        <f t="shared" si="11"/>
        <v>#REF!</v>
      </c>
      <c r="AC34" s="35" t="e">
        <f t="shared" si="12"/>
        <v>#REF!</v>
      </c>
      <c r="AD34" s="35" t="e">
        <f t="shared" si="13"/>
        <v>#REF!</v>
      </c>
      <c r="AE34" s="36"/>
      <c r="AF34" s="36"/>
      <c r="AG34" s="34"/>
      <c r="AH34" s="34"/>
      <c r="AI34" s="193" t="e">
        <f>H34+H75</f>
        <v>#REF!</v>
      </c>
      <c r="AJ34" s="193" t="e">
        <f>I34+I75</f>
        <v>#REF!</v>
      </c>
      <c r="AK34" s="193"/>
      <c r="AL34" s="193" t="e">
        <f>K34+K75</f>
        <v>#REF!</v>
      </c>
      <c r="AM34" s="193"/>
      <c r="AN34" s="193" t="e">
        <f>M34+M75</f>
        <v>#REF!</v>
      </c>
      <c r="AO34" s="193" t="e">
        <f t="shared" si="16"/>
        <v>#REF!</v>
      </c>
      <c r="AP34" s="193" t="e">
        <f>T34+T76</f>
        <v>#REF!</v>
      </c>
      <c r="AQ34" s="193" t="e">
        <f>U34+U76</f>
        <v>#REF!</v>
      </c>
      <c r="AR34" s="193" t="e">
        <f t="shared" si="17"/>
        <v>#REF!</v>
      </c>
      <c r="AS34" s="193" t="e">
        <f t="shared" si="18"/>
        <v>#REF!</v>
      </c>
    </row>
    <row r="35" spans="1:45" s="9" customFormat="1" ht="15" customHeight="1">
      <c r="A35" s="5" t="s">
        <v>79</v>
      </c>
      <c r="B35" s="292"/>
      <c r="C35" s="293"/>
      <c r="D35" s="27" t="s">
        <v>57</v>
      </c>
      <c r="E35" s="54">
        <v>0</v>
      </c>
      <c r="F35" s="55">
        <v>0</v>
      </c>
      <c r="G35" s="39" t="e">
        <f t="shared" si="0"/>
        <v>#REF!</v>
      </c>
      <c r="H35" s="54" t="e">
        <f>'Отчет Ремонт МРСК'!F37+#REF!</f>
        <v>#REF!</v>
      </c>
      <c r="I35" s="55" t="e">
        <f>'Отчет Ремонт МРСК'!G37+#REF!</f>
        <v>#REF!</v>
      </c>
      <c r="J35" s="39" t="e">
        <f t="shared" si="1"/>
        <v>#REF!</v>
      </c>
      <c r="K35" s="55" t="e">
        <f>'Отчет Ремонт МРСК'!I37+#REF!</f>
        <v>#REF!</v>
      </c>
      <c r="L35" s="39" t="e">
        <f t="shared" si="2"/>
        <v>#REF!</v>
      </c>
      <c r="M35" s="54" t="e">
        <f>'Отчет Ремонт МРСК'!K37+#REF!</f>
        <v>#REF!</v>
      </c>
      <c r="N35" s="54" t="e">
        <f t="shared" si="3"/>
        <v>#REF!</v>
      </c>
      <c r="O35" s="45" t="e">
        <f t="shared" si="4"/>
        <v>#REF!</v>
      </c>
      <c r="P35" s="45" t="e">
        <f t="shared" si="5"/>
        <v>#REF!</v>
      </c>
      <c r="Q35" s="45" t="e">
        <f t="shared" si="6"/>
        <v>#REF!</v>
      </c>
      <c r="R35" s="31"/>
      <c r="S35" s="39" t="e">
        <f t="shared" si="7"/>
        <v>#REF!</v>
      </c>
      <c r="T35" s="69" t="e">
        <f>'Отчет Ремонт МРСК'!#REF!+#REF!</f>
        <v>#REF!</v>
      </c>
      <c r="U35" s="70" t="e">
        <f>'Отчет Ремонт МРСК'!#REF!+#REF!</f>
        <v>#REF!</v>
      </c>
      <c r="V35" s="39" t="e">
        <f t="shared" si="8"/>
        <v>#REF!</v>
      </c>
      <c r="W35" s="69" t="e">
        <f>'Отчет Ремонт МРСК'!#REF!+#REF!</f>
        <v>#REF!</v>
      </c>
      <c r="X35" s="39" t="e">
        <f t="shared" si="9"/>
        <v>#REF!</v>
      </c>
      <c r="Y35" s="71" t="e">
        <f>'Отчет Ремонт МРСК'!#REF!+#REF!</f>
        <v>#REF!</v>
      </c>
      <c r="Z35" s="34"/>
      <c r="AA35" s="35" t="e">
        <f t="shared" si="10"/>
        <v>#REF!</v>
      </c>
      <c r="AB35" s="35" t="e">
        <f t="shared" si="11"/>
        <v>#REF!</v>
      </c>
      <c r="AC35" s="35" t="e">
        <f t="shared" si="12"/>
        <v>#REF!</v>
      </c>
      <c r="AD35" s="35" t="e">
        <f t="shared" si="13"/>
        <v>#REF!</v>
      </c>
      <c r="AE35" s="36"/>
      <c r="AF35" s="36"/>
      <c r="AG35" s="34"/>
      <c r="AH35" s="34"/>
      <c r="AI35" s="193" t="e">
        <f>H35</f>
        <v>#REF!</v>
      </c>
      <c r="AJ35" s="193" t="e">
        <f>I35</f>
        <v>#REF!</v>
      </c>
      <c r="AK35" s="193"/>
      <c r="AL35" s="193" t="e">
        <f>K35</f>
        <v>#REF!</v>
      </c>
      <c r="AM35" s="193"/>
      <c r="AN35" s="193" t="e">
        <f>M35</f>
        <v>#REF!</v>
      </c>
      <c r="AO35" s="193" t="e">
        <f t="shared" si="16"/>
        <v>#REF!</v>
      </c>
      <c r="AP35" s="193" t="e">
        <f>T35</f>
        <v>#REF!</v>
      </c>
      <c r="AQ35" s="193" t="e">
        <f>U35</f>
        <v>#REF!</v>
      </c>
      <c r="AR35" s="193" t="e">
        <f t="shared" si="17"/>
        <v>#REF!</v>
      </c>
      <c r="AS35" s="193" t="e">
        <f t="shared" si="18"/>
        <v>#REF!</v>
      </c>
    </row>
    <row r="36" spans="1:45" s="9" customFormat="1" ht="15" customHeight="1">
      <c r="A36" s="5" t="s">
        <v>80</v>
      </c>
      <c r="B36" s="292" t="s">
        <v>174</v>
      </c>
      <c r="C36" s="293" t="s">
        <v>175</v>
      </c>
      <c r="D36" s="27" t="s">
        <v>149</v>
      </c>
      <c r="E36" s="58">
        <v>10925.7</v>
      </c>
      <c r="F36" s="59">
        <v>894.6800000000001</v>
      </c>
      <c r="G36" s="39" t="e">
        <f t="shared" si="0"/>
        <v>#REF!</v>
      </c>
      <c r="H36" s="62" t="e">
        <f>'Отчет Ремонт МРСК'!F38+#REF!</f>
        <v>#REF!</v>
      </c>
      <c r="I36" s="62" t="e">
        <f>'Отчет Ремонт МРСК'!G38+#REF!</f>
        <v>#REF!</v>
      </c>
      <c r="J36" s="39" t="e">
        <f t="shared" si="1"/>
        <v>#REF!</v>
      </c>
      <c r="K36" s="62" t="e">
        <f>'Отчет Ремонт МРСК'!I38+#REF!</f>
        <v>#REF!</v>
      </c>
      <c r="L36" s="39" t="e">
        <f t="shared" si="2"/>
        <v>#REF!</v>
      </c>
      <c r="M36" s="62" t="e">
        <f>'Отчет Ремонт МРСК'!K38+#REF!</f>
        <v>#REF!</v>
      </c>
      <c r="N36" s="62" t="e">
        <f t="shared" si="3"/>
        <v>#REF!</v>
      </c>
      <c r="O36" s="62" t="e">
        <f t="shared" si="4"/>
        <v>#REF!</v>
      </c>
      <c r="P36" s="62" t="e">
        <f t="shared" si="5"/>
        <v>#REF!</v>
      </c>
      <c r="Q36" s="62" t="e">
        <f t="shared" si="6"/>
        <v>#REF!</v>
      </c>
      <c r="R36" s="31"/>
      <c r="S36" s="39" t="e">
        <f t="shared" si="7"/>
        <v>#REF!</v>
      </c>
      <c r="T36" s="69" t="e">
        <f>'Отчет Ремонт МРСК'!#REF!+#REF!</f>
        <v>#REF!</v>
      </c>
      <c r="U36" s="70" t="e">
        <f>'Отчет Ремонт МРСК'!#REF!+#REF!</f>
        <v>#REF!</v>
      </c>
      <c r="V36" s="39" t="e">
        <f t="shared" si="8"/>
        <v>#REF!</v>
      </c>
      <c r="W36" s="69" t="e">
        <f>'Отчет Ремонт МРСК'!#REF!+#REF!</f>
        <v>#REF!</v>
      </c>
      <c r="X36" s="39" t="e">
        <f t="shared" si="9"/>
        <v>#REF!</v>
      </c>
      <c r="Y36" s="71" t="e">
        <f>'Отчет Ремонт МРСК'!#REF!+#REF!</f>
        <v>#REF!</v>
      </c>
      <c r="Z36" s="34"/>
      <c r="AA36" s="35" t="e">
        <f t="shared" si="10"/>
        <v>#REF!</v>
      </c>
      <c r="AB36" s="35" t="e">
        <f t="shared" si="11"/>
        <v>#REF!</v>
      </c>
      <c r="AC36" s="35" t="e">
        <f t="shared" si="12"/>
        <v>#REF!</v>
      </c>
      <c r="AD36" s="35" t="e">
        <f t="shared" si="13"/>
        <v>#REF!</v>
      </c>
      <c r="AE36" s="36"/>
      <c r="AF36" s="36"/>
      <c r="AG36" s="34"/>
      <c r="AH36" s="34"/>
      <c r="AI36" s="193" t="e">
        <f>H36+H77</f>
        <v>#REF!</v>
      </c>
      <c r="AJ36" s="193" t="e">
        <f>I36+I77</f>
        <v>#REF!</v>
      </c>
      <c r="AK36" s="193"/>
      <c r="AL36" s="193" t="e">
        <f>K36+K77</f>
        <v>#REF!</v>
      </c>
      <c r="AM36" s="193"/>
      <c r="AN36" s="193" t="e">
        <f>M36+M77</f>
        <v>#REF!</v>
      </c>
      <c r="AO36" s="193" t="e">
        <f t="shared" si="16"/>
        <v>#REF!</v>
      </c>
      <c r="AP36" s="193" t="e">
        <f>T36+T77</f>
        <v>#REF!</v>
      </c>
      <c r="AQ36" s="193" t="e">
        <f>U36+U77</f>
        <v>#REF!</v>
      </c>
      <c r="AR36" s="193" t="e">
        <f t="shared" si="17"/>
        <v>#REF!</v>
      </c>
      <c r="AS36" s="193" t="e">
        <f t="shared" si="18"/>
        <v>#REF!</v>
      </c>
    </row>
    <row r="37" spans="1:45" s="9" customFormat="1" ht="15" customHeight="1">
      <c r="A37" s="5" t="s">
        <v>81</v>
      </c>
      <c r="B37" s="292"/>
      <c r="C37" s="293"/>
      <c r="D37" s="27" t="s">
        <v>57</v>
      </c>
      <c r="E37" s="54">
        <v>47.9</v>
      </c>
      <c r="F37" s="55">
        <v>4.65</v>
      </c>
      <c r="G37" s="39" t="e">
        <f t="shared" si="0"/>
        <v>#REF!</v>
      </c>
      <c r="H37" s="54" t="e">
        <f>'Отчет Ремонт МРСК'!F39+#REF!</f>
        <v>#REF!</v>
      </c>
      <c r="I37" s="55" t="e">
        <f>'Отчет Ремонт МРСК'!G39+#REF!</f>
        <v>#REF!</v>
      </c>
      <c r="J37" s="39" t="e">
        <f t="shared" si="1"/>
        <v>#REF!</v>
      </c>
      <c r="K37" s="55" t="e">
        <f>'Отчет Ремонт МРСК'!I39+#REF!</f>
        <v>#REF!</v>
      </c>
      <c r="L37" s="39" t="e">
        <f t="shared" si="2"/>
        <v>#REF!</v>
      </c>
      <c r="M37" s="55" t="e">
        <f>'Отчет Ремонт МРСК'!K39+#REF!</f>
        <v>#REF!</v>
      </c>
      <c r="N37" s="54" t="e">
        <f t="shared" si="3"/>
        <v>#REF!</v>
      </c>
      <c r="O37" s="45" t="e">
        <f t="shared" si="4"/>
        <v>#REF!</v>
      </c>
      <c r="P37" s="45" t="e">
        <f t="shared" si="5"/>
        <v>#REF!</v>
      </c>
      <c r="Q37" s="45" t="e">
        <f t="shared" si="6"/>
        <v>#REF!</v>
      </c>
      <c r="R37" s="31"/>
      <c r="S37" s="39" t="e">
        <f t="shared" si="7"/>
        <v>#REF!</v>
      </c>
      <c r="T37" s="69" t="e">
        <f>'Отчет Ремонт МРСК'!#REF!+#REF!</f>
        <v>#REF!</v>
      </c>
      <c r="U37" s="70" t="e">
        <f>'Отчет Ремонт МРСК'!#REF!+#REF!</f>
        <v>#REF!</v>
      </c>
      <c r="V37" s="39" t="e">
        <f t="shared" si="8"/>
        <v>#REF!</v>
      </c>
      <c r="W37" s="69" t="e">
        <f>'Отчет Ремонт МРСК'!#REF!+#REF!</f>
        <v>#REF!</v>
      </c>
      <c r="X37" s="39" t="e">
        <f t="shared" si="9"/>
        <v>#REF!</v>
      </c>
      <c r="Y37" s="71" t="e">
        <f>'Отчет Ремонт МРСК'!#REF!+#REF!</f>
        <v>#REF!</v>
      </c>
      <c r="Z37" s="34"/>
      <c r="AA37" s="35" t="e">
        <f t="shared" si="10"/>
        <v>#REF!</v>
      </c>
      <c r="AB37" s="35" t="e">
        <f t="shared" si="11"/>
        <v>#REF!</v>
      </c>
      <c r="AC37" s="35" t="e">
        <f t="shared" si="12"/>
        <v>#REF!</v>
      </c>
      <c r="AD37" s="35" t="e">
        <f t="shared" si="13"/>
        <v>#REF!</v>
      </c>
      <c r="AE37" s="36"/>
      <c r="AF37" s="36"/>
      <c r="AG37" s="34"/>
      <c r="AH37" s="34"/>
      <c r="AI37" s="193" t="e">
        <f>H37</f>
        <v>#REF!</v>
      </c>
      <c r="AJ37" s="193" t="e">
        <f>I37</f>
        <v>#REF!</v>
      </c>
      <c r="AK37" s="193"/>
      <c r="AL37" s="193" t="e">
        <f>K37</f>
        <v>#REF!</v>
      </c>
      <c r="AM37" s="193"/>
      <c r="AN37" s="193" t="e">
        <f>M37</f>
        <v>#REF!</v>
      </c>
      <c r="AO37" s="193" t="e">
        <f t="shared" si="16"/>
        <v>#REF!</v>
      </c>
      <c r="AP37" s="193" t="e">
        <f>T37</f>
        <v>#REF!</v>
      </c>
      <c r="AQ37" s="193" t="e">
        <f>U37</f>
        <v>#REF!</v>
      </c>
      <c r="AR37" s="193" t="e">
        <f t="shared" si="17"/>
        <v>#REF!</v>
      </c>
      <c r="AS37" s="193" t="e">
        <f t="shared" si="18"/>
        <v>#REF!</v>
      </c>
    </row>
    <row r="38" spans="1:45" s="9" customFormat="1" ht="15" customHeight="1">
      <c r="A38" s="5" t="s">
        <v>82</v>
      </c>
      <c r="B38" s="45" t="s">
        <v>176</v>
      </c>
      <c r="C38" s="44" t="s">
        <v>177</v>
      </c>
      <c r="D38" s="27" t="s">
        <v>149</v>
      </c>
      <c r="E38" s="63">
        <v>22302.64</v>
      </c>
      <c r="F38" s="64">
        <v>17879.46</v>
      </c>
      <c r="G38" s="39" t="e">
        <f t="shared" si="0"/>
        <v>#REF!</v>
      </c>
      <c r="H38" s="65" t="e">
        <f>'Отчет Ремонт МРСК'!F40+#REF!</f>
        <v>#REF!</v>
      </c>
      <c r="I38" s="64" t="e">
        <f>'Отчет Ремонт МРСК'!G40+#REF!</f>
        <v>#REF!</v>
      </c>
      <c r="J38" s="39" t="e">
        <f t="shared" si="1"/>
        <v>#REF!</v>
      </c>
      <c r="K38" s="64" t="e">
        <f>'Отчет Ремонт МРСК'!I40+#REF!</f>
        <v>#REF!</v>
      </c>
      <c r="L38" s="39" t="e">
        <f t="shared" si="2"/>
        <v>#REF!</v>
      </c>
      <c r="M38" s="65" t="e">
        <f>'Отчет Ремонт МРСК'!K40+#REF!</f>
        <v>#REF!</v>
      </c>
      <c r="N38" s="65" t="e">
        <f t="shared" si="3"/>
        <v>#REF!</v>
      </c>
      <c r="O38" s="65" t="e">
        <f t="shared" si="4"/>
        <v>#REF!</v>
      </c>
      <c r="P38" s="65" t="e">
        <f t="shared" si="5"/>
        <v>#REF!</v>
      </c>
      <c r="Q38" s="65" t="e">
        <f t="shared" si="6"/>
        <v>#REF!</v>
      </c>
      <c r="R38" s="31"/>
      <c r="S38" s="39" t="e">
        <f t="shared" si="7"/>
        <v>#REF!</v>
      </c>
      <c r="T38" s="66" t="e">
        <f>'Отчет Ремонт МРСК'!#REF!+#REF!</f>
        <v>#REF!</v>
      </c>
      <c r="U38" s="63" t="e">
        <f>'Отчет Ремонт МРСК'!#REF!+#REF!</f>
        <v>#REF!</v>
      </c>
      <c r="V38" s="39" t="e">
        <f t="shared" si="8"/>
        <v>#REF!</v>
      </c>
      <c r="W38" s="66">
        <v>0</v>
      </c>
      <c r="X38" s="39" t="e">
        <f t="shared" si="9"/>
        <v>#REF!</v>
      </c>
      <c r="Y38" s="67">
        <v>0</v>
      </c>
      <c r="Z38" s="34"/>
      <c r="AA38" s="35" t="e">
        <f t="shared" si="10"/>
        <v>#REF!</v>
      </c>
      <c r="AB38" s="35" t="e">
        <f t="shared" si="11"/>
        <v>#REF!</v>
      </c>
      <c r="AC38" s="35" t="e">
        <f t="shared" si="12"/>
        <v>#REF!</v>
      </c>
      <c r="AD38" s="35" t="e">
        <f t="shared" si="13"/>
        <v>#REF!</v>
      </c>
      <c r="AE38" s="36"/>
      <c r="AF38" s="36"/>
      <c r="AG38" s="34"/>
      <c r="AH38" s="34"/>
      <c r="AI38" s="193" t="e">
        <f aca="true" t="shared" si="29" ref="AI38:AJ48">H38+H78</f>
        <v>#REF!</v>
      </c>
      <c r="AJ38" s="193" t="e">
        <f t="shared" si="29"/>
        <v>#REF!</v>
      </c>
      <c r="AK38" s="193"/>
      <c r="AL38" s="193" t="e">
        <f aca="true" t="shared" si="30" ref="AL38:AL48">K38+K78</f>
        <v>#REF!</v>
      </c>
      <c r="AM38" s="193"/>
      <c r="AN38" s="193" t="e">
        <f aca="true" t="shared" si="31" ref="AN38:AN48">M38+M78</f>
        <v>#REF!</v>
      </c>
      <c r="AO38" s="193" t="e">
        <f t="shared" si="16"/>
        <v>#REF!</v>
      </c>
      <c r="AP38" s="193" t="e">
        <f aca="true" t="shared" si="32" ref="AP38:AQ48">T38+T78</f>
        <v>#REF!</v>
      </c>
      <c r="AQ38" s="193" t="e">
        <f t="shared" si="32"/>
        <v>#REF!</v>
      </c>
      <c r="AR38" s="193" t="e">
        <f t="shared" si="17"/>
        <v>#REF!</v>
      </c>
      <c r="AS38" s="193" t="e">
        <f t="shared" si="18"/>
        <v>#REF!</v>
      </c>
    </row>
    <row r="39" spans="1:45" s="9" customFormat="1" ht="15" customHeight="1">
      <c r="A39" s="5" t="s">
        <v>83</v>
      </c>
      <c r="B39" s="45" t="s">
        <v>178</v>
      </c>
      <c r="C39" s="44" t="s">
        <v>179</v>
      </c>
      <c r="D39" s="27" t="s">
        <v>149</v>
      </c>
      <c r="E39" s="63">
        <v>78449.16100000001</v>
      </c>
      <c r="F39" s="64">
        <v>81073.43000000002</v>
      </c>
      <c r="G39" s="39" t="e">
        <f t="shared" si="0"/>
        <v>#REF!</v>
      </c>
      <c r="H39" s="65" t="e">
        <f>'Отчет Ремонт МРСК'!F41+#REF!</f>
        <v>#REF!</v>
      </c>
      <c r="I39" s="64" t="e">
        <f>'Отчет Ремонт МРСК'!G41+#REF!</f>
        <v>#REF!</v>
      </c>
      <c r="J39" s="39" t="e">
        <f t="shared" si="1"/>
        <v>#REF!</v>
      </c>
      <c r="K39" s="64" t="e">
        <f>'Отчет Ремонт МРСК'!I41+#REF!</f>
        <v>#REF!</v>
      </c>
      <c r="L39" s="39" t="e">
        <f t="shared" si="2"/>
        <v>#REF!</v>
      </c>
      <c r="M39" s="65" t="e">
        <f>'Отчет Ремонт МРСК'!K41+#REF!</f>
        <v>#REF!</v>
      </c>
      <c r="N39" s="65" t="e">
        <f t="shared" si="3"/>
        <v>#REF!</v>
      </c>
      <c r="O39" s="65" t="e">
        <f t="shared" si="4"/>
        <v>#REF!</v>
      </c>
      <c r="P39" s="65" t="e">
        <f t="shared" si="5"/>
        <v>#REF!</v>
      </c>
      <c r="Q39" s="65" t="e">
        <f t="shared" si="6"/>
        <v>#REF!</v>
      </c>
      <c r="R39" s="31"/>
      <c r="S39" s="39" t="e">
        <f t="shared" si="7"/>
        <v>#REF!</v>
      </c>
      <c r="T39" s="66" t="e">
        <f>'Отчет Ремонт МРСК'!#REF!+#REF!</f>
        <v>#REF!</v>
      </c>
      <c r="U39" s="63" t="e">
        <f>'Отчет Ремонт МРСК'!#REF!+#REF!</f>
        <v>#REF!</v>
      </c>
      <c r="V39" s="39" t="e">
        <f t="shared" si="8"/>
        <v>#REF!</v>
      </c>
      <c r="W39" s="66">
        <v>0</v>
      </c>
      <c r="X39" s="39" t="e">
        <f t="shared" si="9"/>
        <v>#REF!</v>
      </c>
      <c r="Y39" s="67">
        <v>0</v>
      </c>
      <c r="Z39" s="34"/>
      <c r="AA39" s="35" t="e">
        <f t="shared" si="10"/>
        <v>#REF!</v>
      </c>
      <c r="AB39" s="35" t="e">
        <f t="shared" si="11"/>
        <v>#REF!</v>
      </c>
      <c r="AC39" s="35" t="e">
        <f t="shared" si="12"/>
        <v>#REF!</v>
      </c>
      <c r="AD39" s="35" t="e">
        <f t="shared" si="13"/>
        <v>#REF!</v>
      </c>
      <c r="AE39" s="36"/>
      <c r="AF39" s="36"/>
      <c r="AG39" s="34"/>
      <c r="AH39" s="34"/>
      <c r="AI39" s="193" t="e">
        <f t="shared" si="29"/>
        <v>#REF!</v>
      </c>
      <c r="AJ39" s="193" t="e">
        <f t="shared" si="29"/>
        <v>#REF!</v>
      </c>
      <c r="AK39" s="193"/>
      <c r="AL39" s="193" t="e">
        <f t="shared" si="30"/>
        <v>#REF!</v>
      </c>
      <c r="AM39" s="193"/>
      <c r="AN39" s="193" t="e">
        <f t="shared" si="31"/>
        <v>#REF!</v>
      </c>
      <c r="AO39" s="193" t="e">
        <f t="shared" si="16"/>
        <v>#REF!</v>
      </c>
      <c r="AP39" s="193" t="e">
        <f t="shared" si="32"/>
        <v>#REF!</v>
      </c>
      <c r="AQ39" s="193" t="e">
        <f t="shared" si="32"/>
        <v>#REF!</v>
      </c>
      <c r="AR39" s="193" t="e">
        <f t="shared" si="17"/>
        <v>#REF!</v>
      </c>
      <c r="AS39" s="193" t="e">
        <f t="shared" si="18"/>
        <v>#REF!</v>
      </c>
    </row>
    <row r="40" spans="1:45" s="9" customFormat="1" ht="15" customHeight="1">
      <c r="A40" s="5" t="s">
        <v>84</v>
      </c>
      <c r="B40" s="45" t="s">
        <v>180</v>
      </c>
      <c r="C40" s="44" t="s">
        <v>181</v>
      </c>
      <c r="D40" s="27" t="s">
        <v>149</v>
      </c>
      <c r="E40" s="63">
        <v>32944.72</v>
      </c>
      <c r="F40" s="64">
        <v>36117.822136899995</v>
      </c>
      <c r="G40" s="39" t="e">
        <f t="shared" si="0"/>
        <v>#REF!</v>
      </c>
      <c r="H40" s="65" t="e">
        <f>SUM(H41:H46)</f>
        <v>#REF!</v>
      </c>
      <c r="I40" s="64" t="e">
        <f>SUM(I41:I46)</f>
        <v>#REF!</v>
      </c>
      <c r="J40" s="39" t="e">
        <f t="shared" si="1"/>
        <v>#REF!</v>
      </c>
      <c r="K40" s="64" t="e">
        <f>SUM(K41:K46)</f>
        <v>#REF!</v>
      </c>
      <c r="L40" s="39" t="e">
        <f t="shared" si="2"/>
        <v>#REF!</v>
      </c>
      <c r="M40" s="65" t="e">
        <f>SUM(M41:M46)</f>
        <v>#REF!</v>
      </c>
      <c r="N40" s="65" t="e">
        <f t="shared" si="3"/>
        <v>#REF!</v>
      </c>
      <c r="O40" s="65" t="e">
        <f t="shared" si="4"/>
        <v>#REF!</v>
      </c>
      <c r="P40" s="65" t="e">
        <f t="shared" si="5"/>
        <v>#REF!</v>
      </c>
      <c r="Q40" s="65" t="e">
        <f t="shared" si="6"/>
        <v>#REF!</v>
      </c>
      <c r="R40" s="31"/>
      <c r="S40" s="39" t="e">
        <f t="shared" si="7"/>
        <v>#REF!</v>
      </c>
      <c r="T40" s="66" t="e">
        <f>SUM(T41:T46)</f>
        <v>#REF!</v>
      </c>
      <c r="U40" s="63" t="e">
        <f>SUM(U41:U46)</f>
        <v>#REF!</v>
      </c>
      <c r="V40" s="39" t="e">
        <f t="shared" si="8"/>
        <v>#REF!</v>
      </c>
      <c r="W40" s="66" t="e">
        <f>SUM(W41:W46)</f>
        <v>#REF!</v>
      </c>
      <c r="X40" s="39" t="e">
        <f t="shared" si="9"/>
        <v>#REF!</v>
      </c>
      <c r="Y40" s="67" t="e">
        <f>SUM(Y41:Y46)</f>
        <v>#REF!</v>
      </c>
      <c r="Z40" s="34"/>
      <c r="AA40" s="35" t="e">
        <f t="shared" si="10"/>
        <v>#REF!</v>
      </c>
      <c r="AB40" s="35" t="e">
        <f t="shared" si="11"/>
        <v>#REF!</v>
      </c>
      <c r="AC40" s="35" t="e">
        <f t="shared" si="12"/>
        <v>#REF!</v>
      </c>
      <c r="AD40" s="35" t="e">
        <f t="shared" si="13"/>
        <v>#REF!</v>
      </c>
      <c r="AE40" s="36"/>
      <c r="AF40" s="36"/>
      <c r="AG40" s="34"/>
      <c r="AH40" s="34"/>
      <c r="AI40" s="193" t="e">
        <f t="shared" si="29"/>
        <v>#REF!</v>
      </c>
      <c r="AJ40" s="193" t="e">
        <f t="shared" si="29"/>
        <v>#REF!</v>
      </c>
      <c r="AK40" s="193"/>
      <c r="AL40" s="193" t="e">
        <f t="shared" si="30"/>
        <v>#REF!</v>
      </c>
      <c r="AM40" s="193"/>
      <c r="AN40" s="193" t="e">
        <f t="shared" si="31"/>
        <v>#REF!</v>
      </c>
      <c r="AO40" s="193" t="e">
        <f t="shared" si="16"/>
        <v>#REF!</v>
      </c>
      <c r="AP40" s="193" t="e">
        <f t="shared" si="32"/>
        <v>#REF!</v>
      </c>
      <c r="AQ40" s="193" t="e">
        <f t="shared" si="32"/>
        <v>#REF!</v>
      </c>
      <c r="AR40" s="193" t="e">
        <f t="shared" si="17"/>
        <v>#REF!</v>
      </c>
      <c r="AS40" s="193" t="e">
        <f t="shared" si="18"/>
        <v>#REF!</v>
      </c>
    </row>
    <row r="41" spans="1:45" s="9" customFormat="1" ht="15" customHeight="1">
      <c r="A41" s="5" t="s">
        <v>85</v>
      </c>
      <c r="B41" s="27"/>
      <c r="C41" s="68" t="s">
        <v>182</v>
      </c>
      <c r="D41" s="27" t="s">
        <v>149</v>
      </c>
      <c r="E41" s="58">
        <v>0</v>
      </c>
      <c r="F41" s="59">
        <v>2495.2201369000004</v>
      </c>
      <c r="G41" s="39" t="e">
        <f t="shared" si="0"/>
        <v>#REF!</v>
      </c>
      <c r="H41" s="60" t="e">
        <f>'Отчет Ремонт МРСК'!F43+#REF!</f>
        <v>#REF!</v>
      </c>
      <c r="I41" s="61" t="e">
        <f>'Отчет Ремонт МРСК'!G43+#REF!</f>
        <v>#REF!</v>
      </c>
      <c r="J41" s="39" t="e">
        <f t="shared" si="1"/>
        <v>#REF!</v>
      </c>
      <c r="K41" s="61" t="e">
        <f>'Отчет Ремонт МРСК'!I43+#REF!</f>
        <v>#REF!</v>
      </c>
      <c r="L41" s="39" t="e">
        <f t="shared" si="2"/>
        <v>#REF!</v>
      </c>
      <c r="M41" s="60" t="e">
        <f>'Отчет Ремонт МРСК'!K43+#REF!</f>
        <v>#REF!</v>
      </c>
      <c r="N41" s="62" t="e">
        <f t="shared" si="3"/>
        <v>#REF!</v>
      </c>
      <c r="O41" s="62" t="e">
        <f t="shared" si="4"/>
        <v>#REF!</v>
      </c>
      <c r="P41" s="62" t="e">
        <f t="shared" si="5"/>
        <v>#REF!</v>
      </c>
      <c r="Q41" s="62" t="e">
        <f t="shared" si="6"/>
        <v>#REF!</v>
      </c>
      <c r="R41" s="31"/>
      <c r="S41" s="39" t="e">
        <f t="shared" si="7"/>
        <v>#REF!</v>
      </c>
      <c r="T41" s="50" t="e">
        <f>'Отчет Ремонт МРСК'!#REF!+#REF!</f>
        <v>#REF!</v>
      </c>
      <c r="U41" s="51" t="e">
        <f>'Отчет Ремонт МРСК'!#REF!+#REF!</f>
        <v>#REF!</v>
      </c>
      <c r="V41" s="39" t="e">
        <f t="shared" si="8"/>
        <v>#REF!</v>
      </c>
      <c r="W41" s="50" t="e">
        <f>'Отчет Ремонт МРСК'!#REF!+#REF!</f>
        <v>#REF!</v>
      </c>
      <c r="X41" s="39" t="e">
        <f t="shared" si="9"/>
        <v>#REF!</v>
      </c>
      <c r="Y41" s="52" t="e">
        <f>'Отчет Ремонт МРСК'!#REF!+#REF!</f>
        <v>#REF!</v>
      </c>
      <c r="Z41" s="34"/>
      <c r="AA41" s="35" t="e">
        <f t="shared" si="10"/>
        <v>#REF!</v>
      </c>
      <c r="AB41" s="35" t="e">
        <f t="shared" si="11"/>
        <v>#REF!</v>
      </c>
      <c r="AC41" s="35" t="e">
        <f t="shared" si="12"/>
        <v>#REF!</v>
      </c>
      <c r="AD41" s="35" t="e">
        <f t="shared" si="13"/>
        <v>#REF!</v>
      </c>
      <c r="AE41" s="36"/>
      <c r="AF41" s="36"/>
      <c r="AG41" s="34"/>
      <c r="AH41" s="34"/>
      <c r="AI41" s="193" t="e">
        <f t="shared" si="29"/>
        <v>#REF!</v>
      </c>
      <c r="AJ41" s="193" t="e">
        <f t="shared" si="29"/>
        <v>#REF!</v>
      </c>
      <c r="AK41" s="193"/>
      <c r="AL41" s="193" t="e">
        <f t="shared" si="30"/>
        <v>#REF!</v>
      </c>
      <c r="AM41" s="193"/>
      <c r="AN41" s="193" t="e">
        <f t="shared" si="31"/>
        <v>#REF!</v>
      </c>
      <c r="AO41" s="193" t="e">
        <f t="shared" si="16"/>
        <v>#REF!</v>
      </c>
      <c r="AP41" s="193" t="e">
        <f t="shared" si="32"/>
        <v>#REF!</v>
      </c>
      <c r="AQ41" s="193" t="e">
        <f t="shared" si="32"/>
        <v>#REF!</v>
      </c>
      <c r="AR41" s="193" t="e">
        <f t="shared" si="17"/>
        <v>#REF!</v>
      </c>
      <c r="AS41" s="193" t="e">
        <f t="shared" si="18"/>
        <v>#REF!</v>
      </c>
    </row>
    <row r="42" spans="1:45" s="9" customFormat="1" ht="15" customHeight="1">
      <c r="A42" s="5" t="s">
        <v>86</v>
      </c>
      <c r="B42" s="27"/>
      <c r="C42" s="68" t="s">
        <v>183</v>
      </c>
      <c r="D42" s="27" t="s">
        <v>149</v>
      </c>
      <c r="E42" s="58">
        <v>0</v>
      </c>
      <c r="F42" s="59">
        <v>0</v>
      </c>
      <c r="G42" s="39" t="e">
        <f t="shared" si="0"/>
        <v>#REF!</v>
      </c>
      <c r="H42" s="60" t="e">
        <f>'Отчет Ремонт МРСК'!F44+#REF!</f>
        <v>#REF!</v>
      </c>
      <c r="I42" s="61" t="e">
        <f>'Отчет Ремонт МРСК'!G44+#REF!</f>
        <v>#REF!</v>
      </c>
      <c r="J42" s="39" t="e">
        <f t="shared" si="1"/>
        <v>#REF!</v>
      </c>
      <c r="K42" s="61" t="e">
        <f>'Отчет Ремонт МРСК'!I44+#REF!</f>
        <v>#REF!</v>
      </c>
      <c r="L42" s="39" t="e">
        <f t="shared" si="2"/>
        <v>#REF!</v>
      </c>
      <c r="M42" s="60" t="e">
        <f>'Отчет Ремонт МРСК'!K44+#REF!</f>
        <v>#REF!</v>
      </c>
      <c r="N42" s="62" t="e">
        <f t="shared" si="3"/>
        <v>#REF!</v>
      </c>
      <c r="O42" s="62" t="e">
        <f t="shared" si="4"/>
        <v>#REF!</v>
      </c>
      <c r="P42" s="62" t="e">
        <f t="shared" si="5"/>
        <v>#REF!</v>
      </c>
      <c r="Q42" s="62" t="e">
        <f t="shared" si="6"/>
        <v>#REF!</v>
      </c>
      <c r="R42" s="31"/>
      <c r="S42" s="39" t="e">
        <f t="shared" si="7"/>
        <v>#REF!</v>
      </c>
      <c r="T42" s="50" t="e">
        <f>'Отчет Ремонт МРСК'!#REF!+#REF!</f>
        <v>#REF!</v>
      </c>
      <c r="U42" s="51" t="e">
        <f>'Отчет Ремонт МРСК'!#REF!+#REF!</f>
        <v>#REF!</v>
      </c>
      <c r="V42" s="39" t="e">
        <f t="shared" si="8"/>
        <v>#REF!</v>
      </c>
      <c r="W42" s="50" t="e">
        <f>'Отчет Ремонт МРСК'!#REF!+#REF!</f>
        <v>#REF!</v>
      </c>
      <c r="X42" s="39" t="e">
        <f t="shared" si="9"/>
        <v>#REF!</v>
      </c>
      <c r="Y42" s="52" t="e">
        <f>'Отчет Ремонт МРСК'!#REF!+#REF!</f>
        <v>#REF!</v>
      </c>
      <c r="Z42" s="34"/>
      <c r="AA42" s="35" t="e">
        <f t="shared" si="10"/>
        <v>#REF!</v>
      </c>
      <c r="AB42" s="35" t="e">
        <f t="shared" si="11"/>
        <v>#REF!</v>
      </c>
      <c r="AC42" s="35" t="e">
        <f t="shared" si="12"/>
        <v>#REF!</v>
      </c>
      <c r="AD42" s="35" t="e">
        <f t="shared" si="13"/>
        <v>#REF!</v>
      </c>
      <c r="AE42" s="36"/>
      <c r="AF42" s="36"/>
      <c r="AG42" s="34"/>
      <c r="AH42" s="34"/>
      <c r="AI42" s="193" t="e">
        <f t="shared" si="29"/>
        <v>#REF!</v>
      </c>
      <c r="AJ42" s="193" t="e">
        <f t="shared" si="29"/>
        <v>#REF!</v>
      </c>
      <c r="AK42" s="193"/>
      <c r="AL42" s="193" t="e">
        <f t="shared" si="30"/>
        <v>#REF!</v>
      </c>
      <c r="AM42" s="193"/>
      <c r="AN42" s="193" t="e">
        <f t="shared" si="31"/>
        <v>#REF!</v>
      </c>
      <c r="AO42" s="193" t="e">
        <f t="shared" si="16"/>
        <v>#REF!</v>
      </c>
      <c r="AP42" s="193" t="e">
        <f t="shared" si="32"/>
        <v>#REF!</v>
      </c>
      <c r="AQ42" s="193" t="e">
        <f t="shared" si="32"/>
        <v>#REF!</v>
      </c>
      <c r="AR42" s="193" t="e">
        <f t="shared" si="17"/>
        <v>#REF!</v>
      </c>
      <c r="AS42" s="193" t="e">
        <f t="shared" si="18"/>
        <v>#REF!</v>
      </c>
    </row>
    <row r="43" spans="1:45" s="9" customFormat="1" ht="26.25" customHeight="1">
      <c r="A43" s="5" t="s">
        <v>87</v>
      </c>
      <c r="B43" s="27"/>
      <c r="C43" s="68" t="s">
        <v>184</v>
      </c>
      <c r="D43" s="27" t="s">
        <v>149</v>
      </c>
      <c r="E43" s="58">
        <v>20892</v>
      </c>
      <c r="F43" s="59">
        <v>24991.092</v>
      </c>
      <c r="G43" s="39" t="e">
        <f t="shared" si="0"/>
        <v>#REF!</v>
      </c>
      <c r="H43" s="60" t="e">
        <f>'Отчет Ремонт МРСК'!F45+#REF!</f>
        <v>#REF!</v>
      </c>
      <c r="I43" s="51" t="e">
        <f>'Отчет Ремонт МРСК'!G45+#REF!</f>
        <v>#REF!</v>
      </c>
      <c r="J43" s="39" t="e">
        <f t="shared" si="1"/>
        <v>#REF!</v>
      </c>
      <c r="K43" s="61" t="e">
        <f>'Отчет Ремонт МРСК'!I45+#REF!</f>
        <v>#REF!</v>
      </c>
      <c r="L43" s="39" t="e">
        <f t="shared" si="2"/>
        <v>#REF!</v>
      </c>
      <c r="M43" s="60" t="e">
        <f>'Отчет Ремонт МРСК'!K45+#REF!</f>
        <v>#REF!</v>
      </c>
      <c r="N43" s="62" t="e">
        <f t="shared" si="3"/>
        <v>#REF!</v>
      </c>
      <c r="O43" s="62" t="e">
        <f t="shared" si="4"/>
        <v>#REF!</v>
      </c>
      <c r="P43" s="62" t="e">
        <f t="shared" si="5"/>
        <v>#REF!</v>
      </c>
      <c r="Q43" s="62" t="e">
        <f t="shared" si="6"/>
        <v>#REF!</v>
      </c>
      <c r="R43" s="31"/>
      <c r="S43" s="39" t="e">
        <f t="shared" si="7"/>
        <v>#REF!</v>
      </c>
      <c r="T43" s="50" t="e">
        <f>'Отчет Ремонт МРСК'!#REF!+#REF!</f>
        <v>#REF!</v>
      </c>
      <c r="U43" s="51" t="e">
        <f>'Отчет Ремонт МРСК'!#REF!+#REF!</f>
        <v>#REF!</v>
      </c>
      <c r="V43" s="39" t="e">
        <f t="shared" si="8"/>
        <v>#REF!</v>
      </c>
      <c r="W43" s="50" t="e">
        <f>'Отчет Ремонт МРСК'!#REF!+#REF!</f>
        <v>#REF!</v>
      </c>
      <c r="X43" s="39" t="e">
        <f t="shared" si="9"/>
        <v>#REF!</v>
      </c>
      <c r="Y43" s="52" t="e">
        <f>'Отчет Ремонт МРСК'!#REF!+#REF!</f>
        <v>#REF!</v>
      </c>
      <c r="Z43" s="34"/>
      <c r="AA43" s="35" t="e">
        <f t="shared" si="10"/>
        <v>#REF!</v>
      </c>
      <c r="AB43" s="35" t="e">
        <f t="shared" si="11"/>
        <v>#REF!</v>
      </c>
      <c r="AC43" s="35" t="e">
        <f t="shared" si="12"/>
        <v>#REF!</v>
      </c>
      <c r="AD43" s="35" t="e">
        <f t="shared" si="13"/>
        <v>#REF!</v>
      </c>
      <c r="AE43" s="36"/>
      <c r="AF43" s="36"/>
      <c r="AG43" s="34"/>
      <c r="AH43" s="34"/>
      <c r="AI43" s="193" t="e">
        <f t="shared" si="29"/>
        <v>#REF!</v>
      </c>
      <c r="AJ43" s="193" t="e">
        <f t="shared" si="29"/>
        <v>#REF!</v>
      </c>
      <c r="AK43" s="193"/>
      <c r="AL43" s="193" t="e">
        <f t="shared" si="30"/>
        <v>#REF!</v>
      </c>
      <c r="AM43" s="193"/>
      <c r="AN43" s="193" t="e">
        <f t="shared" si="31"/>
        <v>#REF!</v>
      </c>
      <c r="AO43" s="193" t="e">
        <f t="shared" si="16"/>
        <v>#REF!</v>
      </c>
      <c r="AP43" s="193" t="e">
        <f t="shared" si="32"/>
        <v>#REF!</v>
      </c>
      <c r="AQ43" s="193" t="e">
        <f t="shared" si="32"/>
        <v>#REF!</v>
      </c>
      <c r="AR43" s="193" t="e">
        <f t="shared" si="17"/>
        <v>#REF!</v>
      </c>
      <c r="AS43" s="193" t="e">
        <f t="shared" si="18"/>
        <v>#REF!</v>
      </c>
    </row>
    <row r="44" spans="1:45" s="9" customFormat="1" ht="15" customHeight="1">
      <c r="A44" s="5" t="s">
        <v>88</v>
      </c>
      <c r="B44" s="27"/>
      <c r="C44" s="68" t="s">
        <v>185</v>
      </c>
      <c r="D44" s="27" t="s">
        <v>149</v>
      </c>
      <c r="E44" s="58">
        <v>1925.05</v>
      </c>
      <c r="F44" s="59">
        <v>2000</v>
      </c>
      <c r="G44" s="39" t="e">
        <f t="shared" si="0"/>
        <v>#REF!</v>
      </c>
      <c r="H44" s="60" t="e">
        <f>'Отчет Ремонт МРСК'!F46+#REF!</f>
        <v>#REF!</v>
      </c>
      <c r="I44" s="61" t="e">
        <f>'Отчет Ремонт МРСК'!G46+#REF!</f>
        <v>#REF!</v>
      </c>
      <c r="J44" s="39" t="e">
        <f t="shared" si="1"/>
        <v>#REF!</v>
      </c>
      <c r="K44" s="61" t="e">
        <f>'Отчет Ремонт МРСК'!I46+#REF!</f>
        <v>#REF!</v>
      </c>
      <c r="L44" s="39" t="e">
        <f t="shared" si="2"/>
        <v>#REF!</v>
      </c>
      <c r="M44" s="60" t="e">
        <f>'Отчет Ремонт МРСК'!K46+#REF!</f>
        <v>#REF!</v>
      </c>
      <c r="N44" s="62" t="e">
        <f t="shared" si="3"/>
        <v>#REF!</v>
      </c>
      <c r="O44" s="62" t="e">
        <f t="shared" si="4"/>
        <v>#REF!</v>
      </c>
      <c r="P44" s="62" t="e">
        <f t="shared" si="5"/>
        <v>#REF!</v>
      </c>
      <c r="Q44" s="62" t="e">
        <f t="shared" si="6"/>
        <v>#REF!</v>
      </c>
      <c r="R44" s="31"/>
      <c r="S44" s="39" t="e">
        <f t="shared" si="7"/>
        <v>#REF!</v>
      </c>
      <c r="T44" s="50" t="e">
        <f>'Отчет Ремонт МРСК'!#REF!+#REF!</f>
        <v>#REF!</v>
      </c>
      <c r="U44" s="51" t="e">
        <f>'Отчет Ремонт МРСК'!#REF!+#REF!</f>
        <v>#REF!</v>
      </c>
      <c r="V44" s="39" t="e">
        <f t="shared" si="8"/>
        <v>#REF!</v>
      </c>
      <c r="W44" s="50" t="e">
        <f>'Отчет Ремонт МРСК'!#REF!+#REF!</f>
        <v>#REF!</v>
      </c>
      <c r="X44" s="39" t="e">
        <f t="shared" si="9"/>
        <v>#REF!</v>
      </c>
      <c r="Y44" s="52" t="e">
        <f>'Отчет Ремонт МРСК'!#REF!+#REF!</f>
        <v>#REF!</v>
      </c>
      <c r="Z44" s="34"/>
      <c r="AA44" s="35" t="e">
        <f t="shared" si="10"/>
        <v>#REF!</v>
      </c>
      <c r="AB44" s="35" t="e">
        <f t="shared" si="11"/>
        <v>#REF!</v>
      </c>
      <c r="AC44" s="35" t="e">
        <f t="shared" si="12"/>
        <v>#REF!</v>
      </c>
      <c r="AD44" s="35" t="e">
        <f t="shared" si="13"/>
        <v>#REF!</v>
      </c>
      <c r="AE44" s="36"/>
      <c r="AF44" s="36"/>
      <c r="AG44" s="34"/>
      <c r="AH44" s="34"/>
      <c r="AI44" s="193" t="e">
        <f t="shared" si="29"/>
        <v>#REF!</v>
      </c>
      <c r="AJ44" s="193" t="e">
        <f t="shared" si="29"/>
        <v>#REF!</v>
      </c>
      <c r="AK44" s="193"/>
      <c r="AL44" s="193" t="e">
        <f t="shared" si="30"/>
        <v>#REF!</v>
      </c>
      <c r="AM44" s="193"/>
      <c r="AN44" s="193" t="e">
        <f t="shared" si="31"/>
        <v>#REF!</v>
      </c>
      <c r="AO44" s="193" t="e">
        <f t="shared" si="16"/>
        <v>#REF!</v>
      </c>
      <c r="AP44" s="193" t="e">
        <f t="shared" si="32"/>
        <v>#REF!</v>
      </c>
      <c r="AQ44" s="193" t="e">
        <f t="shared" si="32"/>
        <v>#REF!</v>
      </c>
      <c r="AR44" s="193" t="e">
        <f t="shared" si="17"/>
        <v>#REF!</v>
      </c>
      <c r="AS44" s="193" t="e">
        <f t="shared" si="18"/>
        <v>#REF!</v>
      </c>
    </row>
    <row r="45" spans="1:45" s="9" customFormat="1" ht="15" customHeight="1">
      <c r="A45" s="5" t="s">
        <v>89</v>
      </c>
      <c r="B45" s="27"/>
      <c r="C45" s="72" t="s">
        <v>186</v>
      </c>
      <c r="D45" s="27" t="s">
        <v>149</v>
      </c>
      <c r="E45" s="58">
        <v>1326.5</v>
      </c>
      <c r="F45" s="59">
        <v>2825.29</v>
      </c>
      <c r="G45" s="39" t="e">
        <f t="shared" si="0"/>
        <v>#REF!</v>
      </c>
      <c r="H45" s="60" t="e">
        <f>'Отчет Ремонт МРСК'!F47+#REF!</f>
        <v>#REF!</v>
      </c>
      <c r="I45" s="61" t="e">
        <f>'Отчет Ремонт МРСК'!G47+#REF!</f>
        <v>#REF!</v>
      </c>
      <c r="J45" s="39" t="e">
        <f t="shared" si="1"/>
        <v>#REF!</v>
      </c>
      <c r="K45" s="61" t="e">
        <f>'Отчет Ремонт МРСК'!I47+#REF!</f>
        <v>#REF!</v>
      </c>
      <c r="L45" s="39" t="e">
        <f t="shared" si="2"/>
        <v>#REF!</v>
      </c>
      <c r="M45" s="60" t="e">
        <f>'Отчет Ремонт МРСК'!K47+#REF!</f>
        <v>#REF!</v>
      </c>
      <c r="N45" s="62" t="e">
        <f t="shared" si="3"/>
        <v>#REF!</v>
      </c>
      <c r="O45" s="62" t="e">
        <f t="shared" si="4"/>
        <v>#REF!</v>
      </c>
      <c r="P45" s="62" t="e">
        <f t="shared" si="5"/>
        <v>#REF!</v>
      </c>
      <c r="Q45" s="62" t="e">
        <f t="shared" si="6"/>
        <v>#REF!</v>
      </c>
      <c r="R45" s="31"/>
      <c r="S45" s="39" t="e">
        <f t="shared" si="7"/>
        <v>#REF!</v>
      </c>
      <c r="T45" s="50" t="e">
        <f>'Отчет Ремонт МРСК'!#REF!+#REF!</f>
        <v>#REF!</v>
      </c>
      <c r="U45" s="51" t="e">
        <f>'Отчет Ремонт МРСК'!#REF!+#REF!</f>
        <v>#REF!</v>
      </c>
      <c r="V45" s="39" t="e">
        <f t="shared" si="8"/>
        <v>#REF!</v>
      </c>
      <c r="W45" s="50" t="e">
        <f>'Отчет Ремонт МРСК'!#REF!+#REF!</f>
        <v>#REF!</v>
      </c>
      <c r="X45" s="39" t="e">
        <f t="shared" si="9"/>
        <v>#REF!</v>
      </c>
      <c r="Y45" s="52" t="e">
        <f>'Отчет Ремонт МРСК'!#REF!+#REF!</f>
        <v>#REF!</v>
      </c>
      <c r="Z45" s="34"/>
      <c r="AA45" s="35" t="e">
        <f t="shared" si="10"/>
        <v>#REF!</v>
      </c>
      <c r="AB45" s="35" t="e">
        <f t="shared" si="11"/>
        <v>#REF!</v>
      </c>
      <c r="AC45" s="35" t="e">
        <f t="shared" si="12"/>
        <v>#REF!</v>
      </c>
      <c r="AD45" s="35" t="e">
        <f t="shared" si="13"/>
        <v>#REF!</v>
      </c>
      <c r="AE45" s="36"/>
      <c r="AF45" s="36"/>
      <c r="AG45" s="34"/>
      <c r="AH45" s="34"/>
      <c r="AI45" s="193" t="e">
        <f t="shared" si="29"/>
        <v>#REF!</v>
      </c>
      <c r="AJ45" s="193" t="e">
        <f t="shared" si="29"/>
        <v>#REF!</v>
      </c>
      <c r="AK45" s="193"/>
      <c r="AL45" s="193" t="e">
        <f t="shared" si="30"/>
        <v>#REF!</v>
      </c>
      <c r="AM45" s="193"/>
      <c r="AN45" s="193" t="e">
        <f t="shared" si="31"/>
        <v>#REF!</v>
      </c>
      <c r="AO45" s="193" t="e">
        <f t="shared" si="16"/>
        <v>#REF!</v>
      </c>
      <c r="AP45" s="193" t="e">
        <f t="shared" si="32"/>
        <v>#REF!</v>
      </c>
      <c r="AQ45" s="193" t="e">
        <f t="shared" si="32"/>
        <v>#REF!</v>
      </c>
      <c r="AR45" s="193" t="e">
        <f t="shared" si="17"/>
        <v>#REF!</v>
      </c>
      <c r="AS45" s="193" t="e">
        <f t="shared" si="18"/>
        <v>#REF!</v>
      </c>
    </row>
    <row r="46" spans="1:45" s="9" customFormat="1" ht="15" customHeight="1">
      <c r="A46" s="5" t="s">
        <v>90</v>
      </c>
      <c r="B46" s="73"/>
      <c r="C46" s="156" t="s">
        <v>187</v>
      </c>
      <c r="D46" s="27" t="s">
        <v>149</v>
      </c>
      <c r="E46" s="63">
        <v>8801.17</v>
      </c>
      <c r="F46" s="64">
        <v>3806.2200000000003</v>
      </c>
      <c r="G46" s="39" t="e">
        <f t="shared" si="0"/>
        <v>#REF!</v>
      </c>
      <c r="H46" s="65" t="e">
        <f>'Отчет Ремонт МРСК'!F48+#REF!</f>
        <v>#REF!</v>
      </c>
      <c r="I46" s="64" t="e">
        <f>'Отчет Ремонт МРСК'!G48+#REF!</f>
        <v>#REF!</v>
      </c>
      <c r="J46" s="39" t="e">
        <f t="shared" si="1"/>
        <v>#REF!</v>
      </c>
      <c r="K46" s="64" t="e">
        <f>'Отчет Ремонт МРСК'!I48+#REF!</f>
        <v>#REF!</v>
      </c>
      <c r="L46" s="39" t="e">
        <f t="shared" si="2"/>
        <v>#REF!</v>
      </c>
      <c r="M46" s="65" t="e">
        <f>'Отчет Ремонт МРСК'!K48+#REF!</f>
        <v>#REF!</v>
      </c>
      <c r="N46" s="65" t="e">
        <f t="shared" si="3"/>
        <v>#REF!</v>
      </c>
      <c r="O46" s="65" t="e">
        <f t="shared" si="4"/>
        <v>#REF!</v>
      </c>
      <c r="P46" s="65" t="e">
        <f t="shared" si="5"/>
        <v>#REF!</v>
      </c>
      <c r="Q46" s="65" t="e">
        <f t="shared" si="6"/>
        <v>#REF!</v>
      </c>
      <c r="R46" s="31"/>
      <c r="S46" s="39" t="e">
        <f t="shared" si="7"/>
        <v>#REF!</v>
      </c>
      <c r="T46" s="66" t="e">
        <f>'Отчет Ремонт МРСК'!#REF!+#REF!</f>
        <v>#REF!</v>
      </c>
      <c r="U46" s="63" t="e">
        <f>'Отчет Ремонт МРСК'!#REF!+#REF!</f>
        <v>#REF!</v>
      </c>
      <c r="V46" s="39" t="e">
        <f t="shared" si="8"/>
        <v>#REF!</v>
      </c>
      <c r="W46" s="66">
        <v>0</v>
      </c>
      <c r="X46" s="39" t="e">
        <f t="shared" si="9"/>
        <v>#REF!</v>
      </c>
      <c r="Y46" s="67">
        <v>0</v>
      </c>
      <c r="Z46" s="34"/>
      <c r="AA46" s="35" t="e">
        <f t="shared" si="10"/>
        <v>#REF!</v>
      </c>
      <c r="AB46" s="35" t="e">
        <f t="shared" si="11"/>
        <v>#REF!</v>
      </c>
      <c r="AC46" s="35" t="e">
        <f t="shared" si="12"/>
        <v>#REF!</v>
      </c>
      <c r="AD46" s="35" t="e">
        <f t="shared" si="13"/>
        <v>#REF!</v>
      </c>
      <c r="AE46" s="36"/>
      <c r="AF46" s="36"/>
      <c r="AG46" s="34"/>
      <c r="AH46" s="34"/>
      <c r="AI46" s="193" t="e">
        <f t="shared" si="29"/>
        <v>#REF!</v>
      </c>
      <c r="AJ46" s="193" t="e">
        <f t="shared" si="29"/>
        <v>#REF!</v>
      </c>
      <c r="AK46" s="193"/>
      <c r="AL46" s="193" t="e">
        <f t="shared" si="30"/>
        <v>#REF!</v>
      </c>
      <c r="AM46" s="193"/>
      <c r="AN46" s="193" t="e">
        <f t="shared" si="31"/>
        <v>#REF!</v>
      </c>
      <c r="AO46" s="193" t="e">
        <f t="shared" si="16"/>
        <v>#REF!</v>
      </c>
      <c r="AP46" s="193" t="e">
        <f t="shared" si="32"/>
        <v>#REF!</v>
      </c>
      <c r="AQ46" s="193" t="e">
        <f t="shared" si="32"/>
        <v>#REF!</v>
      </c>
      <c r="AR46" s="193" t="e">
        <f t="shared" si="17"/>
        <v>#REF!</v>
      </c>
      <c r="AS46" s="193" t="e">
        <f t="shared" si="18"/>
        <v>#REF!</v>
      </c>
    </row>
    <row r="47" spans="1:45" s="9" customFormat="1" ht="15" customHeight="1">
      <c r="A47" s="5" t="s">
        <v>91</v>
      </c>
      <c r="B47" s="45" t="s">
        <v>188</v>
      </c>
      <c r="C47" s="44" t="s">
        <v>112</v>
      </c>
      <c r="D47" s="27" t="s">
        <v>149</v>
      </c>
      <c r="E47" s="58">
        <v>14934.451609999993</v>
      </c>
      <c r="F47" s="59">
        <v>13908</v>
      </c>
      <c r="G47" s="39" t="e">
        <f t="shared" si="0"/>
        <v>#REF!</v>
      </c>
      <c r="H47" s="62" t="e">
        <f>'Отчет Ремонт МРСК'!F49+#REF!</f>
        <v>#REF!</v>
      </c>
      <c r="I47" s="62" t="e">
        <f>'Отчет Ремонт МРСК'!G49+#REF!</f>
        <v>#REF!</v>
      </c>
      <c r="J47" s="39" t="e">
        <f t="shared" si="1"/>
        <v>#REF!</v>
      </c>
      <c r="K47" s="62" t="e">
        <f>'Отчет Ремонт МРСК'!I49+#REF!</f>
        <v>#REF!</v>
      </c>
      <c r="L47" s="39" t="e">
        <f t="shared" si="2"/>
        <v>#REF!</v>
      </c>
      <c r="M47" s="62" t="e">
        <f>'Отчет Ремонт МРСК'!K49+#REF!</f>
        <v>#REF!</v>
      </c>
      <c r="N47" s="62" t="e">
        <f t="shared" si="3"/>
        <v>#REF!</v>
      </c>
      <c r="O47" s="62" t="e">
        <f t="shared" si="4"/>
        <v>#REF!</v>
      </c>
      <c r="P47" s="62" t="e">
        <f t="shared" si="5"/>
        <v>#REF!</v>
      </c>
      <c r="Q47" s="62" t="e">
        <f t="shared" si="6"/>
        <v>#REF!</v>
      </c>
      <c r="R47" s="31"/>
      <c r="S47" s="39" t="e">
        <f t="shared" si="7"/>
        <v>#REF!</v>
      </c>
      <c r="T47" s="69" t="e">
        <f>'Отчет Ремонт МРСК'!#REF!+#REF!</f>
        <v>#REF!</v>
      </c>
      <c r="U47" s="70" t="e">
        <f>'Отчет Ремонт МРСК'!#REF!+#REF!</f>
        <v>#REF!</v>
      </c>
      <c r="V47" s="39" t="e">
        <f t="shared" si="8"/>
        <v>#REF!</v>
      </c>
      <c r="W47" s="69" t="e">
        <f>'Отчет Ремонт МРСК'!#REF!+#REF!</f>
        <v>#REF!</v>
      </c>
      <c r="X47" s="39" t="e">
        <f t="shared" si="9"/>
        <v>#REF!</v>
      </c>
      <c r="Y47" s="71" t="e">
        <f>'Отчет Ремонт МРСК'!#REF!+#REF!</f>
        <v>#REF!</v>
      </c>
      <c r="Z47" s="34"/>
      <c r="AA47" s="35" t="e">
        <f t="shared" si="10"/>
        <v>#REF!</v>
      </c>
      <c r="AB47" s="35" t="e">
        <f t="shared" si="11"/>
        <v>#REF!</v>
      </c>
      <c r="AC47" s="35" t="e">
        <f t="shared" si="12"/>
        <v>#REF!</v>
      </c>
      <c r="AD47" s="35" t="e">
        <f t="shared" si="13"/>
        <v>#REF!</v>
      </c>
      <c r="AE47" s="36"/>
      <c r="AF47" s="36"/>
      <c r="AG47" s="34"/>
      <c r="AH47" s="34"/>
      <c r="AI47" s="193" t="e">
        <f t="shared" si="29"/>
        <v>#REF!</v>
      </c>
      <c r="AJ47" s="193" t="e">
        <f t="shared" si="29"/>
        <v>#REF!</v>
      </c>
      <c r="AK47" s="193"/>
      <c r="AL47" s="193" t="e">
        <f t="shared" si="30"/>
        <v>#REF!</v>
      </c>
      <c r="AM47" s="193"/>
      <c r="AN47" s="193" t="e">
        <f t="shared" si="31"/>
        <v>#REF!</v>
      </c>
      <c r="AO47" s="193" t="e">
        <f t="shared" si="16"/>
        <v>#REF!</v>
      </c>
      <c r="AP47" s="193" t="e">
        <f t="shared" si="32"/>
        <v>#REF!</v>
      </c>
      <c r="AQ47" s="193" t="e">
        <f t="shared" si="32"/>
        <v>#REF!</v>
      </c>
      <c r="AR47" s="193" t="e">
        <f t="shared" si="17"/>
        <v>#REF!</v>
      </c>
      <c r="AS47" s="193" t="e">
        <f t="shared" si="18"/>
        <v>#REF!</v>
      </c>
    </row>
    <row r="48" spans="1:45" s="9" customFormat="1" ht="15" customHeight="1">
      <c r="A48" s="5" t="s">
        <v>92</v>
      </c>
      <c r="B48" s="27"/>
      <c r="C48" s="68" t="s">
        <v>189</v>
      </c>
      <c r="D48" s="27" t="s">
        <v>149</v>
      </c>
      <c r="E48" s="58">
        <v>2925.8316099999925</v>
      </c>
      <c r="F48" s="59">
        <v>11260</v>
      </c>
      <c r="G48" s="39" t="e">
        <f t="shared" si="0"/>
        <v>#REF!</v>
      </c>
      <c r="H48" s="60" t="e">
        <f>'Отчет Ремонт МРСК'!F50+#REF!</f>
        <v>#REF!</v>
      </c>
      <c r="I48" s="61" t="e">
        <f>'Отчет Ремонт МРСК'!G50+#REF!</f>
        <v>#REF!</v>
      </c>
      <c r="J48" s="39" t="e">
        <f t="shared" si="1"/>
        <v>#REF!</v>
      </c>
      <c r="K48" s="61" t="e">
        <f>'Отчет Ремонт МРСК'!I50+#REF!</f>
        <v>#REF!</v>
      </c>
      <c r="L48" s="39" t="e">
        <f t="shared" si="2"/>
        <v>#REF!</v>
      </c>
      <c r="M48" s="61" t="e">
        <f>'Отчет Ремонт МРСК'!K50+#REF!</f>
        <v>#REF!</v>
      </c>
      <c r="N48" s="62" t="e">
        <f t="shared" si="3"/>
        <v>#REF!</v>
      </c>
      <c r="O48" s="62" t="e">
        <f t="shared" si="4"/>
        <v>#REF!</v>
      </c>
      <c r="P48" s="62" t="e">
        <f t="shared" si="5"/>
        <v>#REF!</v>
      </c>
      <c r="Q48" s="62" t="e">
        <f t="shared" si="6"/>
        <v>#REF!</v>
      </c>
      <c r="R48" s="31"/>
      <c r="S48" s="39" t="e">
        <f t="shared" si="7"/>
        <v>#REF!</v>
      </c>
      <c r="T48" s="50" t="e">
        <f>'Отчет Ремонт МРСК'!#REF!+#REF!</f>
        <v>#REF!</v>
      </c>
      <c r="U48" s="51" t="e">
        <f>'Отчет Ремонт МРСК'!#REF!+#REF!</f>
        <v>#REF!</v>
      </c>
      <c r="V48" s="39" t="e">
        <f t="shared" si="8"/>
        <v>#REF!</v>
      </c>
      <c r="W48" s="50" t="e">
        <f>'Отчет Ремонт МРСК'!#REF!+#REF!</f>
        <v>#REF!</v>
      </c>
      <c r="X48" s="39" t="e">
        <f t="shared" si="9"/>
        <v>#REF!</v>
      </c>
      <c r="Y48" s="52" t="e">
        <f>'Отчет Ремонт МРСК'!#REF!+#REF!</f>
        <v>#REF!</v>
      </c>
      <c r="Z48" s="34"/>
      <c r="AA48" s="35" t="e">
        <f t="shared" si="10"/>
        <v>#REF!</v>
      </c>
      <c r="AB48" s="35" t="e">
        <f t="shared" si="11"/>
        <v>#REF!</v>
      </c>
      <c r="AC48" s="35" t="e">
        <f t="shared" si="12"/>
        <v>#REF!</v>
      </c>
      <c r="AD48" s="35" t="e">
        <f t="shared" si="13"/>
        <v>#REF!</v>
      </c>
      <c r="AE48" s="36"/>
      <c r="AF48" s="36"/>
      <c r="AG48" s="34"/>
      <c r="AH48" s="34"/>
      <c r="AI48" s="193" t="e">
        <f t="shared" si="29"/>
        <v>#REF!</v>
      </c>
      <c r="AJ48" s="193" t="e">
        <f t="shared" si="29"/>
        <v>#REF!</v>
      </c>
      <c r="AK48" s="193"/>
      <c r="AL48" s="193" t="e">
        <f t="shared" si="30"/>
        <v>#REF!</v>
      </c>
      <c r="AM48" s="193"/>
      <c r="AN48" s="193" t="e">
        <f t="shared" si="31"/>
        <v>#REF!</v>
      </c>
      <c r="AO48" s="193" t="e">
        <f t="shared" si="16"/>
        <v>#REF!</v>
      </c>
      <c r="AP48" s="193" t="e">
        <f t="shared" si="32"/>
        <v>#REF!</v>
      </c>
      <c r="AQ48" s="193" t="e">
        <f t="shared" si="32"/>
        <v>#REF!</v>
      </c>
      <c r="AR48" s="193" t="e">
        <f t="shared" si="17"/>
        <v>#REF!</v>
      </c>
      <c r="AS48" s="193" t="e">
        <f t="shared" si="18"/>
        <v>#REF!</v>
      </c>
    </row>
    <row r="49" spans="1:45" s="9" customFormat="1" ht="15" customHeight="1">
      <c r="A49" s="5" t="s">
        <v>93</v>
      </c>
      <c r="B49" s="45" t="s">
        <v>190</v>
      </c>
      <c r="C49" s="44" t="s">
        <v>191</v>
      </c>
      <c r="D49" s="27" t="s">
        <v>149</v>
      </c>
      <c r="E49" s="58">
        <v>0</v>
      </c>
      <c r="F49" s="59">
        <v>0</v>
      </c>
      <c r="G49" s="39" t="e">
        <f t="shared" si="0"/>
        <v>#REF!</v>
      </c>
      <c r="H49" s="62" t="e">
        <f>'Отчет Ремонт МРСК'!F51+#REF!</f>
        <v>#REF!</v>
      </c>
      <c r="I49" s="59" t="e">
        <f>'Отчет Ремонт МРСК'!G51+#REF!</f>
        <v>#REF!</v>
      </c>
      <c r="J49" s="39" t="e">
        <f t="shared" si="1"/>
        <v>#REF!</v>
      </c>
      <c r="K49" s="59" t="e">
        <f>'Отчет Ремонт МРСК'!I51+#REF!</f>
        <v>#REF!</v>
      </c>
      <c r="L49" s="39" t="e">
        <f t="shared" si="2"/>
        <v>#REF!</v>
      </c>
      <c r="M49" s="59" t="e">
        <f>'Отчет Ремонт МРСК'!K51+#REF!</f>
        <v>#REF!</v>
      </c>
      <c r="N49" s="62" t="e">
        <f t="shared" si="3"/>
        <v>#REF!</v>
      </c>
      <c r="O49" s="62" t="e">
        <f t="shared" si="4"/>
        <v>#REF!</v>
      </c>
      <c r="P49" s="62" t="e">
        <f t="shared" si="5"/>
        <v>#REF!</v>
      </c>
      <c r="Q49" s="62" t="e">
        <f t="shared" si="6"/>
        <v>#REF!</v>
      </c>
      <c r="R49" s="31"/>
      <c r="S49" s="39" t="e">
        <f t="shared" si="7"/>
        <v>#REF!</v>
      </c>
      <c r="T49" s="69" t="e">
        <f>'Отчет Ремонт МРСК'!#REF!+#REF!</f>
        <v>#REF!</v>
      </c>
      <c r="U49" s="70" t="e">
        <f>'Отчет Ремонт МРСК'!#REF!+#REF!</f>
        <v>#REF!</v>
      </c>
      <c r="V49" s="39" t="e">
        <f t="shared" si="8"/>
        <v>#REF!</v>
      </c>
      <c r="W49" s="69" t="e">
        <f>'Отчет Ремонт МРСК'!#REF!+#REF!</f>
        <v>#REF!</v>
      </c>
      <c r="X49" s="39" t="e">
        <f t="shared" si="9"/>
        <v>#REF!</v>
      </c>
      <c r="Y49" s="71" t="e">
        <f>'Отчет Ремонт МРСК'!#REF!+#REF!</f>
        <v>#REF!</v>
      </c>
      <c r="Z49" s="34"/>
      <c r="AA49" s="35" t="e">
        <f t="shared" si="10"/>
        <v>#REF!</v>
      </c>
      <c r="AB49" s="35" t="e">
        <f t="shared" si="11"/>
        <v>#REF!</v>
      </c>
      <c r="AC49" s="35" t="e">
        <f t="shared" si="12"/>
        <v>#REF!</v>
      </c>
      <c r="AD49" s="35" t="e">
        <f t="shared" si="13"/>
        <v>#REF!</v>
      </c>
      <c r="AE49" s="36"/>
      <c r="AF49" s="36"/>
      <c r="AG49" s="34"/>
      <c r="AH49" s="34"/>
      <c r="AI49" s="193" t="e">
        <f>H49</f>
        <v>#REF!</v>
      </c>
      <c r="AJ49" s="193" t="e">
        <f>I49</f>
        <v>#REF!</v>
      </c>
      <c r="AK49" s="193"/>
      <c r="AL49" s="193" t="e">
        <f>K49</f>
        <v>#REF!</v>
      </c>
      <c r="AM49" s="193"/>
      <c r="AN49" s="193" t="e">
        <f>M49</f>
        <v>#REF!</v>
      </c>
      <c r="AO49" s="193" t="e">
        <f t="shared" si="16"/>
        <v>#REF!</v>
      </c>
      <c r="AP49" s="193" t="e">
        <f>T49</f>
        <v>#REF!</v>
      </c>
      <c r="AQ49" s="193" t="e">
        <f>U49</f>
        <v>#REF!</v>
      </c>
      <c r="AR49" s="193" t="e">
        <f t="shared" si="17"/>
        <v>#REF!</v>
      </c>
      <c r="AS49" s="193" t="e">
        <f t="shared" si="18"/>
        <v>#REF!</v>
      </c>
    </row>
    <row r="50" spans="1:45" s="9" customFormat="1" ht="12" customHeight="1">
      <c r="A50" s="5" t="s">
        <v>94</v>
      </c>
      <c r="B50" s="45" t="s">
        <v>192</v>
      </c>
      <c r="C50" s="38" t="s">
        <v>193</v>
      </c>
      <c r="D50" s="27" t="s">
        <v>149</v>
      </c>
      <c r="E50" s="58">
        <v>12817.14</v>
      </c>
      <c r="F50" s="59">
        <v>465.2</v>
      </c>
      <c r="G50" s="39" t="e">
        <f t="shared" si="0"/>
        <v>#REF!</v>
      </c>
      <c r="H50" s="62" t="e">
        <f>'Отчет Ремонт МРСК'!F52+#REF!</f>
        <v>#REF!</v>
      </c>
      <c r="I50" s="62" t="e">
        <f>'Отчет Ремонт МРСК'!G52+#REF!</f>
        <v>#REF!</v>
      </c>
      <c r="J50" s="39" t="e">
        <f t="shared" si="1"/>
        <v>#REF!</v>
      </c>
      <c r="K50" s="62" t="e">
        <f>'Отчет Ремонт МРСК'!I52+#REF!</f>
        <v>#REF!</v>
      </c>
      <c r="L50" s="39" t="e">
        <f t="shared" si="2"/>
        <v>#REF!</v>
      </c>
      <c r="M50" s="62" t="e">
        <f>'Отчет Ремонт МРСК'!K52+#REF!</f>
        <v>#REF!</v>
      </c>
      <c r="N50" s="62" t="e">
        <f t="shared" si="3"/>
        <v>#REF!</v>
      </c>
      <c r="O50" s="62" t="e">
        <f t="shared" si="4"/>
        <v>#REF!</v>
      </c>
      <c r="P50" s="62" t="e">
        <f t="shared" si="5"/>
        <v>#REF!</v>
      </c>
      <c r="Q50" s="62" t="e">
        <f t="shared" si="6"/>
        <v>#REF!</v>
      </c>
      <c r="R50" s="31"/>
      <c r="S50" s="39" t="e">
        <f t="shared" si="7"/>
        <v>#REF!</v>
      </c>
      <c r="T50" s="69" t="e">
        <f>'Отчет Ремонт МРСК'!#REF!+#REF!</f>
        <v>#REF!</v>
      </c>
      <c r="U50" s="70" t="e">
        <f>'Отчет Ремонт МРСК'!#REF!+#REF!</f>
        <v>#REF!</v>
      </c>
      <c r="V50" s="39" t="e">
        <f t="shared" si="8"/>
        <v>#REF!</v>
      </c>
      <c r="W50" s="69" t="e">
        <f>'Отчет Ремонт МРСК'!#REF!+#REF!</f>
        <v>#REF!</v>
      </c>
      <c r="X50" s="39" t="e">
        <f t="shared" si="9"/>
        <v>#REF!</v>
      </c>
      <c r="Y50" s="71" t="e">
        <f>'Отчет Ремонт МРСК'!#REF!+#REF!</f>
        <v>#REF!</v>
      </c>
      <c r="Z50" s="34"/>
      <c r="AA50" s="35" t="e">
        <f t="shared" si="10"/>
        <v>#REF!</v>
      </c>
      <c r="AB50" s="35" t="e">
        <f t="shared" si="11"/>
        <v>#REF!</v>
      </c>
      <c r="AC50" s="35" t="e">
        <f t="shared" si="12"/>
        <v>#REF!</v>
      </c>
      <c r="AD50" s="35" t="e">
        <f t="shared" si="13"/>
        <v>#REF!</v>
      </c>
      <c r="AE50" s="36"/>
      <c r="AF50" s="36"/>
      <c r="AG50" s="34"/>
      <c r="AH50" s="34"/>
      <c r="AI50" s="193" t="e">
        <f>H50+H89</f>
        <v>#REF!</v>
      </c>
      <c r="AJ50" s="193" t="e">
        <f>I50+I89</f>
        <v>#REF!</v>
      </c>
      <c r="AK50" s="193"/>
      <c r="AL50" s="193" t="e">
        <f>K50+K89</f>
        <v>#REF!</v>
      </c>
      <c r="AM50" s="193"/>
      <c r="AN50" s="193" t="e">
        <f>M50+M89</f>
        <v>#REF!</v>
      </c>
      <c r="AO50" s="193" t="e">
        <f t="shared" si="16"/>
        <v>#REF!</v>
      </c>
      <c r="AP50" s="193" t="e">
        <f>T50+T89</f>
        <v>#REF!</v>
      </c>
      <c r="AQ50" s="193" t="e">
        <f>U50+U89</f>
        <v>#REF!</v>
      </c>
      <c r="AR50" s="193" t="e">
        <f t="shared" si="17"/>
        <v>#REF!</v>
      </c>
      <c r="AS50" s="193" t="e">
        <f t="shared" si="18"/>
        <v>#REF!</v>
      </c>
    </row>
    <row r="51" spans="1:45" s="9" customFormat="1" ht="12" customHeight="1">
      <c r="A51" s="5" t="s">
        <v>95</v>
      </c>
      <c r="B51" s="45" t="s">
        <v>194</v>
      </c>
      <c r="C51" s="38" t="s">
        <v>195</v>
      </c>
      <c r="D51" s="27" t="s">
        <v>149</v>
      </c>
      <c r="E51" s="58">
        <v>69506.2553</v>
      </c>
      <c r="F51" s="59">
        <v>71800.82946000001</v>
      </c>
      <c r="G51" s="39" t="e">
        <f t="shared" si="0"/>
        <v>#REF!</v>
      </c>
      <c r="H51" s="69" t="e">
        <f>'Отчет Ремонт МРСК'!F53+#REF!</f>
        <v>#REF!</v>
      </c>
      <c r="I51" s="62" t="e">
        <f>'Отчет Ремонт МРСК'!G53+#REF!</f>
        <v>#REF!</v>
      </c>
      <c r="J51" s="39" t="e">
        <f t="shared" si="1"/>
        <v>#REF!</v>
      </c>
      <c r="K51" s="62" t="e">
        <f>'Отчет Ремонт МРСК'!I53+#REF!</f>
        <v>#REF!</v>
      </c>
      <c r="L51" s="39" t="e">
        <f t="shared" si="2"/>
        <v>#REF!</v>
      </c>
      <c r="M51" s="62" t="e">
        <f>'Отчет Ремонт МРСК'!K53+#REF!</f>
        <v>#REF!</v>
      </c>
      <c r="N51" s="62" t="e">
        <f t="shared" si="3"/>
        <v>#REF!</v>
      </c>
      <c r="O51" s="62" t="e">
        <f t="shared" si="4"/>
        <v>#REF!</v>
      </c>
      <c r="P51" s="62" t="e">
        <f t="shared" si="5"/>
        <v>#REF!</v>
      </c>
      <c r="Q51" s="62" t="e">
        <f t="shared" si="6"/>
        <v>#REF!</v>
      </c>
      <c r="R51" s="31"/>
      <c r="S51" s="39" t="e">
        <f t="shared" si="7"/>
        <v>#REF!</v>
      </c>
      <c r="T51" s="69" t="e">
        <f>'Отчет Ремонт МРСК'!#REF!+#REF!</f>
        <v>#REF!</v>
      </c>
      <c r="U51" s="70" t="e">
        <f>'Отчет Ремонт МРСК'!#REF!+#REF!</f>
        <v>#REF!</v>
      </c>
      <c r="V51" s="39" t="e">
        <f t="shared" si="8"/>
        <v>#REF!</v>
      </c>
      <c r="W51" s="69" t="e">
        <f>'Отчет Ремонт МРСК'!#REF!+#REF!</f>
        <v>#REF!</v>
      </c>
      <c r="X51" s="39" t="e">
        <f t="shared" si="9"/>
        <v>#REF!</v>
      </c>
      <c r="Y51" s="71" t="e">
        <f>'Отчет Ремонт МРСК'!#REF!+#REF!</f>
        <v>#REF!</v>
      </c>
      <c r="Z51" s="34"/>
      <c r="AA51" s="35" t="e">
        <f t="shared" si="10"/>
        <v>#REF!</v>
      </c>
      <c r="AB51" s="35" t="e">
        <f t="shared" si="11"/>
        <v>#REF!</v>
      </c>
      <c r="AC51" s="35" t="e">
        <f t="shared" si="12"/>
        <v>#REF!</v>
      </c>
      <c r="AD51" s="35" t="e">
        <f t="shared" si="13"/>
        <v>#REF!</v>
      </c>
      <c r="AE51" s="36"/>
      <c r="AF51" s="36"/>
      <c r="AG51" s="34"/>
      <c r="AH51" s="34"/>
      <c r="AI51" s="193" t="e">
        <f aca="true" t="shared" si="33" ref="AI51:AJ57">H51+H91</f>
        <v>#REF!</v>
      </c>
      <c r="AJ51" s="193" t="e">
        <f t="shared" si="33"/>
        <v>#REF!</v>
      </c>
      <c r="AK51" s="193"/>
      <c r="AL51" s="193" t="e">
        <f aca="true" t="shared" si="34" ref="AL51:AL57">K51+K91</f>
        <v>#REF!</v>
      </c>
      <c r="AM51" s="193"/>
      <c r="AN51" s="193" t="e">
        <f aca="true" t="shared" si="35" ref="AN51:AN57">M51+M91</f>
        <v>#REF!</v>
      </c>
      <c r="AO51" s="193" t="e">
        <f t="shared" si="16"/>
        <v>#REF!</v>
      </c>
      <c r="AP51" s="193" t="e">
        <f aca="true" t="shared" si="36" ref="AP51:AQ57">T51+T91</f>
        <v>#REF!</v>
      </c>
      <c r="AQ51" s="193" t="e">
        <f t="shared" si="36"/>
        <v>#REF!</v>
      </c>
      <c r="AR51" s="193" t="e">
        <f t="shared" si="17"/>
        <v>#REF!</v>
      </c>
      <c r="AS51" s="193" t="e">
        <f t="shared" si="18"/>
        <v>#REF!</v>
      </c>
    </row>
    <row r="52" spans="1:45" s="9" customFormat="1" ht="15" customHeight="1">
      <c r="A52" s="5" t="s">
        <v>96</v>
      </c>
      <c r="B52" s="45" t="s">
        <v>196</v>
      </c>
      <c r="C52" s="38" t="s">
        <v>128</v>
      </c>
      <c r="D52" s="27" t="s">
        <v>149</v>
      </c>
      <c r="E52" s="58">
        <v>0</v>
      </c>
      <c r="F52" s="59">
        <v>0</v>
      </c>
      <c r="G52" s="39" t="e">
        <f t="shared" si="0"/>
        <v>#REF!</v>
      </c>
      <c r="H52" s="62" t="e">
        <f>'Отчет Ремонт МРСК'!F54+#REF!</f>
        <v>#REF!</v>
      </c>
      <c r="I52" s="59" t="e">
        <f>'Отчет Ремонт МРСК'!G54+#REF!</f>
        <v>#REF!</v>
      </c>
      <c r="J52" s="39" t="e">
        <f t="shared" si="1"/>
        <v>#REF!</v>
      </c>
      <c r="K52" s="59" t="e">
        <f>'Отчет Ремонт МРСК'!I54+#REF!</f>
        <v>#REF!</v>
      </c>
      <c r="L52" s="39" t="e">
        <f t="shared" si="2"/>
        <v>#REF!</v>
      </c>
      <c r="M52" s="62" t="e">
        <f>'Отчет Ремонт МРСК'!K54+#REF!</f>
        <v>#REF!</v>
      </c>
      <c r="N52" s="62" t="e">
        <f t="shared" si="3"/>
        <v>#REF!</v>
      </c>
      <c r="O52" s="62" t="e">
        <f t="shared" si="4"/>
        <v>#REF!</v>
      </c>
      <c r="P52" s="62" t="e">
        <f t="shared" si="5"/>
        <v>#REF!</v>
      </c>
      <c r="Q52" s="62" t="e">
        <f t="shared" si="6"/>
        <v>#REF!</v>
      </c>
      <c r="R52" s="31"/>
      <c r="S52" s="39" t="e">
        <f t="shared" si="7"/>
        <v>#REF!</v>
      </c>
      <c r="T52" s="69" t="e">
        <f>'Отчет Ремонт МРСК'!#REF!+#REF!</f>
        <v>#REF!</v>
      </c>
      <c r="U52" s="70" t="e">
        <f>'Отчет Ремонт МРСК'!#REF!+#REF!</f>
        <v>#REF!</v>
      </c>
      <c r="V52" s="39" t="e">
        <f t="shared" si="8"/>
        <v>#REF!</v>
      </c>
      <c r="W52" s="69" t="e">
        <f>'Отчет Ремонт МРСК'!#REF!+#REF!</f>
        <v>#REF!</v>
      </c>
      <c r="X52" s="39" t="e">
        <f t="shared" si="9"/>
        <v>#REF!</v>
      </c>
      <c r="Y52" s="71" t="e">
        <f>'Отчет Ремонт МРСК'!#REF!+#REF!</f>
        <v>#REF!</v>
      </c>
      <c r="Z52" s="34"/>
      <c r="AA52" s="35" t="e">
        <f t="shared" si="10"/>
        <v>#REF!</v>
      </c>
      <c r="AB52" s="35" t="e">
        <f t="shared" si="11"/>
        <v>#REF!</v>
      </c>
      <c r="AC52" s="35" t="e">
        <f t="shared" si="12"/>
        <v>#REF!</v>
      </c>
      <c r="AD52" s="35" t="e">
        <f t="shared" si="13"/>
        <v>#REF!</v>
      </c>
      <c r="AE52" s="36"/>
      <c r="AF52" s="36"/>
      <c r="AG52" s="34"/>
      <c r="AH52" s="34"/>
      <c r="AI52" s="193" t="e">
        <f t="shared" si="33"/>
        <v>#REF!</v>
      </c>
      <c r="AJ52" s="193" t="e">
        <f t="shared" si="33"/>
        <v>#REF!</v>
      </c>
      <c r="AK52" s="193"/>
      <c r="AL52" s="193" t="e">
        <f t="shared" si="34"/>
        <v>#REF!</v>
      </c>
      <c r="AM52" s="193"/>
      <c r="AN52" s="193" t="e">
        <f t="shared" si="35"/>
        <v>#REF!</v>
      </c>
      <c r="AO52" s="193" t="e">
        <f t="shared" si="16"/>
        <v>#REF!</v>
      </c>
      <c r="AP52" s="193" t="e">
        <f t="shared" si="36"/>
        <v>#REF!</v>
      </c>
      <c r="AQ52" s="193" t="e">
        <f t="shared" si="36"/>
        <v>#REF!</v>
      </c>
      <c r="AR52" s="193" t="e">
        <f t="shared" si="17"/>
        <v>#REF!</v>
      </c>
      <c r="AS52" s="193" t="e">
        <f t="shared" si="18"/>
        <v>#REF!</v>
      </c>
    </row>
    <row r="53" spans="1:45" s="9" customFormat="1" ht="15" customHeight="1">
      <c r="A53" s="5" t="s">
        <v>97</v>
      </c>
      <c r="B53" s="45" t="s">
        <v>197</v>
      </c>
      <c r="C53" s="38" t="s">
        <v>198</v>
      </c>
      <c r="D53" s="27" t="s">
        <v>149</v>
      </c>
      <c r="E53" s="58">
        <v>2972.62</v>
      </c>
      <c r="F53" s="59">
        <v>3219.52</v>
      </c>
      <c r="G53" s="39" t="e">
        <f t="shared" si="0"/>
        <v>#REF!</v>
      </c>
      <c r="H53" s="62" t="e">
        <f>'Отчет Ремонт МРСК'!F55+#REF!</f>
        <v>#REF!</v>
      </c>
      <c r="I53" s="59" t="e">
        <f>'Отчет Ремонт МРСК'!G55+#REF!</f>
        <v>#REF!</v>
      </c>
      <c r="J53" s="39" t="e">
        <f t="shared" si="1"/>
        <v>#REF!</v>
      </c>
      <c r="K53" s="59" t="e">
        <f>'Отчет Ремонт МРСК'!I55+#REF!</f>
        <v>#REF!</v>
      </c>
      <c r="L53" s="39" t="e">
        <f t="shared" si="2"/>
        <v>#REF!</v>
      </c>
      <c r="M53" s="62" t="e">
        <f>'Отчет Ремонт МРСК'!K55+#REF!</f>
        <v>#REF!</v>
      </c>
      <c r="N53" s="62" t="e">
        <f t="shared" si="3"/>
        <v>#REF!</v>
      </c>
      <c r="O53" s="62" t="e">
        <f t="shared" si="4"/>
        <v>#REF!</v>
      </c>
      <c r="P53" s="62" t="e">
        <f t="shared" si="5"/>
        <v>#REF!</v>
      </c>
      <c r="Q53" s="62" t="e">
        <f t="shared" si="6"/>
        <v>#REF!</v>
      </c>
      <c r="R53" s="31"/>
      <c r="S53" s="39" t="e">
        <f t="shared" si="7"/>
        <v>#REF!</v>
      </c>
      <c r="T53" s="69" t="e">
        <f>'Отчет Ремонт МРСК'!#REF!+#REF!</f>
        <v>#REF!</v>
      </c>
      <c r="U53" s="70" t="e">
        <f>'Отчет Ремонт МРСК'!#REF!+#REF!</f>
        <v>#REF!</v>
      </c>
      <c r="V53" s="39" t="e">
        <f t="shared" si="8"/>
        <v>#REF!</v>
      </c>
      <c r="W53" s="69" t="e">
        <f>'Отчет Ремонт МРСК'!#REF!+#REF!</f>
        <v>#REF!</v>
      </c>
      <c r="X53" s="39" t="e">
        <f t="shared" si="9"/>
        <v>#REF!</v>
      </c>
      <c r="Y53" s="71" t="e">
        <f>'Отчет Ремонт МРСК'!#REF!+#REF!</f>
        <v>#REF!</v>
      </c>
      <c r="Z53" s="34"/>
      <c r="AA53" s="35" t="e">
        <f t="shared" si="10"/>
        <v>#REF!</v>
      </c>
      <c r="AB53" s="35" t="e">
        <f t="shared" si="11"/>
        <v>#REF!</v>
      </c>
      <c r="AC53" s="35" t="e">
        <f t="shared" si="12"/>
        <v>#REF!</v>
      </c>
      <c r="AD53" s="35" t="e">
        <f t="shared" si="13"/>
        <v>#REF!</v>
      </c>
      <c r="AE53" s="36"/>
      <c r="AF53" s="36"/>
      <c r="AG53" s="34"/>
      <c r="AH53" s="34"/>
      <c r="AI53" s="193" t="e">
        <f t="shared" si="33"/>
        <v>#REF!</v>
      </c>
      <c r="AJ53" s="193" t="e">
        <f t="shared" si="33"/>
        <v>#REF!</v>
      </c>
      <c r="AK53" s="193"/>
      <c r="AL53" s="193" t="e">
        <f t="shared" si="34"/>
        <v>#REF!</v>
      </c>
      <c r="AM53" s="193"/>
      <c r="AN53" s="193" t="e">
        <f t="shared" si="35"/>
        <v>#REF!</v>
      </c>
      <c r="AO53" s="193" t="e">
        <f t="shared" si="16"/>
        <v>#REF!</v>
      </c>
      <c r="AP53" s="193" t="e">
        <f t="shared" si="36"/>
        <v>#REF!</v>
      </c>
      <c r="AQ53" s="193" t="e">
        <f t="shared" si="36"/>
        <v>#REF!</v>
      </c>
      <c r="AR53" s="193" t="e">
        <f t="shared" si="17"/>
        <v>#REF!</v>
      </c>
      <c r="AS53" s="193" t="e">
        <f t="shared" si="18"/>
        <v>#REF!</v>
      </c>
    </row>
    <row r="54" spans="1:45" s="9" customFormat="1" ht="12" customHeight="1">
      <c r="A54" s="5" t="s">
        <v>98</v>
      </c>
      <c r="B54" s="45" t="s">
        <v>151</v>
      </c>
      <c r="C54" s="44" t="s">
        <v>199</v>
      </c>
      <c r="D54" s="27" t="s">
        <v>149</v>
      </c>
      <c r="E54" s="58">
        <v>39779.51102794756</v>
      </c>
      <c r="F54" s="59">
        <v>46725.5</v>
      </c>
      <c r="G54" s="39" t="e">
        <f t="shared" si="0"/>
        <v>#REF!</v>
      </c>
      <c r="H54" s="62" t="e">
        <f>'Отчет Ремонт МРСК'!F56+#REF!</f>
        <v>#REF!</v>
      </c>
      <c r="I54" s="59" t="e">
        <f>'Отчет Ремонт МРСК'!G56+#REF!</f>
        <v>#REF!</v>
      </c>
      <c r="J54" s="39" t="e">
        <f t="shared" si="1"/>
        <v>#REF!</v>
      </c>
      <c r="K54" s="59" t="e">
        <f>'Отчет Ремонт МРСК'!I56+#REF!</f>
        <v>#REF!</v>
      </c>
      <c r="L54" s="39" t="e">
        <f t="shared" si="2"/>
        <v>#REF!</v>
      </c>
      <c r="M54" s="62" t="e">
        <f>'Отчет Ремонт МРСК'!K56+#REF!</f>
        <v>#REF!</v>
      </c>
      <c r="N54" s="62" t="e">
        <f>G54</f>
        <v>#REF!</v>
      </c>
      <c r="O54" s="62" t="e">
        <f>N54</f>
        <v>#REF!</v>
      </c>
      <c r="P54" s="62" t="e">
        <f>O54*1.016</f>
        <v>#REF!</v>
      </c>
      <c r="Q54" s="62" t="e">
        <f>P54*1.017</f>
        <v>#REF!</v>
      </c>
      <c r="R54" s="31"/>
      <c r="S54" s="39" t="e">
        <f t="shared" si="7"/>
        <v>#REF!</v>
      </c>
      <c r="T54" s="69" t="e">
        <f>'Отчет Ремонт МРСК'!#REF!+#REF!</f>
        <v>#REF!</v>
      </c>
      <c r="U54" s="70" t="e">
        <f>'Отчет Ремонт МРСК'!#REF!+#REF!</f>
        <v>#REF!</v>
      </c>
      <c r="V54" s="39" t="e">
        <f t="shared" si="8"/>
        <v>#REF!</v>
      </c>
      <c r="W54" s="69" t="e">
        <f>'Отчет Ремонт МРСК'!#REF!+#REF!</f>
        <v>#REF!</v>
      </c>
      <c r="X54" s="39" t="e">
        <f t="shared" si="9"/>
        <v>#REF!</v>
      </c>
      <c r="Y54" s="71" t="e">
        <f>'Отчет Ремонт МРСК'!#REF!+#REF!</f>
        <v>#REF!</v>
      </c>
      <c r="Z54" s="34"/>
      <c r="AA54" s="35" t="e">
        <f t="shared" si="10"/>
        <v>#REF!</v>
      </c>
      <c r="AB54" s="35" t="e">
        <f t="shared" si="11"/>
        <v>#REF!</v>
      </c>
      <c r="AC54" s="35" t="e">
        <f t="shared" si="12"/>
        <v>#REF!</v>
      </c>
      <c r="AD54" s="35" t="e">
        <f t="shared" si="13"/>
        <v>#REF!</v>
      </c>
      <c r="AE54" s="36"/>
      <c r="AF54" s="36"/>
      <c r="AG54" s="34"/>
      <c r="AH54" s="34"/>
      <c r="AI54" s="193" t="e">
        <f t="shared" si="33"/>
        <v>#REF!</v>
      </c>
      <c r="AJ54" s="193" t="e">
        <f t="shared" si="33"/>
        <v>#REF!</v>
      </c>
      <c r="AK54" s="193"/>
      <c r="AL54" s="193" t="e">
        <f t="shared" si="34"/>
        <v>#REF!</v>
      </c>
      <c r="AM54" s="193"/>
      <c r="AN54" s="193" t="e">
        <f t="shared" si="35"/>
        <v>#REF!</v>
      </c>
      <c r="AO54" s="193" t="e">
        <f t="shared" si="16"/>
        <v>#REF!</v>
      </c>
      <c r="AP54" s="193" t="e">
        <f t="shared" si="36"/>
        <v>#REF!</v>
      </c>
      <c r="AQ54" s="193" t="e">
        <f t="shared" si="36"/>
        <v>#REF!</v>
      </c>
      <c r="AR54" s="193" t="e">
        <f t="shared" si="17"/>
        <v>#REF!</v>
      </c>
      <c r="AS54" s="193" t="e">
        <f t="shared" si="18"/>
        <v>#REF!</v>
      </c>
    </row>
    <row r="55" spans="1:45" s="9" customFormat="1" ht="12" customHeight="1">
      <c r="A55" s="5" t="s">
        <v>99</v>
      </c>
      <c r="B55" s="45" t="s">
        <v>152</v>
      </c>
      <c r="C55" s="44" t="s">
        <v>200</v>
      </c>
      <c r="D55" s="27" t="s">
        <v>149</v>
      </c>
      <c r="E55" s="63">
        <v>1046989.1357979476</v>
      </c>
      <c r="F55" s="64">
        <v>1034480.6784969</v>
      </c>
      <c r="G55" s="39" t="e">
        <f t="shared" si="0"/>
        <v>#REF!</v>
      </c>
      <c r="H55" s="65" t="e">
        <f>H10+H54</f>
        <v>#REF!</v>
      </c>
      <c r="I55" s="64" t="e">
        <f>I10+I54</f>
        <v>#REF!</v>
      </c>
      <c r="J55" s="39" t="e">
        <f t="shared" si="1"/>
        <v>#REF!</v>
      </c>
      <c r="K55" s="64" t="e">
        <f>K10+K54</f>
        <v>#REF!</v>
      </c>
      <c r="L55" s="39" t="e">
        <f t="shared" si="2"/>
        <v>#REF!</v>
      </c>
      <c r="M55" s="65" t="e">
        <f>M10+M54</f>
        <v>#REF!</v>
      </c>
      <c r="N55" s="65" t="e">
        <f>'Отчет Ремонт МРСК'!#REF!+#REF!</f>
        <v>#REF!</v>
      </c>
      <c r="O55" s="65" t="e">
        <f>'Отчет Ремонт МРСК'!#REF!+#REF!</f>
        <v>#REF!</v>
      </c>
      <c r="P55" s="65" t="e">
        <f>'Отчет Ремонт МРСК'!#REF!+#REF!</f>
        <v>#REF!</v>
      </c>
      <c r="Q55" s="65" t="e">
        <f>'Отчет Ремонт МРСК'!#REF!+#REF!</f>
        <v>#REF!</v>
      </c>
      <c r="R55" s="31"/>
      <c r="S55" s="39" t="e">
        <f t="shared" si="7"/>
        <v>#REF!</v>
      </c>
      <c r="T55" s="66" t="e">
        <f>T10+T54</f>
        <v>#REF!</v>
      </c>
      <c r="U55" s="63" t="e">
        <f>U10+U54</f>
        <v>#REF!</v>
      </c>
      <c r="V55" s="39" t="e">
        <f t="shared" si="8"/>
        <v>#REF!</v>
      </c>
      <c r="W55" s="66" t="e">
        <f>W10+W54</f>
        <v>#REF!</v>
      </c>
      <c r="X55" s="39" t="e">
        <f t="shared" si="9"/>
        <v>#REF!</v>
      </c>
      <c r="Y55" s="67" t="e">
        <f>Y10+Y54</f>
        <v>#REF!</v>
      </c>
      <c r="Z55" s="34"/>
      <c r="AA55" s="35" t="e">
        <f t="shared" si="10"/>
        <v>#REF!</v>
      </c>
      <c r="AB55" s="35" t="e">
        <f t="shared" si="11"/>
        <v>#REF!</v>
      </c>
      <c r="AC55" s="35" t="e">
        <f t="shared" si="12"/>
        <v>#REF!</v>
      </c>
      <c r="AD55" s="35" t="e">
        <f t="shared" si="13"/>
        <v>#REF!</v>
      </c>
      <c r="AE55" s="36"/>
      <c r="AF55" s="36"/>
      <c r="AG55" s="34"/>
      <c r="AH55" s="34"/>
      <c r="AI55" s="193" t="e">
        <f t="shared" si="33"/>
        <v>#REF!</v>
      </c>
      <c r="AJ55" s="193" t="e">
        <f t="shared" si="33"/>
        <v>#REF!</v>
      </c>
      <c r="AK55" s="193"/>
      <c r="AL55" s="193" t="e">
        <f t="shared" si="34"/>
        <v>#REF!</v>
      </c>
      <c r="AM55" s="193"/>
      <c r="AN55" s="193" t="e">
        <f t="shared" si="35"/>
        <v>#REF!</v>
      </c>
      <c r="AO55" s="193" t="e">
        <f t="shared" si="16"/>
        <v>#REF!</v>
      </c>
      <c r="AP55" s="193" t="e">
        <f t="shared" si="36"/>
        <v>#REF!</v>
      </c>
      <c r="AQ55" s="193" t="e">
        <f t="shared" si="36"/>
        <v>#REF!</v>
      </c>
      <c r="AR55" s="193" t="e">
        <f t="shared" si="17"/>
        <v>#REF!</v>
      </c>
      <c r="AS55" s="193" t="e">
        <f t="shared" si="18"/>
        <v>#REF!</v>
      </c>
    </row>
    <row r="56" spans="1:45" s="9" customFormat="1" ht="15" customHeight="1">
      <c r="A56" s="5" t="s">
        <v>100</v>
      </c>
      <c r="B56" s="45"/>
      <c r="C56" s="74" t="s">
        <v>153</v>
      </c>
      <c r="D56" s="27" t="s">
        <v>149</v>
      </c>
      <c r="E56" s="58">
        <v>486340.88144867274</v>
      </c>
      <c r="F56" s="59">
        <v>497405.29417999997</v>
      </c>
      <c r="G56" s="39" t="e">
        <f t="shared" si="0"/>
        <v>#REF!</v>
      </c>
      <c r="H56" s="50" t="e">
        <f>'Отчет Ремонт МРСК'!F58+#REF!</f>
        <v>#REF!</v>
      </c>
      <c r="I56" s="61" t="e">
        <f>'Отчет Ремонт МРСК'!G58+#REF!</f>
        <v>#REF!</v>
      </c>
      <c r="J56" s="39" t="e">
        <f t="shared" si="1"/>
        <v>#REF!</v>
      </c>
      <c r="K56" s="61" t="e">
        <f>'Отчет Ремонт МРСК'!I58+#REF!</f>
        <v>#REF!</v>
      </c>
      <c r="L56" s="39" t="e">
        <f t="shared" si="2"/>
        <v>#REF!</v>
      </c>
      <c r="M56" s="60" t="e">
        <f>'Отчет Ремонт МРСК'!K58+#REF!</f>
        <v>#REF!</v>
      </c>
      <c r="N56" s="62" t="e">
        <f>'Отчет Ремонт МРСК'!#REF!+#REF!</f>
        <v>#REF!</v>
      </c>
      <c r="O56" s="62" t="e">
        <f>'Отчет Ремонт МРСК'!#REF!+#REF!</f>
        <v>#REF!</v>
      </c>
      <c r="P56" s="62" t="e">
        <f>'Отчет Ремонт МРСК'!#REF!+#REF!</f>
        <v>#REF!</v>
      </c>
      <c r="Q56" s="62" t="e">
        <f>'Отчет Ремонт МРСК'!#REF!+#REF!</f>
        <v>#REF!</v>
      </c>
      <c r="R56" s="31"/>
      <c r="S56" s="39" t="e">
        <f t="shared" si="7"/>
        <v>#REF!</v>
      </c>
      <c r="T56" s="50" t="e">
        <f>'Отчет Ремонт МРСК'!#REF!+#REF!</f>
        <v>#REF!</v>
      </c>
      <c r="U56" s="51" t="e">
        <f>'Отчет Ремонт МРСК'!#REF!+#REF!</f>
        <v>#REF!</v>
      </c>
      <c r="V56" s="39" t="e">
        <f t="shared" si="8"/>
        <v>#REF!</v>
      </c>
      <c r="W56" s="50" t="e">
        <f>'Отчет Ремонт МРСК'!#REF!+#REF!</f>
        <v>#REF!</v>
      </c>
      <c r="X56" s="39" t="e">
        <f t="shared" si="9"/>
        <v>#REF!</v>
      </c>
      <c r="Y56" s="52" t="e">
        <f>'Отчет Ремонт МРСК'!#REF!+#REF!</f>
        <v>#REF!</v>
      </c>
      <c r="Z56" s="34"/>
      <c r="AA56" s="35" t="e">
        <f t="shared" si="10"/>
        <v>#REF!</v>
      </c>
      <c r="AB56" s="35" t="e">
        <f t="shared" si="11"/>
        <v>#REF!</v>
      </c>
      <c r="AC56" s="35" t="e">
        <f t="shared" si="12"/>
        <v>#REF!</v>
      </c>
      <c r="AD56" s="35" t="e">
        <f t="shared" si="13"/>
        <v>#REF!</v>
      </c>
      <c r="AE56" s="36"/>
      <c r="AF56" s="36"/>
      <c r="AG56" s="34"/>
      <c r="AH56" s="34"/>
      <c r="AI56" s="193" t="e">
        <f t="shared" si="33"/>
        <v>#REF!</v>
      </c>
      <c r="AJ56" s="193" t="e">
        <f t="shared" si="33"/>
        <v>#REF!</v>
      </c>
      <c r="AK56" s="193"/>
      <c r="AL56" s="193" t="e">
        <f t="shared" si="34"/>
        <v>#REF!</v>
      </c>
      <c r="AM56" s="193"/>
      <c r="AN56" s="193" t="e">
        <f t="shared" si="35"/>
        <v>#REF!</v>
      </c>
      <c r="AO56" s="193" t="e">
        <f t="shared" si="16"/>
        <v>#REF!</v>
      </c>
      <c r="AP56" s="193" t="e">
        <f t="shared" si="36"/>
        <v>#REF!</v>
      </c>
      <c r="AQ56" s="193" t="e">
        <f t="shared" si="36"/>
        <v>#REF!</v>
      </c>
      <c r="AR56" s="193" t="e">
        <f t="shared" si="17"/>
        <v>#REF!</v>
      </c>
      <c r="AS56" s="193" t="e">
        <f t="shared" si="18"/>
        <v>#REF!</v>
      </c>
    </row>
    <row r="57" spans="1:45" s="9" customFormat="1" ht="15" customHeight="1" thickBot="1">
      <c r="A57" s="5" t="s">
        <v>101</v>
      </c>
      <c r="B57" s="75"/>
      <c r="C57" s="76" t="s">
        <v>201</v>
      </c>
      <c r="D57" s="77" t="s">
        <v>149</v>
      </c>
      <c r="E57" s="78">
        <v>560648.2543492749</v>
      </c>
      <c r="F57" s="79">
        <v>537075.3843169</v>
      </c>
      <c r="G57" s="80" t="e">
        <f t="shared" si="0"/>
        <v>#REF!</v>
      </c>
      <c r="H57" s="81" t="e">
        <f>H55-H56</f>
        <v>#REF!</v>
      </c>
      <c r="I57" s="82" t="e">
        <f>I55-I56</f>
        <v>#REF!</v>
      </c>
      <c r="J57" s="80" t="e">
        <f t="shared" si="1"/>
        <v>#REF!</v>
      </c>
      <c r="K57" s="82" t="e">
        <f>K55-K56</f>
        <v>#REF!</v>
      </c>
      <c r="L57" s="80" t="e">
        <f t="shared" si="2"/>
        <v>#REF!</v>
      </c>
      <c r="M57" s="81" t="e">
        <f>M55-M56</f>
        <v>#REF!</v>
      </c>
      <c r="N57" s="83" t="e">
        <f>'Отчет Ремонт МРСК'!#REF!+#REF!</f>
        <v>#REF!</v>
      </c>
      <c r="O57" s="83" t="e">
        <f>'Отчет Ремонт МРСК'!#REF!+#REF!</f>
        <v>#REF!</v>
      </c>
      <c r="P57" s="83" t="e">
        <f>'Отчет Ремонт МРСК'!#REF!+#REF!</f>
        <v>#REF!</v>
      </c>
      <c r="Q57" s="83" t="e">
        <f>'Отчет Ремонт МРСК'!#REF!+#REF!</f>
        <v>#REF!</v>
      </c>
      <c r="R57" s="84"/>
      <c r="S57" s="80" t="e">
        <f t="shared" si="7"/>
        <v>#REF!</v>
      </c>
      <c r="T57" s="85" t="e">
        <f>T55-T56</f>
        <v>#REF!</v>
      </c>
      <c r="U57" s="86" t="e">
        <f>U55-U56</f>
        <v>#REF!</v>
      </c>
      <c r="V57" s="80" t="e">
        <f t="shared" si="8"/>
        <v>#REF!</v>
      </c>
      <c r="W57" s="85" t="e">
        <f>W55-W56</f>
        <v>#REF!</v>
      </c>
      <c r="X57" s="80" t="e">
        <f t="shared" si="9"/>
        <v>#REF!</v>
      </c>
      <c r="Y57" s="87" t="e">
        <f>Y55-Y56</f>
        <v>#REF!</v>
      </c>
      <c r="Z57" s="88"/>
      <c r="AA57" s="89" t="e">
        <f t="shared" si="10"/>
        <v>#REF!</v>
      </c>
      <c r="AB57" s="89" t="e">
        <f t="shared" si="11"/>
        <v>#REF!</v>
      </c>
      <c r="AC57" s="89" t="e">
        <f t="shared" si="12"/>
        <v>#REF!</v>
      </c>
      <c r="AD57" s="89" t="e">
        <f t="shared" si="13"/>
        <v>#REF!</v>
      </c>
      <c r="AE57" s="90"/>
      <c r="AF57" s="90"/>
      <c r="AG57" s="88"/>
      <c r="AH57" s="88"/>
      <c r="AI57" s="193" t="e">
        <f t="shared" si="33"/>
        <v>#REF!</v>
      </c>
      <c r="AJ57" s="193" t="e">
        <f t="shared" si="33"/>
        <v>#REF!</v>
      </c>
      <c r="AK57" s="193"/>
      <c r="AL57" s="193" t="e">
        <f t="shared" si="34"/>
        <v>#REF!</v>
      </c>
      <c r="AM57" s="193"/>
      <c r="AN57" s="193" t="e">
        <f t="shared" si="35"/>
        <v>#REF!</v>
      </c>
      <c r="AO57" s="193" t="e">
        <f t="shared" si="16"/>
        <v>#REF!</v>
      </c>
      <c r="AP57" s="193" t="e">
        <f t="shared" si="36"/>
        <v>#REF!</v>
      </c>
      <c r="AQ57" s="193" t="e">
        <f t="shared" si="36"/>
        <v>#REF!</v>
      </c>
      <c r="AR57" s="193" t="e">
        <f t="shared" si="17"/>
        <v>#REF!</v>
      </c>
      <c r="AS57" s="193" t="e">
        <f t="shared" si="18"/>
        <v>#REF!</v>
      </c>
    </row>
    <row r="58" spans="1:33" s="9" customFormat="1" ht="15" customHeight="1">
      <c r="A58" s="5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191"/>
      <c r="Q58" s="191"/>
      <c r="R58" s="92"/>
      <c r="S58" s="93"/>
      <c r="T58" s="93"/>
      <c r="U58" s="93"/>
      <c r="V58" s="93"/>
      <c r="W58" s="93"/>
      <c r="X58" s="93"/>
      <c r="Y58" s="93"/>
      <c r="Z58" s="92"/>
      <c r="AA58" s="93"/>
      <c r="AB58" s="93">
        <f t="shared" si="11"/>
        <v>0</v>
      </c>
      <c r="AC58" s="93"/>
      <c r="AD58" s="93">
        <f t="shared" si="13"/>
        <v>0</v>
      </c>
      <c r="AE58" s="93"/>
      <c r="AF58" s="93"/>
      <c r="AG58" s="93"/>
    </row>
    <row r="59" spans="1:33" s="9" customFormat="1" ht="15" customHeight="1">
      <c r="A59" s="5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93"/>
      <c r="U59" s="93"/>
      <c r="V59" s="93"/>
      <c r="W59" s="93"/>
      <c r="X59" s="93"/>
      <c r="Y59" s="93"/>
      <c r="Z59" s="92"/>
      <c r="AA59" s="93"/>
      <c r="AB59" s="93"/>
      <c r="AC59" s="93"/>
      <c r="AD59" s="93"/>
      <c r="AE59" s="93"/>
      <c r="AF59" s="93"/>
      <c r="AG59" s="93"/>
    </row>
    <row r="60" spans="1:33" s="9" customFormat="1" ht="15" customHeight="1">
      <c r="A60" s="5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93"/>
      <c r="U60" s="93"/>
      <c r="V60" s="93"/>
      <c r="W60" s="93"/>
      <c r="X60" s="93"/>
      <c r="Y60" s="93"/>
      <c r="Z60" s="92"/>
      <c r="AA60" s="93"/>
      <c r="AB60" s="93"/>
      <c r="AC60" s="93"/>
      <c r="AD60" s="93"/>
      <c r="AE60" s="93"/>
      <c r="AF60" s="93"/>
      <c r="AG60" s="93"/>
    </row>
    <row r="61" spans="1:33" s="9" customFormat="1" ht="15" customHeight="1">
      <c r="A61" s="5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3"/>
      <c r="U61" s="93"/>
      <c r="V61" s="93"/>
      <c r="W61" s="93"/>
      <c r="X61" s="93"/>
      <c r="Y61" s="93"/>
      <c r="Z61" s="92"/>
      <c r="AA61" s="93"/>
      <c r="AB61" s="93"/>
      <c r="AC61" s="93"/>
      <c r="AD61" s="93"/>
      <c r="AE61" s="93"/>
      <c r="AF61" s="93"/>
      <c r="AG61" s="93"/>
    </row>
    <row r="62" spans="1:33" s="9" customFormat="1" ht="15" customHeight="1" thickBot="1">
      <c r="A62" s="5"/>
      <c r="B62" s="272" t="s">
        <v>213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7"/>
      <c r="S62" s="251" t="s">
        <v>202</v>
      </c>
      <c r="T62" s="251"/>
      <c r="U62" s="251"/>
      <c r="V62" s="251"/>
      <c r="W62" s="251"/>
      <c r="X62" s="251"/>
      <c r="Y62" s="251"/>
      <c r="Z62" s="8"/>
      <c r="AA62" s="251" t="s">
        <v>203</v>
      </c>
      <c r="AB62" s="251"/>
      <c r="AC62" s="251"/>
      <c r="AD62" s="251"/>
      <c r="AE62" s="251"/>
      <c r="AF62" s="251"/>
      <c r="AG62" s="7"/>
    </row>
    <row r="63" spans="1:45" s="9" customFormat="1" ht="22.5" customHeight="1" thickBot="1">
      <c r="A63" s="5" t="s">
        <v>102</v>
      </c>
      <c r="B63" s="273" t="s">
        <v>147</v>
      </c>
      <c r="C63" s="295" t="s">
        <v>204</v>
      </c>
      <c r="D63" s="277" t="s">
        <v>205</v>
      </c>
      <c r="E63" s="259" t="s">
        <v>224</v>
      </c>
      <c r="F63" s="259" t="s">
        <v>227</v>
      </c>
      <c r="G63" s="259" t="s">
        <v>223</v>
      </c>
      <c r="H63" s="261" t="s">
        <v>34</v>
      </c>
      <c r="I63" s="262"/>
      <c r="J63" s="262"/>
      <c r="K63" s="262"/>
      <c r="L63" s="262"/>
      <c r="M63" s="263"/>
      <c r="N63" s="259" t="s">
        <v>156</v>
      </c>
      <c r="O63" s="259" t="s">
        <v>221</v>
      </c>
      <c r="P63" s="259" t="s">
        <v>225</v>
      </c>
      <c r="Q63" s="259" t="s">
        <v>228</v>
      </c>
      <c r="R63" s="296" t="s">
        <v>35</v>
      </c>
      <c r="S63" s="287" t="s">
        <v>157</v>
      </c>
      <c r="T63" s="288" t="s">
        <v>34</v>
      </c>
      <c r="U63" s="288"/>
      <c r="V63" s="288"/>
      <c r="W63" s="288"/>
      <c r="X63" s="288"/>
      <c r="Y63" s="288"/>
      <c r="Z63" s="294" t="s">
        <v>35</v>
      </c>
      <c r="AA63" s="290" t="s">
        <v>36</v>
      </c>
      <c r="AB63" s="290"/>
      <c r="AC63" s="282" t="s">
        <v>37</v>
      </c>
      <c r="AD63" s="282"/>
      <c r="AE63" s="283" t="s">
        <v>38</v>
      </c>
      <c r="AF63" s="283"/>
      <c r="AG63" s="296" t="s">
        <v>35</v>
      </c>
      <c r="AH63" s="296" t="s">
        <v>35</v>
      </c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</row>
    <row r="64" spans="1:45" s="9" customFormat="1" ht="28.5" customHeight="1" thickBot="1">
      <c r="A64" s="5" t="s">
        <v>103</v>
      </c>
      <c r="B64" s="273"/>
      <c r="C64" s="295"/>
      <c r="D64" s="277"/>
      <c r="E64" s="260"/>
      <c r="F64" s="260"/>
      <c r="G64" s="260"/>
      <c r="H64" s="1" t="s">
        <v>39</v>
      </c>
      <c r="I64" s="1" t="s">
        <v>40</v>
      </c>
      <c r="J64" s="1" t="s">
        <v>41</v>
      </c>
      <c r="K64" s="1" t="s">
        <v>42</v>
      </c>
      <c r="L64" s="1" t="s">
        <v>43</v>
      </c>
      <c r="M64" s="1" t="s">
        <v>44</v>
      </c>
      <c r="N64" s="260"/>
      <c r="O64" s="260"/>
      <c r="P64" s="260"/>
      <c r="Q64" s="260"/>
      <c r="R64" s="296"/>
      <c r="S64" s="287"/>
      <c r="T64" s="14" t="s">
        <v>39</v>
      </c>
      <c r="U64" s="14" t="s">
        <v>40</v>
      </c>
      <c r="V64" s="14" t="s">
        <v>41</v>
      </c>
      <c r="W64" s="14" t="s">
        <v>42</v>
      </c>
      <c r="X64" s="14" t="s">
        <v>43</v>
      </c>
      <c r="Y64" s="14" t="s">
        <v>44</v>
      </c>
      <c r="Z64" s="294"/>
      <c r="AA64" s="17" t="s">
        <v>45</v>
      </c>
      <c r="AB64" s="17" t="s">
        <v>46</v>
      </c>
      <c r="AC64" s="17" t="s">
        <v>45</v>
      </c>
      <c r="AD64" s="17" t="s">
        <v>46</v>
      </c>
      <c r="AE64" s="17" t="s">
        <v>47</v>
      </c>
      <c r="AF64" s="17" t="s">
        <v>48</v>
      </c>
      <c r="AG64" s="296"/>
      <c r="AH64" s="296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</row>
    <row r="65" spans="1:45" s="9" customFormat="1" ht="14.25" customHeight="1" thickBot="1">
      <c r="A65" s="5" t="s">
        <v>104</v>
      </c>
      <c r="B65" s="95" t="s">
        <v>135</v>
      </c>
      <c r="C65" s="96">
        <v>2</v>
      </c>
      <c r="D65" s="97">
        <v>3</v>
      </c>
      <c r="E65" s="21">
        <v>4</v>
      </c>
      <c r="F65" s="21">
        <v>5</v>
      </c>
      <c r="G65" s="21">
        <v>6</v>
      </c>
      <c r="H65" s="21">
        <v>7</v>
      </c>
      <c r="I65" s="21">
        <v>8</v>
      </c>
      <c r="J65" s="21">
        <v>9</v>
      </c>
      <c r="K65" s="21">
        <v>10</v>
      </c>
      <c r="L65" s="21">
        <v>11</v>
      </c>
      <c r="M65" s="21">
        <v>12</v>
      </c>
      <c r="N65" s="21">
        <v>13</v>
      </c>
      <c r="O65" s="21">
        <v>14</v>
      </c>
      <c r="P65" s="21">
        <v>15</v>
      </c>
      <c r="Q65" s="21">
        <v>16</v>
      </c>
      <c r="R65" s="98"/>
      <c r="S65" s="24">
        <v>17</v>
      </c>
      <c r="T65" s="24">
        <v>18</v>
      </c>
      <c r="U65" s="24">
        <v>19</v>
      </c>
      <c r="V65" s="24">
        <v>20</v>
      </c>
      <c r="W65" s="24">
        <v>21</v>
      </c>
      <c r="X65" s="24">
        <v>22</v>
      </c>
      <c r="Y65" s="24">
        <v>23</v>
      </c>
      <c r="Z65" s="294"/>
      <c r="AA65" s="24">
        <v>24</v>
      </c>
      <c r="AB65" s="24">
        <v>25</v>
      </c>
      <c r="AC65" s="24">
        <v>26</v>
      </c>
      <c r="AD65" s="24">
        <v>27</v>
      </c>
      <c r="AE65" s="24">
        <v>28</v>
      </c>
      <c r="AF65" s="24">
        <v>29</v>
      </c>
      <c r="AG65" s="98"/>
      <c r="AH65" s="99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</row>
    <row r="66" spans="1:45" s="9" customFormat="1" ht="33" customHeight="1">
      <c r="A66" s="5" t="s">
        <v>105</v>
      </c>
      <c r="B66" s="100">
        <v>1</v>
      </c>
      <c r="C66" s="101" t="s">
        <v>206</v>
      </c>
      <c r="D66" s="27" t="s">
        <v>149</v>
      </c>
      <c r="E66" s="65">
        <v>219303.17169611086</v>
      </c>
      <c r="F66" s="65">
        <v>229160.56368644064</v>
      </c>
      <c r="G66" s="39" t="e">
        <f aca="true" t="shared" si="37" ref="G66:G97">L66+M66</f>
        <v>#REF!</v>
      </c>
      <c r="H66" s="65" t="e">
        <f>H67+H89+H90+H91+H92+H93</f>
        <v>#REF!</v>
      </c>
      <c r="I66" s="65" t="e">
        <f>I67+I89+I90+I91+I92+I93</f>
        <v>#REF!</v>
      </c>
      <c r="J66" s="39" t="e">
        <f aca="true" t="shared" si="38" ref="J66:J97">H66+I66</f>
        <v>#REF!</v>
      </c>
      <c r="K66" s="65" t="e">
        <f>K67+K89+K90+K91+K92+K93</f>
        <v>#REF!</v>
      </c>
      <c r="L66" s="39" t="e">
        <f aca="true" t="shared" si="39" ref="L66:L97">K66+J66</f>
        <v>#REF!</v>
      </c>
      <c r="M66" s="65" t="e">
        <f>M67+M89+M90+M91+M92+M93</f>
        <v>#REF!</v>
      </c>
      <c r="N66" s="65" t="e">
        <f aca="true" t="shared" si="40" ref="N66:N93">G66</f>
        <v>#REF!</v>
      </c>
      <c r="O66" s="64" t="e">
        <f aca="true" t="shared" si="41" ref="O66:O93">N66</f>
        <v>#REF!</v>
      </c>
      <c r="P66" s="102" t="e">
        <f aca="true" t="shared" si="42" ref="P66:Q93">O66*1.049</f>
        <v>#REF!</v>
      </c>
      <c r="Q66" s="103" t="e">
        <f t="shared" si="42"/>
        <v>#REF!</v>
      </c>
      <c r="R66" s="31"/>
      <c r="S66" s="104" t="e">
        <f aca="true" t="shared" si="43" ref="S66:S97">X66+Y66</f>
        <v>#REF!</v>
      </c>
      <c r="T66" s="102" t="e">
        <f>T67+T89+T90+T91+T92+T93</f>
        <v>#REF!</v>
      </c>
      <c r="U66" s="105" t="e">
        <f>U67+U89+U90+U91+U92+U93</f>
        <v>#REF!</v>
      </c>
      <c r="V66" s="28" t="e">
        <f aca="true" t="shared" si="44" ref="V66:V97">T66+U66</f>
        <v>#REF!</v>
      </c>
      <c r="W66" s="105" t="e">
        <f>W67+W89+W90+W91+W92+W93</f>
        <v>#REF!</v>
      </c>
      <c r="X66" s="28" t="e">
        <f aca="true" t="shared" si="45" ref="X66:X97">V66+W66</f>
        <v>#REF!</v>
      </c>
      <c r="Y66" s="102" t="e">
        <f>Y67+Y89+Y90+Y91+Y92+Y93</f>
        <v>#REF!</v>
      </c>
      <c r="Z66" s="34"/>
      <c r="AA66" s="106" t="e">
        <f aca="true" t="shared" si="46" ref="AA66:AA97">H66</f>
        <v>#REF!</v>
      </c>
      <c r="AB66" s="107" t="e">
        <f aca="true" t="shared" si="47" ref="AB66:AB99">G66</f>
        <v>#REF!</v>
      </c>
      <c r="AC66" s="108" t="e">
        <f aca="true" t="shared" si="48" ref="AC66:AC97">T66</f>
        <v>#REF!</v>
      </c>
      <c r="AD66" s="107" t="e">
        <f aca="true" t="shared" si="49" ref="AD66:AD97">S66</f>
        <v>#REF!</v>
      </c>
      <c r="AE66" s="109"/>
      <c r="AF66" s="36"/>
      <c r="AG66" s="34"/>
      <c r="AH66" s="3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</row>
    <row r="67" spans="1:45" s="9" customFormat="1" ht="26.25" customHeight="1">
      <c r="A67" s="5" t="s">
        <v>106</v>
      </c>
      <c r="B67" s="110" t="s">
        <v>158</v>
      </c>
      <c r="C67" s="111" t="s">
        <v>207</v>
      </c>
      <c r="D67" s="27" t="s">
        <v>149</v>
      </c>
      <c r="E67" s="65">
        <v>171604.08169611084</v>
      </c>
      <c r="F67" s="65">
        <v>187586.54868644066</v>
      </c>
      <c r="G67" s="39" t="e">
        <f t="shared" si="37"/>
        <v>#REF!</v>
      </c>
      <c r="H67" s="65" t="e">
        <f>H68+H71+H74+H75+H76+H77+H78+H79+H80+H87</f>
        <v>#REF!</v>
      </c>
      <c r="I67" s="65" t="e">
        <f>I68+I71+I74+I75+I76+I77+I78+I79+I80+I87</f>
        <v>#REF!</v>
      </c>
      <c r="J67" s="39" t="e">
        <f t="shared" si="38"/>
        <v>#REF!</v>
      </c>
      <c r="K67" s="65" t="e">
        <f>K68+K71+K74+K75+K76+K77+K78+K79+K80+K87</f>
        <v>#REF!</v>
      </c>
      <c r="L67" s="39" t="e">
        <f t="shared" si="39"/>
        <v>#REF!</v>
      </c>
      <c r="M67" s="65" t="e">
        <f>M68+M71+M74+M75+M76+M77+M78+M79+M80+M87</f>
        <v>#REF!</v>
      </c>
      <c r="N67" s="65" t="e">
        <f t="shared" si="40"/>
        <v>#REF!</v>
      </c>
      <c r="O67" s="64" t="e">
        <f t="shared" si="41"/>
        <v>#REF!</v>
      </c>
      <c r="P67" s="63" t="e">
        <f t="shared" si="42"/>
        <v>#REF!</v>
      </c>
      <c r="Q67" s="67" t="e">
        <f t="shared" si="42"/>
        <v>#REF!</v>
      </c>
      <c r="R67" s="31"/>
      <c r="S67" s="112" t="e">
        <f t="shared" si="43"/>
        <v>#REF!</v>
      </c>
      <c r="T67" s="63" t="e">
        <f>T68+T71+T74+T75+T76+T77+T78+T79+T80+T87</f>
        <v>#REF!</v>
      </c>
      <c r="U67" s="66" t="e">
        <f>U68+U71+U74+U75+U76+U77+U78+U79+U80+U87</f>
        <v>#REF!</v>
      </c>
      <c r="V67" s="39" t="e">
        <f t="shared" si="44"/>
        <v>#REF!</v>
      </c>
      <c r="W67" s="66" t="e">
        <f>W68+W71+W74+W75+W76+W77+W78+W79+W80+W87</f>
        <v>#REF!</v>
      </c>
      <c r="X67" s="39" t="e">
        <f t="shared" si="45"/>
        <v>#REF!</v>
      </c>
      <c r="Y67" s="63" t="e">
        <f>Y68+Y71+Y74+Y75+Y76+Y77+Y78+Y79+Y80+Y87</f>
        <v>#REF!</v>
      </c>
      <c r="Z67" s="34"/>
      <c r="AA67" s="113" t="e">
        <f t="shared" si="46"/>
        <v>#REF!</v>
      </c>
      <c r="AB67" s="114" t="e">
        <f t="shared" si="47"/>
        <v>#REF!</v>
      </c>
      <c r="AC67" s="115" t="e">
        <f t="shared" si="48"/>
        <v>#REF!</v>
      </c>
      <c r="AD67" s="114" t="e">
        <f t="shared" si="49"/>
        <v>#REF!</v>
      </c>
      <c r="AE67" s="109"/>
      <c r="AF67" s="36"/>
      <c r="AG67" s="34"/>
      <c r="AH67" s="3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</row>
    <row r="68" spans="1:45" s="9" customFormat="1" ht="15" customHeight="1">
      <c r="A68" s="5" t="s">
        <v>107</v>
      </c>
      <c r="B68" s="116" t="s">
        <v>59</v>
      </c>
      <c r="C68" s="117" t="s">
        <v>160</v>
      </c>
      <c r="D68" s="27" t="s">
        <v>149</v>
      </c>
      <c r="E68" s="62">
        <v>26939.959734147487</v>
      </c>
      <c r="F68" s="62">
        <v>28703.53</v>
      </c>
      <c r="G68" s="39" t="e">
        <f t="shared" si="37"/>
        <v>#REF!</v>
      </c>
      <c r="H68" s="62" t="e">
        <f>'Отчет Ремонт МРСК'!F68+#REF!</f>
        <v>#REF!</v>
      </c>
      <c r="I68" s="62" t="e">
        <f>'Отчет Ремонт МРСК'!G68+#REF!</f>
        <v>#REF!</v>
      </c>
      <c r="J68" s="39" t="e">
        <f t="shared" si="38"/>
        <v>#REF!</v>
      </c>
      <c r="K68" s="62" t="e">
        <f>'Отчет Ремонт МРСК'!I68+#REF!</f>
        <v>#REF!</v>
      </c>
      <c r="L68" s="39" t="e">
        <f t="shared" si="39"/>
        <v>#REF!</v>
      </c>
      <c r="M68" s="62" t="e">
        <f>'Отчет Ремонт МРСК'!K68+#REF!</f>
        <v>#REF!</v>
      </c>
      <c r="N68" s="62" t="e">
        <f t="shared" si="40"/>
        <v>#REF!</v>
      </c>
      <c r="O68" s="59" t="e">
        <f t="shared" si="41"/>
        <v>#REF!</v>
      </c>
      <c r="P68" s="58" t="e">
        <f t="shared" si="42"/>
        <v>#REF!</v>
      </c>
      <c r="Q68" s="118" t="e">
        <f t="shared" si="42"/>
        <v>#REF!</v>
      </c>
      <c r="R68" s="31"/>
      <c r="S68" s="112" t="e">
        <f t="shared" si="43"/>
        <v>#REF!</v>
      </c>
      <c r="T68" s="70" t="e">
        <f>'Отчет Ремонт МРСК'!#REF!+#REF!</f>
        <v>#REF!</v>
      </c>
      <c r="U68" s="69" t="e">
        <f>'Отчет Ремонт МРСК'!#REF!+#REF!</f>
        <v>#REF!</v>
      </c>
      <c r="V68" s="39" t="e">
        <f t="shared" si="44"/>
        <v>#REF!</v>
      </c>
      <c r="W68" s="69" t="e">
        <f>'Отчет Ремонт МРСК'!#REF!+#REF!</f>
        <v>#REF!</v>
      </c>
      <c r="X68" s="39" t="e">
        <f t="shared" si="45"/>
        <v>#REF!</v>
      </c>
      <c r="Y68" s="70" t="e">
        <f>'Отчет Ремонт МРСК'!#REF!+#REF!</f>
        <v>#REF!</v>
      </c>
      <c r="Z68" s="34"/>
      <c r="AA68" s="113" t="e">
        <f t="shared" si="46"/>
        <v>#REF!</v>
      </c>
      <c r="AB68" s="114" t="e">
        <f t="shared" si="47"/>
        <v>#REF!</v>
      </c>
      <c r="AC68" s="115" t="e">
        <f t="shared" si="48"/>
        <v>#REF!</v>
      </c>
      <c r="AD68" s="114" t="e">
        <f t="shared" si="49"/>
        <v>#REF!</v>
      </c>
      <c r="AE68" s="109"/>
      <c r="AF68" s="36"/>
      <c r="AG68" s="34"/>
      <c r="AH68" s="3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</row>
    <row r="69" spans="1:45" s="9" customFormat="1" ht="15" customHeight="1">
      <c r="A69" s="5" t="s">
        <v>108</v>
      </c>
      <c r="B69" s="297"/>
      <c r="C69" s="298" t="s">
        <v>162</v>
      </c>
      <c r="D69" s="53" t="s">
        <v>149</v>
      </c>
      <c r="E69" s="62">
        <v>4169.369683231564</v>
      </c>
      <c r="F69" s="62">
        <v>5374.23</v>
      </c>
      <c r="G69" s="39" t="e">
        <f t="shared" si="37"/>
        <v>#REF!</v>
      </c>
      <c r="H69" s="62" t="e">
        <f>'Отчет Ремонт МРСК'!F69+#REF!</f>
        <v>#REF!</v>
      </c>
      <c r="I69" s="62" t="e">
        <f>'Отчет Ремонт МРСК'!G69+#REF!</f>
        <v>#REF!</v>
      </c>
      <c r="J69" s="39" t="e">
        <f t="shared" si="38"/>
        <v>#REF!</v>
      </c>
      <c r="K69" s="62" t="e">
        <f>'Отчет Ремонт МРСК'!I69+#REF!</f>
        <v>#REF!</v>
      </c>
      <c r="L69" s="39" t="e">
        <f t="shared" si="39"/>
        <v>#REF!</v>
      </c>
      <c r="M69" s="62" t="e">
        <f>'Отчет Ремонт МРСК'!K69+#REF!</f>
        <v>#REF!</v>
      </c>
      <c r="N69" s="62" t="e">
        <f t="shared" si="40"/>
        <v>#REF!</v>
      </c>
      <c r="O69" s="59" t="e">
        <f t="shared" si="41"/>
        <v>#REF!</v>
      </c>
      <c r="P69" s="58" t="e">
        <f t="shared" si="42"/>
        <v>#REF!</v>
      </c>
      <c r="Q69" s="118" t="e">
        <f t="shared" si="42"/>
        <v>#REF!</v>
      </c>
      <c r="R69" s="31"/>
      <c r="S69" s="112" t="e">
        <f t="shared" si="43"/>
        <v>#REF!</v>
      </c>
      <c r="T69" s="51" t="e">
        <f>'Отчет Ремонт МРСК'!#REF!+#REF!</f>
        <v>#REF!</v>
      </c>
      <c r="U69" s="50" t="e">
        <f>'Отчет Ремонт МРСК'!#REF!+#REF!</f>
        <v>#REF!</v>
      </c>
      <c r="V69" s="39" t="e">
        <f t="shared" si="44"/>
        <v>#REF!</v>
      </c>
      <c r="W69" s="50" t="e">
        <f>'Отчет Ремонт МРСК'!#REF!+#REF!</f>
        <v>#REF!</v>
      </c>
      <c r="X69" s="39" t="e">
        <f t="shared" si="45"/>
        <v>#REF!</v>
      </c>
      <c r="Y69" s="51" t="e">
        <f>'Отчет Ремонт МРСК'!#REF!+#REF!</f>
        <v>#REF!</v>
      </c>
      <c r="Z69" s="34"/>
      <c r="AA69" s="113" t="e">
        <f t="shared" si="46"/>
        <v>#REF!</v>
      </c>
      <c r="AB69" s="114" t="e">
        <f t="shared" si="47"/>
        <v>#REF!</v>
      </c>
      <c r="AC69" s="115" t="e">
        <f t="shared" si="48"/>
        <v>#REF!</v>
      </c>
      <c r="AD69" s="114" t="e">
        <f t="shared" si="49"/>
        <v>#REF!</v>
      </c>
      <c r="AE69" s="109"/>
      <c r="AF69" s="36"/>
      <c r="AG69" s="34"/>
      <c r="AH69" s="3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</row>
    <row r="70" spans="1:45" s="9" customFormat="1" ht="12" customHeight="1">
      <c r="A70" s="5" t="s">
        <v>109</v>
      </c>
      <c r="B70" s="297"/>
      <c r="C70" s="298"/>
      <c r="D70" s="53" t="s">
        <v>163</v>
      </c>
      <c r="E70" s="54">
        <v>355.21</v>
      </c>
      <c r="F70" s="54">
        <v>419.84999999999997</v>
      </c>
      <c r="G70" s="39" t="e">
        <f t="shared" si="37"/>
        <v>#REF!</v>
      </c>
      <c r="H70" s="54" t="e">
        <f>'Отчет Ремонт МРСК'!F70+#REF!</f>
        <v>#REF!</v>
      </c>
      <c r="I70" s="54" t="e">
        <f>'Отчет Ремонт МРСК'!G70+#REF!</f>
        <v>#REF!</v>
      </c>
      <c r="J70" s="39" t="e">
        <f t="shared" si="38"/>
        <v>#REF!</v>
      </c>
      <c r="K70" s="54" t="e">
        <f>'Отчет Ремонт МРСК'!I70+#REF!</f>
        <v>#REF!</v>
      </c>
      <c r="L70" s="39" t="e">
        <f t="shared" si="39"/>
        <v>#REF!</v>
      </c>
      <c r="M70" s="54" t="e">
        <f>'Отчет Ремонт МРСК'!K70+#REF!</f>
        <v>#REF!</v>
      </c>
      <c r="N70" s="54" t="e">
        <f t="shared" si="40"/>
        <v>#REF!</v>
      </c>
      <c r="O70" s="55" t="e">
        <f t="shared" si="41"/>
        <v>#REF!</v>
      </c>
      <c r="P70" s="45" t="e">
        <f t="shared" si="42"/>
        <v>#REF!</v>
      </c>
      <c r="Q70" s="119" t="e">
        <f t="shared" si="42"/>
        <v>#REF!</v>
      </c>
      <c r="R70" s="31"/>
      <c r="S70" s="112" t="e">
        <f t="shared" si="43"/>
        <v>#REF!</v>
      </c>
      <c r="T70" s="51" t="e">
        <f>'Отчет Ремонт МРСК'!#REF!+#REF!</f>
        <v>#REF!</v>
      </c>
      <c r="U70" s="50" t="e">
        <f>'Отчет Ремонт МРСК'!#REF!+#REF!</f>
        <v>#REF!</v>
      </c>
      <c r="V70" s="39" t="e">
        <f t="shared" si="44"/>
        <v>#REF!</v>
      </c>
      <c r="W70" s="50" t="e">
        <f>'Отчет Ремонт МРСК'!#REF!+#REF!</f>
        <v>#REF!</v>
      </c>
      <c r="X70" s="39" t="e">
        <f t="shared" si="45"/>
        <v>#REF!</v>
      </c>
      <c r="Y70" s="51" t="e">
        <f>'Отчет Ремонт МРСК'!#REF!+#REF!</f>
        <v>#REF!</v>
      </c>
      <c r="Z70" s="34"/>
      <c r="AA70" s="113" t="e">
        <f t="shared" si="46"/>
        <v>#REF!</v>
      </c>
      <c r="AB70" s="114" t="e">
        <f t="shared" si="47"/>
        <v>#REF!</v>
      </c>
      <c r="AC70" s="115" t="e">
        <f t="shared" si="48"/>
        <v>#REF!</v>
      </c>
      <c r="AD70" s="114" t="e">
        <f t="shared" si="49"/>
        <v>#REF!</v>
      </c>
      <c r="AE70" s="109"/>
      <c r="AF70" s="36"/>
      <c r="AG70" s="34"/>
      <c r="AH70" s="3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</row>
    <row r="71" spans="1:45" s="9" customFormat="1" ht="12" customHeight="1">
      <c r="A71" s="5" t="s">
        <v>110</v>
      </c>
      <c r="B71" s="116" t="s">
        <v>78</v>
      </c>
      <c r="C71" s="117" t="s">
        <v>164</v>
      </c>
      <c r="D71" s="53" t="s">
        <v>149</v>
      </c>
      <c r="E71" s="62">
        <v>77336.05196196336</v>
      </c>
      <c r="F71" s="62">
        <v>80788.69999999998</v>
      </c>
      <c r="G71" s="39" t="e">
        <f t="shared" si="37"/>
        <v>#REF!</v>
      </c>
      <c r="H71" s="62" t="e">
        <f>'Отчет Ремонт МРСК'!F71+#REF!</f>
        <v>#REF!</v>
      </c>
      <c r="I71" s="62" t="e">
        <f>'Отчет Ремонт МРСК'!G71+#REF!</f>
        <v>#REF!</v>
      </c>
      <c r="J71" s="39" t="e">
        <f t="shared" si="38"/>
        <v>#REF!</v>
      </c>
      <c r="K71" s="62" t="e">
        <f>'Отчет Ремонт МРСК'!I71+#REF!</f>
        <v>#REF!</v>
      </c>
      <c r="L71" s="39" t="e">
        <f t="shared" si="39"/>
        <v>#REF!</v>
      </c>
      <c r="M71" s="62" t="e">
        <f>'Отчет Ремонт МРСК'!K71+#REF!</f>
        <v>#REF!</v>
      </c>
      <c r="N71" s="62" t="e">
        <f t="shared" si="40"/>
        <v>#REF!</v>
      </c>
      <c r="O71" s="59" t="e">
        <f t="shared" si="41"/>
        <v>#REF!</v>
      </c>
      <c r="P71" s="58" t="e">
        <f t="shared" si="42"/>
        <v>#REF!</v>
      </c>
      <c r="Q71" s="118" t="e">
        <f t="shared" si="42"/>
        <v>#REF!</v>
      </c>
      <c r="R71" s="31"/>
      <c r="S71" s="112" t="e">
        <f t="shared" si="43"/>
        <v>#REF!</v>
      </c>
      <c r="T71" s="70" t="e">
        <f>'Отчет Ремонт МРСК'!#REF!+#REF!</f>
        <v>#REF!</v>
      </c>
      <c r="U71" s="69" t="e">
        <f>'Отчет Ремонт МРСК'!#REF!+#REF!</f>
        <v>#REF!</v>
      </c>
      <c r="V71" s="39" t="e">
        <f t="shared" si="44"/>
        <v>#REF!</v>
      </c>
      <c r="W71" s="69" t="e">
        <f>'Отчет Ремонт МРСК'!#REF!+#REF!</f>
        <v>#REF!</v>
      </c>
      <c r="X71" s="39" t="e">
        <f t="shared" si="45"/>
        <v>#REF!</v>
      </c>
      <c r="Y71" s="70" t="e">
        <f>'Отчет Ремонт МРСК'!#REF!+#REF!</f>
        <v>#REF!</v>
      </c>
      <c r="Z71" s="34"/>
      <c r="AA71" s="113" t="e">
        <f t="shared" si="46"/>
        <v>#REF!</v>
      </c>
      <c r="AB71" s="114" t="e">
        <f t="shared" si="47"/>
        <v>#REF!</v>
      </c>
      <c r="AC71" s="115" t="e">
        <f t="shared" si="48"/>
        <v>#REF!</v>
      </c>
      <c r="AD71" s="114" t="e">
        <f t="shared" si="49"/>
        <v>#REF!</v>
      </c>
      <c r="AE71" s="109"/>
      <c r="AF71" s="36"/>
      <c r="AG71" s="34"/>
      <c r="AH71" s="3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</row>
    <row r="72" spans="1:45" s="9" customFormat="1" ht="15" customHeight="1">
      <c r="A72" s="5" t="s">
        <v>111</v>
      </c>
      <c r="B72" s="297"/>
      <c r="C72" s="298" t="s">
        <v>162</v>
      </c>
      <c r="D72" s="53" t="s">
        <v>149</v>
      </c>
      <c r="E72" s="62">
        <v>13099.46196196336</v>
      </c>
      <c r="F72" s="62">
        <v>14156.25</v>
      </c>
      <c r="G72" s="39" t="e">
        <f t="shared" si="37"/>
        <v>#REF!</v>
      </c>
      <c r="H72" s="62" t="e">
        <f>'Отчет Ремонт МРСК'!F72+#REF!</f>
        <v>#REF!</v>
      </c>
      <c r="I72" s="62" t="e">
        <f>'Отчет Ремонт МРСК'!G72+#REF!</f>
        <v>#REF!</v>
      </c>
      <c r="J72" s="39" t="e">
        <f t="shared" si="38"/>
        <v>#REF!</v>
      </c>
      <c r="K72" s="62" t="e">
        <f>'Отчет Ремонт МРСК'!I72+#REF!</f>
        <v>#REF!</v>
      </c>
      <c r="L72" s="39" t="e">
        <f t="shared" si="39"/>
        <v>#REF!</v>
      </c>
      <c r="M72" s="62" t="e">
        <f>'Отчет Ремонт МРСК'!K72+#REF!</f>
        <v>#REF!</v>
      </c>
      <c r="N72" s="62" t="e">
        <f t="shared" si="40"/>
        <v>#REF!</v>
      </c>
      <c r="O72" s="59" t="e">
        <f t="shared" si="41"/>
        <v>#REF!</v>
      </c>
      <c r="P72" s="58" t="e">
        <f t="shared" si="42"/>
        <v>#REF!</v>
      </c>
      <c r="Q72" s="118" t="e">
        <f t="shared" si="42"/>
        <v>#REF!</v>
      </c>
      <c r="R72" s="31"/>
      <c r="S72" s="112" t="e">
        <f t="shared" si="43"/>
        <v>#REF!</v>
      </c>
      <c r="T72" s="51" t="e">
        <f>'Отчет Ремонт МРСК'!#REF!+#REF!</f>
        <v>#REF!</v>
      </c>
      <c r="U72" s="50" t="e">
        <f>'Отчет Ремонт МРСК'!#REF!+#REF!</f>
        <v>#REF!</v>
      </c>
      <c r="V72" s="39" t="e">
        <f t="shared" si="44"/>
        <v>#REF!</v>
      </c>
      <c r="W72" s="50" t="e">
        <f>'Отчет Ремонт МРСК'!#REF!+#REF!</f>
        <v>#REF!</v>
      </c>
      <c r="X72" s="39" t="e">
        <f t="shared" si="45"/>
        <v>#REF!</v>
      </c>
      <c r="Y72" s="51" t="e">
        <f>'Отчет Ремонт МРСК'!#REF!+#REF!</f>
        <v>#REF!</v>
      </c>
      <c r="Z72" s="34"/>
      <c r="AA72" s="113" t="e">
        <f t="shared" si="46"/>
        <v>#REF!</v>
      </c>
      <c r="AB72" s="114" t="e">
        <f t="shared" si="47"/>
        <v>#REF!</v>
      </c>
      <c r="AC72" s="115" t="e">
        <f t="shared" si="48"/>
        <v>#REF!</v>
      </c>
      <c r="AD72" s="114" t="e">
        <f t="shared" si="49"/>
        <v>#REF!</v>
      </c>
      <c r="AE72" s="109"/>
      <c r="AF72" s="36"/>
      <c r="AG72" s="34"/>
      <c r="AH72" s="3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</row>
    <row r="73" spans="1:45" s="9" customFormat="1" ht="15" customHeight="1">
      <c r="A73" s="5" t="s">
        <v>113</v>
      </c>
      <c r="B73" s="297"/>
      <c r="C73" s="298"/>
      <c r="D73" s="53" t="s">
        <v>163</v>
      </c>
      <c r="E73" s="54">
        <v>1092.84</v>
      </c>
      <c r="F73" s="54">
        <v>1228.6399999999999</v>
      </c>
      <c r="G73" s="39" t="e">
        <f t="shared" si="37"/>
        <v>#REF!</v>
      </c>
      <c r="H73" s="54" t="e">
        <f>'Отчет Ремонт МРСК'!F73+#REF!</f>
        <v>#REF!</v>
      </c>
      <c r="I73" s="54" t="e">
        <f>'Отчет Ремонт МРСК'!G73+#REF!</f>
        <v>#REF!</v>
      </c>
      <c r="J73" s="39" t="e">
        <f t="shared" si="38"/>
        <v>#REF!</v>
      </c>
      <c r="K73" s="54" t="e">
        <f>'Отчет Ремонт МРСК'!I73+#REF!</f>
        <v>#REF!</v>
      </c>
      <c r="L73" s="39" t="e">
        <f t="shared" si="39"/>
        <v>#REF!</v>
      </c>
      <c r="M73" s="54" t="e">
        <f>'Отчет Ремонт МРСК'!K73+#REF!</f>
        <v>#REF!</v>
      </c>
      <c r="N73" s="54" t="e">
        <f t="shared" si="40"/>
        <v>#REF!</v>
      </c>
      <c r="O73" s="55" t="e">
        <f t="shared" si="41"/>
        <v>#REF!</v>
      </c>
      <c r="P73" s="45" t="e">
        <f t="shared" si="42"/>
        <v>#REF!</v>
      </c>
      <c r="Q73" s="119" t="e">
        <f t="shared" si="42"/>
        <v>#REF!</v>
      </c>
      <c r="R73" s="31"/>
      <c r="S73" s="112" t="e">
        <f t="shared" si="43"/>
        <v>#REF!</v>
      </c>
      <c r="T73" s="51" t="e">
        <f>'Отчет Ремонт МРСК'!#REF!+#REF!</f>
        <v>#REF!</v>
      </c>
      <c r="U73" s="50" t="e">
        <f>'Отчет Ремонт МРСК'!#REF!+#REF!</f>
        <v>#REF!</v>
      </c>
      <c r="V73" s="39" t="e">
        <f t="shared" si="44"/>
        <v>#REF!</v>
      </c>
      <c r="W73" s="50" t="e">
        <f>'Отчет Ремонт МРСК'!#REF!+#REF!</f>
        <v>#REF!</v>
      </c>
      <c r="X73" s="39" t="e">
        <f t="shared" si="45"/>
        <v>#REF!</v>
      </c>
      <c r="Y73" s="51" t="e">
        <f>'Отчет Ремонт МРСК'!#REF!+#REF!</f>
        <v>#REF!</v>
      </c>
      <c r="Z73" s="34"/>
      <c r="AA73" s="113" t="e">
        <f t="shared" si="46"/>
        <v>#REF!</v>
      </c>
      <c r="AB73" s="114" t="e">
        <f t="shared" si="47"/>
        <v>#REF!</v>
      </c>
      <c r="AC73" s="115" t="e">
        <f t="shared" si="48"/>
        <v>#REF!</v>
      </c>
      <c r="AD73" s="114" t="e">
        <f t="shared" si="49"/>
        <v>#REF!</v>
      </c>
      <c r="AE73" s="109"/>
      <c r="AF73" s="36"/>
      <c r="AG73" s="34"/>
      <c r="AH73" s="3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</row>
    <row r="74" spans="1:45" s="9" customFormat="1" ht="15" customHeight="1">
      <c r="A74" s="5" t="s">
        <v>114</v>
      </c>
      <c r="B74" s="116" t="s">
        <v>165</v>
      </c>
      <c r="C74" s="117" t="s">
        <v>166</v>
      </c>
      <c r="D74" s="27" t="s">
        <v>149</v>
      </c>
      <c r="E74" s="62">
        <v>20144.78</v>
      </c>
      <c r="F74" s="62">
        <v>23741.7</v>
      </c>
      <c r="G74" s="39" t="e">
        <f t="shared" si="37"/>
        <v>#REF!</v>
      </c>
      <c r="H74" s="62" t="e">
        <f>'Отчет Ремонт МРСК'!F74+#REF!</f>
        <v>#REF!</v>
      </c>
      <c r="I74" s="62" t="e">
        <f>'Отчет Ремонт МРСК'!G74+#REF!</f>
        <v>#REF!</v>
      </c>
      <c r="J74" s="39" t="e">
        <f t="shared" si="38"/>
        <v>#REF!</v>
      </c>
      <c r="K74" s="62" t="e">
        <f>'Отчет Ремонт МРСК'!I74+#REF!</f>
        <v>#REF!</v>
      </c>
      <c r="L74" s="39" t="e">
        <f t="shared" si="39"/>
        <v>#REF!</v>
      </c>
      <c r="M74" s="62" t="e">
        <f>'Отчет Ремонт МРСК'!K74+#REF!</f>
        <v>#REF!</v>
      </c>
      <c r="N74" s="62" t="e">
        <f t="shared" si="40"/>
        <v>#REF!</v>
      </c>
      <c r="O74" s="59" t="e">
        <f t="shared" si="41"/>
        <v>#REF!</v>
      </c>
      <c r="P74" s="58" t="e">
        <f t="shared" si="42"/>
        <v>#REF!</v>
      </c>
      <c r="Q74" s="118" t="e">
        <f t="shared" si="42"/>
        <v>#REF!</v>
      </c>
      <c r="R74" s="31"/>
      <c r="S74" s="112" t="e">
        <f t="shared" si="43"/>
        <v>#REF!</v>
      </c>
      <c r="T74" s="70" t="e">
        <f>'Отчет Ремонт МРСК'!#REF!+#REF!</f>
        <v>#REF!</v>
      </c>
      <c r="U74" s="69" t="e">
        <f>'Отчет Ремонт МРСК'!#REF!+#REF!</f>
        <v>#REF!</v>
      </c>
      <c r="V74" s="39" t="e">
        <f t="shared" si="44"/>
        <v>#REF!</v>
      </c>
      <c r="W74" s="69" t="e">
        <f>'Отчет Ремонт МРСК'!#REF!+#REF!</f>
        <v>#REF!</v>
      </c>
      <c r="X74" s="39" t="e">
        <f t="shared" si="45"/>
        <v>#REF!</v>
      </c>
      <c r="Y74" s="70" t="e">
        <f>'Отчет Ремонт МРСК'!#REF!+#REF!</f>
        <v>#REF!</v>
      </c>
      <c r="Z74" s="34"/>
      <c r="AA74" s="113" t="e">
        <f t="shared" si="46"/>
        <v>#REF!</v>
      </c>
      <c r="AB74" s="114" t="e">
        <f t="shared" si="47"/>
        <v>#REF!</v>
      </c>
      <c r="AC74" s="115" t="e">
        <f t="shared" si="48"/>
        <v>#REF!</v>
      </c>
      <c r="AD74" s="114" t="e">
        <f t="shared" si="49"/>
        <v>#REF!</v>
      </c>
      <c r="AE74" s="109"/>
      <c r="AF74" s="36"/>
      <c r="AG74" s="34"/>
      <c r="AH74" s="3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45" s="9" customFormat="1" ht="15" customHeight="1">
      <c r="A75" s="5" t="s">
        <v>115</v>
      </c>
      <c r="B75" s="116" t="s">
        <v>170</v>
      </c>
      <c r="C75" s="117" t="s">
        <v>171</v>
      </c>
      <c r="D75" s="27" t="s">
        <v>149</v>
      </c>
      <c r="E75" s="62">
        <v>0</v>
      </c>
      <c r="F75" s="62">
        <v>0</v>
      </c>
      <c r="G75" s="39" t="e">
        <f t="shared" si="37"/>
        <v>#REF!</v>
      </c>
      <c r="H75" s="62" t="e">
        <f>'Отчет Ремонт МРСК'!F75+#REF!</f>
        <v>#REF!</v>
      </c>
      <c r="I75" s="62" t="e">
        <f>'Отчет Ремонт МРСК'!G75+#REF!</f>
        <v>#REF!</v>
      </c>
      <c r="J75" s="39" t="e">
        <f t="shared" si="38"/>
        <v>#REF!</v>
      </c>
      <c r="K75" s="62" t="e">
        <f>'Отчет Ремонт МРСК'!I75+#REF!</f>
        <v>#REF!</v>
      </c>
      <c r="L75" s="39" t="e">
        <f t="shared" si="39"/>
        <v>#REF!</v>
      </c>
      <c r="M75" s="62" t="e">
        <f>'Отчет Ремонт МРСК'!K75+#REF!</f>
        <v>#REF!</v>
      </c>
      <c r="N75" s="62" t="e">
        <f t="shared" si="40"/>
        <v>#REF!</v>
      </c>
      <c r="O75" s="59" t="e">
        <f t="shared" si="41"/>
        <v>#REF!</v>
      </c>
      <c r="P75" s="58" t="e">
        <f t="shared" si="42"/>
        <v>#REF!</v>
      </c>
      <c r="Q75" s="118" t="e">
        <f t="shared" si="42"/>
        <v>#REF!</v>
      </c>
      <c r="R75" s="31"/>
      <c r="S75" s="112" t="e">
        <f t="shared" si="43"/>
        <v>#REF!</v>
      </c>
      <c r="T75" s="70" t="e">
        <f>'Отчет Ремонт МРСК'!#REF!+#REF!</f>
        <v>#REF!</v>
      </c>
      <c r="U75" s="69" t="e">
        <f>'Отчет Ремонт МРСК'!#REF!+#REF!</f>
        <v>#REF!</v>
      </c>
      <c r="V75" s="39" t="e">
        <f t="shared" si="44"/>
        <v>#REF!</v>
      </c>
      <c r="W75" s="69" t="e">
        <f>'Отчет Ремонт МРСК'!#REF!+#REF!</f>
        <v>#REF!</v>
      </c>
      <c r="X75" s="39" t="e">
        <f t="shared" si="45"/>
        <v>#REF!</v>
      </c>
      <c r="Y75" s="70" t="e">
        <f>'Отчет Ремонт МРСК'!#REF!+#REF!</f>
        <v>#REF!</v>
      </c>
      <c r="Z75" s="34"/>
      <c r="AA75" s="113" t="e">
        <f t="shared" si="46"/>
        <v>#REF!</v>
      </c>
      <c r="AB75" s="114" t="e">
        <f t="shared" si="47"/>
        <v>#REF!</v>
      </c>
      <c r="AC75" s="115" t="e">
        <f t="shared" si="48"/>
        <v>#REF!</v>
      </c>
      <c r="AD75" s="114" t="e">
        <f t="shared" si="49"/>
        <v>#REF!</v>
      </c>
      <c r="AE75" s="109"/>
      <c r="AF75" s="36"/>
      <c r="AG75" s="34"/>
      <c r="AH75" s="3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</row>
    <row r="76" spans="1:45" s="9" customFormat="1" ht="12" customHeight="1">
      <c r="A76" s="5" t="s">
        <v>116</v>
      </c>
      <c r="B76" s="116" t="s">
        <v>172</v>
      </c>
      <c r="C76" s="117" t="s">
        <v>173</v>
      </c>
      <c r="D76" s="27" t="s">
        <v>149</v>
      </c>
      <c r="E76" s="62">
        <v>0</v>
      </c>
      <c r="F76" s="62">
        <v>0</v>
      </c>
      <c r="G76" s="39" t="e">
        <f t="shared" si="37"/>
        <v>#REF!</v>
      </c>
      <c r="H76" s="62" t="e">
        <f>'Отчет Ремонт МРСК'!F76+#REF!</f>
        <v>#REF!</v>
      </c>
      <c r="I76" s="62" t="e">
        <f>'Отчет Ремонт МРСК'!G76+#REF!</f>
        <v>#REF!</v>
      </c>
      <c r="J76" s="39" t="e">
        <f t="shared" si="38"/>
        <v>#REF!</v>
      </c>
      <c r="K76" s="62" t="e">
        <f>'Отчет Ремонт МРСК'!I76+#REF!</f>
        <v>#REF!</v>
      </c>
      <c r="L76" s="39" t="e">
        <f t="shared" si="39"/>
        <v>#REF!</v>
      </c>
      <c r="M76" s="62" t="e">
        <f>'Отчет Ремонт МРСК'!K76+#REF!</f>
        <v>#REF!</v>
      </c>
      <c r="N76" s="62" t="e">
        <f t="shared" si="40"/>
        <v>#REF!</v>
      </c>
      <c r="O76" s="59" t="e">
        <f t="shared" si="41"/>
        <v>#REF!</v>
      </c>
      <c r="P76" s="58" t="e">
        <f t="shared" si="42"/>
        <v>#REF!</v>
      </c>
      <c r="Q76" s="118" t="e">
        <f t="shared" si="42"/>
        <v>#REF!</v>
      </c>
      <c r="R76" s="31"/>
      <c r="S76" s="112" t="e">
        <f t="shared" si="43"/>
        <v>#REF!</v>
      </c>
      <c r="T76" s="70" t="e">
        <f>'Отчет Ремонт МРСК'!#REF!+#REF!</f>
        <v>#REF!</v>
      </c>
      <c r="U76" s="69" t="e">
        <f>'Отчет Ремонт МРСК'!#REF!+#REF!</f>
        <v>#REF!</v>
      </c>
      <c r="V76" s="39" t="e">
        <f t="shared" si="44"/>
        <v>#REF!</v>
      </c>
      <c r="W76" s="69" t="e">
        <f>'Отчет Ремонт МРСК'!#REF!+#REF!</f>
        <v>#REF!</v>
      </c>
      <c r="X76" s="39" t="e">
        <f t="shared" si="45"/>
        <v>#REF!</v>
      </c>
      <c r="Y76" s="70" t="e">
        <f>'Отчет Ремонт МРСК'!#REF!+#REF!</f>
        <v>#REF!</v>
      </c>
      <c r="Z76" s="34"/>
      <c r="AA76" s="113" t="e">
        <f t="shared" si="46"/>
        <v>#REF!</v>
      </c>
      <c r="AB76" s="114" t="e">
        <f t="shared" si="47"/>
        <v>#REF!</v>
      </c>
      <c r="AC76" s="115" t="e">
        <f t="shared" si="48"/>
        <v>#REF!</v>
      </c>
      <c r="AD76" s="114" t="e">
        <f t="shared" si="49"/>
        <v>#REF!</v>
      </c>
      <c r="AE76" s="109"/>
      <c r="AF76" s="36"/>
      <c r="AG76" s="34"/>
      <c r="AH76" s="3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</row>
    <row r="77" spans="1:45" s="9" customFormat="1" ht="12" customHeight="1">
      <c r="A77" s="5" t="s">
        <v>117</v>
      </c>
      <c r="B77" s="116" t="s">
        <v>174</v>
      </c>
      <c r="C77" s="117" t="s">
        <v>175</v>
      </c>
      <c r="D77" s="27" t="s">
        <v>149</v>
      </c>
      <c r="E77" s="62">
        <v>595.99</v>
      </c>
      <c r="F77" s="62">
        <v>865.1599999999999</v>
      </c>
      <c r="G77" s="39" t="e">
        <f t="shared" si="37"/>
        <v>#REF!</v>
      </c>
      <c r="H77" s="62" t="e">
        <f>'Отчет Ремонт МРСК'!F77+#REF!</f>
        <v>#REF!</v>
      </c>
      <c r="I77" s="62" t="e">
        <f>'Отчет Ремонт МРСК'!G77+#REF!</f>
        <v>#REF!</v>
      </c>
      <c r="J77" s="39" t="e">
        <f t="shared" si="38"/>
        <v>#REF!</v>
      </c>
      <c r="K77" s="62" t="e">
        <f>'Отчет Ремонт МРСК'!I77+#REF!</f>
        <v>#REF!</v>
      </c>
      <c r="L77" s="39" t="e">
        <f t="shared" si="39"/>
        <v>#REF!</v>
      </c>
      <c r="M77" s="62" t="e">
        <f>'Отчет Ремонт МРСК'!K77+#REF!</f>
        <v>#REF!</v>
      </c>
      <c r="N77" s="62" t="e">
        <f t="shared" si="40"/>
        <v>#REF!</v>
      </c>
      <c r="O77" s="59" t="e">
        <f t="shared" si="41"/>
        <v>#REF!</v>
      </c>
      <c r="P77" s="58" t="e">
        <f t="shared" si="42"/>
        <v>#REF!</v>
      </c>
      <c r="Q77" s="118" t="e">
        <f t="shared" si="42"/>
        <v>#REF!</v>
      </c>
      <c r="R77" s="31"/>
      <c r="S77" s="112" t="e">
        <f t="shared" si="43"/>
        <v>#REF!</v>
      </c>
      <c r="T77" s="70" t="e">
        <f>'Отчет Ремонт МРСК'!#REF!+#REF!</f>
        <v>#REF!</v>
      </c>
      <c r="U77" s="69" t="e">
        <f>'Отчет Ремонт МРСК'!#REF!+#REF!</f>
        <v>#REF!</v>
      </c>
      <c r="V77" s="39" t="e">
        <f t="shared" si="44"/>
        <v>#REF!</v>
      </c>
      <c r="W77" s="69" t="e">
        <f>'Отчет Ремонт МРСК'!#REF!+#REF!</f>
        <v>#REF!</v>
      </c>
      <c r="X77" s="39" t="e">
        <f t="shared" si="45"/>
        <v>#REF!</v>
      </c>
      <c r="Y77" s="70" t="e">
        <f>'Отчет Ремонт МРСК'!#REF!+#REF!</f>
        <v>#REF!</v>
      </c>
      <c r="Z77" s="34"/>
      <c r="AA77" s="113" t="e">
        <f t="shared" si="46"/>
        <v>#REF!</v>
      </c>
      <c r="AB77" s="114" t="e">
        <f t="shared" si="47"/>
        <v>#REF!</v>
      </c>
      <c r="AC77" s="115" t="e">
        <f t="shared" si="48"/>
        <v>#REF!</v>
      </c>
      <c r="AD77" s="114" t="e">
        <f t="shared" si="49"/>
        <v>#REF!</v>
      </c>
      <c r="AE77" s="109"/>
      <c r="AF77" s="36"/>
      <c r="AG77" s="34"/>
      <c r="AH77" s="3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</row>
    <row r="78" spans="1:34" s="9" customFormat="1" ht="15" customHeight="1">
      <c r="A78" s="5" t="s">
        <v>82</v>
      </c>
      <c r="B78" s="45" t="s">
        <v>176</v>
      </c>
      <c r="C78" s="44" t="s">
        <v>177</v>
      </c>
      <c r="D78" s="27" t="s">
        <v>149</v>
      </c>
      <c r="E78" s="63">
        <v>16628.82</v>
      </c>
      <c r="F78" s="64">
        <v>19632.829999999998</v>
      </c>
      <c r="G78" s="39" t="e">
        <f t="shared" si="37"/>
        <v>#REF!</v>
      </c>
      <c r="H78" s="65" t="e">
        <f>'Отчет Ремонт МРСК'!F78+#REF!</f>
        <v>#REF!</v>
      </c>
      <c r="I78" s="64" t="e">
        <f>'Отчет Ремонт МРСК'!G78+#REF!</f>
        <v>#REF!</v>
      </c>
      <c r="J78" s="39" t="e">
        <f t="shared" si="38"/>
        <v>#REF!</v>
      </c>
      <c r="K78" s="64" t="e">
        <f>'Отчет Ремонт МРСК'!I78+#REF!</f>
        <v>#REF!</v>
      </c>
      <c r="L78" s="39" t="e">
        <f t="shared" si="39"/>
        <v>#REF!</v>
      </c>
      <c r="M78" s="65" t="e">
        <f>'Отчет Ремонт МРСК'!K78+#REF!</f>
        <v>#REF!</v>
      </c>
      <c r="N78" s="65" t="e">
        <f t="shared" si="40"/>
        <v>#REF!</v>
      </c>
      <c r="O78" s="65" t="e">
        <f t="shared" si="41"/>
        <v>#REF!</v>
      </c>
      <c r="P78" s="65" t="e">
        <f t="shared" si="42"/>
        <v>#REF!</v>
      </c>
      <c r="Q78" s="65" t="e">
        <f t="shared" si="42"/>
        <v>#REF!</v>
      </c>
      <c r="R78" s="31"/>
      <c r="S78" s="39" t="e">
        <f t="shared" si="43"/>
        <v>#REF!</v>
      </c>
      <c r="T78" s="66" t="e">
        <f>'Отчет Ремонт МРСК'!#REF!+#REF!</f>
        <v>#REF!</v>
      </c>
      <c r="U78" s="63" t="e">
        <f>'Отчет Ремонт МРСК'!#REF!+#REF!</f>
        <v>#REF!</v>
      </c>
      <c r="V78" s="39" t="e">
        <f t="shared" si="44"/>
        <v>#REF!</v>
      </c>
      <c r="W78" s="66">
        <v>0</v>
      </c>
      <c r="X78" s="39" t="e">
        <f t="shared" si="45"/>
        <v>#REF!</v>
      </c>
      <c r="Y78" s="67">
        <v>0</v>
      </c>
      <c r="Z78" s="34"/>
      <c r="AA78" s="35" t="e">
        <f t="shared" si="46"/>
        <v>#REF!</v>
      </c>
      <c r="AB78" s="35" t="e">
        <f t="shared" si="47"/>
        <v>#REF!</v>
      </c>
      <c r="AC78" s="35" t="e">
        <f t="shared" si="48"/>
        <v>#REF!</v>
      </c>
      <c r="AD78" s="35" t="e">
        <f t="shared" si="49"/>
        <v>#REF!</v>
      </c>
      <c r="AE78" s="36"/>
      <c r="AF78" s="36"/>
      <c r="AG78" s="34"/>
      <c r="AH78" s="34"/>
    </row>
    <row r="79" spans="1:45" s="9" customFormat="1" ht="12.75">
      <c r="A79" s="5" t="s">
        <v>118</v>
      </c>
      <c r="B79" s="116" t="s">
        <v>178</v>
      </c>
      <c r="C79" s="117" t="s">
        <v>179</v>
      </c>
      <c r="D79" s="27" t="s">
        <v>149</v>
      </c>
      <c r="E79" s="62">
        <v>2663.4</v>
      </c>
      <c r="F79" s="62">
        <v>3878.7</v>
      </c>
      <c r="G79" s="39" t="e">
        <f t="shared" si="37"/>
        <v>#REF!</v>
      </c>
      <c r="H79" s="62" t="e">
        <f>'Отчет Ремонт МРСК'!F79+#REF!</f>
        <v>#REF!</v>
      </c>
      <c r="I79" s="62" t="e">
        <f>'Отчет Ремонт МРСК'!G79+#REF!</f>
        <v>#REF!</v>
      </c>
      <c r="J79" s="39" t="e">
        <f t="shared" si="38"/>
        <v>#REF!</v>
      </c>
      <c r="K79" s="62" t="e">
        <f>'Отчет Ремонт МРСК'!I79+#REF!</f>
        <v>#REF!</v>
      </c>
      <c r="L79" s="39" t="e">
        <f t="shared" si="39"/>
        <v>#REF!</v>
      </c>
      <c r="M79" s="62" t="e">
        <f>'Отчет Ремонт МРСК'!K79+#REF!</f>
        <v>#REF!</v>
      </c>
      <c r="N79" s="62" t="e">
        <f t="shared" si="40"/>
        <v>#REF!</v>
      </c>
      <c r="O79" s="59" t="e">
        <f t="shared" si="41"/>
        <v>#REF!</v>
      </c>
      <c r="P79" s="58" t="e">
        <f t="shared" si="42"/>
        <v>#REF!</v>
      </c>
      <c r="Q79" s="118" t="e">
        <f t="shared" si="42"/>
        <v>#REF!</v>
      </c>
      <c r="R79" s="31"/>
      <c r="S79" s="112" t="e">
        <f t="shared" si="43"/>
        <v>#REF!</v>
      </c>
      <c r="T79" s="70" t="e">
        <f>'Отчет Ремонт МРСК'!#REF!+#REF!</f>
        <v>#REF!</v>
      </c>
      <c r="U79" s="69" t="e">
        <f>'Отчет Ремонт МРСК'!#REF!+#REF!</f>
        <v>#REF!</v>
      </c>
      <c r="V79" s="39" t="e">
        <f t="shared" si="44"/>
        <v>#REF!</v>
      </c>
      <c r="W79" s="69" t="e">
        <f>'Отчет Ремонт МРСК'!#REF!+#REF!</f>
        <v>#REF!</v>
      </c>
      <c r="X79" s="39" t="e">
        <f t="shared" si="45"/>
        <v>#REF!</v>
      </c>
      <c r="Y79" s="70" t="e">
        <f>'Отчет Ремонт МРСК'!#REF!+#REF!</f>
        <v>#REF!</v>
      </c>
      <c r="Z79" s="34"/>
      <c r="AA79" s="113" t="e">
        <f t="shared" si="46"/>
        <v>#REF!</v>
      </c>
      <c r="AB79" s="114" t="e">
        <f t="shared" si="47"/>
        <v>#REF!</v>
      </c>
      <c r="AC79" s="115" t="e">
        <f t="shared" si="48"/>
        <v>#REF!</v>
      </c>
      <c r="AD79" s="114" t="e">
        <f t="shared" si="49"/>
        <v>#REF!</v>
      </c>
      <c r="AE79" s="109"/>
      <c r="AF79" s="36"/>
      <c r="AG79" s="34"/>
      <c r="AH79" s="3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</row>
    <row r="80" spans="1:45" s="9" customFormat="1" ht="12.75">
      <c r="A80" s="5" t="s">
        <v>119</v>
      </c>
      <c r="B80" s="116" t="s">
        <v>180</v>
      </c>
      <c r="C80" s="117" t="s">
        <v>181</v>
      </c>
      <c r="D80" s="27" t="s">
        <v>149</v>
      </c>
      <c r="E80" s="65">
        <v>22427.77</v>
      </c>
      <c r="F80" s="65">
        <v>24269.92868644068</v>
      </c>
      <c r="G80" s="39" t="e">
        <f t="shared" si="37"/>
        <v>#REF!</v>
      </c>
      <c r="H80" s="65" t="e">
        <f>SUM(H81:H86)</f>
        <v>#REF!</v>
      </c>
      <c r="I80" s="65" t="e">
        <f>SUM(I81:I86)</f>
        <v>#REF!</v>
      </c>
      <c r="J80" s="39" t="e">
        <f t="shared" si="38"/>
        <v>#REF!</v>
      </c>
      <c r="K80" s="65" t="e">
        <f>SUM(K81:K86)</f>
        <v>#REF!</v>
      </c>
      <c r="L80" s="39" t="e">
        <f t="shared" si="39"/>
        <v>#REF!</v>
      </c>
      <c r="M80" s="65" t="e">
        <f>SUM(M81:M86)</f>
        <v>#REF!</v>
      </c>
      <c r="N80" s="65" t="e">
        <f t="shared" si="40"/>
        <v>#REF!</v>
      </c>
      <c r="O80" s="64" t="e">
        <f t="shared" si="41"/>
        <v>#REF!</v>
      </c>
      <c r="P80" s="63" t="e">
        <f t="shared" si="42"/>
        <v>#REF!</v>
      </c>
      <c r="Q80" s="67" t="e">
        <f t="shared" si="42"/>
        <v>#REF!</v>
      </c>
      <c r="R80" s="31"/>
      <c r="S80" s="112" t="e">
        <f t="shared" si="43"/>
        <v>#REF!</v>
      </c>
      <c r="T80" s="63" t="e">
        <f>SUM(T81:T86)</f>
        <v>#REF!</v>
      </c>
      <c r="U80" s="66" t="e">
        <f>SUM(U81:U86)</f>
        <v>#REF!</v>
      </c>
      <c r="V80" s="39" t="e">
        <f t="shared" si="44"/>
        <v>#REF!</v>
      </c>
      <c r="W80" s="66" t="e">
        <f>SUM(W81:W86)</f>
        <v>#REF!</v>
      </c>
      <c r="X80" s="39" t="e">
        <f t="shared" si="45"/>
        <v>#REF!</v>
      </c>
      <c r="Y80" s="63" t="e">
        <f>SUM(Y81:Y86)</f>
        <v>#REF!</v>
      </c>
      <c r="Z80" s="34"/>
      <c r="AA80" s="113" t="e">
        <f t="shared" si="46"/>
        <v>#REF!</v>
      </c>
      <c r="AB80" s="114" t="e">
        <f t="shared" si="47"/>
        <v>#REF!</v>
      </c>
      <c r="AC80" s="115" t="e">
        <f t="shared" si="48"/>
        <v>#REF!</v>
      </c>
      <c r="AD80" s="114" t="e">
        <f t="shared" si="49"/>
        <v>#REF!</v>
      </c>
      <c r="AE80" s="109"/>
      <c r="AF80" s="36"/>
      <c r="AG80" s="34"/>
      <c r="AH80" s="3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45" s="9" customFormat="1" ht="12.75">
      <c r="A81" s="5" t="s">
        <v>120</v>
      </c>
      <c r="B81" s="27"/>
      <c r="C81" s="68" t="s">
        <v>182</v>
      </c>
      <c r="D81" s="27" t="s">
        <v>149</v>
      </c>
      <c r="E81" s="62">
        <v>3212.5</v>
      </c>
      <c r="F81" s="62">
        <v>3279.943686440678</v>
      </c>
      <c r="G81" s="39" t="e">
        <f t="shared" si="37"/>
        <v>#REF!</v>
      </c>
      <c r="H81" s="62" t="e">
        <f>'Отчет Ремонт МРСК'!F81+#REF!</f>
        <v>#REF!</v>
      </c>
      <c r="I81" s="62" t="e">
        <f>'Отчет Ремонт МРСК'!G81+#REF!</f>
        <v>#REF!</v>
      </c>
      <c r="J81" s="39" t="e">
        <f t="shared" si="38"/>
        <v>#REF!</v>
      </c>
      <c r="K81" s="62" t="e">
        <f>'Отчет Ремонт МРСК'!I81+#REF!</f>
        <v>#REF!</v>
      </c>
      <c r="L81" s="39" t="e">
        <f t="shared" si="39"/>
        <v>#REF!</v>
      </c>
      <c r="M81" s="62" t="e">
        <f>'Отчет Ремонт МРСК'!K81+#REF!</f>
        <v>#REF!</v>
      </c>
      <c r="N81" s="62" t="e">
        <f t="shared" si="40"/>
        <v>#REF!</v>
      </c>
      <c r="O81" s="59" t="e">
        <f t="shared" si="41"/>
        <v>#REF!</v>
      </c>
      <c r="P81" s="58" t="e">
        <f t="shared" si="42"/>
        <v>#REF!</v>
      </c>
      <c r="Q81" s="118" t="e">
        <f t="shared" si="42"/>
        <v>#REF!</v>
      </c>
      <c r="R81" s="31"/>
      <c r="S81" s="112" t="e">
        <f t="shared" si="43"/>
        <v>#REF!</v>
      </c>
      <c r="T81" s="51" t="e">
        <f>'Отчет Ремонт МРСК'!#REF!+#REF!</f>
        <v>#REF!</v>
      </c>
      <c r="U81" s="50" t="e">
        <f>'Отчет Ремонт МРСК'!#REF!+#REF!</f>
        <v>#REF!</v>
      </c>
      <c r="V81" s="39" t="e">
        <f t="shared" si="44"/>
        <v>#REF!</v>
      </c>
      <c r="W81" s="50" t="e">
        <f>'Отчет Ремонт МРСК'!#REF!+#REF!</f>
        <v>#REF!</v>
      </c>
      <c r="X81" s="39" t="e">
        <f t="shared" si="45"/>
        <v>#REF!</v>
      </c>
      <c r="Y81" s="51" t="e">
        <f>'Отчет Ремонт МРСК'!#REF!+#REF!</f>
        <v>#REF!</v>
      </c>
      <c r="Z81" s="34"/>
      <c r="AA81" s="113" t="e">
        <f t="shared" si="46"/>
        <v>#REF!</v>
      </c>
      <c r="AB81" s="114" t="e">
        <f t="shared" si="47"/>
        <v>#REF!</v>
      </c>
      <c r="AC81" s="115" t="e">
        <f t="shared" si="48"/>
        <v>#REF!</v>
      </c>
      <c r="AD81" s="114" t="e">
        <f t="shared" si="49"/>
        <v>#REF!</v>
      </c>
      <c r="AE81" s="109"/>
      <c r="AF81" s="36"/>
      <c r="AG81" s="34"/>
      <c r="AH81" s="3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</row>
    <row r="82" spans="1:45" s="9" customFormat="1" ht="12.75">
      <c r="A82" s="5" t="s">
        <v>121</v>
      </c>
      <c r="B82" s="27"/>
      <c r="C82" s="68" t="s">
        <v>183</v>
      </c>
      <c r="D82" s="27" t="s">
        <v>149</v>
      </c>
      <c r="E82" s="62">
        <v>0</v>
      </c>
      <c r="F82" s="62">
        <v>0</v>
      </c>
      <c r="G82" s="39" t="e">
        <f t="shared" si="37"/>
        <v>#REF!</v>
      </c>
      <c r="H82" s="62" t="e">
        <f>'Отчет Ремонт МРСК'!F82+#REF!</f>
        <v>#REF!</v>
      </c>
      <c r="I82" s="62" t="e">
        <f>'Отчет Ремонт МРСК'!G82+#REF!</f>
        <v>#REF!</v>
      </c>
      <c r="J82" s="39" t="e">
        <f t="shared" si="38"/>
        <v>#REF!</v>
      </c>
      <c r="K82" s="62" t="e">
        <f>'Отчет Ремонт МРСК'!I82+#REF!</f>
        <v>#REF!</v>
      </c>
      <c r="L82" s="39" t="e">
        <f t="shared" si="39"/>
        <v>#REF!</v>
      </c>
      <c r="M82" s="62" t="e">
        <f>'Отчет Ремонт МРСК'!K82+#REF!</f>
        <v>#REF!</v>
      </c>
      <c r="N82" s="62" t="e">
        <f t="shared" si="40"/>
        <v>#REF!</v>
      </c>
      <c r="O82" s="59" t="e">
        <f t="shared" si="41"/>
        <v>#REF!</v>
      </c>
      <c r="P82" s="58" t="e">
        <f t="shared" si="42"/>
        <v>#REF!</v>
      </c>
      <c r="Q82" s="118" t="e">
        <f t="shared" si="42"/>
        <v>#REF!</v>
      </c>
      <c r="R82" s="31"/>
      <c r="S82" s="112" t="e">
        <f t="shared" si="43"/>
        <v>#REF!</v>
      </c>
      <c r="T82" s="51" t="e">
        <f>'Отчет Ремонт МРСК'!#REF!+#REF!</f>
        <v>#REF!</v>
      </c>
      <c r="U82" s="50" t="e">
        <f>'Отчет Ремонт МРСК'!#REF!+#REF!</f>
        <v>#REF!</v>
      </c>
      <c r="V82" s="39" t="e">
        <f t="shared" si="44"/>
        <v>#REF!</v>
      </c>
      <c r="W82" s="50" t="e">
        <f>'Отчет Ремонт МРСК'!#REF!+#REF!</f>
        <v>#REF!</v>
      </c>
      <c r="X82" s="39" t="e">
        <f t="shared" si="45"/>
        <v>#REF!</v>
      </c>
      <c r="Y82" s="51" t="e">
        <f>'Отчет Ремонт МРСК'!#REF!+#REF!</f>
        <v>#REF!</v>
      </c>
      <c r="Z82" s="34"/>
      <c r="AA82" s="113" t="e">
        <f t="shared" si="46"/>
        <v>#REF!</v>
      </c>
      <c r="AB82" s="114" t="e">
        <f t="shared" si="47"/>
        <v>#REF!</v>
      </c>
      <c r="AC82" s="115" t="e">
        <f t="shared" si="48"/>
        <v>#REF!</v>
      </c>
      <c r="AD82" s="114" t="e">
        <f t="shared" si="49"/>
        <v>#REF!</v>
      </c>
      <c r="AE82" s="109"/>
      <c r="AF82" s="36"/>
      <c r="AG82" s="34"/>
      <c r="AH82" s="3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</row>
    <row r="83" spans="1:45" s="9" customFormat="1" ht="22.5">
      <c r="A83" s="5" t="s">
        <v>122</v>
      </c>
      <c r="B83" s="27"/>
      <c r="C83" s="68" t="s">
        <v>184</v>
      </c>
      <c r="D83" s="27" t="s">
        <v>149</v>
      </c>
      <c r="E83" s="62">
        <v>11862.5</v>
      </c>
      <c r="F83" s="62">
        <v>12781.155</v>
      </c>
      <c r="G83" s="39" t="e">
        <f t="shared" si="37"/>
        <v>#REF!</v>
      </c>
      <c r="H83" s="62" t="e">
        <f>'Отчет Ремонт МРСК'!F83+#REF!</f>
        <v>#REF!</v>
      </c>
      <c r="I83" s="62" t="e">
        <f>'Отчет Ремонт МРСК'!G83+#REF!</f>
        <v>#REF!</v>
      </c>
      <c r="J83" s="39" t="e">
        <f t="shared" si="38"/>
        <v>#REF!</v>
      </c>
      <c r="K83" s="62" t="e">
        <f>'Отчет Ремонт МРСК'!I83+#REF!</f>
        <v>#REF!</v>
      </c>
      <c r="L83" s="39" t="e">
        <f t="shared" si="39"/>
        <v>#REF!</v>
      </c>
      <c r="M83" s="62" t="e">
        <f>'Отчет Ремонт МРСК'!K83+#REF!</f>
        <v>#REF!</v>
      </c>
      <c r="N83" s="62" t="e">
        <f t="shared" si="40"/>
        <v>#REF!</v>
      </c>
      <c r="O83" s="59" t="e">
        <f t="shared" si="41"/>
        <v>#REF!</v>
      </c>
      <c r="P83" s="58" t="e">
        <f t="shared" si="42"/>
        <v>#REF!</v>
      </c>
      <c r="Q83" s="118" t="e">
        <f t="shared" si="42"/>
        <v>#REF!</v>
      </c>
      <c r="R83" s="31"/>
      <c r="S83" s="112" t="e">
        <f t="shared" si="43"/>
        <v>#REF!</v>
      </c>
      <c r="T83" s="51" t="e">
        <f>'Отчет Ремонт МРСК'!#REF!+#REF!</f>
        <v>#REF!</v>
      </c>
      <c r="U83" s="50" t="e">
        <f>'Отчет Ремонт МРСК'!#REF!+#REF!</f>
        <v>#REF!</v>
      </c>
      <c r="V83" s="39" t="e">
        <f t="shared" si="44"/>
        <v>#REF!</v>
      </c>
      <c r="W83" s="50" t="e">
        <f>'Отчет Ремонт МРСК'!#REF!+#REF!</f>
        <v>#REF!</v>
      </c>
      <c r="X83" s="39" t="e">
        <f t="shared" si="45"/>
        <v>#REF!</v>
      </c>
      <c r="Y83" s="51" t="e">
        <f>'Отчет Ремонт МРСК'!#REF!+#REF!</f>
        <v>#REF!</v>
      </c>
      <c r="Z83" s="34"/>
      <c r="AA83" s="113" t="e">
        <f t="shared" si="46"/>
        <v>#REF!</v>
      </c>
      <c r="AB83" s="114" t="e">
        <f t="shared" si="47"/>
        <v>#REF!</v>
      </c>
      <c r="AC83" s="115" t="e">
        <f t="shared" si="48"/>
        <v>#REF!</v>
      </c>
      <c r="AD83" s="114" t="e">
        <f t="shared" si="49"/>
        <v>#REF!</v>
      </c>
      <c r="AE83" s="109"/>
      <c r="AF83" s="36"/>
      <c r="AG83" s="34"/>
      <c r="AH83" s="3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45" s="9" customFormat="1" ht="12.75">
      <c r="A84" s="5" t="s">
        <v>123</v>
      </c>
      <c r="B84" s="27"/>
      <c r="C84" s="68" t="s">
        <v>185</v>
      </c>
      <c r="D84" s="27" t="s">
        <v>149</v>
      </c>
      <c r="E84" s="62">
        <v>0</v>
      </c>
      <c r="F84" s="62">
        <v>0</v>
      </c>
      <c r="G84" s="39" t="e">
        <f t="shared" si="37"/>
        <v>#REF!</v>
      </c>
      <c r="H84" s="62" t="e">
        <f>'Отчет Ремонт МРСК'!F84+#REF!</f>
        <v>#REF!</v>
      </c>
      <c r="I84" s="62" t="e">
        <f>'Отчет Ремонт МРСК'!G84+#REF!</f>
        <v>#REF!</v>
      </c>
      <c r="J84" s="39" t="e">
        <f t="shared" si="38"/>
        <v>#REF!</v>
      </c>
      <c r="K84" s="62" t="e">
        <f>'Отчет Ремонт МРСК'!I84+#REF!</f>
        <v>#REF!</v>
      </c>
      <c r="L84" s="39" t="e">
        <f t="shared" si="39"/>
        <v>#REF!</v>
      </c>
      <c r="M84" s="62" t="e">
        <f>'Отчет Ремонт МРСК'!K84+#REF!</f>
        <v>#REF!</v>
      </c>
      <c r="N84" s="62" t="e">
        <f t="shared" si="40"/>
        <v>#REF!</v>
      </c>
      <c r="O84" s="59" t="e">
        <f t="shared" si="41"/>
        <v>#REF!</v>
      </c>
      <c r="P84" s="58" t="e">
        <f t="shared" si="42"/>
        <v>#REF!</v>
      </c>
      <c r="Q84" s="118" t="e">
        <f t="shared" si="42"/>
        <v>#REF!</v>
      </c>
      <c r="R84" s="31"/>
      <c r="S84" s="112" t="e">
        <f t="shared" si="43"/>
        <v>#REF!</v>
      </c>
      <c r="T84" s="51" t="e">
        <f>'Отчет Ремонт МРСК'!#REF!+#REF!</f>
        <v>#REF!</v>
      </c>
      <c r="U84" s="50" t="e">
        <f>'Отчет Ремонт МРСК'!#REF!+#REF!</f>
        <v>#REF!</v>
      </c>
      <c r="V84" s="39" t="e">
        <f t="shared" si="44"/>
        <v>#REF!</v>
      </c>
      <c r="W84" s="50" t="e">
        <f>'Отчет Ремонт МРСК'!#REF!+#REF!</f>
        <v>#REF!</v>
      </c>
      <c r="X84" s="39" t="e">
        <f t="shared" si="45"/>
        <v>#REF!</v>
      </c>
      <c r="Y84" s="51" t="e">
        <f>'Отчет Ремонт МРСК'!#REF!+#REF!</f>
        <v>#REF!</v>
      </c>
      <c r="Z84" s="34"/>
      <c r="AA84" s="113" t="e">
        <f t="shared" si="46"/>
        <v>#REF!</v>
      </c>
      <c r="AB84" s="114" t="e">
        <f t="shared" si="47"/>
        <v>#REF!</v>
      </c>
      <c r="AC84" s="115" t="e">
        <f t="shared" si="48"/>
        <v>#REF!</v>
      </c>
      <c r="AD84" s="114" t="e">
        <f t="shared" si="49"/>
        <v>#REF!</v>
      </c>
      <c r="AE84" s="109"/>
      <c r="AF84" s="36"/>
      <c r="AG84" s="34"/>
      <c r="AH84" s="3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1:45" s="9" customFormat="1" ht="12.75">
      <c r="A85" s="5" t="s">
        <v>124</v>
      </c>
      <c r="B85" s="27"/>
      <c r="C85" s="72" t="s">
        <v>208</v>
      </c>
      <c r="D85" s="27" t="s">
        <v>149</v>
      </c>
      <c r="E85" s="62">
        <v>729.03</v>
      </c>
      <c r="F85" s="62">
        <v>598.27</v>
      </c>
      <c r="G85" s="39" t="e">
        <f t="shared" si="37"/>
        <v>#REF!</v>
      </c>
      <c r="H85" s="62" t="e">
        <f>'Отчет Ремонт МРСК'!F85+#REF!</f>
        <v>#REF!</v>
      </c>
      <c r="I85" s="62" t="e">
        <f>'Отчет Ремонт МРСК'!G85+#REF!</f>
        <v>#REF!</v>
      </c>
      <c r="J85" s="39" t="e">
        <f t="shared" si="38"/>
        <v>#REF!</v>
      </c>
      <c r="K85" s="62" t="e">
        <f>'Отчет Ремонт МРСК'!I85+#REF!</f>
        <v>#REF!</v>
      </c>
      <c r="L85" s="39" t="e">
        <f t="shared" si="39"/>
        <v>#REF!</v>
      </c>
      <c r="M85" s="62" t="e">
        <f>'Отчет Ремонт МРСК'!K85+#REF!</f>
        <v>#REF!</v>
      </c>
      <c r="N85" s="62" t="e">
        <f t="shared" si="40"/>
        <v>#REF!</v>
      </c>
      <c r="O85" s="59" t="e">
        <f t="shared" si="41"/>
        <v>#REF!</v>
      </c>
      <c r="P85" s="58" t="e">
        <f t="shared" si="42"/>
        <v>#REF!</v>
      </c>
      <c r="Q85" s="118" t="e">
        <f t="shared" si="42"/>
        <v>#REF!</v>
      </c>
      <c r="R85" s="31"/>
      <c r="S85" s="112" t="e">
        <f t="shared" si="43"/>
        <v>#REF!</v>
      </c>
      <c r="T85" s="51" t="e">
        <f>'Отчет Ремонт МРСК'!#REF!+#REF!</f>
        <v>#REF!</v>
      </c>
      <c r="U85" s="50" t="e">
        <f>'Отчет Ремонт МРСК'!#REF!+#REF!</f>
        <v>#REF!</v>
      </c>
      <c r="V85" s="39" t="e">
        <f t="shared" si="44"/>
        <v>#REF!</v>
      </c>
      <c r="W85" s="50" t="e">
        <f>'Отчет Ремонт МРСК'!#REF!+#REF!</f>
        <v>#REF!</v>
      </c>
      <c r="X85" s="39" t="e">
        <f t="shared" si="45"/>
        <v>#REF!</v>
      </c>
      <c r="Y85" s="51" t="e">
        <f>'Отчет Ремонт МРСК'!#REF!+#REF!</f>
        <v>#REF!</v>
      </c>
      <c r="Z85" s="34"/>
      <c r="AA85" s="113" t="e">
        <f t="shared" si="46"/>
        <v>#REF!</v>
      </c>
      <c r="AB85" s="114" t="e">
        <f t="shared" si="47"/>
        <v>#REF!</v>
      </c>
      <c r="AC85" s="115" t="e">
        <f t="shared" si="48"/>
        <v>#REF!</v>
      </c>
      <c r="AD85" s="114" t="e">
        <f t="shared" si="49"/>
        <v>#REF!</v>
      </c>
      <c r="AE85" s="109"/>
      <c r="AF85" s="36"/>
      <c r="AG85" s="34"/>
      <c r="AH85" s="3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</row>
    <row r="86" spans="1:45" s="9" customFormat="1" ht="12.75">
      <c r="A86" s="5" t="s">
        <v>125</v>
      </c>
      <c r="B86" s="73"/>
      <c r="C86" s="156" t="s">
        <v>187</v>
      </c>
      <c r="D86" s="27" t="s">
        <v>149</v>
      </c>
      <c r="E86" s="63">
        <v>6623.74</v>
      </c>
      <c r="F86" s="64">
        <v>7610.56</v>
      </c>
      <c r="G86" s="39" t="e">
        <f t="shared" si="37"/>
        <v>#REF!</v>
      </c>
      <c r="H86" s="65" t="e">
        <f>'Отчет Ремонт МРСК'!F86+#REF!</f>
        <v>#REF!</v>
      </c>
      <c r="I86" s="64" t="e">
        <f>'Отчет Ремонт МРСК'!G86+#REF!</f>
        <v>#REF!</v>
      </c>
      <c r="J86" s="39" t="e">
        <f t="shared" si="38"/>
        <v>#REF!</v>
      </c>
      <c r="K86" s="64" t="e">
        <f>'Отчет Ремонт МРСК'!I86+#REF!</f>
        <v>#REF!</v>
      </c>
      <c r="L86" s="39" t="e">
        <f t="shared" si="39"/>
        <v>#REF!</v>
      </c>
      <c r="M86" s="65" t="e">
        <f>'Отчет Ремонт МРСК'!K86+#REF!</f>
        <v>#REF!</v>
      </c>
      <c r="N86" s="65" t="e">
        <f t="shared" si="40"/>
        <v>#REF!</v>
      </c>
      <c r="O86" s="65" t="e">
        <f t="shared" si="41"/>
        <v>#REF!</v>
      </c>
      <c r="P86" s="65" t="e">
        <f t="shared" si="42"/>
        <v>#REF!</v>
      </c>
      <c r="Q86" s="65" t="e">
        <f t="shared" si="42"/>
        <v>#REF!</v>
      </c>
      <c r="R86" s="31"/>
      <c r="S86" s="39" t="e">
        <f t="shared" si="43"/>
        <v>#REF!</v>
      </c>
      <c r="T86" s="66" t="e">
        <f>'Отчет Ремонт МРСК'!#REF!+#REF!</f>
        <v>#REF!</v>
      </c>
      <c r="U86" s="63" t="e">
        <f>'Отчет Ремонт МРСК'!#REF!+#REF!</f>
        <v>#REF!</v>
      </c>
      <c r="V86" s="39" t="e">
        <f t="shared" si="44"/>
        <v>#REF!</v>
      </c>
      <c r="W86" s="66">
        <v>0</v>
      </c>
      <c r="X86" s="39" t="e">
        <f t="shared" si="45"/>
        <v>#REF!</v>
      </c>
      <c r="Y86" s="67">
        <v>0</v>
      </c>
      <c r="Z86" s="34"/>
      <c r="AA86" s="35" t="e">
        <f t="shared" si="46"/>
        <v>#REF!</v>
      </c>
      <c r="AB86" s="35" t="e">
        <f t="shared" si="47"/>
        <v>#REF!</v>
      </c>
      <c r="AC86" s="35" t="e">
        <f t="shared" si="48"/>
        <v>#REF!</v>
      </c>
      <c r="AD86" s="35" t="e">
        <f t="shared" si="49"/>
        <v>#REF!</v>
      </c>
      <c r="AE86" s="109"/>
      <c r="AF86" s="36"/>
      <c r="AG86" s="34"/>
      <c r="AH86" s="3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</row>
    <row r="87" spans="1:45" s="9" customFormat="1" ht="15" customHeight="1">
      <c r="A87" s="5" t="s">
        <v>126</v>
      </c>
      <c r="B87" s="116" t="s">
        <v>188</v>
      </c>
      <c r="C87" s="117" t="s">
        <v>112</v>
      </c>
      <c r="D87" s="27" t="s">
        <v>149</v>
      </c>
      <c r="E87" s="62">
        <v>4867.31</v>
      </c>
      <c r="F87" s="62">
        <v>5705.999999999999</v>
      </c>
      <c r="G87" s="39" t="e">
        <f t="shared" si="37"/>
        <v>#REF!</v>
      </c>
      <c r="H87" s="62" t="e">
        <f>'Отчет Ремонт МРСК'!F87+#REF!</f>
        <v>#REF!</v>
      </c>
      <c r="I87" s="62" t="e">
        <f>'Отчет Ремонт МРСК'!G87+#REF!</f>
        <v>#REF!</v>
      </c>
      <c r="J87" s="39" t="e">
        <f t="shared" si="38"/>
        <v>#REF!</v>
      </c>
      <c r="K87" s="62" t="e">
        <f>'Отчет Ремонт МРСК'!I87+#REF!</f>
        <v>#REF!</v>
      </c>
      <c r="L87" s="39" t="e">
        <f t="shared" si="39"/>
        <v>#REF!</v>
      </c>
      <c r="M87" s="62" t="e">
        <f>'Отчет Ремонт МРСК'!K87+#REF!</f>
        <v>#REF!</v>
      </c>
      <c r="N87" s="62" t="e">
        <f t="shared" si="40"/>
        <v>#REF!</v>
      </c>
      <c r="O87" s="59" t="e">
        <f t="shared" si="41"/>
        <v>#REF!</v>
      </c>
      <c r="P87" s="58" t="e">
        <f t="shared" si="42"/>
        <v>#REF!</v>
      </c>
      <c r="Q87" s="118" t="e">
        <f t="shared" si="42"/>
        <v>#REF!</v>
      </c>
      <c r="R87" s="31"/>
      <c r="S87" s="112" t="e">
        <f t="shared" si="43"/>
        <v>#REF!</v>
      </c>
      <c r="T87" s="70" t="e">
        <f>'Отчет Ремонт МРСК'!#REF!+#REF!</f>
        <v>#REF!</v>
      </c>
      <c r="U87" s="69" t="e">
        <f>'Отчет Ремонт МРСК'!#REF!+#REF!</f>
        <v>#REF!</v>
      </c>
      <c r="V87" s="39" t="e">
        <f t="shared" si="44"/>
        <v>#REF!</v>
      </c>
      <c r="W87" s="69" t="e">
        <f>'Отчет Ремонт МРСК'!#REF!+#REF!</f>
        <v>#REF!</v>
      </c>
      <c r="X87" s="39" t="e">
        <f t="shared" si="45"/>
        <v>#REF!</v>
      </c>
      <c r="Y87" s="70" t="e">
        <f>'Отчет Ремонт МРСК'!#REF!+#REF!</f>
        <v>#REF!</v>
      </c>
      <c r="Z87" s="34"/>
      <c r="AA87" s="113" t="e">
        <f t="shared" si="46"/>
        <v>#REF!</v>
      </c>
      <c r="AB87" s="114" t="e">
        <f t="shared" si="47"/>
        <v>#REF!</v>
      </c>
      <c r="AC87" s="115" t="e">
        <f t="shared" si="48"/>
        <v>#REF!</v>
      </c>
      <c r="AD87" s="114" t="e">
        <f t="shared" si="49"/>
        <v>#REF!</v>
      </c>
      <c r="AE87" s="109"/>
      <c r="AF87" s="36"/>
      <c r="AG87" s="34"/>
      <c r="AH87" s="3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</row>
    <row r="88" spans="1:45" s="9" customFormat="1" ht="12.75">
      <c r="A88" s="5" t="s">
        <v>127</v>
      </c>
      <c r="B88" s="73"/>
      <c r="C88" s="120" t="s">
        <v>189</v>
      </c>
      <c r="D88" s="27" t="s">
        <v>149</v>
      </c>
      <c r="E88" s="62">
        <v>756</v>
      </c>
      <c r="F88" s="62">
        <v>698</v>
      </c>
      <c r="G88" s="39" t="e">
        <f t="shared" si="37"/>
        <v>#REF!</v>
      </c>
      <c r="H88" s="62" t="e">
        <f>'Отчет Ремонт МРСК'!F88+#REF!</f>
        <v>#REF!</v>
      </c>
      <c r="I88" s="62" t="e">
        <f>'Отчет Ремонт МРСК'!G88+#REF!</f>
        <v>#REF!</v>
      </c>
      <c r="J88" s="39" t="e">
        <f t="shared" si="38"/>
        <v>#REF!</v>
      </c>
      <c r="K88" s="62" t="e">
        <f>'Отчет Ремонт МРСК'!I88+#REF!</f>
        <v>#REF!</v>
      </c>
      <c r="L88" s="39" t="e">
        <f t="shared" si="39"/>
        <v>#REF!</v>
      </c>
      <c r="M88" s="62" t="e">
        <f>'Отчет Ремонт МРСК'!K88+#REF!</f>
        <v>#REF!</v>
      </c>
      <c r="N88" s="62" t="e">
        <f t="shared" si="40"/>
        <v>#REF!</v>
      </c>
      <c r="O88" s="59" t="e">
        <f t="shared" si="41"/>
        <v>#REF!</v>
      </c>
      <c r="P88" s="58" t="e">
        <f t="shared" si="42"/>
        <v>#REF!</v>
      </c>
      <c r="Q88" s="118" t="e">
        <f t="shared" si="42"/>
        <v>#REF!</v>
      </c>
      <c r="R88" s="31"/>
      <c r="S88" s="112" t="e">
        <f t="shared" si="43"/>
        <v>#REF!</v>
      </c>
      <c r="T88" s="51" t="e">
        <f>'Отчет Ремонт МРСК'!#REF!+#REF!</f>
        <v>#REF!</v>
      </c>
      <c r="U88" s="50" t="e">
        <f>'Отчет Ремонт МРСК'!#REF!+#REF!</f>
        <v>#REF!</v>
      </c>
      <c r="V88" s="39" t="e">
        <f t="shared" si="44"/>
        <v>#REF!</v>
      </c>
      <c r="W88" s="50" t="e">
        <f>'Отчет Ремонт МРСК'!#REF!+#REF!</f>
        <v>#REF!</v>
      </c>
      <c r="X88" s="39" t="e">
        <f t="shared" si="45"/>
        <v>#REF!</v>
      </c>
      <c r="Y88" s="51" t="e">
        <f>'Отчет Ремонт МРСК'!#REF!+#REF!</f>
        <v>#REF!</v>
      </c>
      <c r="Z88" s="34"/>
      <c r="AA88" s="113" t="e">
        <f t="shared" si="46"/>
        <v>#REF!</v>
      </c>
      <c r="AB88" s="114" t="e">
        <f t="shared" si="47"/>
        <v>#REF!</v>
      </c>
      <c r="AC88" s="115" t="e">
        <f t="shared" si="48"/>
        <v>#REF!</v>
      </c>
      <c r="AD88" s="114" t="e">
        <f t="shared" si="49"/>
        <v>#REF!</v>
      </c>
      <c r="AE88" s="109"/>
      <c r="AF88" s="36"/>
      <c r="AG88" s="34"/>
      <c r="AH88" s="3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</row>
    <row r="89" spans="1:45" s="9" customFormat="1" ht="12.75">
      <c r="A89" s="5" t="s">
        <v>129</v>
      </c>
      <c r="B89" s="110" t="s">
        <v>192</v>
      </c>
      <c r="C89" s="111" t="s">
        <v>193</v>
      </c>
      <c r="D89" s="27" t="s">
        <v>149</v>
      </c>
      <c r="E89" s="62">
        <v>0</v>
      </c>
      <c r="F89" s="62">
        <v>0</v>
      </c>
      <c r="G89" s="39" t="e">
        <f t="shared" si="37"/>
        <v>#REF!</v>
      </c>
      <c r="H89" s="62" t="e">
        <f>'Отчет Ремонт МРСК'!F89+#REF!</f>
        <v>#REF!</v>
      </c>
      <c r="I89" s="62" t="e">
        <f>'Отчет Ремонт МРСК'!G89+#REF!</f>
        <v>#REF!</v>
      </c>
      <c r="J89" s="39" t="e">
        <f t="shared" si="38"/>
        <v>#REF!</v>
      </c>
      <c r="K89" s="62" t="e">
        <f>'Отчет Ремонт МРСК'!I89+#REF!</f>
        <v>#REF!</v>
      </c>
      <c r="L89" s="39" t="e">
        <f t="shared" si="39"/>
        <v>#REF!</v>
      </c>
      <c r="M89" s="62" t="e">
        <f>'Отчет Ремонт МРСК'!K89+#REF!</f>
        <v>#REF!</v>
      </c>
      <c r="N89" s="62" t="e">
        <f t="shared" si="40"/>
        <v>#REF!</v>
      </c>
      <c r="O89" s="59" t="e">
        <f t="shared" si="41"/>
        <v>#REF!</v>
      </c>
      <c r="P89" s="58" t="e">
        <f t="shared" si="42"/>
        <v>#REF!</v>
      </c>
      <c r="Q89" s="118" t="e">
        <f t="shared" si="42"/>
        <v>#REF!</v>
      </c>
      <c r="R89" s="31"/>
      <c r="S89" s="112" t="e">
        <f t="shared" si="43"/>
        <v>#REF!</v>
      </c>
      <c r="T89" s="70" t="e">
        <f>'Отчет Ремонт МРСК'!#REF!+#REF!</f>
        <v>#REF!</v>
      </c>
      <c r="U89" s="69" t="e">
        <f>'Отчет Ремонт МРСК'!#REF!+#REF!</f>
        <v>#REF!</v>
      </c>
      <c r="V89" s="39" t="e">
        <f t="shared" si="44"/>
        <v>#REF!</v>
      </c>
      <c r="W89" s="69" t="e">
        <f>'Отчет Ремонт МРСК'!#REF!+#REF!</f>
        <v>#REF!</v>
      </c>
      <c r="X89" s="39" t="e">
        <f t="shared" si="45"/>
        <v>#REF!</v>
      </c>
      <c r="Y89" s="70" t="e">
        <f>'Отчет Ремонт МРСК'!#REF!+#REF!</f>
        <v>#REF!</v>
      </c>
      <c r="Z89" s="34"/>
      <c r="AA89" s="113" t="e">
        <f t="shared" si="46"/>
        <v>#REF!</v>
      </c>
      <c r="AB89" s="114" t="e">
        <f t="shared" si="47"/>
        <v>#REF!</v>
      </c>
      <c r="AC89" s="115" t="e">
        <f t="shared" si="48"/>
        <v>#REF!</v>
      </c>
      <c r="AD89" s="114" t="e">
        <f t="shared" si="49"/>
        <v>#REF!</v>
      </c>
      <c r="AE89" s="109"/>
      <c r="AF89" s="36"/>
      <c r="AG89" s="34"/>
      <c r="AH89" s="3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</row>
    <row r="90" spans="1:45" s="9" customFormat="1" ht="12.75">
      <c r="A90" s="5" t="s">
        <v>130</v>
      </c>
      <c r="B90" s="110" t="s">
        <v>194</v>
      </c>
      <c r="C90" s="111" t="s">
        <v>209</v>
      </c>
      <c r="D90" s="27" t="s">
        <v>149</v>
      </c>
      <c r="E90" s="62">
        <v>8202.8</v>
      </c>
      <c r="F90" s="62">
        <v>8445.650000000001</v>
      </c>
      <c r="G90" s="39" t="e">
        <f t="shared" si="37"/>
        <v>#REF!</v>
      </c>
      <c r="H90" s="62" t="e">
        <f>'Отчет Ремонт МРСК'!F90+#REF!</f>
        <v>#REF!</v>
      </c>
      <c r="I90" s="62" t="e">
        <f>'Отчет Ремонт МРСК'!G90+#REF!</f>
        <v>#REF!</v>
      </c>
      <c r="J90" s="39" t="e">
        <f t="shared" si="38"/>
        <v>#REF!</v>
      </c>
      <c r="K90" s="62" t="e">
        <f>'Отчет Ремонт МРСК'!I90+#REF!</f>
        <v>#REF!</v>
      </c>
      <c r="L90" s="39" t="e">
        <f t="shared" si="39"/>
        <v>#REF!</v>
      </c>
      <c r="M90" s="62" t="e">
        <f>'Отчет Ремонт МРСК'!K90+#REF!</f>
        <v>#REF!</v>
      </c>
      <c r="N90" s="62" t="e">
        <f t="shared" si="40"/>
        <v>#REF!</v>
      </c>
      <c r="O90" s="59" t="e">
        <f t="shared" si="41"/>
        <v>#REF!</v>
      </c>
      <c r="P90" s="58" t="e">
        <f t="shared" si="42"/>
        <v>#REF!</v>
      </c>
      <c r="Q90" s="118" t="e">
        <f t="shared" si="42"/>
        <v>#REF!</v>
      </c>
      <c r="R90" s="31"/>
      <c r="S90" s="112" t="e">
        <f t="shared" si="43"/>
        <v>#REF!</v>
      </c>
      <c r="T90" s="70" t="e">
        <f>'Отчет Ремонт МРСК'!#REF!+#REF!</f>
        <v>#REF!</v>
      </c>
      <c r="U90" s="69" t="e">
        <f>'Отчет Ремонт МРСК'!#REF!+#REF!</f>
        <v>#REF!</v>
      </c>
      <c r="V90" s="39" t="e">
        <f t="shared" si="44"/>
        <v>#REF!</v>
      </c>
      <c r="W90" s="69" t="e">
        <f>'Отчет Ремонт МРСК'!#REF!+#REF!</f>
        <v>#REF!</v>
      </c>
      <c r="X90" s="39" t="e">
        <f t="shared" si="45"/>
        <v>#REF!</v>
      </c>
      <c r="Y90" s="70" t="e">
        <f>'Отчет Ремонт МРСК'!#REF!+#REF!</f>
        <v>#REF!</v>
      </c>
      <c r="Z90" s="34"/>
      <c r="AA90" s="113" t="e">
        <f t="shared" si="46"/>
        <v>#REF!</v>
      </c>
      <c r="AB90" s="114" t="e">
        <f t="shared" si="47"/>
        <v>#REF!</v>
      </c>
      <c r="AC90" s="115" t="e">
        <f t="shared" si="48"/>
        <v>#REF!</v>
      </c>
      <c r="AD90" s="114" t="e">
        <f t="shared" si="49"/>
        <v>#REF!</v>
      </c>
      <c r="AE90" s="109"/>
      <c r="AF90" s="36"/>
      <c r="AG90" s="34"/>
      <c r="AH90" s="3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</row>
    <row r="91" spans="1:45" s="9" customFormat="1" ht="12.75">
      <c r="A91" s="121" t="s">
        <v>131</v>
      </c>
      <c r="B91" s="110" t="s">
        <v>196</v>
      </c>
      <c r="C91" s="111" t="s">
        <v>195</v>
      </c>
      <c r="D91" s="27" t="s">
        <v>149</v>
      </c>
      <c r="E91" s="62">
        <v>23595.51</v>
      </c>
      <c r="F91" s="62">
        <v>28534.370000000003</v>
      </c>
      <c r="G91" s="39" t="e">
        <f t="shared" si="37"/>
        <v>#REF!</v>
      </c>
      <c r="H91" s="62" t="e">
        <f>'Отчет Ремонт МРСК'!F91+#REF!</f>
        <v>#REF!</v>
      </c>
      <c r="I91" s="62" t="e">
        <f>'Отчет Ремонт МРСК'!G91+#REF!</f>
        <v>#REF!</v>
      </c>
      <c r="J91" s="39" t="e">
        <f t="shared" si="38"/>
        <v>#REF!</v>
      </c>
      <c r="K91" s="62" t="e">
        <f>'Отчет Ремонт МРСК'!I91+#REF!</f>
        <v>#REF!</v>
      </c>
      <c r="L91" s="39" t="e">
        <f t="shared" si="39"/>
        <v>#REF!</v>
      </c>
      <c r="M91" s="62" t="e">
        <f>'Отчет Ремонт МРСК'!K91+#REF!</f>
        <v>#REF!</v>
      </c>
      <c r="N91" s="62" t="e">
        <f t="shared" si="40"/>
        <v>#REF!</v>
      </c>
      <c r="O91" s="59" t="e">
        <f t="shared" si="41"/>
        <v>#REF!</v>
      </c>
      <c r="P91" s="58" t="e">
        <f t="shared" si="42"/>
        <v>#REF!</v>
      </c>
      <c r="Q91" s="118" t="e">
        <f t="shared" si="42"/>
        <v>#REF!</v>
      </c>
      <c r="R91" s="31"/>
      <c r="S91" s="112" t="e">
        <f t="shared" si="43"/>
        <v>#REF!</v>
      </c>
      <c r="T91" s="70" t="e">
        <f>'Отчет Ремонт МРСК'!#REF!+#REF!</f>
        <v>#REF!</v>
      </c>
      <c r="U91" s="69" t="e">
        <f>'Отчет Ремонт МРСК'!#REF!+#REF!</f>
        <v>#REF!</v>
      </c>
      <c r="V91" s="39" t="e">
        <f t="shared" si="44"/>
        <v>#REF!</v>
      </c>
      <c r="W91" s="69" t="e">
        <f>'Отчет Ремонт МРСК'!#REF!+#REF!</f>
        <v>#REF!</v>
      </c>
      <c r="X91" s="39" t="e">
        <f t="shared" si="45"/>
        <v>#REF!</v>
      </c>
      <c r="Y91" s="70" t="e">
        <f>'Отчет Ремонт МРСК'!#REF!+#REF!</f>
        <v>#REF!</v>
      </c>
      <c r="Z91" s="34"/>
      <c r="AA91" s="113" t="e">
        <f t="shared" si="46"/>
        <v>#REF!</v>
      </c>
      <c r="AB91" s="114" t="e">
        <f t="shared" si="47"/>
        <v>#REF!</v>
      </c>
      <c r="AC91" s="115" t="e">
        <f t="shared" si="48"/>
        <v>#REF!</v>
      </c>
      <c r="AD91" s="114" t="e">
        <f t="shared" si="49"/>
        <v>#REF!</v>
      </c>
      <c r="AE91" s="109"/>
      <c r="AF91" s="36"/>
      <c r="AG91" s="34"/>
      <c r="AH91" s="3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</row>
    <row r="92" spans="1:45" s="9" customFormat="1" ht="12.75">
      <c r="A92" s="121" t="s">
        <v>132</v>
      </c>
      <c r="B92" s="110" t="s">
        <v>197</v>
      </c>
      <c r="C92" s="111" t="s">
        <v>128</v>
      </c>
      <c r="D92" s="27" t="s">
        <v>149</v>
      </c>
      <c r="E92" s="62">
        <v>0</v>
      </c>
      <c r="F92" s="62">
        <v>0</v>
      </c>
      <c r="G92" s="39" t="e">
        <f t="shared" si="37"/>
        <v>#REF!</v>
      </c>
      <c r="H92" s="62" t="e">
        <f>'Отчет Ремонт МРСК'!F92+#REF!</f>
        <v>#REF!</v>
      </c>
      <c r="I92" s="62" t="e">
        <f>'Отчет Ремонт МРСК'!G92+#REF!</f>
        <v>#REF!</v>
      </c>
      <c r="J92" s="39" t="e">
        <f t="shared" si="38"/>
        <v>#REF!</v>
      </c>
      <c r="K92" s="62" t="e">
        <f>'Отчет Ремонт МРСК'!I92+#REF!</f>
        <v>#REF!</v>
      </c>
      <c r="L92" s="39" t="e">
        <f t="shared" si="39"/>
        <v>#REF!</v>
      </c>
      <c r="M92" s="62" t="e">
        <f>'Отчет Ремонт МРСК'!K92+#REF!</f>
        <v>#REF!</v>
      </c>
      <c r="N92" s="62" t="e">
        <f t="shared" si="40"/>
        <v>#REF!</v>
      </c>
      <c r="O92" s="59" t="e">
        <f t="shared" si="41"/>
        <v>#REF!</v>
      </c>
      <c r="P92" s="58" t="e">
        <f t="shared" si="42"/>
        <v>#REF!</v>
      </c>
      <c r="Q92" s="118" t="e">
        <f t="shared" si="42"/>
        <v>#REF!</v>
      </c>
      <c r="R92" s="31"/>
      <c r="S92" s="112" t="e">
        <f t="shared" si="43"/>
        <v>#REF!</v>
      </c>
      <c r="T92" s="70" t="e">
        <f>'Отчет Ремонт МРСК'!#REF!+#REF!</f>
        <v>#REF!</v>
      </c>
      <c r="U92" s="69" t="e">
        <f>'Отчет Ремонт МРСК'!#REF!+#REF!</f>
        <v>#REF!</v>
      </c>
      <c r="V92" s="39" t="e">
        <f t="shared" si="44"/>
        <v>#REF!</v>
      </c>
      <c r="W92" s="69" t="e">
        <f>'Отчет Ремонт МРСК'!#REF!+#REF!</f>
        <v>#REF!</v>
      </c>
      <c r="X92" s="39" t="e">
        <f t="shared" si="45"/>
        <v>#REF!</v>
      </c>
      <c r="Y92" s="70" t="e">
        <f>'Отчет Ремонт МРСК'!#REF!+#REF!</f>
        <v>#REF!</v>
      </c>
      <c r="Z92" s="34"/>
      <c r="AA92" s="113" t="e">
        <f t="shared" si="46"/>
        <v>#REF!</v>
      </c>
      <c r="AB92" s="114" t="e">
        <f t="shared" si="47"/>
        <v>#REF!</v>
      </c>
      <c r="AC92" s="115" t="e">
        <f t="shared" si="48"/>
        <v>#REF!</v>
      </c>
      <c r="AD92" s="114" t="e">
        <f t="shared" si="49"/>
        <v>#REF!</v>
      </c>
      <c r="AE92" s="109"/>
      <c r="AF92" s="36"/>
      <c r="AG92" s="34"/>
      <c r="AH92" s="3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</row>
    <row r="93" spans="1:45" s="9" customFormat="1" ht="12.75">
      <c r="A93" s="121" t="s">
        <v>133</v>
      </c>
      <c r="B93" s="110" t="s">
        <v>210</v>
      </c>
      <c r="C93" s="111" t="s">
        <v>198</v>
      </c>
      <c r="D93" s="27" t="s">
        <v>149</v>
      </c>
      <c r="E93" s="62">
        <v>15900.78</v>
      </c>
      <c r="F93" s="62">
        <v>4593.995</v>
      </c>
      <c r="G93" s="39" t="e">
        <f t="shared" si="37"/>
        <v>#REF!</v>
      </c>
      <c r="H93" s="62" t="e">
        <f>'Отчет Ремонт МРСК'!F93+#REF!</f>
        <v>#REF!</v>
      </c>
      <c r="I93" s="62" t="e">
        <f>'Отчет Ремонт МРСК'!G93+#REF!</f>
        <v>#REF!</v>
      </c>
      <c r="J93" s="39" t="e">
        <f t="shared" si="38"/>
        <v>#REF!</v>
      </c>
      <c r="K93" s="62" t="e">
        <f>'Отчет Ремонт МРСК'!I93+#REF!</f>
        <v>#REF!</v>
      </c>
      <c r="L93" s="39" t="e">
        <f t="shared" si="39"/>
        <v>#REF!</v>
      </c>
      <c r="M93" s="62" t="e">
        <f>'Отчет Ремонт МРСК'!K93+#REF!</f>
        <v>#REF!</v>
      </c>
      <c r="N93" s="62" t="e">
        <f t="shared" si="40"/>
        <v>#REF!</v>
      </c>
      <c r="O93" s="59" t="e">
        <f t="shared" si="41"/>
        <v>#REF!</v>
      </c>
      <c r="P93" s="58" t="e">
        <f t="shared" si="42"/>
        <v>#REF!</v>
      </c>
      <c r="Q93" s="118" t="e">
        <f t="shared" si="42"/>
        <v>#REF!</v>
      </c>
      <c r="R93" s="31"/>
      <c r="S93" s="112" t="e">
        <f t="shared" si="43"/>
        <v>#REF!</v>
      </c>
      <c r="T93" s="70" t="e">
        <f>'Отчет Ремонт МРСК'!#REF!+#REF!</f>
        <v>#REF!</v>
      </c>
      <c r="U93" s="69" t="e">
        <f>'Отчет Ремонт МРСК'!#REF!+#REF!</f>
        <v>#REF!</v>
      </c>
      <c r="V93" s="39" t="e">
        <f t="shared" si="44"/>
        <v>#REF!</v>
      </c>
      <c r="W93" s="69" t="e">
        <f>'Отчет Ремонт МРСК'!#REF!+#REF!</f>
        <v>#REF!</v>
      </c>
      <c r="X93" s="39" t="e">
        <f t="shared" si="45"/>
        <v>#REF!</v>
      </c>
      <c r="Y93" s="70" t="e">
        <f>'Отчет Ремонт МРСК'!#REF!+#REF!</f>
        <v>#REF!</v>
      </c>
      <c r="Z93" s="34"/>
      <c r="AA93" s="113" t="e">
        <f t="shared" si="46"/>
        <v>#REF!</v>
      </c>
      <c r="AB93" s="114" t="e">
        <f t="shared" si="47"/>
        <v>#REF!</v>
      </c>
      <c r="AC93" s="115" t="e">
        <f t="shared" si="48"/>
        <v>#REF!</v>
      </c>
      <c r="AD93" s="114" t="e">
        <f t="shared" si="49"/>
        <v>#REF!</v>
      </c>
      <c r="AE93" s="109"/>
      <c r="AF93" s="36"/>
      <c r="AG93" s="34"/>
      <c r="AH93" s="3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</row>
    <row r="94" spans="1:45" s="9" customFormat="1" ht="21">
      <c r="A94" s="121" t="s">
        <v>134</v>
      </c>
      <c r="B94" s="110" t="s">
        <v>151</v>
      </c>
      <c r="C94" s="117" t="s">
        <v>211</v>
      </c>
      <c r="D94" s="27" t="s">
        <v>149</v>
      </c>
      <c r="E94" s="62">
        <v>14702.56755977396</v>
      </c>
      <c r="F94" s="62">
        <v>17353.1</v>
      </c>
      <c r="G94" s="39" t="e">
        <f t="shared" si="37"/>
        <v>#REF!</v>
      </c>
      <c r="H94" s="62" t="e">
        <f>'Отчет Ремонт МРСК'!F94+#REF!</f>
        <v>#REF!</v>
      </c>
      <c r="I94" s="62" t="e">
        <f>'Отчет Ремонт МРСК'!G94+#REF!</f>
        <v>#REF!</v>
      </c>
      <c r="J94" s="39" t="e">
        <f t="shared" si="38"/>
        <v>#REF!</v>
      </c>
      <c r="K94" s="62" t="e">
        <f>'Отчет Ремонт МРСК'!I94+#REF!</f>
        <v>#REF!</v>
      </c>
      <c r="L94" s="39" t="e">
        <f t="shared" si="39"/>
        <v>#REF!</v>
      </c>
      <c r="M94" s="62" t="e">
        <f>'Отчет Ремонт МРСК'!K94+#REF!</f>
        <v>#REF!</v>
      </c>
      <c r="N94" s="62" t="e">
        <f>G94</f>
        <v>#REF!</v>
      </c>
      <c r="O94" s="59" t="e">
        <f>N94</f>
        <v>#REF!</v>
      </c>
      <c r="P94" s="58" t="e">
        <f>O94*1.049</f>
        <v>#REF!</v>
      </c>
      <c r="Q94" s="58" t="e">
        <f>P94*1.049</f>
        <v>#REF!</v>
      </c>
      <c r="R94" s="31"/>
      <c r="S94" s="112" t="e">
        <f t="shared" si="43"/>
        <v>#REF!</v>
      </c>
      <c r="T94" s="70" t="e">
        <f>'Отчет Ремонт МРСК'!#REF!+#REF!</f>
        <v>#REF!</v>
      </c>
      <c r="U94" s="69" t="e">
        <f>'Отчет Ремонт МРСК'!#REF!+#REF!</f>
        <v>#REF!</v>
      </c>
      <c r="V94" s="39" t="e">
        <f t="shared" si="44"/>
        <v>#REF!</v>
      </c>
      <c r="W94" s="69" t="e">
        <f>'Отчет Ремонт МРСК'!#REF!+#REF!</f>
        <v>#REF!</v>
      </c>
      <c r="X94" s="39" t="e">
        <f t="shared" si="45"/>
        <v>#REF!</v>
      </c>
      <c r="Y94" s="70" t="e">
        <f>'Отчет Ремонт МРСК'!#REF!+#REF!</f>
        <v>#REF!</v>
      </c>
      <c r="Z94" s="34"/>
      <c r="AA94" s="113" t="e">
        <f t="shared" si="46"/>
        <v>#REF!</v>
      </c>
      <c r="AB94" s="114" t="e">
        <f t="shared" si="47"/>
        <v>#REF!</v>
      </c>
      <c r="AC94" s="115" t="e">
        <f t="shared" si="48"/>
        <v>#REF!</v>
      </c>
      <c r="AD94" s="114" t="e">
        <f t="shared" si="49"/>
        <v>#REF!</v>
      </c>
      <c r="AE94" s="109"/>
      <c r="AF94" s="36"/>
      <c r="AG94" s="34"/>
      <c r="AH94" s="3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</row>
    <row r="95" spans="1:45" s="9" customFormat="1" ht="21">
      <c r="A95" s="121" t="s">
        <v>136</v>
      </c>
      <c r="B95" s="110" t="s">
        <v>152</v>
      </c>
      <c r="C95" s="117" t="s">
        <v>212</v>
      </c>
      <c r="D95" s="27" t="s">
        <v>149</v>
      </c>
      <c r="E95" s="65">
        <v>234005.7392558848</v>
      </c>
      <c r="F95" s="65">
        <v>246513.66368644068</v>
      </c>
      <c r="G95" s="39" t="e">
        <f t="shared" si="37"/>
        <v>#REF!</v>
      </c>
      <c r="H95" s="65" t="e">
        <f>H94+H66</f>
        <v>#REF!</v>
      </c>
      <c r="I95" s="65" t="e">
        <f>I94+I66</f>
        <v>#REF!</v>
      </c>
      <c r="J95" s="39" t="e">
        <f t="shared" si="38"/>
        <v>#REF!</v>
      </c>
      <c r="K95" s="65" t="e">
        <f>K94+K66</f>
        <v>#REF!</v>
      </c>
      <c r="L95" s="39" t="e">
        <f t="shared" si="39"/>
        <v>#REF!</v>
      </c>
      <c r="M95" s="65" t="e">
        <f>M94+M66</f>
        <v>#REF!</v>
      </c>
      <c r="N95" s="65" t="e">
        <f>'Отчет Ремонт МРСК'!#REF!+#REF!</f>
        <v>#REF!</v>
      </c>
      <c r="O95" s="65" t="e">
        <f>'Отчет Ремонт МРСК'!#REF!+#REF!</f>
        <v>#REF!</v>
      </c>
      <c r="P95" s="65" t="e">
        <f>'Отчет Ремонт МРСК'!#REF!+#REF!</f>
        <v>#REF!</v>
      </c>
      <c r="Q95" s="65" t="e">
        <f>'Отчет Ремонт МРСК'!#REF!+#REF!</f>
        <v>#REF!</v>
      </c>
      <c r="R95" s="31"/>
      <c r="S95" s="112" t="e">
        <f t="shared" si="43"/>
        <v>#REF!</v>
      </c>
      <c r="T95" s="63" t="e">
        <f>T94+T66</f>
        <v>#REF!</v>
      </c>
      <c r="U95" s="66" t="e">
        <f>U94+U66</f>
        <v>#REF!</v>
      </c>
      <c r="V95" s="39" t="e">
        <f t="shared" si="44"/>
        <v>#REF!</v>
      </c>
      <c r="W95" s="66" t="e">
        <f>W94+W66</f>
        <v>#REF!</v>
      </c>
      <c r="X95" s="39" t="e">
        <f t="shared" si="45"/>
        <v>#REF!</v>
      </c>
      <c r="Y95" s="63" t="e">
        <f>Y94+Y66</f>
        <v>#REF!</v>
      </c>
      <c r="Z95" s="34"/>
      <c r="AA95" s="113" t="e">
        <f t="shared" si="46"/>
        <v>#REF!</v>
      </c>
      <c r="AB95" s="114" t="e">
        <f t="shared" si="47"/>
        <v>#REF!</v>
      </c>
      <c r="AC95" s="115" t="e">
        <f t="shared" si="48"/>
        <v>#REF!</v>
      </c>
      <c r="AD95" s="114" t="e">
        <f t="shared" si="49"/>
        <v>#REF!</v>
      </c>
      <c r="AE95" s="109"/>
      <c r="AF95" s="36"/>
      <c r="AG95" s="34"/>
      <c r="AH95" s="3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</row>
    <row r="96" spans="1:45" s="9" customFormat="1" ht="12.75">
      <c r="A96" s="121" t="s">
        <v>137</v>
      </c>
      <c r="B96" s="110"/>
      <c r="C96" s="122" t="s">
        <v>153</v>
      </c>
      <c r="D96" s="27" t="s">
        <v>149</v>
      </c>
      <c r="E96" s="62">
        <v>229696.18</v>
      </c>
      <c r="F96" s="62">
        <v>234840.91999999998</v>
      </c>
      <c r="G96" s="39" t="e">
        <f t="shared" si="37"/>
        <v>#REF!</v>
      </c>
      <c r="H96" s="62" t="e">
        <f>'Отчет Ремонт МРСК'!F96+#REF!</f>
        <v>#REF!</v>
      </c>
      <c r="I96" s="62" t="e">
        <f>'Отчет Ремонт МРСК'!G96+#REF!</f>
        <v>#REF!</v>
      </c>
      <c r="J96" s="39" t="e">
        <f t="shared" si="38"/>
        <v>#REF!</v>
      </c>
      <c r="K96" s="62" t="e">
        <f>'Отчет Ремонт МРСК'!I96+#REF!</f>
        <v>#REF!</v>
      </c>
      <c r="L96" s="39" t="e">
        <f t="shared" si="39"/>
        <v>#REF!</v>
      </c>
      <c r="M96" s="62" t="e">
        <f>'Отчет Ремонт МРСК'!K96+#REF!</f>
        <v>#REF!</v>
      </c>
      <c r="N96" s="62" t="e">
        <f>'Отчет Ремонт МРСК'!#REF!+#REF!</f>
        <v>#REF!</v>
      </c>
      <c r="O96" s="59" t="e">
        <f>'Отчет Ремонт МРСК'!#REF!+#REF!</f>
        <v>#REF!</v>
      </c>
      <c r="P96" s="58" t="e">
        <f>'Отчет Ремонт МРСК'!#REF!+#REF!</f>
        <v>#REF!</v>
      </c>
      <c r="Q96" s="118" t="e">
        <f>'Отчет Ремонт МРСК'!#REF!+#REF!</f>
        <v>#REF!</v>
      </c>
      <c r="R96" s="31"/>
      <c r="S96" s="112" t="e">
        <f t="shared" si="43"/>
        <v>#REF!</v>
      </c>
      <c r="T96" s="51"/>
      <c r="U96" s="50"/>
      <c r="V96" s="39">
        <f t="shared" si="44"/>
        <v>0</v>
      </c>
      <c r="W96" s="50" t="e">
        <f>'Отчет Ремонт МРСК'!#REF!+#REF!</f>
        <v>#REF!</v>
      </c>
      <c r="X96" s="39" t="e">
        <f t="shared" si="45"/>
        <v>#REF!</v>
      </c>
      <c r="Y96" s="51" t="e">
        <f>'Отчет Ремонт МРСК'!#REF!+#REF!</f>
        <v>#REF!</v>
      </c>
      <c r="Z96" s="34"/>
      <c r="AA96" s="113" t="e">
        <f t="shared" si="46"/>
        <v>#REF!</v>
      </c>
      <c r="AB96" s="114" t="e">
        <f t="shared" si="47"/>
        <v>#REF!</v>
      </c>
      <c r="AC96" s="115">
        <f t="shared" si="48"/>
        <v>0</v>
      </c>
      <c r="AD96" s="114" t="e">
        <f t="shared" si="49"/>
        <v>#REF!</v>
      </c>
      <c r="AE96" s="109"/>
      <c r="AF96" s="36"/>
      <c r="AG96" s="34"/>
      <c r="AH96" s="3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</row>
    <row r="97" spans="1:45" s="9" customFormat="1" ht="13.5" thickBot="1">
      <c r="A97" s="121" t="s">
        <v>138</v>
      </c>
      <c r="B97" s="123"/>
      <c r="C97" s="124" t="s">
        <v>201</v>
      </c>
      <c r="D97" s="77" t="s">
        <v>149</v>
      </c>
      <c r="E97" s="78">
        <v>4309.559255884815</v>
      </c>
      <c r="F97" s="83">
        <v>11672.743686440655</v>
      </c>
      <c r="G97" s="80" t="e">
        <f t="shared" si="37"/>
        <v>#REF!</v>
      </c>
      <c r="H97" s="81" t="e">
        <f>H95-H96</f>
        <v>#REF!</v>
      </c>
      <c r="I97" s="81" t="e">
        <f>I95-I96</f>
        <v>#REF!</v>
      </c>
      <c r="J97" s="80" t="e">
        <f t="shared" si="38"/>
        <v>#REF!</v>
      </c>
      <c r="K97" s="81" t="e">
        <f>K95-K96</f>
        <v>#REF!</v>
      </c>
      <c r="L97" s="80" t="e">
        <f t="shared" si="39"/>
        <v>#REF!</v>
      </c>
      <c r="M97" s="81" t="e">
        <f>M95-M96</f>
        <v>#REF!</v>
      </c>
      <c r="N97" s="83" t="e">
        <f>'Отчет Ремонт МРСК'!#REF!+#REF!</f>
        <v>#REF!</v>
      </c>
      <c r="O97" s="83" t="e">
        <f>'Отчет Ремонт МРСК'!#REF!+#REF!</f>
        <v>#REF!</v>
      </c>
      <c r="P97" s="78" t="e">
        <f>'Отчет Ремонт МРСК'!#REF!+#REF!</f>
        <v>#REF!</v>
      </c>
      <c r="Q97" s="78" t="e">
        <f>'Отчет Ремонт МРСК'!#REF!+#REF!</f>
        <v>#REF!</v>
      </c>
      <c r="R97" s="125"/>
      <c r="S97" s="126" t="e">
        <f t="shared" si="43"/>
        <v>#REF!</v>
      </c>
      <c r="T97" s="86" t="e">
        <f>T95-T96</f>
        <v>#REF!</v>
      </c>
      <c r="U97" s="85" t="e">
        <f>U95-U96</f>
        <v>#REF!</v>
      </c>
      <c r="V97" s="80" t="e">
        <f t="shared" si="44"/>
        <v>#REF!</v>
      </c>
      <c r="W97" s="85" t="e">
        <f>W95-W96</f>
        <v>#REF!</v>
      </c>
      <c r="X97" s="80" t="e">
        <f t="shared" si="45"/>
        <v>#REF!</v>
      </c>
      <c r="Y97" s="86" t="e">
        <f>Y95-Y96</f>
        <v>#REF!</v>
      </c>
      <c r="Z97" s="88"/>
      <c r="AA97" s="127" t="e">
        <f t="shared" si="46"/>
        <v>#REF!</v>
      </c>
      <c r="AB97" s="128" t="e">
        <f t="shared" si="47"/>
        <v>#REF!</v>
      </c>
      <c r="AC97" s="129" t="e">
        <f t="shared" si="48"/>
        <v>#REF!</v>
      </c>
      <c r="AD97" s="128" t="e">
        <f t="shared" si="49"/>
        <v>#REF!</v>
      </c>
      <c r="AE97" s="130"/>
      <c r="AF97" s="90"/>
      <c r="AG97" s="88"/>
      <c r="AH97" s="88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</row>
    <row r="98" spans="1:45" s="9" customFormat="1" ht="12.75">
      <c r="A98" s="121"/>
      <c r="B98" s="182"/>
      <c r="C98" s="183"/>
      <c r="D98" s="184"/>
      <c r="E98" s="185"/>
      <c r="F98" s="185"/>
      <c r="G98" s="186"/>
      <c r="H98" s="187"/>
      <c r="I98" s="187"/>
      <c r="J98" s="186"/>
      <c r="K98" s="187"/>
      <c r="L98" s="186"/>
      <c r="M98" s="187"/>
      <c r="N98" s="185"/>
      <c r="O98" s="185"/>
      <c r="P98" s="192"/>
      <c r="Q98" s="192"/>
      <c r="R98" s="188"/>
      <c r="S98" s="186"/>
      <c r="T98" s="187"/>
      <c r="U98" s="187"/>
      <c r="V98" s="186"/>
      <c r="W98" s="187"/>
      <c r="X98" s="186"/>
      <c r="Y98" s="187"/>
      <c r="Z98" s="189"/>
      <c r="AA98" s="190"/>
      <c r="AB98" s="190"/>
      <c r="AC98" s="190"/>
      <c r="AD98" s="190"/>
      <c r="AE98" s="93"/>
      <c r="AF98" s="93"/>
      <c r="AG98" s="189"/>
      <c r="AH98" s="189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</row>
    <row r="99" spans="1:45" s="9" customFormat="1" ht="24.75" customHeight="1" thickBot="1">
      <c r="A99" s="121" t="s">
        <v>139</v>
      </c>
      <c r="B99" s="299"/>
      <c r="C99" s="299"/>
      <c r="D99" s="299"/>
      <c r="E99" s="299"/>
      <c r="F99" s="299"/>
      <c r="G99" s="157"/>
      <c r="H99" s="157"/>
      <c r="I99" s="157"/>
      <c r="J99" s="131"/>
      <c r="K99" s="157"/>
      <c r="L99" s="131"/>
      <c r="M99" s="157"/>
      <c r="N99" s="131"/>
      <c r="O99" s="131"/>
      <c r="P99" s="131"/>
      <c r="Q99" s="131"/>
      <c r="R99" s="132"/>
      <c r="S99" s="131"/>
      <c r="T99" s="131"/>
      <c r="U99" s="131"/>
      <c r="V99" s="131"/>
      <c r="W99" s="131"/>
      <c r="X99" s="131"/>
      <c r="Y99" s="131"/>
      <c r="Z99" s="133"/>
      <c r="AA99" s="93"/>
      <c r="AB99" s="93">
        <f t="shared" si="47"/>
        <v>0</v>
      </c>
      <c r="AC99" s="93"/>
      <c r="AD99" s="93"/>
      <c r="AE99" s="93"/>
      <c r="AF99" s="93"/>
      <c r="AG99" s="134"/>
      <c r="AH99" s="134"/>
      <c r="AI99" s="16"/>
      <c r="AJ99" s="16"/>
      <c r="AK99" s="16"/>
      <c r="AL99" s="16"/>
      <c r="AM99" s="16"/>
      <c r="AN99" s="16"/>
      <c r="AO99" s="16"/>
      <c r="AP99" s="94"/>
      <c r="AQ99" s="94"/>
      <c r="AR99" s="94"/>
      <c r="AS99" s="94"/>
    </row>
    <row r="100" spans="1:45" s="9" customFormat="1" ht="13.5" customHeight="1" thickBot="1">
      <c r="A100" s="121" t="s">
        <v>140</v>
      </c>
      <c r="B100" s="300" t="s">
        <v>147</v>
      </c>
      <c r="C100" s="300" t="s">
        <v>148</v>
      </c>
      <c r="D100" s="300" t="s">
        <v>150</v>
      </c>
      <c r="E100" s="259" t="s">
        <v>157</v>
      </c>
      <c r="F100" s="259" t="s">
        <v>224</v>
      </c>
      <c r="G100" s="259" t="s">
        <v>222</v>
      </c>
      <c r="H100" s="301" t="s">
        <v>34</v>
      </c>
      <c r="I100" s="301"/>
      <c r="J100" s="301"/>
      <c r="K100" s="301"/>
      <c r="L100" s="301"/>
      <c r="M100" s="301"/>
      <c r="N100" s="259" t="s">
        <v>154</v>
      </c>
      <c r="O100" s="259" t="s">
        <v>156</v>
      </c>
      <c r="P100" s="259" t="s">
        <v>221</v>
      </c>
      <c r="Q100" s="259" t="s">
        <v>225</v>
      </c>
      <c r="R100" s="136"/>
      <c r="S100" s="300" t="s">
        <v>157</v>
      </c>
      <c r="T100" s="301" t="s">
        <v>34</v>
      </c>
      <c r="U100" s="301"/>
      <c r="V100" s="301"/>
      <c r="W100" s="301"/>
      <c r="X100" s="301"/>
      <c r="Y100" s="301"/>
      <c r="Z100" s="133"/>
      <c r="AA100" s="93"/>
      <c r="AB100" s="93"/>
      <c r="AC100" s="93"/>
      <c r="AD100" s="93"/>
      <c r="AE100" s="93"/>
      <c r="AF100" s="93"/>
      <c r="AG100" s="134"/>
      <c r="AH100" s="134"/>
      <c r="AI100" s="137"/>
      <c r="AJ100" s="137"/>
      <c r="AK100" s="137"/>
      <c r="AL100" s="137"/>
      <c r="AM100" s="137"/>
      <c r="AN100" s="137"/>
      <c r="AO100" s="137"/>
      <c r="AP100" s="94"/>
      <c r="AQ100" s="94"/>
      <c r="AR100" s="94"/>
      <c r="AS100" s="94"/>
    </row>
    <row r="101" spans="1:45" s="9" customFormat="1" ht="13.5" thickBot="1">
      <c r="A101" s="121"/>
      <c r="B101" s="300"/>
      <c r="C101" s="300"/>
      <c r="D101" s="300"/>
      <c r="E101" s="260"/>
      <c r="F101" s="260"/>
      <c r="G101" s="260"/>
      <c r="H101" s="135" t="s">
        <v>39</v>
      </c>
      <c r="I101" s="135" t="s">
        <v>40</v>
      </c>
      <c r="J101" s="135" t="s">
        <v>41</v>
      </c>
      <c r="K101" s="135" t="s">
        <v>42</v>
      </c>
      <c r="L101" s="135" t="s">
        <v>43</v>
      </c>
      <c r="M101" s="135" t="s">
        <v>44</v>
      </c>
      <c r="N101" s="260"/>
      <c r="O101" s="260"/>
      <c r="P101" s="260"/>
      <c r="Q101" s="260"/>
      <c r="R101" s="138"/>
      <c r="S101" s="300"/>
      <c r="T101" s="135" t="s">
        <v>39</v>
      </c>
      <c r="U101" s="135" t="s">
        <v>40</v>
      </c>
      <c r="V101" s="135" t="s">
        <v>41</v>
      </c>
      <c r="W101" s="135" t="s">
        <v>42</v>
      </c>
      <c r="X101" s="135" t="s">
        <v>43</v>
      </c>
      <c r="Y101" s="135" t="s">
        <v>44</v>
      </c>
      <c r="Z101" s="133"/>
      <c r="AA101" s="93"/>
      <c r="AB101" s="93"/>
      <c r="AC101" s="93"/>
      <c r="AD101" s="93"/>
      <c r="AE101" s="93"/>
      <c r="AF101" s="93"/>
      <c r="AG101" s="134"/>
      <c r="AH101" s="134"/>
      <c r="AI101" s="137"/>
      <c r="AJ101" s="137"/>
      <c r="AK101" s="137"/>
      <c r="AL101" s="137"/>
      <c r="AM101" s="137"/>
      <c r="AN101" s="137"/>
      <c r="AO101" s="137"/>
      <c r="AP101" s="94"/>
      <c r="AQ101" s="94"/>
      <c r="AR101" s="94"/>
      <c r="AS101" s="94"/>
    </row>
    <row r="102" spans="1:45" s="9" customFormat="1" ht="13.5" thickBot="1">
      <c r="A102" s="121" t="s">
        <v>141</v>
      </c>
      <c r="B102" s="139">
        <v>1</v>
      </c>
      <c r="C102" s="140">
        <v>2</v>
      </c>
      <c r="D102" s="135">
        <v>3</v>
      </c>
      <c r="E102" s="135">
        <v>4</v>
      </c>
      <c r="F102" s="135">
        <v>5</v>
      </c>
      <c r="G102" s="135">
        <v>6</v>
      </c>
      <c r="H102" s="135">
        <v>7</v>
      </c>
      <c r="I102" s="135">
        <v>8</v>
      </c>
      <c r="J102" s="135">
        <v>9</v>
      </c>
      <c r="K102" s="135">
        <v>10</v>
      </c>
      <c r="L102" s="135">
        <v>11</v>
      </c>
      <c r="M102" s="135">
        <v>12</v>
      </c>
      <c r="N102" s="141">
        <v>13</v>
      </c>
      <c r="O102" s="141">
        <v>14</v>
      </c>
      <c r="P102" s="141">
        <v>15</v>
      </c>
      <c r="Q102" s="141">
        <v>16</v>
      </c>
      <c r="R102" s="138"/>
      <c r="S102" s="135">
        <v>17</v>
      </c>
      <c r="T102" s="135">
        <v>18</v>
      </c>
      <c r="U102" s="135">
        <v>19</v>
      </c>
      <c r="V102" s="135">
        <v>20</v>
      </c>
      <c r="W102" s="135">
        <v>21</v>
      </c>
      <c r="X102" s="135">
        <v>22</v>
      </c>
      <c r="Y102" s="135">
        <v>23</v>
      </c>
      <c r="Z102" s="133"/>
      <c r="AA102" s="93"/>
      <c r="AB102" s="93"/>
      <c r="AC102" s="93"/>
      <c r="AD102" s="93"/>
      <c r="AE102" s="93"/>
      <c r="AF102" s="93"/>
      <c r="AG102" s="134"/>
      <c r="AH102" s="134"/>
      <c r="AI102" s="16"/>
      <c r="AJ102" s="16"/>
      <c r="AK102" s="16"/>
      <c r="AL102" s="16"/>
      <c r="AM102" s="16"/>
      <c r="AN102" s="16"/>
      <c r="AO102" s="16"/>
      <c r="AP102" s="94"/>
      <c r="AQ102" s="94"/>
      <c r="AR102" s="94"/>
      <c r="AS102" s="94"/>
    </row>
    <row r="103" spans="1:45" s="9" customFormat="1" ht="12.75">
      <c r="A103" s="5" t="s">
        <v>142</v>
      </c>
      <c r="B103" s="142">
        <v>1</v>
      </c>
      <c r="C103" s="143" t="s">
        <v>217</v>
      </c>
      <c r="D103" s="143"/>
      <c r="E103" s="144">
        <f aca="true" t="shared" si="50" ref="E103:M103">E95+E55</f>
        <v>1280994.8750538325</v>
      </c>
      <c r="F103" s="144">
        <f t="shared" si="50"/>
        <v>1280994.3421833408</v>
      </c>
      <c r="G103" s="144" t="e">
        <f t="shared" si="50"/>
        <v>#REF!</v>
      </c>
      <c r="H103" s="144" t="e">
        <f t="shared" si="50"/>
        <v>#REF!</v>
      </c>
      <c r="I103" s="145" t="e">
        <f t="shared" si="50"/>
        <v>#REF!</v>
      </c>
      <c r="J103" s="144" t="e">
        <f t="shared" si="50"/>
        <v>#REF!</v>
      </c>
      <c r="K103" s="145" t="e">
        <f t="shared" si="50"/>
        <v>#REF!</v>
      </c>
      <c r="L103" s="144" t="e">
        <f t="shared" si="50"/>
        <v>#REF!</v>
      </c>
      <c r="M103" s="144" t="e">
        <f t="shared" si="50"/>
        <v>#REF!</v>
      </c>
      <c r="N103" s="144"/>
      <c r="O103" s="144"/>
      <c r="P103" s="144"/>
      <c r="Q103" s="144"/>
      <c r="R103" s="146"/>
      <c r="S103" s="145" t="e">
        <f aca="true" t="shared" si="51" ref="S103:Y103">S95+S55</f>
        <v>#REF!</v>
      </c>
      <c r="T103" s="145" t="e">
        <f t="shared" si="51"/>
        <v>#REF!</v>
      </c>
      <c r="U103" s="144" t="e">
        <f t="shared" si="51"/>
        <v>#REF!</v>
      </c>
      <c r="V103" s="145" t="e">
        <f t="shared" si="51"/>
        <v>#REF!</v>
      </c>
      <c r="W103" s="144" t="e">
        <f t="shared" si="51"/>
        <v>#REF!</v>
      </c>
      <c r="X103" s="145" t="e">
        <f t="shared" si="51"/>
        <v>#REF!</v>
      </c>
      <c r="Y103" s="144" t="e">
        <f t="shared" si="51"/>
        <v>#REF!</v>
      </c>
      <c r="Z103" s="133"/>
      <c r="AA103" s="93"/>
      <c r="AB103" s="93"/>
      <c r="AC103" s="93"/>
      <c r="AD103" s="93"/>
      <c r="AE103" s="93"/>
      <c r="AF103" s="93"/>
      <c r="AG103" s="134"/>
      <c r="AH103" s="134"/>
      <c r="AI103" s="16"/>
      <c r="AJ103" s="16"/>
      <c r="AK103" s="16"/>
      <c r="AL103" s="16"/>
      <c r="AM103" s="16"/>
      <c r="AN103" s="16"/>
      <c r="AO103" s="16"/>
      <c r="AP103" s="94"/>
      <c r="AQ103" s="94"/>
      <c r="AR103" s="94"/>
      <c r="AS103" s="94"/>
    </row>
    <row r="104" spans="1:45" s="9" customFormat="1" ht="12.75">
      <c r="A104" s="5" t="s">
        <v>143</v>
      </c>
      <c r="B104" s="147">
        <f>B103+1</f>
        <v>2</v>
      </c>
      <c r="C104" s="148" t="s">
        <v>161</v>
      </c>
      <c r="D104" s="148"/>
      <c r="E104" s="149">
        <f>E55</f>
        <v>1046989.1357979476</v>
      </c>
      <c r="F104" s="149">
        <f>F55</f>
        <v>1034480.6784969</v>
      </c>
      <c r="G104" s="149" t="e">
        <f>G55</f>
        <v>#REF!</v>
      </c>
      <c r="H104" s="149" t="e">
        <f aca="true" t="shared" si="52" ref="H104:M104">H55</f>
        <v>#REF!</v>
      </c>
      <c r="I104" s="150" t="e">
        <f t="shared" si="52"/>
        <v>#REF!</v>
      </c>
      <c r="J104" s="149" t="e">
        <f t="shared" si="52"/>
        <v>#REF!</v>
      </c>
      <c r="K104" s="150" t="e">
        <f t="shared" si="52"/>
        <v>#REF!</v>
      </c>
      <c r="L104" s="149" t="e">
        <f t="shared" si="52"/>
        <v>#REF!</v>
      </c>
      <c r="M104" s="149" t="e">
        <f t="shared" si="52"/>
        <v>#REF!</v>
      </c>
      <c r="N104" s="149"/>
      <c r="O104" s="149"/>
      <c r="P104" s="149"/>
      <c r="Q104" s="149"/>
      <c r="R104" s="146"/>
      <c r="S104" s="150" t="e">
        <f aca="true" t="shared" si="53" ref="S104:Y104">S55</f>
        <v>#REF!</v>
      </c>
      <c r="T104" s="150" t="e">
        <f t="shared" si="53"/>
        <v>#REF!</v>
      </c>
      <c r="U104" s="149" t="e">
        <f t="shared" si="53"/>
        <v>#REF!</v>
      </c>
      <c r="V104" s="150" t="e">
        <f t="shared" si="53"/>
        <v>#REF!</v>
      </c>
      <c r="W104" s="149" t="e">
        <f t="shared" si="53"/>
        <v>#REF!</v>
      </c>
      <c r="X104" s="150" t="e">
        <f t="shared" si="53"/>
        <v>#REF!</v>
      </c>
      <c r="Y104" s="149" t="e">
        <f t="shared" si="53"/>
        <v>#REF!</v>
      </c>
      <c r="Z104" s="133"/>
      <c r="AA104" s="93"/>
      <c r="AB104" s="93"/>
      <c r="AC104" s="93"/>
      <c r="AD104" s="93"/>
      <c r="AE104" s="93"/>
      <c r="AF104" s="93"/>
      <c r="AG104" s="134"/>
      <c r="AH104" s="134"/>
      <c r="AI104" s="16"/>
      <c r="AJ104" s="16"/>
      <c r="AK104" s="16"/>
      <c r="AL104" s="16"/>
      <c r="AM104" s="16"/>
      <c r="AN104" s="16"/>
      <c r="AO104" s="16"/>
      <c r="AP104" s="94"/>
      <c r="AQ104" s="94"/>
      <c r="AR104" s="94"/>
      <c r="AS104" s="94"/>
    </row>
    <row r="105" spans="1:45" s="9" customFormat="1" ht="12.75">
      <c r="A105" s="5" t="s">
        <v>144</v>
      </c>
      <c r="B105" s="147">
        <f>B104+1</f>
        <v>3</v>
      </c>
      <c r="C105" s="148" t="s">
        <v>218</v>
      </c>
      <c r="D105" s="148"/>
      <c r="E105" s="149">
        <f>E95</f>
        <v>234005.7392558848</v>
      </c>
      <c r="F105" s="149">
        <f>F95</f>
        <v>246513.66368644068</v>
      </c>
      <c r="G105" s="149" t="e">
        <f>G95</f>
        <v>#REF!</v>
      </c>
      <c r="H105" s="149" t="e">
        <f aca="true" t="shared" si="54" ref="H105:M105">H95</f>
        <v>#REF!</v>
      </c>
      <c r="I105" s="150" t="e">
        <f t="shared" si="54"/>
        <v>#REF!</v>
      </c>
      <c r="J105" s="149" t="e">
        <f t="shared" si="54"/>
        <v>#REF!</v>
      </c>
      <c r="K105" s="150" t="e">
        <f t="shared" si="54"/>
        <v>#REF!</v>
      </c>
      <c r="L105" s="149" t="e">
        <f t="shared" si="54"/>
        <v>#REF!</v>
      </c>
      <c r="M105" s="149" t="e">
        <f t="shared" si="54"/>
        <v>#REF!</v>
      </c>
      <c r="N105" s="149"/>
      <c r="O105" s="149"/>
      <c r="P105" s="149"/>
      <c r="Q105" s="149"/>
      <c r="R105" s="146"/>
      <c r="S105" s="150" t="e">
        <f aca="true" t="shared" si="55" ref="S105:Y105">S95</f>
        <v>#REF!</v>
      </c>
      <c r="T105" s="150" t="e">
        <f t="shared" si="55"/>
        <v>#REF!</v>
      </c>
      <c r="U105" s="149" t="e">
        <f t="shared" si="55"/>
        <v>#REF!</v>
      </c>
      <c r="V105" s="150" t="e">
        <f t="shared" si="55"/>
        <v>#REF!</v>
      </c>
      <c r="W105" s="149" t="e">
        <f t="shared" si="55"/>
        <v>#REF!</v>
      </c>
      <c r="X105" s="150" t="e">
        <f t="shared" si="55"/>
        <v>#REF!</v>
      </c>
      <c r="Y105" s="149" t="e">
        <f t="shared" si="55"/>
        <v>#REF!</v>
      </c>
      <c r="Z105" s="133"/>
      <c r="AA105" s="93"/>
      <c r="AB105" s="93"/>
      <c r="AC105" s="93"/>
      <c r="AD105" s="93"/>
      <c r="AE105" s="93"/>
      <c r="AF105" s="93"/>
      <c r="AG105" s="134"/>
      <c r="AH105" s="134"/>
      <c r="AI105" s="16"/>
      <c r="AJ105" s="16"/>
      <c r="AK105" s="16"/>
      <c r="AL105" s="16"/>
      <c r="AM105" s="16"/>
      <c r="AN105" s="16"/>
      <c r="AO105" s="16"/>
      <c r="AP105" s="94"/>
      <c r="AQ105" s="94"/>
      <c r="AR105" s="94"/>
      <c r="AS105" s="94"/>
    </row>
    <row r="106" spans="1:45" s="9" customFormat="1" ht="12.75">
      <c r="A106" s="5" t="s">
        <v>145</v>
      </c>
      <c r="B106" s="147">
        <f>B105+1</f>
        <v>4</v>
      </c>
      <c r="C106" s="148" t="s">
        <v>153</v>
      </c>
      <c r="D106" s="148"/>
      <c r="E106" s="149">
        <f aca="true" t="shared" si="56" ref="E106:M107">E56+E96</f>
        <v>716037.0614486728</v>
      </c>
      <c r="F106" s="149">
        <f t="shared" si="56"/>
        <v>732246.2141799999</v>
      </c>
      <c r="G106" s="149" t="e">
        <f t="shared" si="56"/>
        <v>#REF!</v>
      </c>
      <c r="H106" s="149" t="e">
        <f t="shared" si="56"/>
        <v>#REF!</v>
      </c>
      <c r="I106" s="150" t="e">
        <f t="shared" si="56"/>
        <v>#REF!</v>
      </c>
      <c r="J106" s="149" t="e">
        <f t="shared" si="56"/>
        <v>#REF!</v>
      </c>
      <c r="K106" s="150" t="e">
        <f t="shared" si="56"/>
        <v>#REF!</v>
      </c>
      <c r="L106" s="149" t="e">
        <f t="shared" si="56"/>
        <v>#REF!</v>
      </c>
      <c r="M106" s="149" t="e">
        <f t="shared" si="56"/>
        <v>#REF!</v>
      </c>
      <c r="N106" s="149"/>
      <c r="O106" s="149"/>
      <c r="P106" s="149"/>
      <c r="Q106" s="149"/>
      <c r="R106" s="146"/>
      <c r="S106" s="150" t="e">
        <f aca="true" t="shared" si="57" ref="S106:Y107">S56+S96</f>
        <v>#REF!</v>
      </c>
      <c r="T106" s="150" t="e">
        <f t="shared" si="57"/>
        <v>#REF!</v>
      </c>
      <c r="U106" s="149" t="e">
        <f t="shared" si="57"/>
        <v>#REF!</v>
      </c>
      <c r="V106" s="150" t="e">
        <f t="shared" si="57"/>
        <v>#REF!</v>
      </c>
      <c r="W106" s="149" t="e">
        <f t="shared" si="57"/>
        <v>#REF!</v>
      </c>
      <c r="X106" s="150" t="e">
        <f t="shared" si="57"/>
        <v>#REF!</v>
      </c>
      <c r="Y106" s="149" t="e">
        <f t="shared" si="57"/>
        <v>#REF!</v>
      </c>
      <c r="Z106" s="133"/>
      <c r="AA106" s="93"/>
      <c r="AB106" s="93"/>
      <c r="AC106" s="93"/>
      <c r="AD106" s="93"/>
      <c r="AE106" s="93"/>
      <c r="AF106" s="93"/>
      <c r="AG106" s="134"/>
      <c r="AH106" s="134"/>
      <c r="AI106" s="16"/>
      <c r="AJ106" s="16"/>
      <c r="AK106" s="16"/>
      <c r="AL106" s="16"/>
      <c r="AM106" s="16"/>
      <c r="AN106" s="16"/>
      <c r="AO106" s="16"/>
      <c r="AP106" s="94"/>
      <c r="AQ106" s="94"/>
      <c r="AR106" s="94"/>
      <c r="AS106" s="94"/>
    </row>
    <row r="107" spans="1:45" s="9" customFormat="1" ht="12.75">
      <c r="A107" s="5" t="s">
        <v>146</v>
      </c>
      <c r="B107" s="147">
        <f>B106+1</f>
        <v>5</v>
      </c>
      <c r="C107" s="148" t="s">
        <v>201</v>
      </c>
      <c r="D107" s="148"/>
      <c r="E107" s="149">
        <f t="shared" si="56"/>
        <v>564957.8136051598</v>
      </c>
      <c r="F107" s="149">
        <f t="shared" si="56"/>
        <v>548748.1280033407</v>
      </c>
      <c r="G107" s="149" t="e">
        <f t="shared" si="56"/>
        <v>#REF!</v>
      </c>
      <c r="H107" s="149" t="e">
        <f t="shared" si="56"/>
        <v>#REF!</v>
      </c>
      <c r="I107" s="150" t="e">
        <f t="shared" si="56"/>
        <v>#REF!</v>
      </c>
      <c r="J107" s="149" t="e">
        <f t="shared" si="56"/>
        <v>#REF!</v>
      </c>
      <c r="K107" s="150" t="e">
        <f t="shared" si="56"/>
        <v>#REF!</v>
      </c>
      <c r="L107" s="149" t="e">
        <f t="shared" si="56"/>
        <v>#REF!</v>
      </c>
      <c r="M107" s="149" t="e">
        <f t="shared" si="56"/>
        <v>#REF!</v>
      </c>
      <c r="N107" s="149"/>
      <c r="O107" s="149"/>
      <c r="P107" s="149"/>
      <c r="Q107" s="149"/>
      <c r="R107" s="146"/>
      <c r="S107" s="150" t="e">
        <f t="shared" si="57"/>
        <v>#REF!</v>
      </c>
      <c r="T107" s="150" t="e">
        <f t="shared" si="57"/>
        <v>#REF!</v>
      </c>
      <c r="U107" s="149" t="e">
        <f t="shared" si="57"/>
        <v>#REF!</v>
      </c>
      <c r="V107" s="150" t="e">
        <f t="shared" si="57"/>
        <v>#REF!</v>
      </c>
      <c r="W107" s="149" t="e">
        <f t="shared" si="57"/>
        <v>#REF!</v>
      </c>
      <c r="X107" s="150" t="e">
        <f t="shared" si="57"/>
        <v>#REF!</v>
      </c>
      <c r="Y107" s="149" t="e">
        <f t="shared" si="57"/>
        <v>#REF!</v>
      </c>
      <c r="Z107" s="133"/>
      <c r="AA107" s="93"/>
      <c r="AB107" s="93"/>
      <c r="AC107" s="93"/>
      <c r="AD107" s="93"/>
      <c r="AE107" s="93"/>
      <c r="AF107" s="93"/>
      <c r="AG107" s="134"/>
      <c r="AH107" s="134"/>
      <c r="AI107" s="16"/>
      <c r="AJ107" s="16"/>
      <c r="AK107" s="16"/>
      <c r="AL107" s="16"/>
      <c r="AM107" s="16"/>
      <c r="AN107" s="16"/>
      <c r="AO107" s="16"/>
      <c r="AP107" s="94"/>
      <c r="AQ107" s="94"/>
      <c r="AR107" s="94"/>
      <c r="AS107" s="94"/>
    </row>
    <row r="108" spans="1:45" s="9" customFormat="1" ht="12.75">
      <c r="A108" s="5"/>
      <c r="B108" s="147"/>
      <c r="C108" s="148"/>
      <c r="D108" s="148"/>
      <c r="E108" s="149"/>
      <c r="F108" s="149"/>
      <c r="G108" s="149"/>
      <c r="H108" s="149"/>
      <c r="I108" s="150"/>
      <c r="J108" s="149"/>
      <c r="K108" s="150"/>
      <c r="L108" s="149"/>
      <c r="M108" s="149"/>
      <c r="N108" s="149"/>
      <c r="O108" s="149"/>
      <c r="P108" s="149"/>
      <c r="Q108" s="149"/>
      <c r="R108" s="146"/>
      <c r="S108" s="150"/>
      <c r="T108" s="150"/>
      <c r="U108" s="149"/>
      <c r="V108" s="150"/>
      <c r="W108" s="149"/>
      <c r="X108" s="150"/>
      <c r="Y108" s="149"/>
      <c r="Z108" s="133"/>
      <c r="AA108" s="93"/>
      <c r="AB108" s="93"/>
      <c r="AC108" s="93"/>
      <c r="AD108" s="93"/>
      <c r="AE108" s="93"/>
      <c r="AF108" s="93"/>
      <c r="AG108" s="134"/>
      <c r="AH108" s="134"/>
      <c r="AI108" s="16"/>
      <c r="AJ108" s="16"/>
      <c r="AK108" s="16"/>
      <c r="AL108" s="16"/>
      <c r="AM108" s="16"/>
      <c r="AN108" s="16"/>
      <c r="AO108" s="16"/>
      <c r="AP108" s="94"/>
      <c r="AQ108" s="94"/>
      <c r="AR108" s="94"/>
      <c r="AS108" s="94"/>
    </row>
    <row r="109" spans="1:45" s="152" customFormat="1" ht="25.5" customHeight="1">
      <c r="A109" s="151"/>
      <c r="B109" s="147"/>
      <c r="C109" s="148"/>
      <c r="D109" s="148"/>
      <c r="E109" s="149"/>
      <c r="F109" s="149"/>
      <c r="G109" s="149"/>
      <c r="H109" s="149"/>
      <c r="I109" s="150"/>
      <c r="J109" s="149"/>
      <c r="K109" s="150"/>
      <c r="L109" s="149"/>
      <c r="M109" s="149"/>
      <c r="N109" s="149"/>
      <c r="O109" s="149"/>
      <c r="P109" s="149"/>
      <c r="Q109" s="149"/>
      <c r="R109" s="146"/>
      <c r="S109" s="150"/>
      <c r="T109" s="150"/>
      <c r="U109" s="149"/>
      <c r="V109" s="150"/>
      <c r="W109" s="149"/>
      <c r="X109" s="150"/>
      <c r="Y109" s="149"/>
      <c r="Z109" s="133"/>
      <c r="AA109" s="93"/>
      <c r="AB109" s="93"/>
      <c r="AC109" s="93"/>
      <c r="AD109" s="93"/>
      <c r="AE109" s="93"/>
      <c r="AF109" s="93"/>
      <c r="AG109" s="134"/>
      <c r="AH109" s="134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1" s="137" customFormat="1" ht="21.75" customHeight="1">
      <c r="A110" s="153"/>
      <c r="B110" s="147">
        <f aca="true" t="shared" si="58" ref="B110:B132">B109+1</f>
        <v>1</v>
      </c>
      <c r="C110" s="148"/>
      <c r="D110" s="148"/>
      <c r="E110" s="149"/>
      <c r="F110" s="149"/>
      <c r="G110" s="149"/>
      <c r="H110" s="149"/>
      <c r="I110" s="150"/>
      <c r="J110" s="149"/>
      <c r="K110" s="150"/>
      <c r="L110" s="149"/>
      <c r="M110" s="149"/>
      <c r="N110" s="149"/>
      <c r="O110" s="149"/>
      <c r="P110" s="149"/>
      <c r="Q110" s="149"/>
      <c r="R110" s="146"/>
      <c r="S110" s="150"/>
      <c r="T110" s="150"/>
      <c r="U110" s="149"/>
      <c r="V110" s="150"/>
      <c r="W110" s="149"/>
      <c r="X110" s="150"/>
      <c r="Y110" s="149"/>
      <c r="Z110" s="133"/>
      <c r="AA110" s="93"/>
      <c r="AB110" s="93"/>
      <c r="AC110" s="93"/>
      <c r="AD110" s="93"/>
      <c r="AE110" s="93"/>
      <c r="AF110" s="93"/>
      <c r="AG110" s="134"/>
      <c r="AH110" s="134"/>
      <c r="AI110" s="16"/>
      <c r="AJ110" s="16"/>
      <c r="AK110" s="16"/>
      <c r="AL110" s="16"/>
      <c r="AM110" s="16"/>
      <c r="AN110" s="16"/>
      <c r="AO110" s="16"/>
    </row>
    <row r="111" spans="1:41" s="137" customFormat="1" ht="27.75" customHeight="1">
      <c r="A111" s="153"/>
      <c r="B111" s="147">
        <f t="shared" si="58"/>
        <v>2</v>
      </c>
      <c r="C111" s="148"/>
      <c r="D111" s="148"/>
      <c r="E111" s="149"/>
      <c r="F111" s="149"/>
      <c r="G111" s="149"/>
      <c r="H111" s="149"/>
      <c r="I111" s="150"/>
      <c r="J111" s="149"/>
      <c r="K111" s="150"/>
      <c r="L111" s="149"/>
      <c r="M111" s="149"/>
      <c r="N111" s="149"/>
      <c r="O111" s="149"/>
      <c r="P111" s="149"/>
      <c r="Q111" s="149"/>
      <c r="R111" s="146"/>
      <c r="S111" s="150"/>
      <c r="T111" s="150"/>
      <c r="U111" s="149"/>
      <c r="V111" s="150"/>
      <c r="W111" s="149"/>
      <c r="X111" s="150"/>
      <c r="Y111" s="149"/>
      <c r="Z111" s="133"/>
      <c r="AA111" s="93"/>
      <c r="AB111" s="93"/>
      <c r="AC111" s="93"/>
      <c r="AD111" s="93"/>
      <c r="AE111" s="93"/>
      <c r="AF111" s="93"/>
      <c r="AG111" s="134"/>
      <c r="AH111" s="134"/>
      <c r="AI111" s="16"/>
      <c r="AJ111" s="16"/>
      <c r="AK111" s="16"/>
      <c r="AL111" s="16"/>
      <c r="AM111" s="16"/>
      <c r="AN111" s="16"/>
      <c r="AO111" s="16"/>
    </row>
    <row r="112" spans="1:45" s="137" customFormat="1" ht="12.75" customHeight="1">
      <c r="A112" s="153"/>
      <c r="B112" s="147">
        <f t="shared" si="58"/>
        <v>3</v>
      </c>
      <c r="C112" s="148"/>
      <c r="D112" s="148"/>
      <c r="E112" s="149"/>
      <c r="F112" s="149"/>
      <c r="G112" s="149"/>
      <c r="H112" s="149"/>
      <c r="I112" s="150"/>
      <c r="J112" s="149"/>
      <c r="K112" s="150"/>
      <c r="L112" s="149"/>
      <c r="M112" s="149"/>
      <c r="N112" s="149"/>
      <c r="O112" s="149"/>
      <c r="P112" s="149"/>
      <c r="Q112" s="149"/>
      <c r="R112" s="146"/>
      <c r="S112" s="150"/>
      <c r="T112" s="150"/>
      <c r="U112" s="149"/>
      <c r="V112" s="150"/>
      <c r="W112" s="149"/>
      <c r="X112" s="150"/>
      <c r="Y112" s="149"/>
      <c r="Z112" s="133"/>
      <c r="AA112" s="93"/>
      <c r="AB112" s="93"/>
      <c r="AC112" s="93"/>
      <c r="AD112" s="93"/>
      <c r="AE112" s="93"/>
      <c r="AF112" s="93"/>
      <c r="AG112" s="134"/>
      <c r="AH112" s="134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s="152" customFormat="1" ht="13.5" customHeight="1">
      <c r="A113" s="151"/>
      <c r="B113" s="147">
        <f t="shared" si="58"/>
        <v>4</v>
      </c>
      <c r="C113" s="148"/>
      <c r="D113" s="148"/>
      <c r="E113" s="149"/>
      <c r="F113" s="149"/>
      <c r="G113" s="149"/>
      <c r="H113" s="149"/>
      <c r="I113" s="150"/>
      <c r="J113" s="149"/>
      <c r="K113" s="150"/>
      <c r="L113" s="149"/>
      <c r="M113" s="149"/>
      <c r="N113" s="149"/>
      <c r="O113" s="149"/>
      <c r="P113" s="149"/>
      <c r="Q113" s="149"/>
      <c r="R113" s="146"/>
      <c r="S113" s="150"/>
      <c r="T113" s="150"/>
      <c r="U113" s="149"/>
      <c r="V113" s="150"/>
      <c r="W113" s="149"/>
      <c r="X113" s="150"/>
      <c r="Y113" s="149"/>
      <c r="Z113" s="133"/>
      <c r="AA113" s="93"/>
      <c r="AB113" s="93"/>
      <c r="AC113" s="93"/>
      <c r="AD113" s="93"/>
      <c r="AE113" s="93"/>
      <c r="AF113" s="93"/>
      <c r="AG113" s="134"/>
      <c r="AH113" s="134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s="152" customFormat="1" ht="13.5" customHeight="1">
      <c r="A114" s="151"/>
      <c r="B114" s="147">
        <f t="shared" si="58"/>
        <v>5</v>
      </c>
      <c r="C114" s="148"/>
      <c r="D114" s="148"/>
      <c r="E114" s="149"/>
      <c r="F114" s="149"/>
      <c r="G114" s="149"/>
      <c r="H114" s="149"/>
      <c r="I114" s="150"/>
      <c r="J114" s="149"/>
      <c r="K114" s="150"/>
      <c r="L114" s="149"/>
      <c r="M114" s="149"/>
      <c r="N114" s="149"/>
      <c r="O114" s="149"/>
      <c r="P114" s="149"/>
      <c r="Q114" s="149"/>
      <c r="R114" s="146"/>
      <c r="S114" s="150"/>
      <c r="T114" s="150"/>
      <c r="U114" s="149"/>
      <c r="V114" s="150"/>
      <c r="W114" s="149"/>
      <c r="X114" s="150"/>
      <c r="Y114" s="149"/>
      <c r="Z114" s="133"/>
      <c r="AA114" s="154"/>
      <c r="AB114" s="154"/>
      <c r="AC114" s="154"/>
      <c r="AD114" s="154"/>
      <c r="AE114" s="154"/>
      <c r="AF114" s="154"/>
      <c r="AG114" s="133"/>
      <c r="AH114" s="133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s="152" customFormat="1" ht="13.5" customHeight="1">
      <c r="A115" s="151"/>
      <c r="B115" s="147">
        <f t="shared" si="58"/>
        <v>6</v>
      </c>
      <c r="C115" s="148"/>
      <c r="D115" s="148"/>
      <c r="E115" s="149"/>
      <c r="F115" s="149"/>
      <c r="G115" s="149"/>
      <c r="H115" s="149"/>
      <c r="I115" s="150"/>
      <c r="J115" s="149"/>
      <c r="K115" s="150"/>
      <c r="L115" s="149"/>
      <c r="M115" s="149"/>
      <c r="N115" s="149"/>
      <c r="O115" s="149"/>
      <c r="P115" s="149"/>
      <c r="Q115" s="149"/>
      <c r="R115" s="146"/>
      <c r="S115" s="150"/>
      <c r="T115" s="150"/>
      <c r="U115" s="149"/>
      <c r="V115" s="150"/>
      <c r="W115" s="149"/>
      <c r="X115" s="150"/>
      <c r="Y115" s="149"/>
      <c r="Z115" s="133"/>
      <c r="AA115" s="154"/>
      <c r="AB115" s="154"/>
      <c r="AC115" s="154"/>
      <c r="AD115" s="154"/>
      <c r="AE115" s="154"/>
      <c r="AF115" s="154"/>
      <c r="AG115" s="133"/>
      <c r="AH115" s="133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s="152" customFormat="1" ht="13.5" customHeight="1">
      <c r="A116" s="151"/>
      <c r="B116" s="147">
        <f t="shared" si="58"/>
        <v>7</v>
      </c>
      <c r="C116" s="148"/>
      <c r="D116" s="148"/>
      <c r="E116" s="149"/>
      <c r="F116" s="149"/>
      <c r="G116" s="149"/>
      <c r="H116" s="149"/>
      <c r="I116" s="150"/>
      <c r="J116" s="149"/>
      <c r="K116" s="150"/>
      <c r="L116" s="149"/>
      <c r="M116" s="149"/>
      <c r="N116" s="149"/>
      <c r="O116" s="149"/>
      <c r="P116" s="149"/>
      <c r="Q116" s="149"/>
      <c r="R116" s="146"/>
      <c r="S116" s="150"/>
      <c r="T116" s="150"/>
      <c r="U116" s="149"/>
      <c r="V116" s="150"/>
      <c r="W116" s="149"/>
      <c r="X116" s="150"/>
      <c r="Y116" s="149"/>
      <c r="Z116" s="133"/>
      <c r="AA116" s="154"/>
      <c r="AB116" s="154"/>
      <c r="AC116" s="154"/>
      <c r="AD116" s="154"/>
      <c r="AE116" s="154"/>
      <c r="AF116" s="154"/>
      <c r="AG116" s="133"/>
      <c r="AH116" s="133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s="152" customFormat="1" ht="13.5" customHeight="1">
      <c r="A117" s="151"/>
      <c r="B117" s="147">
        <f t="shared" si="58"/>
        <v>8</v>
      </c>
      <c r="C117" s="148"/>
      <c r="D117" s="148"/>
      <c r="E117" s="149"/>
      <c r="F117" s="149"/>
      <c r="G117" s="149"/>
      <c r="H117" s="149"/>
      <c r="I117" s="150"/>
      <c r="J117" s="149"/>
      <c r="K117" s="150"/>
      <c r="L117" s="149"/>
      <c r="M117" s="149"/>
      <c r="N117" s="149"/>
      <c r="O117" s="149"/>
      <c r="P117" s="149"/>
      <c r="Q117" s="149"/>
      <c r="R117" s="146"/>
      <c r="S117" s="150"/>
      <c r="T117" s="150"/>
      <c r="U117" s="149"/>
      <c r="V117" s="150"/>
      <c r="W117" s="149"/>
      <c r="X117" s="150"/>
      <c r="Y117" s="149"/>
      <c r="Z117" s="133"/>
      <c r="AA117" s="154"/>
      <c r="AB117" s="154"/>
      <c r="AC117" s="154"/>
      <c r="AD117" s="154"/>
      <c r="AE117" s="154"/>
      <c r="AF117" s="154"/>
      <c r="AG117" s="133"/>
      <c r="AH117" s="133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s="152" customFormat="1" ht="13.5" customHeight="1">
      <c r="A118" s="151"/>
      <c r="B118" s="147">
        <f t="shared" si="58"/>
        <v>9</v>
      </c>
      <c r="C118" s="148"/>
      <c r="D118" s="148"/>
      <c r="E118" s="149"/>
      <c r="F118" s="149"/>
      <c r="G118" s="149"/>
      <c r="H118" s="149"/>
      <c r="I118" s="150"/>
      <c r="J118" s="149"/>
      <c r="K118" s="150"/>
      <c r="L118" s="149"/>
      <c r="M118" s="149"/>
      <c r="N118" s="149"/>
      <c r="O118" s="149"/>
      <c r="P118" s="149"/>
      <c r="Q118" s="149"/>
      <c r="R118" s="146"/>
      <c r="S118" s="150"/>
      <c r="T118" s="150"/>
      <c r="U118" s="149"/>
      <c r="V118" s="150"/>
      <c r="W118" s="149"/>
      <c r="X118" s="150"/>
      <c r="Y118" s="149"/>
      <c r="Z118" s="133"/>
      <c r="AA118" s="154"/>
      <c r="AB118" s="154"/>
      <c r="AC118" s="154"/>
      <c r="AD118" s="154"/>
      <c r="AE118" s="154"/>
      <c r="AF118" s="154"/>
      <c r="AG118" s="133"/>
      <c r="AH118" s="133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s="152" customFormat="1" ht="13.5" customHeight="1">
      <c r="A119" s="151"/>
      <c r="B119" s="147">
        <f t="shared" si="58"/>
        <v>10</v>
      </c>
      <c r="C119" s="148"/>
      <c r="D119" s="148"/>
      <c r="E119" s="149"/>
      <c r="F119" s="149"/>
      <c r="G119" s="149"/>
      <c r="H119" s="149"/>
      <c r="I119" s="150"/>
      <c r="J119" s="149"/>
      <c r="K119" s="150"/>
      <c r="L119" s="149"/>
      <c r="M119" s="149"/>
      <c r="N119" s="149"/>
      <c r="O119" s="149"/>
      <c r="P119" s="149"/>
      <c r="Q119" s="149"/>
      <c r="R119" s="146"/>
      <c r="S119" s="150"/>
      <c r="T119" s="150"/>
      <c r="U119" s="149"/>
      <c r="V119" s="150"/>
      <c r="W119" s="149"/>
      <c r="X119" s="150"/>
      <c r="Y119" s="149"/>
      <c r="Z119" s="133"/>
      <c r="AA119" s="154"/>
      <c r="AB119" s="154"/>
      <c r="AC119" s="154"/>
      <c r="AD119" s="154"/>
      <c r="AE119" s="154"/>
      <c r="AF119" s="154"/>
      <c r="AG119" s="133"/>
      <c r="AH119" s="133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s="152" customFormat="1" ht="12.75">
      <c r="A120" s="151"/>
      <c r="B120" s="147">
        <f t="shared" si="58"/>
        <v>11</v>
      </c>
      <c r="C120" s="148"/>
      <c r="D120" s="148"/>
      <c r="E120" s="149"/>
      <c r="F120" s="149"/>
      <c r="G120" s="149"/>
      <c r="H120" s="149"/>
      <c r="I120" s="150"/>
      <c r="J120" s="149"/>
      <c r="K120" s="150"/>
      <c r="L120" s="149"/>
      <c r="M120" s="149"/>
      <c r="N120" s="149"/>
      <c r="O120" s="149"/>
      <c r="P120" s="149"/>
      <c r="Q120" s="149"/>
      <c r="R120" s="146"/>
      <c r="S120" s="150"/>
      <c r="T120" s="150"/>
      <c r="U120" s="149"/>
      <c r="V120" s="150"/>
      <c r="W120" s="149"/>
      <c r="X120" s="150"/>
      <c r="Y120" s="149"/>
      <c r="Z120" s="133"/>
      <c r="AA120" s="154"/>
      <c r="AB120" s="154"/>
      <c r="AC120" s="154"/>
      <c r="AD120" s="154"/>
      <c r="AE120" s="154"/>
      <c r="AF120" s="154"/>
      <c r="AG120" s="133"/>
      <c r="AH120" s="133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s="152" customFormat="1" ht="12.75">
      <c r="A121" s="151"/>
      <c r="B121" s="147">
        <f t="shared" si="58"/>
        <v>12</v>
      </c>
      <c r="C121" s="148"/>
      <c r="D121" s="148"/>
      <c r="E121" s="149"/>
      <c r="F121" s="149"/>
      <c r="G121" s="149"/>
      <c r="H121" s="149"/>
      <c r="I121" s="150"/>
      <c r="J121" s="149"/>
      <c r="K121" s="150"/>
      <c r="L121" s="149"/>
      <c r="M121" s="149"/>
      <c r="N121" s="149"/>
      <c r="O121" s="149"/>
      <c r="P121" s="149"/>
      <c r="Q121" s="149"/>
      <c r="R121" s="146"/>
      <c r="S121" s="150"/>
      <c r="T121" s="150"/>
      <c r="U121" s="149"/>
      <c r="V121" s="150"/>
      <c r="W121" s="149"/>
      <c r="X121" s="150"/>
      <c r="Y121" s="149"/>
      <c r="Z121" s="133"/>
      <c r="AA121" s="154"/>
      <c r="AB121" s="154"/>
      <c r="AC121" s="154"/>
      <c r="AD121" s="154"/>
      <c r="AE121" s="154"/>
      <c r="AF121" s="154"/>
      <c r="AG121" s="133"/>
      <c r="AH121" s="133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s="152" customFormat="1" ht="12.75">
      <c r="A122" s="151"/>
      <c r="B122" s="147">
        <f t="shared" si="58"/>
        <v>13</v>
      </c>
      <c r="C122" s="148"/>
      <c r="D122" s="148"/>
      <c r="E122" s="149"/>
      <c r="F122" s="149"/>
      <c r="G122" s="149"/>
      <c r="H122" s="149"/>
      <c r="I122" s="150"/>
      <c r="J122" s="149"/>
      <c r="K122" s="150"/>
      <c r="L122" s="149"/>
      <c r="M122" s="149"/>
      <c r="N122" s="149"/>
      <c r="O122" s="149"/>
      <c r="P122" s="149"/>
      <c r="Q122" s="149"/>
      <c r="R122" s="146"/>
      <c r="S122" s="150"/>
      <c r="T122" s="150"/>
      <c r="U122" s="149"/>
      <c r="V122" s="150"/>
      <c r="W122" s="149"/>
      <c r="X122" s="150"/>
      <c r="Y122" s="149"/>
      <c r="Z122" s="133"/>
      <c r="AA122" s="154"/>
      <c r="AB122" s="154"/>
      <c r="AC122" s="154"/>
      <c r="AD122" s="154"/>
      <c r="AE122" s="154"/>
      <c r="AF122" s="154"/>
      <c r="AG122" s="133"/>
      <c r="AH122" s="133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s="152" customFormat="1" ht="12.75">
      <c r="A123" s="151"/>
      <c r="B123" s="147">
        <f t="shared" si="58"/>
        <v>14</v>
      </c>
      <c r="C123" s="148"/>
      <c r="D123" s="148"/>
      <c r="E123" s="149"/>
      <c r="F123" s="149"/>
      <c r="G123" s="149"/>
      <c r="H123" s="149"/>
      <c r="I123" s="150"/>
      <c r="J123" s="149"/>
      <c r="K123" s="150"/>
      <c r="L123" s="149"/>
      <c r="M123" s="149"/>
      <c r="N123" s="149"/>
      <c r="O123" s="149"/>
      <c r="P123" s="149"/>
      <c r="Q123" s="149"/>
      <c r="R123" s="146"/>
      <c r="S123" s="150"/>
      <c r="T123" s="150"/>
      <c r="U123" s="149"/>
      <c r="V123" s="150"/>
      <c r="W123" s="149"/>
      <c r="X123" s="150"/>
      <c r="Y123" s="149"/>
      <c r="Z123" s="133"/>
      <c r="AA123" s="154"/>
      <c r="AB123" s="154"/>
      <c r="AC123" s="154"/>
      <c r="AD123" s="154"/>
      <c r="AE123" s="154"/>
      <c r="AF123" s="154"/>
      <c r="AG123" s="133"/>
      <c r="AH123" s="133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s="152" customFormat="1" ht="12.75">
      <c r="A124" s="151"/>
      <c r="B124" s="147">
        <f t="shared" si="58"/>
        <v>15</v>
      </c>
      <c r="C124" s="148"/>
      <c r="D124" s="148"/>
      <c r="E124" s="149"/>
      <c r="F124" s="149"/>
      <c r="G124" s="149"/>
      <c r="H124" s="149"/>
      <c r="I124" s="150"/>
      <c r="J124" s="149"/>
      <c r="K124" s="150"/>
      <c r="L124" s="149"/>
      <c r="M124" s="149"/>
      <c r="N124" s="149"/>
      <c r="O124" s="149"/>
      <c r="P124" s="149"/>
      <c r="Q124" s="149"/>
      <c r="R124" s="146"/>
      <c r="S124" s="150"/>
      <c r="T124" s="150"/>
      <c r="U124" s="149"/>
      <c r="V124" s="150"/>
      <c r="W124" s="149"/>
      <c r="X124" s="150"/>
      <c r="Y124" s="149"/>
      <c r="Z124" s="133"/>
      <c r="AA124" s="154"/>
      <c r="AB124" s="154"/>
      <c r="AC124" s="154"/>
      <c r="AD124" s="154"/>
      <c r="AE124" s="154"/>
      <c r="AF124" s="154"/>
      <c r="AG124" s="133"/>
      <c r="AH124" s="133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s="152" customFormat="1" ht="12.75">
      <c r="A125" s="151"/>
      <c r="B125" s="147">
        <f t="shared" si="58"/>
        <v>16</v>
      </c>
      <c r="C125" s="148"/>
      <c r="D125" s="148"/>
      <c r="E125" s="149"/>
      <c r="F125" s="149"/>
      <c r="G125" s="149"/>
      <c r="H125" s="149"/>
      <c r="I125" s="150"/>
      <c r="J125" s="149"/>
      <c r="K125" s="150"/>
      <c r="L125" s="149"/>
      <c r="M125" s="149"/>
      <c r="N125" s="149"/>
      <c r="O125" s="149"/>
      <c r="P125" s="149"/>
      <c r="Q125" s="149"/>
      <c r="R125" s="146"/>
      <c r="S125" s="150"/>
      <c r="T125" s="150"/>
      <c r="U125" s="149"/>
      <c r="V125" s="150"/>
      <c r="W125" s="149"/>
      <c r="X125" s="150"/>
      <c r="Y125" s="149"/>
      <c r="Z125" s="133"/>
      <c r="AA125" s="154"/>
      <c r="AB125" s="154"/>
      <c r="AC125" s="154"/>
      <c r="AD125" s="154"/>
      <c r="AE125" s="154"/>
      <c r="AF125" s="154"/>
      <c r="AG125" s="133"/>
      <c r="AH125" s="133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s="152" customFormat="1" ht="12.75">
      <c r="A126" s="151"/>
      <c r="B126" s="147">
        <f t="shared" si="58"/>
        <v>17</v>
      </c>
      <c r="C126" s="148"/>
      <c r="D126" s="148"/>
      <c r="E126" s="149"/>
      <c r="F126" s="149"/>
      <c r="G126" s="149"/>
      <c r="H126" s="149"/>
      <c r="I126" s="150"/>
      <c r="J126" s="149"/>
      <c r="K126" s="150"/>
      <c r="L126" s="149"/>
      <c r="M126" s="149"/>
      <c r="N126" s="149"/>
      <c r="O126" s="149"/>
      <c r="P126" s="149"/>
      <c r="Q126" s="149"/>
      <c r="R126" s="146"/>
      <c r="S126" s="150"/>
      <c r="T126" s="150"/>
      <c r="U126" s="149"/>
      <c r="V126" s="150"/>
      <c r="W126" s="149"/>
      <c r="X126" s="150"/>
      <c r="Y126" s="149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s="152" customFormat="1" ht="12.75">
      <c r="A127" s="151"/>
      <c r="B127" s="147">
        <f t="shared" si="58"/>
        <v>18</v>
      </c>
      <c r="C127" s="148"/>
      <c r="D127" s="148"/>
      <c r="E127" s="149"/>
      <c r="F127" s="149"/>
      <c r="G127" s="149"/>
      <c r="H127" s="149"/>
      <c r="I127" s="150"/>
      <c r="J127" s="149"/>
      <c r="K127" s="150"/>
      <c r="L127" s="149"/>
      <c r="M127" s="149"/>
      <c r="N127" s="149"/>
      <c r="O127" s="149"/>
      <c r="P127" s="149"/>
      <c r="Q127" s="149"/>
      <c r="R127" s="146"/>
      <c r="S127" s="150"/>
      <c r="T127" s="150"/>
      <c r="U127" s="149"/>
      <c r="V127" s="150"/>
      <c r="W127" s="149"/>
      <c r="X127" s="150"/>
      <c r="Y127" s="149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s="152" customFormat="1" ht="12.75">
      <c r="A128" s="151"/>
      <c r="B128" s="147">
        <f t="shared" si="58"/>
        <v>19</v>
      </c>
      <c r="C128" s="148"/>
      <c r="D128" s="148"/>
      <c r="E128" s="149"/>
      <c r="F128" s="149"/>
      <c r="G128" s="149"/>
      <c r="H128" s="149"/>
      <c r="I128" s="150"/>
      <c r="J128" s="149"/>
      <c r="K128" s="150"/>
      <c r="L128" s="149"/>
      <c r="M128" s="149"/>
      <c r="N128" s="149"/>
      <c r="O128" s="149"/>
      <c r="P128" s="149"/>
      <c r="Q128" s="149"/>
      <c r="R128" s="146"/>
      <c r="S128" s="150"/>
      <c r="T128" s="150"/>
      <c r="U128" s="149"/>
      <c r="V128" s="150"/>
      <c r="W128" s="149"/>
      <c r="X128" s="150"/>
      <c r="Y128" s="149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s="152" customFormat="1" ht="12.75">
      <c r="A129" s="151"/>
      <c r="B129" s="147">
        <f t="shared" si="58"/>
        <v>20</v>
      </c>
      <c r="C129" s="148"/>
      <c r="D129" s="148"/>
      <c r="E129" s="149"/>
      <c r="F129" s="149"/>
      <c r="G129" s="149"/>
      <c r="H129" s="149"/>
      <c r="I129" s="150"/>
      <c r="J129" s="149"/>
      <c r="K129" s="150"/>
      <c r="L129" s="149"/>
      <c r="M129" s="149"/>
      <c r="N129" s="149"/>
      <c r="O129" s="149"/>
      <c r="P129" s="149"/>
      <c r="Q129" s="149"/>
      <c r="R129" s="146"/>
      <c r="S129" s="150"/>
      <c r="T129" s="150"/>
      <c r="U129" s="149"/>
      <c r="V129" s="150"/>
      <c r="W129" s="149"/>
      <c r="X129" s="150"/>
      <c r="Y129" s="149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s="152" customFormat="1" ht="12.75">
      <c r="A130" s="151"/>
      <c r="B130" s="147">
        <f t="shared" si="58"/>
        <v>21</v>
      </c>
      <c r="C130" s="148"/>
      <c r="D130" s="148"/>
      <c r="E130" s="149"/>
      <c r="F130" s="149"/>
      <c r="G130" s="149"/>
      <c r="H130" s="149"/>
      <c r="I130" s="150"/>
      <c r="J130" s="149"/>
      <c r="K130" s="150"/>
      <c r="L130" s="149"/>
      <c r="M130" s="149"/>
      <c r="N130" s="149"/>
      <c r="O130" s="149"/>
      <c r="P130" s="149"/>
      <c r="Q130" s="149"/>
      <c r="R130" s="146"/>
      <c r="S130" s="150"/>
      <c r="T130" s="150"/>
      <c r="U130" s="149"/>
      <c r="V130" s="150"/>
      <c r="W130" s="149"/>
      <c r="X130" s="150"/>
      <c r="Y130" s="149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s="152" customFormat="1" ht="12.75">
      <c r="A131" s="151"/>
      <c r="B131" s="147">
        <f t="shared" si="58"/>
        <v>22</v>
      </c>
      <c r="C131" s="148"/>
      <c r="D131" s="148"/>
      <c r="E131" s="149"/>
      <c r="F131" s="149"/>
      <c r="G131" s="149"/>
      <c r="H131" s="149"/>
      <c r="I131" s="150"/>
      <c r="J131" s="149"/>
      <c r="K131" s="150"/>
      <c r="L131" s="149"/>
      <c r="M131" s="149"/>
      <c r="N131" s="149"/>
      <c r="O131" s="149"/>
      <c r="P131" s="149"/>
      <c r="Q131" s="149"/>
      <c r="R131" s="146"/>
      <c r="S131" s="150"/>
      <c r="T131" s="150"/>
      <c r="U131" s="149"/>
      <c r="V131" s="150"/>
      <c r="W131" s="149"/>
      <c r="X131" s="150"/>
      <c r="Y131" s="149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s="152" customFormat="1" ht="12.75">
      <c r="A132" s="151"/>
      <c r="B132" s="147">
        <f t="shared" si="58"/>
        <v>23</v>
      </c>
      <c r="C132" s="148"/>
      <c r="D132" s="148"/>
      <c r="E132" s="149"/>
      <c r="F132" s="149"/>
      <c r="G132" s="149"/>
      <c r="H132" s="149"/>
      <c r="I132" s="150"/>
      <c r="J132" s="149"/>
      <c r="K132" s="150"/>
      <c r="L132" s="149"/>
      <c r="M132" s="149"/>
      <c r="N132" s="149"/>
      <c r="O132" s="149"/>
      <c r="P132" s="149"/>
      <c r="Q132" s="149"/>
      <c r="R132" s="146"/>
      <c r="S132" s="150"/>
      <c r="T132" s="150"/>
      <c r="U132" s="149"/>
      <c r="V132" s="150"/>
      <c r="W132" s="149"/>
      <c r="X132" s="150"/>
      <c r="Y132" s="149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s="152" customFormat="1" ht="12.75">
      <c r="A133" s="151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s="152" customFormat="1" ht="12.75">
      <c r="A134" s="151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s="152" customFormat="1" ht="12.75">
      <c r="A135" s="151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s="152" customFormat="1" ht="12.75">
      <c r="A136" s="151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s="152" customFormat="1" ht="12.75">
      <c r="A137" s="151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s="152" customFormat="1" ht="12.75">
      <c r="A138" s="15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s="152" customFormat="1" ht="12.75">
      <c r="A139" s="151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s="152" customFormat="1" ht="12.75">
      <c r="A140" s="151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s="152" customFormat="1" ht="12.75">
      <c r="A141" s="151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s="152" customFormat="1" ht="12.75">
      <c r="A142" s="151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</sheetData>
  <sheetProtection/>
  <mergeCells count="85">
    <mergeCell ref="S100:S101"/>
    <mergeCell ref="T100:Y100"/>
    <mergeCell ref="G100:G101"/>
    <mergeCell ref="H100:M100"/>
    <mergeCell ref="N100:N101"/>
    <mergeCell ref="O100:O101"/>
    <mergeCell ref="P100:P101"/>
    <mergeCell ref="Q100:Q101"/>
    <mergeCell ref="B72:B73"/>
    <mergeCell ref="C72:C73"/>
    <mergeCell ref="B99:F99"/>
    <mergeCell ref="B100:B101"/>
    <mergeCell ref="C100:C101"/>
    <mergeCell ref="D100:D101"/>
    <mergeCell ref="E100:E101"/>
    <mergeCell ref="F100:F101"/>
    <mergeCell ref="AA63:AB63"/>
    <mergeCell ref="AC63:AD63"/>
    <mergeCell ref="AE63:AF63"/>
    <mergeCell ref="AG63:AG64"/>
    <mergeCell ref="AH63:AH64"/>
    <mergeCell ref="B69:B70"/>
    <mergeCell ref="C69:C70"/>
    <mergeCell ref="P63:P64"/>
    <mergeCell ref="Q63:Q64"/>
    <mergeCell ref="R63:R64"/>
    <mergeCell ref="S63:S64"/>
    <mergeCell ref="T63:Y63"/>
    <mergeCell ref="Z63:Z65"/>
    <mergeCell ref="AA62:AF62"/>
    <mergeCell ref="B63:B64"/>
    <mergeCell ref="C63:C64"/>
    <mergeCell ref="D63:D64"/>
    <mergeCell ref="E63:E64"/>
    <mergeCell ref="F63:F64"/>
    <mergeCell ref="G63:G64"/>
    <mergeCell ref="H63:M63"/>
    <mergeCell ref="N63:N64"/>
    <mergeCell ref="O63:O64"/>
    <mergeCell ref="B34:B35"/>
    <mergeCell ref="C34:C35"/>
    <mergeCell ref="B36:B37"/>
    <mergeCell ref="C36:C37"/>
    <mergeCell ref="B62:Q62"/>
    <mergeCell ref="S62:Y62"/>
    <mergeCell ref="B25:B26"/>
    <mergeCell ref="C25:C26"/>
    <mergeCell ref="B29:B30"/>
    <mergeCell ref="C29:C30"/>
    <mergeCell ref="B31:B32"/>
    <mergeCell ref="C31:C32"/>
    <mergeCell ref="B18:B19"/>
    <mergeCell ref="C18:C19"/>
    <mergeCell ref="B20:B21"/>
    <mergeCell ref="C20:C21"/>
    <mergeCell ref="B23:B24"/>
    <mergeCell ref="C23:C24"/>
    <mergeCell ref="AG7:AG9"/>
    <mergeCell ref="AH7:AH9"/>
    <mergeCell ref="B13:B14"/>
    <mergeCell ref="C13:C14"/>
    <mergeCell ref="B15:B16"/>
    <mergeCell ref="C15:C16"/>
    <mergeCell ref="S7:S8"/>
    <mergeCell ref="T7:Y7"/>
    <mergeCell ref="Z7:Z9"/>
    <mergeCell ref="AA7:AB7"/>
    <mergeCell ref="AC7:AD7"/>
    <mergeCell ref="AE7:AF7"/>
    <mergeCell ref="H7:M7"/>
    <mergeCell ref="N7:N8"/>
    <mergeCell ref="O7:O8"/>
    <mergeCell ref="P7:P8"/>
    <mergeCell ref="Q7:Q8"/>
    <mergeCell ref="R7:R8"/>
    <mergeCell ref="B5:M5"/>
    <mergeCell ref="S5:Y5"/>
    <mergeCell ref="AA5:AE5"/>
    <mergeCell ref="B6:D6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Губченко Олег Владимирович</cp:lastModifiedBy>
  <cp:lastPrinted>2010-02-26T08:21:01Z</cp:lastPrinted>
  <dcterms:created xsi:type="dcterms:W3CDTF">1996-10-08T23:32:33Z</dcterms:created>
  <dcterms:modified xsi:type="dcterms:W3CDTF">2014-02-27T14:51:19Z</dcterms:modified>
  <cp:category/>
  <cp:version/>
  <cp:contentType/>
  <cp:contentStatus/>
</cp:coreProperties>
</file>